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shaystabler-morris/Library/Mobile Documents/com~apple~CloudDocs/Documents/Work/Aggregate Analaytics/Projects/Calculator tool/"/>
    </mc:Choice>
  </mc:AlternateContent>
  <xr:revisionPtr revIDLastSave="0" documentId="13_ncr:1_{6572516E-B591-1047-A594-918D5A8769CD}" xr6:coauthVersionLast="47" xr6:coauthVersionMax="47" xr10:uidLastSave="{00000000-0000-0000-0000-000000000000}"/>
  <bookViews>
    <workbookView xWindow="-37880" yWindow="-5140" windowWidth="36380" windowHeight="19740" activeTab="6" xr2:uid="{8C4DA7C5-2410-744B-A716-713F2A19F4F6}"/>
  </bookViews>
  <sheets>
    <sheet name="Proportions and Risk" sheetId="1" r:id="rId1"/>
    <sheet name="RRs &amp; RRmh" sheetId="2" r:id="rId2"/>
    <sheet name="Crude OR" sheetId="4" r:id="rId3"/>
    <sheet name="OR &amp; ORmh" sheetId="3" r:id="rId4"/>
    <sheet name="Transformations" sheetId="6" r:id="rId5"/>
    <sheet name="MDs" sheetId="8" r:id="rId6"/>
    <sheet name="Tests" sheetId="9" r:id="rId7"/>
    <sheet name="Pooled Means" sheetId="10" r:id="rId8"/>
  </sheets>
  <definedNames>
    <definedName name="RHO">MDs!$H$2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N29" i="9" l="1"/>
  <c r="BB29" i="9" s="1"/>
  <c r="M29" i="9"/>
  <c r="AO33" i="9" s="1"/>
  <c r="N28" i="9"/>
  <c r="AL32" i="9" s="1"/>
  <c r="M28" i="9"/>
  <c r="Q28" i="9" s="1"/>
  <c r="Q33" i="9" l="1"/>
  <c r="AC29" i="9"/>
  <c r="AK29" i="9"/>
  <c r="AH28" i="9"/>
  <c r="AL28" i="9"/>
  <c r="AP28" i="9"/>
  <c r="AP33" i="9"/>
  <c r="R33" i="9"/>
  <c r="AT33" i="9"/>
  <c r="AL29" i="9"/>
  <c r="AL33" i="9"/>
  <c r="Z33" i="9"/>
  <c r="AH29" i="9"/>
  <c r="AX33" i="9"/>
  <c r="AH33" i="9"/>
  <c r="V33" i="9"/>
  <c r="AP29" i="9"/>
  <c r="AP30" i="9" s="1"/>
  <c r="AD29" i="9"/>
  <c r="AD33" i="9"/>
  <c r="BB33" i="9"/>
  <c r="AD32" i="9"/>
  <c r="AX32" i="9"/>
  <c r="R32" i="9"/>
  <c r="V32" i="9"/>
  <c r="AT32" i="9"/>
  <c r="AD28" i="9"/>
  <c r="BB32" i="9"/>
  <c r="AP32" i="9"/>
  <c r="AH32" i="9"/>
  <c r="Z32" i="9"/>
  <c r="AK33" i="9"/>
  <c r="AW33" i="9"/>
  <c r="AW34" i="9" s="1"/>
  <c r="AG29" i="9"/>
  <c r="AI29" i="9" s="1"/>
  <c r="AS33" i="9"/>
  <c r="AC33" i="9"/>
  <c r="Y33" i="9"/>
  <c r="AO29" i="9"/>
  <c r="BA33" i="9"/>
  <c r="U33" i="9"/>
  <c r="AG33" i="9"/>
  <c r="BA32" i="9"/>
  <c r="AK32" i="9"/>
  <c r="Q32" i="9"/>
  <c r="U32" i="9"/>
  <c r="AK28" i="9"/>
  <c r="AO32" i="9"/>
  <c r="AC32" i="9"/>
  <c r="AC28" i="9"/>
  <c r="AS32" i="9"/>
  <c r="AO28" i="9"/>
  <c r="AG28" i="9"/>
  <c r="AW32" i="9"/>
  <c r="Y32" i="9"/>
  <c r="AG32" i="9"/>
  <c r="Q29" i="9"/>
  <c r="Q30" i="9" s="1"/>
  <c r="U29" i="9"/>
  <c r="AS29" i="9"/>
  <c r="R28" i="9"/>
  <c r="S28" i="9" s="1"/>
  <c r="V29" i="9"/>
  <c r="AT29" i="9"/>
  <c r="Z29" i="9"/>
  <c r="AX29" i="9"/>
  <c r="R29" i="9"/>
  <c r="AX28" i="9"/>
  <c r="BB28" i="9"/>
  <c r="BB30" i="9" s="1"/>
  <c r="Z28" i="9"/>
  <c r="AT28" i="9"/>
  <c r="V28" i="9"/>
  <c r="Y29" i="9"/>
  <c r="AW29" i="9"/>
  <c r="BA29" i="9"/>
  <c r="BC29" i="9" s="1"/>
  <c r="AW28" i="9"/>
  <c r="BA28" i="9"/>
  <c r="Y28" i="9"/>
  <c r="U28" i="9"/>
  <c r="AS28" i="9"/>
  <c r="L28" i="10"/>
  <c r="M28" i="10" s="1"/>
  <c r="L27" i="10"/>
  <c r="M27" i="10" s="1"/>
  <c r="L26" i="10"/>
  <c r="M26" i="10" s="1"/>
  <c r="O25" i="10"/>
  <c r="L25" i="10"/>
  <c r="M25" i="10" s="1"/>
  <c r="L21" i="10"/>
  <c r="L20" i="10"/>
  <c r="L19" i="10"/>
  <c r="N18" i="10"/>
  <c r="L18" i="10"/>
  <c r="M10" i="10"/>
  <c r="L10" i="10"/>
  <c r="K3" i="10"/>
  <c r="L5" i="10" s="1"/>
  <c r="AM33" i="9" l="1"/>
  <c r="V34" i="9"/>
  <c r="AU33" i="9"/>
  <c r="S33" i="9"/>
  <c r="W29" i="9"/>
  <c r="AH30" i="9"/>
  <c r="AM29" i="9"/>
  <c r="AP34" i="9"/>
  <c r="V30" i="9"/>
  <c r="Z34" i="9"/>
  <c r="AT34" i="9"/>
  <c r="AE29" i="9"/>
  <c r="AL34" i="9"/>
  <c r="AM32" i="9"/>
  <c r="Q34" i="9"/>
  <c r="AM30" i="9"/>
  <c r="AU34" i="9"/>
  <c r="AY32" i="9"/>
  <c r="S29" i="9"/>
  <c r="U30" i="9"/>
  <c r="AY33" i="9"/>
  <c r="Y30" i="9"/>
  <c r="BA30" i="9"/>
  <c r="AY34" i="9"/>
  <c r="S32" i="9"/>
  <c r="BA34" i="9"/>
  <c r="AM28" i="9"/>
  <c r="AK30" i="9"/>
  <c r="AG34" i="9"/>
  <c r="AK34" i="9"/>
  <c r="AQ30" i="9"/>
  <c r="R34" i="9"/>
  <c r="W34" i="9"/>
  <c r="S34" i="9"/>
  <c r="W32" i="9"/>
  <c r="AD34" i="9"/>
  <c r="AX34" i="9"/>
  <c r="BB34" i="9"/>
  <c r="AL30" i="9"/>
  <c r="AI30" i="9"/>
  <c r="AE30" i="9"/>
  <c r="AQ29" i="9"/>
  <c r="AD30" i="9"/>
  <c r="AM34" i="9"/>
  <c r="AE34" i="9"/>
  <c r="AA33" i="9"/>
  <c r="AE33" i="9"/>
  <c r="AA32" i="9"/>
  <c r="AQ32" i="9"/>
  <c r="BC32" i="9"/>
  <c r="BC34" i="9"/>
  <c r="W33" i="9"/>
  <c r="BC33" i="9"/>
  <c r="U34" i="9"/>
  <c r="Y34" i="9"/>
  <c r="AA34" i="9"/>
  <c r="AC34" i="9"/>
  <c r="AE32" i="9"/>
  <c r="AS34" i="9"/>
  <c r="AG30" i="9"/>
  <c r="AI28" i="9"/>
  <c r="AU32" i="9"/>
  <c r="AU35" i="9" s="1"/>
  <c r="S54" i="9" s="1"/>
  <c r="AA30" i="9"/>
  <c r="AO30" i="9"/>
  <c r="AE28" i="9"/>
  <c r="AQ28" i="9"/>
  <c r="AQ31" i="9" s="1"/>
  <c r="S51" i="9" s="1"/>
  <c r="AC30" i="9"/>
  <c r="AY28" i="9"/>
  <c r="AU29" i="9"/>
  <c r="AH34" i="9"/>
  <c r="AQ33" i="9"/>
  <c r="AI33" i="9"/>
  <c r="AS30" i="9"/>
  <c r="AA29" i="9"/>
  <c r="AW30" i="9"/>
  <c r="AQ34" i="9"/>
  <c r="AO34" i="9"/>
  <c r="AI34" i="9"/>
  <c r="AY29" i="9"/>
  <c r="S30" i="9"/>
  <c r="R30" i="9"/>
  <c r="BC30" i="9"/>
  <c r="W28" i="9"/>
  <c r="BC28" i="9"/>
  <c r="W30" i="9"/>
  <c r="AY30" i="9"/>
  <c r="AT30" i="9"/>
  <c r="Z30" i="9"/>
  <c r="AX30" i="9"/>
  <c r="AU28" i="9"/>
  <c r="AU30" i="9"/>
  <c r="AI32" i="9"/>
  <c r="AA28" i="9"/>
  <c r="M12" i="10"/>
  <c r="O18" i="10"/>
  <c r="O20" i="10" s="1"/>
  <c r="P25" i="10"/>
  <c r="P27" i="10" s="1"/>
  <c r="K24" i="6"/>
  <c r="H24" i="6"/>
  <c r="L3" i="3"/>
  <c r="AY35" i="9" l="1"/>
  <c r="S56" i="9" s="1"/>
  <c r="S31" i="9"/>
  <c r="S39" i="9" s="1"/>
  <c r="AV30" i="9"/>
  <c r="BC31" i="9"/>
  <c r="S57" i="9" s="1"/>
  <c r="S35" i="9"/>
  <c r="S40" i="9" s="1"/>
  <c r="AE31" i="9"/>
  <c r="S45" i="9" s="1"/>
  <c r="AE35" i="9"/>
  <c r="S46" i="9" s="1"/>
  <c r="BC35" i="9"/>
  <c r="S58" i="9" s="1"/>
  <c r="AM31" i="9"/>
  <c r="S49" i="9" s="1"/>
  <c r="AA35" i="9"/>
  <c r="S44" i="9" s="1"/>
  <c r="AM35" i="9"/>
  <c r="S50" i="9" s="1"/>
  <c r="W31" i="9"/>
  <c r="S41" i="9" s="1"/>
  <c r="AA31" i="9"/>
  <c r="S43" i="9" s="1"/>
  <c r="AQ35" i="9"/>
  <c r="S52" i="9" s="1"/>
  <c r="AI35" i="9"/>
  <c r="S48" i="9" s="1"/>
  <c r="AY31" i="9"/>
  <c r="S55" i="9" s="1"/>
  <c r="W35" i="9"/>
  <c r="S42" i="9" s="1"/>
  <c r="AI31" i="9"/>
  <c r="S47" i="9" s="1"/>
  <c r="AU31" i="9"/>
  <c r="S53" i="9" s="1"/>
  <c r="X30" i="9"/>
  <c r="R40" i="9" s="1"/>
  <c r="AN30" i="9"/>
  <c r="R48" i="9" s="1"/>
  <c r="BD34" i="9"/>
  <c r="R57" i="9" s="1"/>
  <c r="T34" i="9"/>
  <c r="R39" i="9" s="1"/>
  <c r="AN34" i="9"/>
  <c r="R49" i="9" s="1"/>
  <c r="AZ30" i="9"/>
  <c r="R54" i="9" s="1"/>
  <c r="AF34" i="9"/>
  <c r="R45" i="9" s="1"/>
  <c r="AF30" i="9"/>
  <c r="R44" i="9" s="1"/>
  <c r="BD30" i="9"/>
  <c r="R56" i="9" s="1"/>
  <c r="AZ34" i="9"/>
  <c r="R55" i="9" s="1"/>
  <c r="AR34" i="9"/>
  <c r="R51" i="9" s="1"/>
  <c r="AB30" i="9"/>
  <c r="R42" i="9" s="1"/>
  <c r="AJ30" i="9"/>
  <c r="R46" i="9" s="1"/>
  <c r="AV34" i="9"/>
  <c r="R53" i="9" s="1"/>
  <c r="AJ34" i="9"/>
  <c r="R47" i="9" s="1"/>
  <c r="AR30" i="9"/>
  <c r="R50" i="9" s="1"/>
  <c r="AB34" i="9"/>
  <c r="R43" i="9" s="1"/>
  <c r="X34" i="9"/>
  <c r="R41" i="9" s="1"/>
  <c r="T30" i="9"/>
  <c r="R38" i="9" s="1"/>
  <c r="AF28" i="9"/>
  <c r="AF29" i="9" s="1"/>
  <c r="AV32" i="9"/>
  <c r="AV33" i="9" s="1"/>
  <c r="BD28" i="9"/>
  <c r="BD29" i="9" s="1"/>
  <c r="X28" i="9"/>
  <c r="X29" i="9" s="1"/>
  <c r="AB28" i="9"/>
  <c r="AB29" i="9" s="1"/>
  <c r="AN28" i="9"/>
  <c r="AN29" i="9" s="1"/>
  <c r="AB32" i="9"/>
  <c r="AB33" i="9" s="1"/>
  <c r="AV28" i="9"/>
  <c r="AV29" i="9" s="1"/>
  <c r="R52" i="9"/>
  <c r="AZ28" i="9"/>
  <c r="AZ29" i="9" s="1"/>
  <c r="X32" i="9"/>
  <c r="X33" i="9" s="1"/>
  <c r="AJ28" i="9"/>
  <c r="AJ29" i="9" s="1"/>
  <c r="AR32" i="9"/>
  <c r="AR33" i="9" s="1"/>
  <c r="AJ32" i="9"/>
  <c r="AJ33" i="9" s="1"/>
  <c r="AN32" i="9"/>
  <c r="AN33" i="9" s="1"/>
  <c r="T28" i="9"/>
  <c r="T29" i="9" s="1"/>
  <c r="AZ32" i="9"/>
  <c r="AZ33" i="9" s="1"/>
  <c r="BD32" i="9"/>
  <c r="BD33" i="9" s="1"/>
  <c r="AF32" i="9"/>
  <c r="AF33" i="9" s="1"/>
  <c r="T32" i="9"/>
  <c r="T33" i="9" s="1"/>
  <c r="AR28" i="9"/>
  <c r="AR29" i="9" s="1"/>
  <c r="I50" i="9"/>
  <c r="H53" i="9" s="1"/>
  <c r="H50" i="9"/>
  <c r="J49" i="9"/>
  <c r="H55" i="9" s="1"/>
  <c r="J48" i="9"/>
  <c r="H54" i="9" s="1"/>
  <c r="O15" i="9"/>
  <c r="I8" i="9"/>
  <c r="N30" i="9" s="1"/>
  <c r="H8" i="9"/>
  <c r="J7" i="9"/>
  <c r="O29" i="9" s="1"/>
  <c r="J6" i="9"/>
  <c r="O33" i="9" l="1"/>
  <c r="O28" i="9"/>
  <c r="M30" i="9"/>
  <c r="J50" i="9"/>
  <c r="H52" i="9"/>
  <c r="J8" i="9"/>
  <c r="O30" i="9" s="1"/>
  <c r="O31" i="9" l="1"/>
  <c r="S38" i="9" s="1"/>
  <c r="J31" i="9"/>
  <c r="P30" i="9"/>
  <c r="P28" i="9"/>
  <c r="O32" i="9" s="1"/>
  <c r="J54" i="9"/>
  <c r="J53" i="9"/>
  <c r="H16" i="9"/>
  <c r="H15" i="9"/>
  <c r="O34" i="9" l="1"/>
  <c r="J33" i="9" s="1"/>
  <c r="P29" i="9"/>
  <c r="H17" i="9"/>
  <c r="I16" i="9"/>
  <c r="J16" i="9" s="1"/>
  <c r="I15" i="9"/>
  <c r="I17" i="9" l="1"/>
  <c r="J17" i="9" s="1"/>
  <c r="J19" i="9"/>
  <c r="K29" i="9" s="1"/>
  <c r="H10" i="9"/>
  <c r="J10" i="9" s="1"/>
  <c r="J15" i="9"/>
  <c r="H31" i="8" l="1"/>
  <c r="H32" i="8" s="1"/>
  <c r="H30" i="8"/>
  <c r="K11" i="8"/>
  <c r="H11" i="8"/>
  <c r="H13" i="8" s="1"/>
  <c r="K10" i="8"/>
  <c r="H10" i="8"/>
  <c r="K10" i="6"/>
  <c r="K12" i="6" s="1"/>
  <c r="H10" i="6"/>
  <c r="H12" i="6" s="1"/>
  <c r="J13" i="4"/>
  <c r="I12" i="4"/>
  <c r="H12" i="4"/>
  <c r="J11" i="4"/>
  <c r="H7" i="4"/>
  <c r="I6" i="4"/>
  <c r="H6" i="4"/>
  <c r="J5" i="4"/>
  <c r="J4" i="4"/>
  <c r="K19" i="3"/>
  <c r="J19" i="3"/>
  <c r="K18" i="3"/>
  <c r="J18" i="3"/>
  <c r="AN14" i="3"/>
  <c r="AM14" i="3"/>
  <c r="AL14" i="3"/>
  <c r="AB14" i="3"/>
  <c r="AN13" i="3"/>
  <c r="AM13" i="3"/>
  <c r="AL13" i="3"/>
  <c r="AB13" i="3"/>
  <c r="W15" i="3"/>
  <c r="V15" i="3"/>
  <c r="S15" i="3"/>
  <c r="R15" i="3"/>
  <c r="O15" i="3"/>
  <c r="N15" i="3"/>
  <c r="K15" i="3"/>
  <c r="J15" i="3"/>
  <c r="AN12" i="3"/>
  <c r="AM12" i="3"/>
  <c r="AL12" i="3"/>
  <c r="AB12" i="3"/>
  <c r="X14" i="3"/>
  <c r="T14" i="3"/>
  <c r="P14" i="3"/>
  <c r="L14" i="3"/>
  <c r="AN11" i="3"/>
  <c r="AM11" i="3"/>
  <c r="AL11" i="3"/>
  <c r="AB11" i="3"/>
  <c r="X13" i="3"/>
  <c r="T13" i="3"/>
  <c r="P13" i="3"/>
  <c r="L13" i="3"/>
  <c r="AN10" i="3"/>
  <c r="AM10" i="3"/>
  <c r="AL10" i="3"/>
  <c r="AB10" i="3"/>
  <c r="AN9" i="3"/>
  <c r="AM9" i="3"/>
  <c r="AL9" i="3"/>
  <c r="AB9" i="3"/>
  <c r="W10" i="3"/>
  <c r="V10" i="3"/>
  <c r="X10" i="3" s="1"/>
  <c r="S10" i="3"/>
  <c r="R10" i="3"/>
  <c r="O10" i="3"/>
  <c r="N10" i="3"/>
  <c r="K10" i="3"/>
  <c r="J10" i="3"/>
  <c r="AN8" i="3"/>
  <c r="AM8" i="3"/>
  <c r="AL8" i="3"/>
  <c r="AB8" i="3"/>
  <c r="X9" i="3"/>
  <c r="T9" i="3"/>
  <c r="P9" i="3"/>
  <c r="L9" i="3"/>
  <c r="AN7" i="3"/>
  <c r="AM7" i="3"/>
  <c r="AL7" i="3"/>
  <c r="AB7" i="3"/>
  <c r="X8" i="3"/>
  <c r="T8" i="3"/>
  <c r="P8" i="3"/>
  <c r="L8" i="3"/>
  <c r="AN6" i="3"/>
  <c r="AM6" i="3"/>
  <c r="AL6" i="3"/>
  <c r="AB6" i="3"/>
  <c r="AN5" i="3"/>
  <c r="AM5" i="3"/>
  <c r="AL5" i="3"/>
  <c r="AB5" i="3"/>
  <c r="W5" i="3"/>
  <c r="V5" i="3"/>
  <c r="S5" i="3"/>
  <c r="R5" i="3"/>
  <c r="O5" i="3"/>
  <c r="N5" i="3"/>
  <c r="K5" i="3"/>
  <c r="J5" i="3"/>
  <c r="AM4" i="3"/>
  <c r="AL4" i="3"/>
  <c r="AB4" i="3"/>
  <c r="X4" i="3"/>
  <c r="T4" i="3"/>
  <c r="P4" i="3"/>
  <c r="L4" i="3"/>
  <c r="AM3" i="3"/>
  <c r="AL3" i="3"/>
  <c r="AB3" i="3"/>
  <c r="X3" i="3"/>
  <c r="T3" i="3"/>
  <c r="P3" i="3"/>
  <c r="AN10" i="2"/>
  <c r="L18" i="2"/>
  <c r="K18" i="2"/>
  <c r="X15" i="2"/>
  <c r="T15" i="2"/>
  <c r="P15" i="2"/>
  <c r="L15" i="2"/>
  <c r="W14" i="2"/>
  <c r="V14" i="2"/>
  <c r="S14" i="2"/>
  <c r="R14" i="2"/>
  <c r="O14" i="2"/>
  <c r="N14" i="2"/>
  <c r="K14" i="2"/>
  <c r="J14" i="2"/>
  <c r="X13" i="2"/>
  <c r="T13" i="2"/>
  <c r="P13" i="2"/>
  <c r="L13" i="2"/>
  <c r="X10" i="2"/>
  <c r="T10" i="2"/>
  <c r="P10" i="2"/>
  <c r="L10" i="2"/>
  <c r="W9" i="2"/>
  <c r="V9" i="2"/>
  <c r="S9" i="2"/>
  <c r="R9" i="2"/>
  <c r="O9" i="2"/>
  <c r="N9" i="2"/>
  <c r="K9" i="2"/>
  <c r="J9" i="2"/>
  <c r="X8" i="2"/>
  <c r="T8" i="2"/>
  <c r="P8" i="2"/>
  <c r="L8" i="2"/>
  <c r="X5" i="2"/>
  <c r="T5" i="2"/>
  <c r="P5" i="2"/>
  <c r="L5" i="2"/>
  <c r="W4" i="2"/>
  <c r="V4" i="2"/>
  <c r="X4" i="2" s="1"/>
  <c r="S4" i="2"/>
  <c r="R4" i="2"/>
  <c r="O4" i="2"/>
  <c r="N4" i="2"/>
  <c r="K4" i="2"/>
  <c r="J4" i="2"/>
  <c r="X3" i="2"/>
  <c r="T3" i="2"/>
  <c r="P3" i="2"/>
  <c r="L3" i="2"/>
  <c r="J6" i="4" l="1"/>
  <c r="X5" i="3"/>
  <c r="AE6" i="3" s="1"/>
  <c r="T5" i="3"/>
  <c r="AE5" i="3" s="1"/>
  <c r="L19" i="3"/>
  <c r="X15" i="3"/>
  <c r="AC14" i="3" s="1"/>
  <c r="L5" i="3"/>
  <c r="AF3" i="3" s="1"/>
  <c r="T15" i="3"/>
  <c r="AD13" i="3" s="1"/>
  <c r="P5" i="3"/>
  <c r="AF4" i="3" s="1"/>
  <c r="L18" i="3"/>
  <c r="K20" i="3"/>
  <c r="L15" i="3"/>
  <c r="AF11" i="3" s="1"/>
  <c r="H12" i="8"/>
  <c r="H15" i="8" s="1"/>
  <c r="H33" i="8"/>
  <c r="H34" i="8"/>
  <c r="J12" i="4"/>
  <c r="H14" i="4"/>
  <c r="J14" i="4" s="1"/>
  <c r="J7" i="4"/>
  <c r="K7" i="4"/>
  <c r="AD14" i="3"/>
  <c r="AJ14" i="3" s="1"/>
  <c r="AE14" i="3"/>
  <c r="P10" i="3"/>
  <c r="AC8" i="3" s="1"/>
  <c r="P15" i="3"/>
  <c r="AF12" i="3" s="1"/>
  <c r="L10" i="3"/>
  <c r="AE7" i="3" s="1"/>
  <c r="T10" i="3"/>
  <c r="AE9" i="3" s="1"/>
  <c r="AF10" i="3"/>
  <c r="AE10" i="3"/>
  <c r="AD10" i="3"/>
  <c r="AC10" i="3"/>
  <c r="AD5" i="3"/>
  <c r="AB16" i="3"/>
  <c r="J20" i="3"/>
  <c r="AS12" i="2"/>
  <c r="AI3" i="2"/>
  <c r="AL3" i="2"/>
  <c r="AN5" i="2"/>
  <c r="M18" i="2"/>
  <c r="AK3" i="2"/>
  <c r="AM9" i="2"/>
  <c r="AP9" i="2"/>
  <c r="AS10" i="2"/>
  <c r="AH9" i="2"/>
  <c r="AQ5" i="2"/>
  <c r="AF14" i="2"/>
  <c r="AO14" i="2"/>
  <c r="AF9" i="2"/>
  <c r="L4" i="2"/>
  <c r="AG3" i="2" s="1"/>
  <c r="AJ3" i="2" s="1"/>
  <c r="AG9" i="2"/>
  <c r="AJ9" i="2" s="1"/>
  <c r="AS13" i="2"/>
  <c r="AG14" i="2"/>
  <c r="AJ14" i="2" s="1"/>
  <c r="AH7" i="2"/>
  <c r="AQ14" i="2"/>
  <c r="AB9" i="2"/>
  <c r="S11" i="2" s="1"/>
  <c r="AI9" i="2"/>
  <c r="P9" i="2"/>
  <c r="AO9" i="2"/>
  <c r="X14" i="2"/>
  <c r="L14" i="2"/>
  <c r="AG11" i="2" s="1"/>
  <c r="AJ11" i="2" s="1"/>
  <c r="AK6" i="2"/>
  <c r="AM10" i="2"/>
  <c r="AK12" i="2"/>
  <c r="AR5" i="2"/>
  <c r="AB14" i="2"/>
  <c r="W16" i="2" s="1"/>
  <c r="AE9" i="2"/>
  <c r="AR10" i="2"/>
  <c r="AM13" i="2"/>
  <c r="AE14" i="2"/>
  <c r="AP5" i="2"/>
  <c r="AR7" i="2"/>
  <c r="AS7" i="2" s="1"/>
  <c r="AQ10" i="2"/>
  <c r="AG6" i="2"/>
  <c r="AJ6" i="2" s="1"/>
  <c r="AE10" i="2"/>
  <c r="AE5" i="2"/>
  <c r="AL11" i="2"/>
  <c r="AG10" i="2"/>
  <c r="AJ10" i="2" s="1"/>
  <c r="AH4" i="2"/>
  <c r="AM6" i="2"/>
  <c r="AQ9" i="2"/>
  <c r="AH10" i="2"/>
  <c r="AR11" i="2"/>
  <c r="AS11" i="2" s="1"/>
  <c r="AP14" i="2"/>
  <c r="AK7" i="2"/>
  <c r="L9" i="2"/>
  <c r="AG7" i="2" s="1"/>
  <c r="AJ7" i="2" s="1"/>
  <c r="AB12" i="2"/>
  <c r="AB10" i="2"/>
  <c r="AH14" i="2"/>
  <c r="AI14" i="2"/>
  <c r="AH5" i="2"/>
  <c r="AR6" i="2"/>
  <c r="AR9" i="2"/>
  <c r="AI10" i="2"/>
  <c r="AI13" i="2"/>
  <c r="AL7" i="2"/>
  <c r="AB5" i="2"/>
  <c r="S6" i="2" s="1"/>
  <c r="AB4" i="2"/>
  <c r="O6" i="2" s="1"/>
  <c r="AF10" i="2"/>
  <c r="AE4" i="2"/>
  <c r="AF5" i="2"/>
  <c r="L19" i="2"/>
  <c r="L20" i="2" s="1"/>
  <c r="AP4" i="2"/>
  <c r="AI5" i="2"/>
  <c r="AK8" i="2"/>
  <c r="X9" i="2"/>
  <c r="AO10" i="2"/>
  <c r="AK13" i="2"/>
  <c r="AM14" i="2"/>
  <c r="AR14" i="2"/>
  <c r="AS6" i="2"/>
  <c r="AK11" i="2"/>
  <c r="AL6" i="2"/>
  <c r="AO4" i="2"/>
  <c r="AO5" i="2"/>
  <c r="AL8" i="2"/>
  <c r="AP10" i="2"/>
  <c r="AL13" i="2"/>
  <c r="AS14" i="2"/>
  <c r="AF4" i="2"/>
  <c r="AN6" i="2"/>
  <c r="AN11" i="2"/>
  <c r="AB6" i="2"/>
  <c r="AM8" i="2"/>
  <c r="P4" i="2"/>
  <c r="AG4" i="2" s="1"/>
  <c r="AJ4" i="2" s="1"/>
  <c r="AF6" i="2"/>
  <c r="AO8" i="2"/>
  <c r="AO13" i="2"/>
  <c r="AN4" i="2"/>
  <c r="AI7" i="2"/>
  <c r="AN9" i="2"/>
  <c r="AI12" i="2"/>
  <c r="AN14" i="2"/>
  <c r="AN3" i="2"/>
  <c r="AE6" i="2"/>
  <c r="AN8" i="2"/>
  <c r="AP11" i="2"/>
  <c r="AM12" i="2"/>
  <c r="AN13" i="2"/>
  <c r="AO3" i="2"/>
  <c r="AQ6" i="2"/>
  <c r="AN7" i="2"/>
  <c r="AS9" i="2"/>
  <c r="AQ11" i="2"/>
  <c r="AB7" i="2"/>
  <c r="AE8" i="2"/>
  <c r="AF3" i="2"/>
  <c r="AQ3" i="2"/>
  <c r="T4" i="2"/>
  <c r="AG5" i="2" s="1"/>
  <c r="AJ5" i="2" s="1"/>
  <c r="AK5" i="2"/>
  <c r="AH6" i="2"/>
  <c r="AE7" i="2"/>
  <c r="AP7" i="2"/>
  <c r="AF8" i="2"/>
  <c r="AQ8" i="2"/>
  <c r="T9" i="2"/>
  <c r="AK10" i="2"/>
  <c r="AH11" i="2"/>
  <c r="AE12" i="2"/>
  <c r="AP12" i="2"/>
  <c r="AF13" i="2"/>
  <c r="AQ13" i="2"/>
  <c r="T14" i="2"/>
  <c r="AQ4" i="2"/>
  <c r="AO11" i="2"/>
  <c r="AP6" i="2"/>
  <c r="AE11" i="2"/>
  <c r="AB3" i="2"/>
  <c r="J6" i="2" s="1"/>
  <c r="AO12" i="2"/>
  <c r="AP13" i="2"/>
  <c r="AR3" i="2"/>
  <c r="AK4" i="2"/>
  <c r="AL5" i="2"/>
  <c r="AI6" i="2"/>
  <c r="AF7" i="2"/>
  <c r="AQ7" i="2"/>
  <c r="AG8" i="2"/>
  <c r="AJ8" i="2" s="1"/>
  <c r="AR8" i="2"/>
  <c r="AK9" i="2"/>
  <c r="AL10" i="2"/>
  <c r="AI11" i="2"/>
  <c r="AF12" i="2"/>
  <c r="AQ12" i="2"/>
  <c r="AG13" i="2"/>
  <c r="AJ13" i="2" s="1"/>
  <c r="AR13" i="2"/>
  <c r="AK14" i="2"/>
  <c r="AR4" i="2"/>
  <c r="P14" i="2"/>
  <c r="K19" i="2"/>
  <c r="AF11" i="2"/>
  <c r="AB13" i="2"/>
  <c r="AP3" i="2"/>
  <c r="AP8" i="2"/>
  <c r="AE13" i="2"/>
  <c r="AH3" i="2"/>
  <c r="AL4" i="2"/>
  <c r="AH8" i="2"/>
  <c r="AS8" i="2"/>
  <c r="AL9" i="2"/>
  <c r="AG12" i="2"/>
  <c r="AJ12" i="2" s="1"/>
  <c r="AR12" i="2"/>
  <c r="AH13" i="2"/>
  <c r="AL14" i="2"/>
  <c r="AO6" i="2"/>
  <c r="AB11" i="2"/>
  <c r="AL12" i="2"/>
  <c r="AB8" i="2"/>
  <c r="AN12" i="2"/>
  <c r="AE3" i="2"/>
  <c r="AI4" i="2"/>
  <c r="AO7" i="2"/>
  <c r="AI8" i="2"/>
  <c r="AH12" i="2"/>
  <c r="H28" i="1"/>
  <c r="K27" i="1"/>
  <c r="J27" i="1"/>
  <c r="H27" i="1"/>
  <c r="H26" i="1"/>
  <c r="K25" i="1"/>
  <c r="J25" i="1"/>
  <c r="H25" i="1"/>
  <c r="H24" i="1"/>
  <c r="M20" i="1"/>
  <c r="L20" i="1"/>
  <c r="K20" i="1"/>
  <c r="J20" i="1"/>
  <c r="I20" i="1"/>
  <c r="H20" i="1"/>
  <c r="K13" i="1"/>
  <c r="J13" i="1"/>
  <c r="O20" i="1"/>
  <c r="Q18" i="1"/>
  <c r="P16" i="1"/>
  <c r="O16" i="1"/>
  <c r="Q14" i="1"/>
  <c r="M5" i="1"/>
  <c r="L5" i="1"/>
  <c r="K5" i="1"/>
  <c r="J5" i="1"/>
  <c r="I5" i="1"/>
  <c r="K11" i="1" s="1"/>
  <c r="H5" i="1"/>
  <c r="I25" i="4" l="1"/>
  <c r="H14" i="8"/>
  <c r="J16" i="8" s="1"/>
  <c r="AC6" i="3"/>
  <c r="AC3" i="3"/>
  <c r="AD6" i="3"/>
  <c r="AH6" i="3" s="1"/>
  <c r="AF6" i="3"/>
  <c r="AD3" i="3"/>
  <c r="AA3" i="3" s="1"/>
  <c r="AF14" i="3"/>
  <c r="AF5" i="3"/>
  <c r="AE13" i="3"/>
  <c r="AC13" i="3"/>
  <c r="AE3" i="3"/>
  <c r="AF13" i="3"/>
  <c r="AC5" i="3"/>
  <c r="AC4" i="3"/>
  <c r="AH14" i="3"/>
  <c r="L20" i="3"/>
  <c r="AE4" i="3"/>
  <c r="AI14" i="3"/>
  <c r="AG14" i="3"/>
  <c r="AD4" i="3"/>
  <c r="AA4" i="3" s="1"/>
  <c r="AA14" i="3"/>
  <c r="W16" i="3" s="1"/>
  <c r="AK14" i="3"/>
  <c r="AC11" i="3"/>
  <c r="AE11" i="3"/>
  <c r="AC12" i="3"/>
  <c r="AD11" i="3"/>
  <c r="AA11" i="3" s="1"/>
  <c r="AE12" i="3"/>
  <c r="AC7" i="3"/>
  <c r="AD7" i="3"/>
  <c r="AJ7" i="3" s="1"/>
  <c r="J34" i="8"/>
  <c r="K14" i="4"/>
  <c r="I27" i="4" s="1"/>
  <c r="AF9" i="3"/>
  <c r="AD12" i="3"/>
  <c r="AA12" i="3" s="1"/>
  <c r="AF7" i="3"/>
  <c r="AF8" i="3"/>
  <c r="AC9" i="3"/>
  <c r="AD8" i="3"/>
  <c r="AK8" i="3" s="1"/>
  <c r="AD9" i="3"/>
  <c r="AG9" i="3" s="1"/>
  <c r="AE8" i="3"/>
  <c r="AA6" i="3"/>
  <c r="AK6" i="3"/>
  <c r="AI6" i="3"/>
  <c r="AG6" i="3"/>
  <c r="AJ6" i="3"/>
  <c r="AK10" i="3"/>
  <c r="AJ10" i="3"/>
  <c r="AH10" i="3"/>
  <c r="AG10" i="3"/>
  <c r="AA10" i="3"/>
  <c r="AI10" i="3"/>
  <c r="AJ13" i="3"/>
  <c r="AI13" i="3"/>
  <c r="AH13" i="3"/>
  <c r="AG13" i="3"/>
  <c r="AA13" i="3"/>
  <c r="AK13" i="3"/>
  <c r="AA5" i="3"/>
  <c r="AK5" i="3"/>
  <c r="AI5" i="3"/>
  <c r="AJ5" i="3"/>
  <c r="AG5" i="3"/>
  <c r="AH5" i="3"/>
  <c r="V16" i="2"/>
  <c r="R11" i="2"/>
  <c r="AI19" i="2"/>
  <c r="AJ19" i="2"/>
  <c r="O16" i="2"/>
  <c r="N16" i="2"/>
  <c r="V11" i="2"/>
  <c r="W11" i="2"/>
  <c r="N6" i="2"/>
  <c r="R6" i="2"/>
  <c r="S16" i="2"/>
  <c r="R16" i="2"/>
  <c r="J11" i="2"/>
  <c r="K11" i="2"/>
  <c r="J16" i="2"/>
  <c r="K16" i="2"/>
  <c r="AN19" i="2"/>
  <c r="K6" i="2"/>
  <c r="AH19" i="2"/>
  <c r="V6" i="2"/>
  <c r="W6" i="2"/>
  <c r="AO19" i="2"/>
  <c r="AE19" i="2"/>
  <c r="AQ19" i="2"/>
  <c r="AG19" i="2"/>
  <c r="AF19" i="2"/>
  <c r="M19" i="2"/>
  <c r="K20" i="2"/>
  <c r="M20" i="2" s="1"/>
  <c r="O11" i="2"/>
  <c r="N11" i="2"/>
  <c r="AP19" i="2"/>
  <c r="L13" i="1"/>
  <c r="L25" i="1"/>
  <c r="Q16" i="1"/>
  <c r="H12" i="1"/>
  <c r="Q20" i="1"/>
  <c r="J11" i="1"/>
  <c r="L11" i="1" s="1"/>
  <c r="J26" i="1"/>
  <c r="R20" i="1"/>
  <c r="K26" i="1"/>
  <c r="H10" i="1"/>
  <c r="H14" i="1"/>
  <c r="K12" i="1"/>
  <c r="J28" i="1"/>
  <c r="H11" i="1"/>
  <c r="H13" i="1"/>
  <c r="L27" i="1"/>
  <c r="AG22" i="2" l="1"/>
  <c r="AH3" i="3"/>
  <c r="AG3" i="3"/>
  <c r="AI3" i="3" s="1"/>
  <c r="AJ9" i="3"/>
  <c r="AA8" i="3"/>
  <c r="N11" i="3" s="1"/>
  <c r="AH9" i="3"/>
  <c r="AI11" i="3"/>
  <c r="AJ11" i="3"/>
  <c r="AK11" i="3"/>
  <c r="AG11" i="3"/>
  <c r="AH11" i="3"/>
  <c r="AH4" i="3"/>
  <c r="AK4" i="3" s="1"/>
  <c r="AA9" i="3"/>
  <c r="S11" i="3" s="1"/>
  <c r="AG4" i="3"/>
  <c r="AI4" i="3" s="1"/>
  <c r="V16" i="3"/>
  <c r="AE16" i="3"/>
  <c r="AK7" i="3"/>
  <c r="AC16" i="3"/>
  <c r="AA7" i="3"/>
  <c r="K11" i="3" s="1"/>
  <c r="AF16" i="3"/>
  <c r="AH12" i="3"/>
  <c r="AG12" i="3"/>
  <c r="AJ12" i="3"/>
  <c r="AK12" i="3"/>
  <c r="AI12" i="3"/>
  <c r="AI7" i="3"/>
  <c r="AG7" i="3"/>
  <c r="AJ8" i="3"/>
  <c r="AG8" i="3"/>
  <c r="AI8" i="3"/>
  <c r="AH7" i="3"/>
  <c r="AH8" i="3"/>
  <c r="AD16" i="3"/>
  <c r="AI9" i="3"/>
  <c r="AK9" i="3"/>
  <c r="W11" i="3"/>
  <c r="V11" i="3"/>
  <c r="S16" i="3"/>
  <c r="R16" i="3"/>
  <c r="O6" i="3"/>
  <c r="N6" i="3"/>
  <c r="J6" i="3"/>
  <c r="K6" i="3"/>
  <c r="K16" i="3"/>
  <c r="J16" i="3"/>
  <c r="O16" i="3"/>
  <c r="N16" i="3"/>
  <c r="S6" i="3"/>
  <c r="R6" i="3"/>
  <c r="AK3" i="3"/>
  <c r="W6" i="3"/>
  <c r="V6" i="3"/>
  <c r="B42" i="2"/>
  <c r="B46" i="2"/>
  <c r="B45" i="2"/>
  <c r="B43" i="2"/>
  <c r="B44" i="2"/>
  <c r="B47" i="2"/>
  <c r="B95" i="2"/>
  <c r="B84" i="2"/>
  <c r="B73" i="2"/>
  <c r="B62" i="2"/>
  <c r="B51" i="2"/>
  <c r="L21" i="2"/>
  <c r="B98" i="2"/>
  <c r="B54" i="2"/>
  <c r="B86" i="2"/>
  <c r="B53" i="2"/>
  <c r="B91" i="2"/>
  <c r="B85" i="2"/>
  <c r="B52" i="2"/>
  <c r="B100" i="2"/>
  <c r="B89" i="2"/>
  <c r="B78" i="2"/>
  <c r="B67" i="2"/>
  <c r="B56" i="2"/>
  <c r="I21" i="2"/>
  <c r="B87" i="2"/>
  <c r="B65" i="2"/>
  <c r="B92" i="2"/>
  <c r="B70" i="2"/>
  <c r="B59" i="2"/>
  <c r="B97" i="2"/>
  <c r="B75" i="2"/>
  <c r="B64" i="2"/>
  <c r="B69" i="2"/>
  <c r="B96" i="2"/>
  <c r="B94" i="2"/>
  <c r="B83" i="2"/>
  <c r="B72" i="2"/>
  <c r="B61" i="2"/>
  <c r="B50" i="2"/>
  <c r="B93" i="2"/>
  <c r="B82" i="2"/>
  <c r="B49" i="2"/>
  <c r="B81" i="2"/>
  <c r="B99" i="2"/>
  <c r="B88" i="2"/>
  <c r="B77" i="2"/>
  <c r="B66" i="2"/>
  <c r="B55" i="2"/>
  <c r="B71" i="2"/>
  <c r="B60" i="2"/>
  <c r="B76" i="2"/>
  <c r="R18" i="2"/>
  <c r="AM7" i="2" s="1"/>
  <c r="B48" i="2"/>
  <c r="P18" i="2"/>
  <c r="B80" i="2"/>
  <c r="B90" i="2"/>
  <c r="B79" i="2"/>
  <c r="B68" i="2"/>
  <c r="B57" i="2"/>
  <c r="N22" i="2"/>
  <c r="AG21" i="2"/>
  <c r="S22" i="2" s="1"/>
  <c r="B58" i="2"/>
  <c r="B74" i="2"/>
  <c r="B63" i="2"/>
  <c r="AS5" i="2"/>
  <c r="O28" i="1"/>
  <c r="J14" i="1"/>
  <c r="M14" i="1" s="1"/>
  <c r="J12" i="1"/>
  <c r="L12" i="1" s="1"/>
  <c r="L26" i="1"/>
  <c r="M28" i="1"/>
  <c r="L28" i="1"/>
  <c r="AJ3" i="3" l="1"/>
  <c r="O11" i="3"/>
  <c r="R11" i="3"/>
  <c r="B50" i="3"/>
  <c r="AG16" i="3"/>
  <c r="AJ4" i="3"/>
  <c r="B77" i="3"/>
  <c r="B89" i="3"/>
  <c r="B79" i="3"/>
  <c r="J11" i="3"/>
  <c r="B68" i="3"/>
  <c r="AH16" i="3"/>
  <c r="B96" i="3"/>
  <c r="B47" i="3"/>
  <c r="B58" i="3"/>
  <c r="B88" i="3"/>
  <c r="K21" i="3"/>
  <c r="B59" i="3"/>
  <c r="B70" i="3"/>
  <c r="B56" i="3"/>
  <c r="B90" i="3"/>
  <c r="B71" i="3"/>
  <c r="B81" i="3"/>
  <c r="B67" i="3"/>
  <c r="B48" i="3"/>
  <c r="B101" i="3"/>
  <c r="B98" i="3"/>
  <c r="B62" i="3"/>
  <c r="B94" i="3"/>
  <c r="AC19" i="3"/>
  <c r="R22" i="3" s="1"/>
  <c r="N22" i="3"/>
  <c r="B60" i="3"/>
  <c r="B85" i="3"/>
  <c r="B93" i="3"/>
  <c r="B78" i="3"/>
  <c r="B53" i="3"/>
  <c r="AI16" i="3"/>
  <c r="B66" i="3"/>
  <c r="B51" i="3"/>
  <c r="B64" i="3"/>
  <c r="B86" i="3"/>
  <c r="B92" i="3"/>
  <c r="B54" i="3"/>
  <c r="B100" i="3"/>
  <c r="B61" i="3"/>
  <c r="I21" i="3"/>
  <c r="B91" i="3"/>
  <c r="B97" i="3"/>
  <c r="B44" i="3"/>
  <c r="B73" i="3"/>
  <c r="Q18" i="3"/>
  <c r="AN3" i="3" s="1"/>
  <c r="B49" i="3"/>
  <c r="B65" i="3"/>
  <c r="B84" i="3"/>
  <c r="B72" i="3"/>
  <c r="B52" i="3"/>
  <c r="B102" i="3"/>
  <c r="B75" i="3"/>
  <c r="B95" i="3"/>
  <c r="B55" i="3"/>
  <c r="B76" i="3"/>
  <c r="B46" i="3"/>
  <c r="B83" i="3"/>
  <c r="B63" i="3"/>
  <c r="B82" i="3"/>
  <c r="B69" i="3"/>
  <c r="O18" i="3"/>
  <c r="B80" i="3"/>
  <c r="AK16" i="3"/>
  <c r="B99" i="3"/>
  <c r="B87" i="3"/>
  <c r="B57" i="3"/>
  <c r="B45" i="3"/>
  <c r="B74" i="3"/>
  <c r="L14" i="1"/>
  <c r="O24" i="1" s="1"/>
  <c r="L23" i="2"/>
  <c r="L22" i="2"/>
  <c r="AM5" i="2"/>
  <c r="AM11" i="2"/>
  <c r="C47" i="2"/>
  <c r="C45" i="2"/>
  <c r="C42" i="2"/>
  <c r="C44" i="2"/>
  <c r="C46" i="2"/>
  <c r="C43" i="2"/>
  <c r="AS4" i="2"/>
  <c r="AS3" i="2"/>
  <c r="AS19" i="2" s="1"/>
  <c r="C100" i="2"/>
  <c r="C89" i="2"/>
  <c r="C78" i="2"/>
  <c r="C67" i="2"/>
  <c r="C56" i="2"/>
  <c r="C70" i="2"/>
  <c r="C75" i="2"/>
  <c r="C52" i="2"/>
  <c r="C68" i="2"/>
  <c r="C94" i="2"/>
  <c r="C83" i="2"/>
  <c r="C72" i="2"/>
  <c r="C61" i="2"/>
  <c r="C50" i="2"/>
  <c r="C87" i="2"/>
  <c r="C54" i="2"/>
  <c r="C48" i="2"/>
  <c r="C53" i="2"/>
  <c r="C99" i="2"/>
  <c r="C88" i="2"/>
  <c r="C77" i="2"/>
  <c r="C66" i="2"/>
  <c r="C55" i="2"/>
  <c r="C76" i="2"/>
  <c r="C65" i="2"/>
  <c r="C81" i="2"/>
  <c r="C69" i="2"/>
  <c r="C85" i="2"/>
  <c r="C93" i="2"/>
  <c r="C82" i="2"/>
  <c r="C71" i="2"/>
  <c r="C60" i="2"/>
  <c r="C49" i="2"/>
  <c r="C98" i="2"/>
  <c r="C92" i="2"/>
  <c r="C59" i="2"/>
  <c r="C97" i="2"/>
  <c r="C64" i="2"/>
  <c r="C80" i="2"/>
  <c r="C63" i="2"/>
  <c r="C79" i="2"/>
  <c r="C95" i="2"/>
  <c r="C84" i="2"/>
  <c r="C73" i="2"/>
  <c r="C62" i="2"/>
  <c r="C51" i="2"/>
  <c r="C86" i="2"/>
  <c r="C91" i="2"/>
  <c r="C58" i="2"/>
  <c r="C96" i="2"/>
  <c r="C74" i="2"/>
  <c r="C90" i="2"/>
  <c r="C57" i="2"/>
  <c r="AM3" i="2"/>
  <c r="S21" i="2"/>
  <c r="S20" i="2"/>
  <c r="N20" i="2"/>
  <c r="V20" i="2"/>
  <c r="N21" i="2"/>
  <c r="N19" i="2"/>
  <c r="AM4" i="2"/>
  <c r="S19" i="2"/>
  <c r="V19" i="2"/>
  <c r="V21" i="2"/>
  <c r="O26" i="1"/>
  <c r="AJ16" i="3" l="1"/>
  <c r="P26" i="2"/>
  <c r="P24" i="2"/>
  <c r="AN4" i="3"/>
  <c r="AN16" i="3" s="1"/>
  <c r="K23" i="3"/>
  <c r="K22" i="3"/>
  <c r="AC20" i="3"/>
  <c r="R21" i="3" s="1"/>
  <c r="M20" i="3"/>
  <c r="M21" i="3"/>
  <c r="M19" i="3"/>
  <c r="AL18" i="3"/>
  <c r="AM20" i="2"/>
  <c r="U20" i="2"/>
  <c r="U21" i="2"/>
  <c r="U19" i="2"/>
  <c r="C100" i="3" l="1"/>
  <c r="C66" i="3"/>
  <c r="C57" i="3"/>
  <c r="P24" i="3"/>
  <c r="U19" i="3"/>
  <c r="C94" i="3"/>
  <c r="C98" i="3"/>
  <c r="C63" i="3"/>
  <c r="C81" i="3"/>
  <c r="C45" i="3"/>
  <c r="C95" i="3"/>
  <c r="C77" i="3"/>
  <c r="C86" i="3"/>
  <c r="C79" i="3"/>
  <c r="C51" i="3"/>
  <c r="C50" i="3"/>
  <c r="C71" i="3"/>
  <c r="C60" i="3"/>
  <c r="C89" i="3"/>
  <c r="C73" i="3"/>
  <c r="C70" i="3"/>
  <c r="C78" i="3"/>
  <c r="C92" i="3"/>
  <c r="C80" i="3"/>
  <c r="C85" i="3"/>
  <c r="C93" i="3"/>
  <c r="C68" i="3"/>
  <c r="C102" i="3"/>
  <c r="C69" i="3"/>
  <c r="C44" i="3"/>
  <c r="U20" i="3"/>
  <c r="C74" i="3"/>
  <c r="C53" i="3"/>
  <c r="C58" i="3"/>
  <c r="R19" i="3"/>
  <c r="T19" i="3" s="1"/>
  <c r="C56" i="3"/>
  <c r="C90" i="3"/>
  <c r="C62" i="3"/>
  <c r="C48" i="3"/>
  <c r="C87" i="3"/>
  <c r="C54" i="3"/>
  <c r="C46" i="3"/>
  <c r="C99" i="3"/>
  <c r="C83" i="3"/>
  <c r="C49" i="3"/>
  <c r="C97" i="3"/>
  <c r="C96" i="3"/>
  <c r="C75" i="3"/>
  <c r="C76" i="3"/>
  <c r="C82" i="3"/>
  <c r="U21" i="3"/>
  <c r="R20" i="3"/>
  <c r="C61" i="3"/>
  <c r="C55" i="3"/>
  <c r="C47" i="3"/>
  <c r="C91" i="3"/>
  <c r="C88" i="3"/>
  <c r="C59" i="3"/>
  <c r="C72" i="3"/>
  <c r="C84" i="3"/>
  <c r="C67" i="3"/>
  <c r="C52" i="3"/>
  <c r="C101" i="3"/>
  <c r="C65" i="3"/>
  <c r="C64" i="3"/>
  <c r="R23" i="3"/>
  <c r="N23" i="3"/>
  <c r="N23" i="2"/>
  <c r="AM19" i="2"/>
  <c r="S23" i="2" s="1"/>
  <c r="P26" i="3" l="1"/>
  <c r="T21" i="3"/>
  <c r="T20" i="3"/>
</calcChain>
</file>

<file path=xl/sharedStrings.xml><?xml version="1.0" encoding="utf-8"?>
<sst xmlns="http://schemas.openxmlformats.org/spreadsheetml/2006/main" count="442" uniqueCount="202">
  <si>
    <t>When you have the Denominator (N) and %, but not the numerator (n)</t>
  </si>
  <si>
    <t>Groups</t>
  </si>
  <si>
    <t>a</t>
  </si>
  <si>
    <t>b</t>
  </si>
  <si>
    <t>c</t>
  </si>
  <si>
    <t>d</t>
  </si>
  <si>
    <t>e</t>
  </si>
  <si>
    <t>f</t>
  </si>
  <si>
    <t>Two sample risk</t>
  </si>
  <si>
    <t>Exposed</t>
  </si>
  <si>
    <t>Unexposed</t>
  </si>
  <si>
    <t>Total</t>
  </si>
  <si>
    <t>%</t>
  </si>
  <si>
    <t>Cases</t>
  </si>
  <si>
    <t>Non-cases</t>
  </si>
  <si>
    <t>Mean Proportions</t>
  </si>
  <si>
    <t>RR=</t>
  </si>
  <si>
    <t>95% CI:</t>
  </si>
  <si>
    <t>Two samples</t>
  </si>
  <si>
    <t>RR [95% CI]</t>
  </si>
  <si>
    <t>Three samples</t>
  </si>
  <si>
    <t>Four samples</t>
  </si>
  <si>
    <t>Five samples</t>
  </si>
  <si>
    <t>Six samples</t>
  </si>
  <si>
    <t>95% CI lower =</t>
  </si>
  <si>
    <t>95% CI upper =</t>
  </si>
  <si>
    <t>When you have the numerator (n) and denominator (N), but not the %</t>
  </si>
  <si>
    <t>Instructions</t>
  </si>
  <si>
    <t>Dummy table and calculations</t>
  </si>
  <si>
    <t>Numerator n</t>
  </si>
  <si>
    <t>Denominator N</t>
  </si>
  <si>
    <t>When you have % and N</t>
  </si>
  <si>
    <t>When you have n and N</t>
  </si>
  <si>
    <t>RR from n and N</t>
  </si>
  <si>
    <t>RR: When you have the numerator (n) and denominator (N)</t>
  </si>
  <si>
    <r>
      <t xml:space="preserve">This sheet provides several ways to calculate </t>
    </r>
    <r>
      <rPr>
        <b/>
        <sz val="12"/>
        <color theme="1"/>
        <rFont val="Calibri"/>
        <family val="2"/>
        <scheme val="minor"/>
      </rPr>
      <t>proportions</t>
    </r>
    <r>
      <rPr>
        <sz val="12"/>
        <color theme="1"/>
        <rFont val="Calibri"/>
        <family val="2"/>
        <scheme val="minor"/>
      </rPr>
      <t xml:space="preserve">, </t>
    </r>
    <r>
      <rPr>
        <b/>
        <sz val="12"/>
        <color theme="1"/>
        <rFont val="Calibri"/>
        <family val="2"/>
        <scheme val="minor"/>
      </rPr>
      <t>mean proportions</t>
    </r>
    <r>
      <rPr>
        <sz val="12"/>
        <color theme="1"/>
        <rFont val="Calibri"/>
        <family val="2"/>
        <scheme val="minor"/>
      </rPr>
      <t xml:space="preserve">, and crude </t>
    </r>
    <r>
      <rPr>
        <b/>
        <sz val="12"/>
        <color theme="1"/>
        <rFont val="Calibri"/>
        <family val="2"/>
        <scheme val="minor"/>
      </rPr>
      <t>risk ratios</t>
    </r>
    <r>
      <rPr>
        <sz val="12"/>
        <color theme="1"/>
        <rFont val="Calibri"/>
        <family val="2"/>
        <scheme val="minor"/>
      </rPr>
      <t xml:space="preserve"> (RRs).
A </t>
    </r>
    <r>
      <rPr>
        <b/>
        <sz val="12"/>
        <color theme="1"/>
        <rFont val="Calibri"/>
        <family val="2"/>
        <scheme val="minor"/>
      </rPr>
      <t>RR</t>
    </r>
    <r>
      <rPr>
        <sz val="12"/>
        <color theme="1"/>
        <rFont val="Calibri"/>
        <family val="2"/>
        <scheme val="minor"/>
      </rPr>
      <t xml:space="preserve"> compares the probability of an event occuring in an exposed group to the probability of the same event occuring in an unexposed group.
1. Input your data into the green cells, depending on if you have the </t>
    </r>
    <r>
      <rPr>
        <b/>
        <sz val="12"/>
        <color theme="1"/>
        <rFont val="Calibri"/>
        <family val="2"/>
        <scheme val="minor"/>
      </rPr>
      <t>numerator</t>
    </r>
    <r>
      <rPr>
        <sz val="12"/>
        <color theme="1"/>
        <rFont val="Calibri"/>
        <family val="2"/>
        <scheme val="minor"/>
      </rPr>
      <t xml:space="preserve"> (n) and </t>
    </r>
    <r>
      <rPr>
        <b/>
        <sz val="12"/>
        <color theme="1"/>
        <rFont val="Calibri"/>
        <family val="2"/>
        <scheme val="minor"/>
      </rPr>
      <t>denominator</t>
    </r>
    <r>
      <rPr>
        <sz val="12"/>
        <color theme="1"/>
        <rFont val="Calibri"/>
        <family val="2"/>
        <scheme val="minor"/>
      </rPr>
      <t xml:space="preserve"> (N), or a </t>
    </r>
    <r>
      <rPr>
        <b/>
        <sz val="12"/>
        <color theme="1"/>
        <rFont val="Calibri"/>
        <family val="2"/>
        <scheme val="minor"/>
      </rPr>
      <t>percentage</t>
    </r>
    <r>
      <rPr>
        <sz val="12"/>
        <color theme="1"/>
        <rFont val="Calibri"/>
        <family val="2"/>
        <scheme val="minor"/>
      </rPr>
      <t xml:space="preserve"> and the </t>
    </r>
    <r>
      <rPr>
        <b/>
        <sz val="12"/>
        <color theme="1"/>
        <rFont val="Calibri"/>
        <family val="2"/>
        <scheme val="minor"/>
      </rPr>
      <t>denominator</t>
    </r>
    <r>
      <rPr>
        <sz val="12"/>
        <color theme="1"/>
        <rFont val="Calibri"/>
        <family val="2"/>
        <scheme val="minor"/>
      </rPr>
      <t xml:space="preserve"> (N).
2. The output will be in the yellow cells. Where appropriate and for convenience, an aggregated output of estimate and confidence intervals will be provided which can be directly copy and pasted.
3. A dummy table and calculations used are provided for reference.
</t>
    </r>
    <r>
      <rPr>
        <u/>
        <sz val="12"/>
        <color theme="1"/>
        <rFont val="Calibri (Body)"/>
      </rPr>
      <t>Tips for interpreting and using risk ratios</t>
    </r>
    <r>
      <rPr>
        <sz val="12"/>
        <color theme="1"/>
        <rFont val="Calibri"/>
        <family val="2"/>
        <scheme val="minor"/>
      </rPr>
      <t xml:space="preserve">
- RRs are generally used in cohort studies and RCTs, and when the outcome is common.
- A RR can range from 0 to +∞.
- The null hypothesis is that RR=1, and the alternative hypothesis is RR=/=1
- A RR of 1 indicates no difference in risk experiencing the outcome between groups; i.e. there is no association between the exposure and the outcome.
- A RR greater than 1 indicates a positive association, or an increased risk of experiencing the outcome in the exposed group. A RR of 2 means the risk is twice as high in the exposed group.
- A RR less than 1 indicates a negative association, or a decreased risk of experiencing the outcome in the exposed group. A RR of 0.5 means the risk is half in the exposed group.
- If the 95% CIs cross 1, then there may not be evidence that there is a difference between groups. A narrow CI indicates a precise estimate of the RR; a wide CI suggests less precision.
- Consider the magnitude of effect, a large RR suggests a strong association. Is it plausible in the context given?</t>
    </r>
  </si>
  <si>
    <r>
      <t>(</t>
    </r>
    <r>
      <rPr>
        <sz val="16"/>
        <color rgb="FF00B050"/>
        <rFont val="Calibri (Body)"/>
      </rPr>
      <t>a</t>
    </r>
    <r>
      <rPr>
        <sz val="16"/>
        <color theme="1"/>
        <rFont val="Calibri"/>
        <family val="2"/>
        <scheme val="minor"/>
      </rPr>
      <t>/(</t>
    </r>
    <r>
      <rPr>
        <sz val="16"/>
        <color rgb="FF00B050"/>
        <rFont val="Calibri (Body)"/>
      </rPr>
      <t>a</t>
    </r>
    <r>
      <rPr>
        <sz val="16"/>
        <color theme="1"/>
        <rFont val="Calibri"/>
        <family val="2"/>
        <scheme val="minor"/>
      </rPr>
      <t>+</t>
    </r>
    <r>
      <rPr>
        <sz val="16"/>
        <color rgb="FFFF0000"/>
        <rFont val="Calibri (Body)"/>
      </rPr>
      <t>b</t>
    </r>
    <r>
      <rPr>
        <sz val="16"/>
        <color theme="1"/>
        <rFont val="Calibri"/>
        <family val="2"/>
        <scheme val="minor"/>
      </rPr>
      <t>))/(</t>
    </r>
    <r>
      <rPr>
        <sz val="16"/>
        <color rgb="FF00B0F0"/>
        <rFont val="Calibri (Body)"/>
      </rPr>
      <t>c</t>
    </r>
    <r>
      <rPr>
        <sz val="16"/>
        <color theme="1"/>
        <rFont val="Calibri"/>
        <family val="2"/>
        <scheme val="minor"/>
      </rPr>
      <t>/(</t>
    </r>
    <r>
      <rPr>
        <sz val="16"/>
        <color rgb="FF00B0F0"/>
        <rFont val="Calibri (Body)"/>
      </rPr>
      <t>c</t>
    </r>
    <r>
      <rPr>
        <sz val="16"/>
        <color theme="1"/>
        <rFont val="Calibri"/>
        <family val="2"/>
        <scheme val="minor"/>
      </rPr>
      <t>+</t>
    </r>
    <r>
      <rPr>
        <sz val="16"/>
        <color rgb="FFFFFF00"/>
        <rFont val="Calibri (Body)"/>
      </rPr>
      <t>d</t>
    </r>
    <r>
      <rPr>
        <sz val="16"/>
        <color theme="1"/>
        <rFont val="Calibri"/>
        <family val="2"/>
        <scheme val="minor"/>
      </rPr>
      <t>))</t>
    </r>
  </si>
  <si>
    <r>
      <rPr>
        <sz val="12"/>
        <color rgb="FF00B050"/>
        <rFont val="Calibri (Body)"/>
      </rPr>
      <t>a</t>
    </r>
    <r>
      <rPr>
        <sz val="12"/>
        <color theme="1"/>
        <rFont val="Calibri"/>
        <family val="2"/>
        <scheme val="minor"/>
      </rPr>
      <t>+</t>
    </r>
    <r>
      <rPr>
        <sz val="12"/>
        <color rgb="FFFF0000"/>
        <rFont val="Calibri (Body)"/>
      </rPr>
      <t>b</t>
    </r>
  </si>
  <si>
    <r>
      <rPr>
        <sz val="12"/>
        <color rgb="FF00B0F0"/>
        <rFont val="Calibri (Body)"/>
      </rPr>
      <t>c</t>
    </r>
    <r>
      <rPr>
        <sz val="12"/>
        <color theme="1"/>
        <rFont val="Calibri"/>
        <family val="2"/>
        <scheme val="minor"/>
      </rPr>
      <t>+</t>
    </r>
    <r>
      <rPr>
        <sz val="12"/>
        <color rgb="FFFFFF00"/>
        <rFont val="Calibri (Body)"/>
      </rPr>
      <t>d</t>
    </r>
  </si>
  <si>
    <r>
      <rPr>
        <sz val="16"/>
        <color rgb="FF7030A0"/>
        <rFont val="Calibri (Body)"/>
      </rPr>
      <t>RR</t>
    </r>
    <r>
      <rPr>
        <sz val="16"/>
        <color theme="1"/>
        <rFont val="Calibri"/>
        <family val="2"/>
        <scheme val="minor"/>
      </rPr>
      <t xml:space="preserve"> = </t>
    </r>
  </si>
  <si>
    <r>
      <rPr>
        <sz val="12"/>
        <color rgb="FF00B050"/>
        <rFont val="Calibri (Body)"/>
      </rPr>
      <t>a</t>
    </r>
    <r>
      <rPr>
        <sz val="12"/>
        <color theme="1"/>
        <rFont val="Calibri"/>
        <family val="2"/>
        <scheme val="minor"/>
      </rPr>
      <t>+</t>
    </r>
    <r>
      <rPr>
        <sz val="12"/>
        <color rgb="FF00B0F0"/>
        <rFont val="Calibri (Body)"/>
      </rPr>
      <t>c</t>
    </r>
  </si>
  <si>
    <r>
      <rPr>
        <sz val="12"/>
        <color rgb="FFFF0000"/>
        <rFont val="Calibri (Body)"/>
      </rPr>
      <t>b</t>
    </r>
    <r>
      <rPr>
        <sz val="12"/>
        <color theme="1"/>
        <rFont val="Calibri"/>
        <family val="2"/>
        <scheme val="minor"/>
      </rPr>
      <t>+</t>
    </r>
    <r>
      <rPr>
        <sz val="12"/>
        <color rgb="FFFFFF00"/>
        <rFont val="Calibri (Body)"/>
      </rPr>
      <t>d</t>
    </r>
  </si>
  <si>
    <r>
      <rPr>
        <sz val="12"/>
        <color rgb="FF00B050"/>
        <rFont val="Calibri (Body)"/>
      </rPr>
      <t>a</t>
    </r>
    <r>
      <rPr>
        <sz val="12"/>
        <color theme="1"/>
        <rFont val="Calibri"/>
        <family val="2"/>
        <scheme val="minor"/>
      </rPr>
      <t>+</t>
    </r>
    <r>
      <rPr>
        <sz val="12"/>
        <color rgb="FFFF0000"/>
        <rFont val="Calibri (Body)"/>
      </rPr>
      <t>b</t>
    </r>
    <r>
      <rPr>
        <sz val="12"/>
        <color theme="1"/>
        <rFont val="Calibri"/>
        <family val="2"/>
        <scheme val="minor"/>
      </rPr>
      <t>+</t>
    </r>
    <r>
      <rPr>
        <sz val="12"/>
        <color rgb="FF00B0F0"/>
        <rFont val="Calibri (Body)"/>
      </rPr>
      <t>c</t>
    </r>
    <r>
      <rPr>
        <sz val="12"/>
        <color theme="1"/>
        <rFont val="Calibri"/>
        <family val="2"/>
        <scheme val="minor"/>
      </rPr>
      <t>+</t>
    </r>
    <r>
      <rPr>
        <sz val="12"/>
        <color rgb="FFFFFF00"/>
        <rFont val="Calibri (Body)"/>
      </rPr>
      <t>d</t>
    </r>
  </si>
  <si>
    <t>table</t>
  </si>
  <si>
    <t>RR</t>
  </si>
  <si>
    <t>A</t>
  </si>
  <si>
    <t>E</t>
  </si>
  <si>
    <t>V</t>
  </si>
  <si>
    <t>aNo/T</t>
  </si>
  <si>
    <t>bN1/T</t>
  </si>
  <si>
    <t>M1N1N0/T^2 - ab/T</t>
  </si>
  <si>
    <t>ln(RR)</t>
  </si>
  <si>
    <t>var(ln(RR))</t>
  </si>
  <si>
    <t>RR chisq het</t>
  </si>
  <si>
    <t>N1N0/T</t>
  </si>
  <si>
    <t>(aN0 - bN1)/T</t>
  </si>
  <si>
    <t>Sato Pk</t>
  </si>
  <si>
    <t>Sato Qk</t>
  </si>
  <si>
    <t>var(RD)</t>
  </si>
  <si>
    <t>RD chisq het</t>
  </si>
  <si>
    <t>Crude Data</t>
  </si>
  <si>
    <t>Tot</t>
  </si>
  <si>
    <t>df =</t>
  </si>
  <si>
    <t xml:space="preserve">MH chi = </t>
  </si>
  <si>
    <t>P-value Function Data series</t>
  </si>
  <si>
    <t>Y</t>
  </si>
  <si>
    <t>X</t>
  </si>
  <si>
    <t>z value</t>
  </si>
  <si>
    <t>p-value</t>
  </si>
  <si>
    <t>low/upper bd</t>
  </si>
  <si>
    <t>vert bar</t>
  </si>
  <si>
    <t>95% CI l</t>
  </si>
  <si>
    <t>95% CI u</t>
  </si>
  <si>
    <t>Mantel-Haenszel Risk Ratios</t>
  </si>
  <si>
    <t>95% CI lower</t>
  </si>
  <si>
    <t>95% CI upper</t>
  </si>
  <si>
    <t>Crude RR ([95% CI]</t>
  </si>
  <si>
    <t>RRmh [95% CI]</t>
  </si>
  <si>
    <t>OR</t>
  </si>
  <si>
    <t>G=ad/t</t>
  </si>
  <si>
    <t>H=bc/t</t>
  </si>
  <si>
    <t>P=(a+d)/T</t>
  </si>
  <si>
    <t>Q=(b+c)/T</t>
  </si>
  <si>
    <t>GP</t>
  </si>
  <si>
    <t>GQ+HP</t>
  </si>
  <si>
    <t>HQ</t>
  </si>
  <si>
    <t>chisq het</t>
  </si>
  <si>
    <t>Controls</t>
  </si>
  <si>
    <t>When you have the numbers of cases and non-cases</t>
  </si>
  <si>
    <t>OR=</t>
  </si>
  <si>
    <t>SE =</t>
  </si>
  <si>
    <r>
      <t>(</t>
    </r>
    <r>
      <rPr>
        <sz val="12"/>
        <color rgb="FF00B050"/>
        <rFont val="Calibri (Body)"/>
      </rPr>
      <t>a</t>
    </r>
    <r>
      <rPr>
        <sz val="12"/>
        <color theme="1"/>
        <rFont val="Calibri"/>
        <family val="2"/>
        <scheme val="minor"/>
      </rPr>
      <t>*</t>
    </r>
    <r>
      <rPr>
        <sz val="12"/>
        <color rgb="FFFFFF00"/>
        <rFont val="Calibri (Body)"/>
      </rPr>
      <t>d</t>
    </r>
    <r>
      <rPr>
        <sz val="12"/>
        <color theme="1"/>
        <rFont val="Calibri"/>
        <family val="2"/>
        <scheme val="minor"/>
      </rPr>
      <t>)/(</t>
    </r>
    <r>
      <rPr>
        <sz val="12"/>
        <color rgb="FFFF0000"/>
        <rFont val="Calibri (Body)"/>
      </rPr>
      <t>b</t>
    </r>
    <r>
      <rPr>
        <sz val="12"/>
        <color theme="1"/>
        <rFont val="Calibri"/>
        <family val="2"/>
        <scheme val="minor"/>
      </rPr>
      <t>*</t>
    </r>
    <r>
      <rPr>
        <sz val="12"/>
        <color rgb="FF00B0F0"/>
        <rFont val="Calibri (Body)"/>
      </rPr>
      <t>c</t>
    </r>
    <r>
      <rPr>
        <sz val="12"/>
        <color theme="1"/>
        <rFont val="Calibri"/>
        <family val="2"/>
        <scheme val="minor"/>
      </rPr>
      <t>)</t>
    </r>
  </si>
  <si>
    <r>
      <t>SQRT((1/</t>
    </r>
    <r>
      <rPr>
        <sz val="12"/>
        <color rgb="FF00B050"/>
        <rFont val="Calibri (Body)"/>
      </rPr>
      <t>a</t>
    </r>
    <r>
      <rPr>
        <sz val="12"/>
        <color theme="1"/>
        <rFont val="Calibri"/>
        <family val="2"/>
        <scheme val="minor"/>
      </rPr>
      <t>)+(1/</t>
    </r>
    <r>
      <rPr>
        <sz val="12"/>
        <color rgb="FFFF0000"/>
        <rFont val="Calibri (Body)"/>
      </rPr>
      <t>b</t>
    </r>
    <r>
      <rPr>
        <sz val="12"/>
        <color theme="1"/>
        <rFont val="Calibri"/>
        <family val="2"/>
        <scheme val="minor"/>
      </rPr>
      <t>)+(1/</t>
    </r>
    <r>
      <rPr>
        <sz val="12"/>
        <color rgb="FF00B0F0"/>
        <rFont val="Calibri (Body)"/>
      </rPr>
      <t>c</t>
    </r>
    <r>
      <rPr>
        <sz val="12"/>
        <color theme="1"/>
        <rFont val="Calibri"/>
        <family val="2"/>
        <scheme val="minor"/>
      </rPr>
      <t>)+(1/</t>
    </r>
    <r>
      <rPr>
        <sz val="12"/>
        <color rgb="FFFFFF00"/>
        <rFont val="Calibri (Body)"/>
      </rPr>
      <t>d</t>
    </r>
    <r>
      <rPr>
        <sz val="12"/>
        <color theme="1"/>
        <rFont val="Calibri"/>
        <family val="2"/>
        <scheme val="minor"/>
      </rPr>
      <t>)</t>
    </r>
  </si>
  <si>
    <r>
      <rPr>
        <sz val="12"/>
        <color rgb="FF7030A0"/>
        <rFont val="Calibri (Body)"/>
      </rPr>
      <t>OR</t>
    </r>
    <r>
      <rPr>
        <sz val="12"/>
        <color theme="1"/>
        <rFont val="Calibri"/>
        <family val="2"/>
        <scheme val="minor"/>
      </rPr>
      <t>=</t>
    </r>
  </si>
  <si>
    <r>
      <rPr>
        <sz val="12"/>
        <color rgb="FFFFC000"/>
        <rFont val="Calibri (Body)"/>
      </rPr>
      <t>SE</t>
    </r>
    <r>
      <rPr>
        <sz val="12"/>
        <color theme="1"/>
        <rFont val="Calibri"/>
        <family val="2"/>
        <scheme val="minor"/>
      </rPr>
      <t xml:space="preserve"> =</t>
    </r>
  </si>
  <si>
    <r>
      <t>EXP(ln(</t>
    </r>
    <r>
      <rPr>
        <sz val="12"/>
        <color rgb="FF7030A0"/>
        <rFont val="Calibri (Body)"/>
      </rPr>
      <t>OR</t>
    </r>
    <r>
      <rPr>
        <sz val="12"/>
        <color theme="1"/>
        <rFont val="Calibri"/>
        <family val="2"/>
        <scheme val="minor"/>
      </rPr>
      <t>)-1.96*</t>
    </r>
    <r>
      <rPr>
        <sz val="12"/>
        <color rgb="FFFFC000"/>
        <rFont val="Calibri (Body)"/>
      </rPr>
      <t>SE</t>
    </r>
    <r>
      <rPr>
        <sz val="12"/>
        <color theme="1"/>
        <rFont val="Calibri"/>
        <family val="2"/>
        <scheme val="minor"/>
      </rPr>
      <t>)</t>
    </r>
  </si>
  <si>
    <r>
      <t>EXP(ln(</t>
    </r>
    <r>
      <rPr>
        <sz val="12"/>
        <color rgb="FF7030A0"/>
        <rFont val="Calibri (Body)"/>
      </rPr>
      <t>OR</t>
    </r>
    <r>
      <rPr>
        <sz val="12"/>
        <color theme="1"/>
        <rFont val="Calibri"/>
        <family val="2"/>
        <scheme val="minor"/>
      </rPr>
      <t>)+1.96*</t>
    </r>
    <r>
      <rPr>
        <sz val="12"/>
        <color rgb="FFFFC000"/>
        <rFont val="Calibri (Body)"/>
      </rPr>
      <t>SE</t>
    </r>
    <r>
      <rPr>
        <sz val="12"/>
        <color theme="1"/>
        <rFont val="Calibri"/>
        <family val="2"/>
        <scheme val="minor"/>
      </rPr>
      <t>)</t>
    </r>
  </si>
  <si>
    <r>
      <rPr>
        <sz val="16"/>
        <color rgb="FFFFC000"/>
        <rFont val="Calibri (Body)"/>
      </rPr>
      <t>SE</t>
    </r>
    <r>
      <rPr>
        <sz val="16"/>
        <color theme="1"/>
        <rFont val="Calibri"/>
        <family val="2"/>
        <scheme val="minor"/>
      </rPr>
      <t xml:space="preserve"> =</t>
    </r>
  </si>
  <si>
    <r>
      <t>SQRT((1/</t>
    </r>
    <r>
      <rPr>
        <sz val="16"/>
        <color rgb="FF00B050"/>
        <rFont val="Calibri (Body)"/>
      </rPr>
      <t>a</t>
    </r>
    <r>
      <rPr>
        <sz val="16"/>
        <color theme="1"/>
        <rFont val="Calibri"/>
        <family val="2"/>
        <scheme val="minor"/>
      </rPr>
      <t>)+(1/</t>
    </r>
    <r>
      <rPr>
        <sz val="16"/>
        <color rgb="FFFF0000"/>
        <rFont val="Calibri (Body)"/>
      </rPr>
      <t>b</t>
    </r>
    <r>
      <rPr>
        <sz val="16"/>
        <color theme="1"/>
        <rFont val="Calibri"/>
        <family val="2"/>
        <scheme val="minor"/>
      </rPr>
      <t>)+(1/</t>
    </r>
    <r>
      <rPr>
        <sz val="16"/>
        <color rgb="FF00B0F0"/>
        <rFont val="Calibri (Body)"/>
      </rPr>
      <t>c</t>
    </r>
    <r>
      <rPr>
        <sz val="16"/>
        <color theme="1"/>
        <rFont val="Calibri"/>
        <family val="2"/>
        <scheme val="minor"/>
      </rPr>
      <t>)+(1/</t>
    </r>
    <r>
      <rPr>
        <sz val="16"/>
        <color rgb="FFFFFF00"/>
        <rFont val="Calibri (Body)"/>
      </rPr>
      <t>d</t>
    </r>
    <r>
      <rPr>
        <sz val="16"/>
        <color theme="1"/>
        <rFont val="Calibri"/>
        <family val="2"/>
        <scheme val="minor"/>
      </rPr>
      <t>)</t>
    </r>
  </si>
  <si>
    <r>
      <t>EXP(LN(</t>
    </r>
    <r>
      <rPr>
        <sz val="16"/>
        <color rgb="FF7030A0"/>
        <rFont val="Calibri (Body)"/>
      </rPr>
      <t>RR</t>
    </r>
    <r>
      <rPr>
        <sz val="16"/>
        <color theme="1"/>
        <rFont val="Calibri"/>
        <family val="2"/>
        <scheme val="minor"/>
      </rPr>
      <t>)-1.96*</t>
    </r>
    <r>
      <rPr>
        <sz val="16"/>
        <color rgb="FFFFC000"/>
        <rFont val="Calibri (Body)"/>
      </rPr>
      <t>SE</t>
    </r>
  </si>
  <si>
    <r>
      <t>EXP(LN(</t>
    </r>
    <r>
      <rPr>
        <sz val="16"/>
        <color rgb="FF7030A0"/>
        <rFont val="Calibri (Body)"/>
      </rPr>
      <t>RR</t>
    </r>
    <r>
      <rPr>
        <sz val="16"/>
        <color theme="1"/>
        <rFont val="Calibri"/>
        <family val="2"/>
        <scheme val="minor"/>
      </rPr>
      <t>)+1.96*</t>
    </r>
    <r>
      <rPr>
        <sz val="16"/>
        <color rgb="FFFFC000"/>
        <rFont val="Calibri (Body)"/>
      </rPr>
      <t>SE</t>
    </r>
  </si>
  <si>
    <t>Group 1</t>
  </si>
  <si>
    <t>Group 2</t>
  </si>
  <si>
    <t>n =</t>
  </si>
  <si>
    <t xml:space="preserve">SD = </t>
  </si>
  <si>
    <t>When you have the number of cases and non-cases</t>
  </si>
  <si>
    <t>When you have the number of cases and denominator</t>
  </si>
  <si>
    <t>When you have the numbers of cases and the denominator</t>
  </si>
  <si>
    <t>Transform 95% confidence intervals to SDs</t>
  </si>
  <si>
    <t>RHO=</t>
  </si>
  <si>
    <t>Pre-mean</t>
  </si>
  <si>
    <t xml:space="preserve">Pre-SD </t>
  </si>
  <si>
    <t>Pre-SD</t>
  </si>
  <si>
    <t>n at followup</t>
  </si>
  <si>
    <t>Post-mean</t>
  </si>
  <si>
    <t>Post-SD</t>
  </si>
  <si>
    <t>Change mean</t>
  </si>
  <si>
    <t>Change SD</t>
  </si>
  <si>
    <t>MD in change scores</t>
  </si>
  <si>
    <t>SE of change</t>
  </si>
  <si>
    <t>95% CI Lower</t>
  </si>
  <si>
    <t>95% CI Upper</t>
  </si>
  <si>
    <t>MD from Baseline [95% CI]</t>
  </si>
  <si>
    <t>Transform SEs to SDs</t>
  </si>
  <si>
    <r>
      <t xml:space="preserve">This table provides a quick calculation to transform </t>
    </r>
    <r>
      <rPr>
        <b/>
        <sz val="12"/>
        <color rgb="FF000000"/>
        <rFont val="Calibri"/>
        <family val="2"/>
        <scheme val="minor"/>
      </rPr>
      <t>95% Confidence Intervals (95% CIs)</t>
    </r>
    <r>
      <rPr>
        <sz val="12"/>
        <color rgb="FF000000"/>
        <rFont val="Calibri"/>
        <family val="2"/>
        <scheme val="minor"/>
      </rPr>
      <t xml:space="preserve"> into </t>
    </r>
    <r>
      <rPr>
        <b/>
        <sz val="12"/>
        <color rgb="FF000000"/>
        <rFont val="Calibri"/>
        <family val="2"/>
        <scheme val="minor"/>
      </rPr>
      <t>Standard Deviations</t>
    </r>
    <r>
      <rPr>
        <sz val="12"/>
        <color rgb="FF000000"/>
        <rFont val="Calibri"/>
        <family val="2"/>
        <scheme val="minor"/>
      </rPr>
      <t xml:space="preserve"> (SDs)
1. Input your data into the green cells, using the </t>
    </r>
    <r>
      <rPr>
        <b/>
        <sz val="12"/>
        <color rgb="FF000000"/>
        <rFont val="Calibri"/>
        <family val="2"/>
        <scheme val="minor"/>
      </rPr>
      <t>lower</t>
    </r>
    <r>
      <rPr>
        <sz val="12"/>
        <color rgb="FF000000"/>
        <rFont val="Calibri"/>
        <family val="2"/>
        <scheme val="minor"/>
      </rPr>
      <t xml:space="preserve"> and </t>
    </r>
    <r>
      <rPr>
        <b/>
        <sz val="12"/>
        <color rgb="FF000000"/>
        <rFont val="Calibri"/>
        <family val="2"/>
        <scheme val="minor"/>
      </rPr>
      <t>upper</t>
    </r>
    <r>
      <rPr>
        <sz val="12"/>
        <color rgb="FF000000"/>
        <rFont val="Calibri"/>
        <family val="2"/>
        <scheme val="minor"/>
      </rPr>
      <t xml:space="preserve"> limits of the confidence intervals</t>
    </r>
    <r>
      <rPr>
        <b/>
        <sz val="12"/>
        <color rgb="FF000000"/>
        <rFont val="Calibri"/>
        <family val="2"/>
        <scheme val="minor"/>
      </rPr>
      <t xml:space="preserve"> </t>
    </r>
    <r>
      <rPr>
        <sz val="12"/>
        <color rgb="FF000000"/>
        <rFont val="Calibri"/>
        <family val="2"/>
        <scheme val="minor"/>
      </rPr>
      <t xml:space="preserve">and sample </t>
    </r>
    <r>
      <rPr>
        <b/>
        <sz val="12"/>
        <color rgb="FF000000"/>
        <rFont val="Calibri"/>
        <family val="2"/>
        <scheme val="minor"/>
      </rPr>
      <t>n</t>
    </r>
    <r>
      <rPr>
        <sz val="12"/>
        <color rgb="FF000000"/>
        <rFont val="Calibri"/>
        <family val="2"/>
        <scheme val="minor"/>
      </rPr>
      <t xml:space="preserve"> for that outcome at that specific time point.
2. The output will be in the yellow cells.
</t>
    </r>
    <r>
      <rPr>
        <u/>
        <sz val="12"/>
        <color rgb="FF000000"/>
        <rFont val="Calibri"/>
        <family val="2"/>
        <scheme val="minor"/>
      </rPr>
      <t xml:space="preserve">The calculations used are:
</t>
    </r>
    <r>
      <rPr>
        <sz val="12"/>
        <color rgb="FF000000"/>
        <rFont val="Calibri"/>
        <family val="2"/>
        <scheme val="minor"/>
      </rPr>
      <t>SE = (95%_CI_upper - 95%_CI_lower)/(2*1.96)
SD = SE*SQRT(n)
Note: When making this transformation, be careful to use the correct lower and upper limits for the confidence intervals, and the correct n for the time point and outcome you are investigating.</t>
    </r>
  </si>
  <si>
    <t>Mean Differences in Change Scores</t>
  </si>
  <si>
    <r>
      <t xml:space="preserve">This table provides a quick way to calculate </t>
    </r>
    <r>
      <rPr>
        <b/>
        <sz val="12"/>
        <color rgb="FF000000"/>
        <rFont val="Calibri"/>
        <family val="2"/>
        <scheme val="minor"/>
      </rPr>
      <t xml:space="preserve">mean differences </t>
    </r>
    <r>
      <rPr>
        <sz val="12"/>
        <color rgb="FF000000"/>
        <rFont val="Calibri"/>
        <family val="2"/>
        <scheme val="minor"/>
      </rPr>
      <t>(MD)</t>
    </r>
    <r>
      <rPr>
        <b/>
        <sz val="12"/>
        <color rgb="FF000000"/>
        <rFont val="Calibri"/>
        <family val="2"/>
        <scheme val="minor"/>
      </rPr>
      <t xml:space="preserve"> in change scores</t>
    </r>
    <r>
      <rPr>
        <sz val="12"/>
        <color rgb="FF000000"/>
        <rFont val="Calibri"/>
        <family val="2"/>
        <scheme val="minor"/>
      </rPr>
      <t xml:space="preserve"> from baseline
1. Input your data into the green cells, using the mean at baseline (for each group), standard deviations (SDs) at baseline, mean at follow-up, SD at follow-up, and n at follow-up.
2. The output will be in the yellow cells. Where appropriate and for convenience, an aggregated output of estimate and confidence intervals will be provided which can be directly copy and pasted.
</t>
    </r>
    <r>
      <rPr>
        <u/>
        <sz val="12"/>
        <color rgb="FF000000"/>
        <rFont val="Calibri"/>
        <family val="2"/>
        <scheme val="minor"/>
      </rPr>
      <t>The calculations used are:</t>
    </r>
    <r>
      <rPr>
        <sz val="12"/>
        <color rgb="FF000000"/>
        <rFont val="Calibri"/>
        <family val="2"/>
        <scheme val="minor"/>
      </rPr>
      <t xml:space="preserve">
Group 1	
Change mean 1 = (post_mean_1 - pre_mean_1)
Change SD 1 = SQRT((Pre-SD_1^2+Post-SD_1^2)-(2*RHO*Pre-SD_1*Post-SD_1))
Group 2	
Change mean 2 = (post_mean_2 - pre_mean_2)
Change SD 1 = SQRT((Pre-SD_2^2+Post-SD_2^2)-(2*RHO*Pre-SD_2*Post-SD_2))
MD in change scores = Change_mean_1-Change_mean_2
95% CI lower = MD_in_change_scores-1.96*SE_of_change
95% CI upper = MD_in_change_scores+1.96*SE_of_change
Note: MDs in change scores are different from MDs in follow-up scores, and are used for different purposes.</t>
    </r>
  </si>
  <si>
    <t>SD</t>
  </si>
  <si>
    <t>SE</t>
  </si>
  <si>
    <t>MD [95% CI]</t>
  </si>
  <si>
    <r>
      <t xml:space="preserve">This table provides a quick way to calculate </t>
    </r>
    <r>
      <rPr>
        <b/>
        <sz val="12"/>
        <color rgb="FF000000"/>
        <rFont val="Calibri"/>
        <family val="2"/>
        <scheme val="minor"/>
      </rPr>
      <t xml:space="preserve">mean differences </t>
    </r>
    <r>
      <rPr>
        <sz val="12"/>
        <color rgb="FF000000"/>
        <rFont val="Calibri"/>
        <family val="2"/>
        <scheme val="minor"/>
      </rPr>
      <t>(MD)</t>
    </r>
    <r>
      <rPr>
        <b/>
        <sz val="12"/>
        <color rgb="FF000000"/>
        <rFont val="Calibri"/>
        <family val="2"/>
        <scheme val="minor"/>
      </rPr>
      <t xml:space="preserve"> in follow-up scores.</t>
    </r>
    <r>
      <rPr>
        <sz val="12"/>
        <color rgb="FF000000"/>
        <rFont val="Calibri"/>
        <family val="2"/>
        <scheme val="minor"/>
      </rPr>
      <t xml:space="preserve">
1. Input your data into the green cells, using the mean at n at follow-up, mean at follow-up, and Standard Deviation (SD) at follow-up. If 95% confidence intervals are provided, transform them into SDs first, and then calculate MDs
2. The output will be in the yellow cells. Where appropriate and for convenience, an aggregated output of estimate and confidence intervals will be provided which can be directly copy and pasted.
</t>
    </r>
    <r>
      <rPr>
        <u/>
        <sz val="12"/>
        <color rgb="FF000000"/>
        <rFont val="Calibri"/>
        <family val="2"/>
        <scheme val="minor"/>
      </rPr>
      <t>The calculations used are:</t>
    </r>
    <r>
      <rPr>
        <sz val="12"/>
        <color rgb="FF000000"/>
        <rFont val="Calibri"/>
        <family val="2"/>
        <scheme val="minor"/>
      </rPr>
      <t xml:space="preserve">
MD = 	Post-mean_1-Post-mean_2
95% CI lower = MD-1.96*SE
95% CI upper = MD+1.96*SE
Note: MDs in follow-up scores are different from MDs in change scores, and are used for different purposes.</t>
    </r>
  </si>
  <si>
    <t xml:space="preserve">MD = </t>
  </si>
  <si>
    <t>Mantel-Haenszel Odds Ratios</t>
  </si>
  <si>
    <t>ORmh [95% CI]</t>
  </si>
  <si>
    <r>
      <t xml:space="preserve">This table provides a quick calculation to transform </t>
    </r>
    <r>
      <rPr>
        <b/>
        <sz val="12"/>
        <color rgb="FF000000"/>
        <rFont val="Calibri"/>
        <family val="2"/>
        <scheme val="minor"/>
      </rPr>
      <t>Standard Errors</t>
    </r>
    <r>
      <rPr>
        <sz val="12"/>
        <color rgb="FF000000"/>
        <rFont val="Calibri"/>
        <family val="2"/>
        <scheme val="minor"/>
      </rPr>
      <t xml:space="preserve"> (SEs) into </t>
    </r>
    <r>
      <rPr>
        <b/>
        <sz val="12"/>
        <color rgb="FF000000"/>
        <rFont val="Calibri"/>
        <family val="2"/>
        <scheme val="minor"/>
      </rPr>
      <t>Standard Deviations</t>
    </r>
    <r>
      <rPr>
        <sz val="12"/>
        <color rgb="FF000000"/>
        <rFont val="Calibri"/>
        <family val="2"/>
        <scheme val="minor"/>
      </rPr>
      <t xml:space="preserve"> (SDs)
1. Input your data into the green cells, using the </t>
    </r>
    <r>
      <rPr>
        <b/>
        <sz val="12"/>
        <color rgb="FF000000"/>
        <rFont val="Calibri"/>
        <family val="2"/>
        <scheme val="minor"/>
      </rPr>
      <t xml:space="preserve">SE </t>
    </r>
    <r>
      <rPr>
        <sz val="12"/>
        <color rgb="FF000000"/>
        <rFont val="Calibri"/>
        <family val="2"/>
        <scheme val="minor"/>
      </rPr>
      <t xml:space="preserve">and sample </t>
    </r>
    <r>
      <rPr>
        <b/>
        <sz val="12"/>
        <color rgb="FF000000"/>
        <rFont val="Calibri"/>
        <family val="2"/>
        <scheme val="minor"/>
      </rPr>
      <t>n</t>
    </r>
    <r>
      <rPr>
        <sz val="12"/>
        <color rgb="FF000000"/>
        <rFont val="Calibri"/>
        <family val="2"/>
        <scheme val="minor"/>
      </rPr>
      <t xml:space="preserve"> for that outcome at that specific time point.
2. The output will be in the yellow cells.
</t>
    </r>
    <r>
      <rPr>
        <u/>
        <sz val="12"/>
        <color rgb="FF000000"/>
        <rFont val="Calibri"/>
        <family val="2"/>
        <scheme val="minor"/>
      </rPr>
      <t xml:space="preserve">The calculations used are:
</t>
    </r>
    <r>
      <rPr>
        <sz val="12"/>
        <color rgb="FF000000"/>
        <rFont val="Calibri"/>
        <family val="2"/>
        <scheme val="minor"/>
      </rPr>
      <t>SD = SE*SQRT(n)
Note: When making this transformation, standard errors must be of means calculated from within an intervention group and not standard errors of the difference in means computed between intervention groups.</t>
    </r>
  </si>
  <si>
    <t>Crude OR [95% CI]</t>
  </si>
  <si>
    <r>
      <t>Var(ln(OR</t>
    </r>
    <r>
      <rPr>
        <vertAlign val="subscript"/>
        <sz val="10"/>
        <color theme="2" tint="-9.9978637043366805E-2"/>
        <rFont val="Arial"/>
        <family val="2"/>
      </rPr>
      <t>MH</t>
    </r>
    <r>
      <rPr>
        <sz val="10"/>
        <color theme="2" tint="-9.9978637043366805E-2"/>
        <rFont val="Arial"/>
        <family val="2"/>
      </rPr>
      <t xml:space="preserve">)) = </t>
    </r>
  </si>
  <si>
    <r>
      <t>Var(ln(RR</t>
    </r>
    <r>
      <rPr>
        <vertAlign val="subscript"/>
        <sz val="10"/>
        <color theme="2" tint="-9.9978637043366805E-2"/>
        <rFont val="Arial"/>
        <family val="2"/>
      </rPr>
      <t>MH</t>
    </r>
    <r>
      <rPr>
        <sz val="10"/>
        <color theme="2" tint="-9.9978637043366805E-2"/>
        <rFont val="Arial"/>
        <family val="2"/>
      </rPr>
      <t xml:space="preserve">)) = </t>
    </r>
  </si>
  <si>
    <r>
      <t xml:space="preserve">This sheet provides several ways to </t>
    </r>
    <r>
      <rPr>
        <b/>
        <sz val="12"/>
        <color theme="1"/>
        <rFont val="Calibri"/>
        <family val="2"/>
        <scheme val="minor"/>
      </rPr>
      <t>calculate crude risk ratios</t>
    </r>
    <r>
      <rPr>
        <sz val="12"/>
        <color theme="1"/>
        <rFont val="Calibri"/>
        <family val="2"/>
        <scheme val="minor"/>
      </rPr>
      <t xml:space="preserve"> (RRs) and </t>
    </r>
    <r>
      <rPr>
        <b/>
        <sz val="12"/>
        <color theme="1"/>
        <rFont val="Calibri"/>
        <family val="2"/>
        <scheme val="minor"/>
      </rPr>
      <t>Mantel-Haenszel adjusted RRs</t>
    </r>
    <r>
      <rPr>
        <sz val="12"/>
        <color theme="1"/>
        <rFont val="Calibri"/>
        <family val="2"/>
        <scheme val="minor"/>
      </rPr>
      <t xml:space="preserve">.
A </t>
    </r>
    <r>
      <rPr>
        <b/>
        <sz val="12"/>
        <color theme="1"/>
        <rFont val="Calibri"/>
        <family val="2"/>
        <scheme val="minor"/>
      </rPr>
      <t>RR</t>
    </r>
    <r>
      <rPr>
        <sz val="12"/>
        <color theme="1"/>
        <rFont val="Calibri"/>
        <family val="2"/>
        <scheme val="minor"/>
      </rPr>
      <t xml:space="preserve"> compares the probability of an event occuring in an exposed group to the probability of the same event occuring in an unexposed group.
The </t>
    </r>
    <r>
      <rPr>
        <b/>
        <sz val="12"/>
        <color theme="1"/>
        <rFont val="Calibri"/>
        <family val="2"/>
        <scheme val="minor"/>
      </rPr>
      <t>Mantel-Haenszel</t>
    </r>
    <r>
      <rPr>
        <sz val="12"/>
        <color theme="1"/>
        <rFont val="Calibri"/>
        <family val="2"/>
        <scheme val="minor"/>
      </rPr>
      <t xml:space="preserve"> (mh) method allows for the controlling of one or more confounding variables that might distort the association between the exposure and the outcome.
1. Input your data into the </t>
    </r>
    <r>
      <rPr>
        <sz val="12"/>
        <color theme="1"/>
        <rFont val="Calibri (Body)"/>
      </rPr>
      <t>green</t>
    </r>
    <r>
      <rPr>
        <sz val="12"/>
        <color theme="1"/>
        <rFont val="Calibri"/>
        <family val="2"/>
        <scheme val="minor"/>
      </rPr>
      <t xml:space="preserve"> cells, using the </t>
    </r>
    <r>
      <rPr>
        <b/>
        <sz val="12"/>
        <color theme="1"/>
        <rFont val="Calibri"/>
        <family val="2"/>
        <scheme val="minor"/>
      </rPr>
      <t>cases</t>
    </r>
    <r>
      <rPr>
        <sz val="12"/>
        <color theme="1"/>
        <rFont val="Calibri"/>
        <family val="2"/>
        <scheme val="minor"/>
      </rPr>
      <t xml:space="preserve"> (numerator n) and </t>
    </r>
    <r>
      <rPr>
        <b/>
        <sz val="12"/>
        <color theme="1"/>
        <rFont val="Calibri"/>
        <family val="2"/>
        <scheme val="minor"/>
      </rPr>
      <t>Sample totals</t>
    </r>
    <r>
      <rPr>
        <sz val="12"/>
        <color theme="1"/>
        <rFont val="Calibri"/>
        <family val="2"/>
        <scheme val="minor"/>
      </rPr>
      <t xml:space="preserve"> (Denominator N), for each group you want to compare.
2. The output will be in the yellow cells. Where appropriate and for convenience, an aggregated output of estimate and confidence intervals will be provided which can be directly copy and pasted.
3. Using only one table will provide the crude RRs and confidence intervals in the mh output.
</t>
    </r>
    <r>
      <rPr>
        <u/>
        <sz val="12"/>
        <color theme="1"/>
        <rFont val="Calibri (Body)"/>
      </rPr>
      <t xml:space="preserve">Tips for interpreting and using risk ratios
</t>
    </r>
    <r>
      <rPr>
        <sz val="12"/>
        <color theme="1"/>
        <rFont val="Calibri"/>
        <family val="2"/>
        <scheme val="minor"/>
      </rPr>
      <t>- RRs are generally used in cohort studies and RCTs, and when the outcome is common.
- A RR can range from 0 to +∞.
- The null hypothesis is that RR=1, and the alternative hypothesis is RR=/=1
- A RR of 1 indicates no difference in risk experiencing the outcome between groups; i.e. there is no association between the exposure and the outcome.
- A RR greater than 1 indicates a positive association, or an increased risk of experiencing the outcome in the exposed group. A RR of 2 means the risk is twice as high in the exposed group.
- A RR less than 1 indicates a negative association, or a decreased risk of experiencing the outcome in the exposed group. A RR of 0.5 means the risk is half in the exposed group.
- If the 95% CIs cross 1, then there may not be evidence that there is a difference between groups. A narrow CI indicates a precise estimate of the RR; a wide CI suggests less precision.
- Consider the magnitude of effect, a large RR suggests a strong association. Is it plausible in the context given?
Sheet adapted and modified from the Rothman Epi Sheet (https://www.rtihs.org/episheet)</t>
    </r>
  </si>
  <si>
    <t>Mean Differences in Follow-up Scores</t>
  </si>
  <si>
    <t>Observed Data</t>
  </si>
  <si>
    <t>Chi2 =</t>
  </si>
  <si>
    <t>p =</t>
  </si>
  <si>
    <t>Expected Data under the null hypothesis</t>
  </si>
  <si>
    <t>One simple, conservative, and widely used method is the Bonferroni Correction. To apply this, divide the significance level (α, typically set at 0.05) by the number of tests done - the new significance level for each individual test becomes α/n, where n = the number of comparisons being tested. So, if you are doing 5 tests with α=0.05, the bonferroni corrected significance level for each individual test is 0.05/10=0.005. So, only p≤0.005 would be considered significant. You can calculate Below.</t>
  </si>
  <si>
    <t>Adjusting for multiple comparisons</t>
  </si>
  <si>
    <t>α =</t>
  </si>
  <si>
    <t>Bonferroni α =</t>
  </si>
  <si>
    <t xml:space="preserve">number of test = </t>
  </si>
  <si>
    <t>Small sample size consideration:</t>
  </si>
  <si>
    <t>When calculating a chi-squared test, if any of the expected frequencies are less than 5, the validity of the chi-squared test is called into question. The chi-squared test relies on the assumption that expected frequencies are sufficiently large, typically set at ≥5</t>
  </si>
  <si>
    <t>Gold Standard</t>
  </si>
  <si>
    <t>+</t>
  </si>
  <si>
    <t>-</t>
  </si>
  <si>
    <t>Sensitivity =</t>
  </si>
  <si>
    <t>Specificity =</t>
  </si>
  <si>
    <t>PPV =</t>
  </si>
  <si>
    <t>NPV =</t>
  </si>
  <si>
    <t>Test</t>
  </si>
  <si>
    <t>Diagnostic Accuracy</t>
  </si>
  <si>
    <r>
      <t xml:space="preserve">This sheet provides several ways to calculate </t>
    </r>
    <r>
      <rPr>
        <b/>
        <sz val="12"/>
        <color rgb="FF000000"/>
        <rFont val="Calibri"/>
        <family val="2"/>
        <scheme val="minor"/>
      </rPr>
      <t>Crude odds ratios</t>
    </r>
    <r>
      <rPr>
        <sz val="12"/>
        <color rgb="FF000000"/>
        <rFont val="Calibri"/>
        <family val="2"/>
        <scheme val="minor"/>
      </rPr>
      <t xml:space="preserve"> (ORs) and their associated 95% confidence intervals.
An </t>
    </r>
    <r>
      <rPr>
        <b/>
        <sz val="12"/>
        <color rgb="FF000000"/>
        <rFont val="Calibri"/>
        <family val="2"/>
        <scheme val="minor"/>
      </rPr>
      <t>OR</t>
    </r>
    <r>
      <rPr>
        <sz val="12"/>
        <color rgb="FF000000"/>
        <rFont val="Calibri"/>
        <family val="2"/>
        <scheme val="minor"/>
      </rPr>
      <t xml:space="preserve"> compares the odds of an event occurring in an exposed group to the odds of the same event occurring in an unexposed group.
1. Input your data into the green cells, depending on if you have the </t>
    </r>
    <r>
      <rPr>
        <b/>
        <sz val="12"/>
        <color rgb="FF000000"/>
        <rFont val="Calibri"/>
        <family val="2"/>
        <scheme val="minor"/>
      </rPr>
      <t>cases</t>
    </r>
    <r>
      <rPr>
        <sz val="12"/>
        <color rgb="FF000000"/>
        <rFont val="Calibri"/>
        <family val="2"/>
        <scheme val="minor"/>
      </rPr>
      <t xml:space="preserve"> (n's group 1) and </t>
    </r>
    <r>
      <rPr>
        <b/>
        <sz val="12"/>
        <color rgb="FF000000"/>
        <rFont val="Calibri"/>
        <family val="2"/>
        <scheme val="minor"/>
      </rPr>
      <t>non-cases</t>
    </r>
    <r>
      <rPr>
        <sz val="12"/>
        <color rgb="FF000000"/>
        <rFont val="Calibri"/>
        <family val="2"/>
        <scheme val="minor"/>
      </rPr>
      <t xml:space="preserve"> (n's group 2), or Denominators (N)
2. The output will be in the yellow cells. Where appropriate and for convenience, an aggregated output of estimate and confidence intervals will be provided which can be directly copy and pasted.
3. A dummy table and calculations used are provided for reference.
</t>
    </r>
    <r>
      <rPr>
        <u/>
        <sz val="12"/>
        <color rgb="FF000000"/>
        <rFont val="Calibri"/>
        <family val="2"/>
        <scheme val="minor"/>
      </rPr>
      <t>Tips for interpreting and using risk ratios</t>
    </r>
    <r>
      <rPr>
        <sz val="12"/>
        <color rgb="FF000000"/>
        <rFont val="Calibri"/>
        <family val="2"/>
        <scheme val="minor"/>
      </rPr>
      <t xml:space="preserve">
- ORs are generally used in case-control studies, or when the outcome is rare.
- An OR can range from 0 to +∞
- The null hypothesis is that OR=1, and the alternative hypothesis is OR=/=1
- An OR of 1 indicates no difference in odds of experiencing the outcome between groups; there is no association between the exposure and the outcome.
- An OR greater than 1 indicates a positive association, or an increased risk of experiencing the outcome in the exposed group. An OR of 2 means the risk is twice as high in the exposed group.
- An OR less than 1 indicates a negative association, or a decreased risk of experiencing the outcome in the exposed group. An OR of 0.5 means the risk is half in the exposed group.
- If the 95% CIs cross 1, then there is no evidence that there is a difference in odds between groups. A narrow CI indicates a precise estimate of the OR; a wide CI suggests less precision.
- Consider the magnitude of effect, a large OR suggests a strong association. Is it plausible in the context given? Larger ORs should generally be scrutinized.
- In situations where an event is rare, an OR can approximate the RR, but they can differ substantially when the event is common.</t>
    </r>
  </si>
  <si>
    <r>
      <t xml:space="preserve">This sheet provides several ways to calculate </t>
    </r>
    <r>
      <rPr>
        <b/>
        <sz val="12"/>
        <color theme="1"/>
        <rFont val="Calibri"/>
        <family val="2"/>
        <scheme val="minor"/>
      </rPr>
      <t>Crude odds ratios</t>
    </r>
    <r>
      <rPr>
        <sz val="12"/>
        <color theme="1"/>
        <rFont val="Calibri"/>
        <family val="2"/>
        <scheme val="minor"/>
      </rPr>
      <t xml:space="preserve"> (ORs) and </t>
    </r>
    <r>
      <rPr>
        <b/>
        <sz val="12"/>
        <color theme="1"/>
        <rFont val="Calibri"/>
        <family val="2"/>
        <scheme val="minor"/>
      </rPr>
      <t>Mantel-Haenszel adjusted ORs</t>
    </r>
    <r>
      <rPr>
        <sz val="12"/>
        <color theme="1"/>
        <rFont val="Calibri"/>
        <family val="2"/>
        <scheme val="minor"/>
      </rPr>
      <t xml:space="preserve">.
An OR compares the odds of an event occurring in an exposed group to the odds of the same event occurring in an unexposed group.
The </t>
    </r>
    <r>
      <rPr>
        <b/>
        <sz val="12"/>
        <color theme="1"/>
        <rFont val="Calibri"/>
        <family val="2"/>
        <scheme val="minor"/>
      </rPr>
      <t>Mantel-Haenszel</t>
    </r>
    <r>
      <rPr>
        <sz val="12"/>
        <color theme="1"/>
        <rFont val="Calibri"/>
        <family val="2"/>
        <scheme val="minor"/>
      </rPr>
      <t xml:space="preserve"> (mh) method allows for the controlling of one or more confounding variables that might distort the association between the exposure and the outcome.
1. Input your data into the green cells, using the </t>
    </r>
    <r>
      <rPr>
        <b/>
        <sz val="12"/>
        <color theme="1"/>
        <rFont val="Calibri"/>
        <family val="2"/>
        <scheme val="minor"/>
      </rPr>
      <t>case</t>
    </r>
    <r>
      <rPr>
        <sz val="12"/>
        <color theme="1"/>
        <rFont val="Calibri"/>
        <family val="2"/>
        <scheme val="minor"/>
      </rPr>
      <t xml:space="preserve"> (n's group 1) and </t>
    </r>
    <r>
      <rPr>
        <b/>
        <sz val="12"/>
        <color theme="1"/>
        <rFont val="Calibri"/>
        <family val="2"/>
        <scheme val="minor"/>
      </rPr>
      <t>control</t>
    </r>
    <r>
      <rPr>
        <sz val="12"/>
        <color theme="1"/>
        <rFont val="Calibri"/>
        <family val="2"/>
        <scheme val="minor"/>
      </rPr>
      <t xml:space="preserve"> (n's group 2) data.
2. The output will be in the yellow cells. Where appropriate and for convenience, an aggregated output of estimate and confidence intervals will be provided which can be directly copy and pasted.
3. Using only one table will provide the crude ORs and confidence intervals in the mh output.
</t>
    </r>
    <r>
      <rPr>
        <u/>
        <sz val="12"/>
        <color theme="1"/>
        <rFont val="Calibri (Body)"/>
      </rPr>
      <t>Tips for interpreting and using risk ratios</t>
    </r>
    <r>
      <rPr>
        <sz val="12"/>
        <color theme="1"/>
        <rFont val="Calibri"/>
        <family val="2"/>
        <scheme val="minor"/>
      </rPr>
      <t xml:space="preserve">
- ORs are generally used in case-control studies, or when the outcome is rare.
- An OR can range from 0 to +∞
- The null hypothesis is that OR=1, and the alternative hypothesis is OR=/=1
- An OR of 1 indicates no difference in odds of experiencing the outcome between groups; there is no association between the exposure and the outcome.
- An OR greater than 1 indicates a positive association, or an increased risk of experiencing the outcome in the exposed group. An OR of 2 means the risk is twice as high in the exposed group.
- An OR less than 1 indicates a negative association, or a decreased risk of experiencing the outcome in the exposed group. An OR of 0.5 means the risk is half in the exposed group.
- If the 95% CIs cross 1, then there is no evidence that there is a difference in odds between groups. A narrow CI indicates a precise estimate of the OR; a wide CI suggests less precision.
- Consider the magnitude of effect, a large OR suggests a strong association. Is it plausible in the context given? Larger ORs should generally be scrutinized.
- In situations where an event is rare, an OR can approximate the RR, but they can differ substantially when the event is common.
Sheet adapted and modified from the Rothman Epi Sheet (https://www.rtihs.org/episheet)</t>
    </r>
  </si>
  <si>
    <t>Group D</t>
  </si>
  <si>
    <t>Mean (SD)</t>
  </si>
  <si>
    <t>Group C</t>
  </si>
  <si>
    <t>Group B</t>
  </si>
  <si>
    <t>Group A</t>
  </si>
  <si>
    <t>Pooled SD (calculated)</t>
  </si>
  <si>
    <t>Pooled mean (calculated)</t>
  </si>
  <si>
    <t>Variance non-error</t>
  </si>
  <si>
    <t>Variance (calculated)</t>
  </si>
  <si>
    <t>CI upper limit</t>
  </si>
  <si>
    <t>CI lower limit</t>
  </si>
  <si>
    <t>Mean</t>
  </si>
  <si>
    <t>n in group</t>
  </si>
  <si>
    <t>Group</t>
  </si>
  <si>
    <t>If group n &lt;30</t>
  </si>
  <si>
    <t>If group n ≥30</t>
  </si>
  <si>
    <t>Provided: mean and 95% CI</t>
  </si>
  <si>
    <t>Provided: mean and standard deviation (SD)</t>
  </si>
  <si>
    <t>Provided: mean only</t>
  </si>
  <si>
    <r>
      <t xml:space="preserve">Pooled mean and Standard Deviation
</t>
    </r>
    <r>
      <rPr>
        <sz val="12"/>
        <color theme="1"/>
        <rFont val="Calibri (Body)"/>
      </rPr>
      <t>This sheet provides several ways to calculate pooled means (of up to 4 groups) and either standard deviations and 95% confidence intervals. 
1. Input your data into the green cells.
2. The output will be in the yellow cells. An aggregated output of pooled estimates and either standard deviations or 95% confidence intervals is provided for direct copy and pasting.</t>
    </r>
  </si>
  <si>
    <t>Likelihood ratios</t>
  </si>
  <si>
    <t>LR+ =</t>
  </si>
  <si>
    <t>LR-=</t>
  </si>
  <si>
    <r>
      <rPr>
        <b/>
        <u/>
        <sz val="12"/>
        <color theme="1"/>
        <rFont val="Calibri (Body)"/>
      </rPr>
      <t>Diagnostic Accuracy</t>
    </r>
    <r>
      <rPr>
        <sz val="12"/>
        <color theme="1"/>
        <rFont val="Calibri"/>
        <family val="2"/>
        <scheme val="minor"/>
      </rPr>
      <t xml:space="preserve">
</t>
    </r>
    <r>
      <rPr>
        <b/>
        <sz val="12"/>
        <color theme="1"/>
        <rFont val="Calibri"/>
        <family val="2"/>
        <scheme val="minor"/>
      </rPr>
      <t>Sensitivity</t>
    </r>
    <r>
      <rPr>
        <sz val="12"/>
        <color theme="1"/>
        <rFont val="Calibri"/>
        <family val="2"/>
        <scheme val="minor"/>
      </rPr>
      <t xml:space="preserve">: The ability of a test to correctly identify those with the outcome (true positives) among all that actually have the outcome. Of all with the outcome, how many did the test correctly identify?
</t>
    </r>
    <r>
      <rPr>
        <b/>
        <sz val="12"/>
        <color theme="1"/>
        <rFont val="Calibri"/>
        <family val="2"/>
        <scheme val="minor"/>
      </rPr>
      <t>Specificity</t>
    </r>
    <r>
      <rPr>
        <sz val="12"/>
        <color theme="1"/>
        <rFont val="Calibri"/>
        <family val="2"/>
        <scheme val="minor"/>
      </rPr>
      <t xml:space="preserve">: The ability of a test to correctly identify those without the outcome (true negatives) among all that actually do not have the outcomes.
</t>
    </r>
    <r>
      <rPr>
        <b/>
        <sz val="12"/>
        <color theme="1"/>
        <rFont val="Calibri"/>
        <family val="2"/>
        <scheme val="minor"/>
      </rPr>
      <t>Positive Predictive Value</t>
    </r>
    <r>
      <rPr>
        <sz val="12"/>
        <color theme="1"/>
        <rFont val="Calibri"/>
        <family val="2"/>
        <scheme val="minor"/>
      </rPr>
      <t xml:space="preserve"> (PPV): The proportion of positive tests that are true positives, indicating the likelihood that a positive test is actually positive.
</t>
    </r>
    <r>
      <rPr>
        <b/>
        <sz val="12"/>
        <color theme="1"/>
        <rFont val="Calibri"/>
        <family val="2"/>
        <scheme val="minor"/>
      </rPr>
      <t>Negative Predictive Value</t>
    </r>
    <r>
      <rPr>
        <sz val="12"/>
        <color theme="1"/>
        <rFont val="Calibri"/>
        <family val="2"/>
        <scheme val="minor"/>
      </rPr>
      <t xml:space="preserve"> (NPV): The proportion of negative tests that are true negatives, indicating the likelihood that a negative test is actually negative.
Positive Likelihood ratio (LR+): Assesses the value of a positive test result,  indicating how much more likely a person with the disease is to test positive compared to a person without the disease.
Negative Likelihood Ratio (LR-): Asseses the value of a negative test result, indicating how much less likely a person with the disease is to test negative compared to a person without the disease.</t>
    </r>
  </si>
  <si>
    <t>Chi Squared Test</t>
  </si>
  <si>
    <t>Fishers Exact Test</t>
  </si>
  <si>
    <t>Fisher's Exact Test</t>
  </si>
  <si>
    <t>One-tailed p =</t>
  </si>
  <si>
    <t>Two-tailed p =</t>
  </si>
  <si>
    <r>
      <rPr>
        <b/>
        <u/>
        <sz val="12"/>
        <color theme="1"/>
        <rFont val="Calibri (Body)"/>
      </rPr>
      <t>Chi-Squared Test (Chi-2)</t>
    </r>
    <r>
      <rPr>
        <sz val="12"/>
        <color theme="1"/>
        <rFont val="Calibri"/>
        <family val="2"/>
        <scheme val="minor"/>
      </rPr>
      <t xml:space="preserve">
The </t>
    </r>
    <r>
      <rPr>
        <b/>
        <sz val="12"/>
        <color theme="1"/>
        <rFont val="Calibri"/>
        <family val="2"/>
        <scheme val="minor"/>
      </rPr>
      <t xml:space="preserve">Chi-squared test </t>
    </r>
    <r>
      <rPr>
        <sz val="12"/>
        <color theme="1"/>
        <rFont val="Calibri"/>
        <family val="2"/>
        <scheme val="minor"/>
      </rPr>
      <t xml:space="preserve">assesses whether there is a significant association between two categorical variables by comparing observed data to expected data under the null hypothesis (no association). A significant result suggests an association between the variables.
</t>
    </r>
    <r>
      <rPr>
        <u/>
        <sz val="12"/>
        <color theme="1"/>
        <rFont val="Calibri (Body)"/>
      </rPr>
      <t>Tips for interpreting</t>
    </r>
    <r>
      <rPr>
        <sz val="12"/>
        <color theme="1"/>
        <rFont val="Calibri"/>
        <family val="2"/>
        <scheme val="minor"/>
      </rPr>
      <t xml:space="preserve">
- Larger Chi-2 statistics indicate a stronger deviation from expected counts, suggesting a difference between the null and alternative hypotheses.
- Chi-squared tests assume expected frequencies greater than 5. Use Fisher’s Exact Test if this assumption is violated.
- The p-value represents s the probability of observing a Chi-2 statistic as extreme as, or more extreme than, the one calculated, assuming the null hypothesis is true. A small p-value suggests the observed data are unlikely under the null hypothesis.
- If performing multiple chi-squared tests, adjust for multiple comparisons to avoid inflating the type I error rate. </t>
    </r>
  </si>
  <si>
    <t>Validity</t>
  </si>
  <si>
    <t>Two-tailed tables</t>
  </si>
  <si>
    <t>Contingency</t>
  </si>
  <si>
    <t>two-tailed</t>
  </si>
  <si>
    <t>sumif&lt;1</t>
  </si>
  <si>
    <t>SUMS</t>
  </si>
  <si>
    <t>combin</t>
  </si>
  <si>
    <t>COMBIN p</t>
  </si>
  <si>
    <t>sumif&lt;p-1</t>
  </si>
  <si>
    <r>
      <rPr>
        <b/>
        <sz val="12"/>
        <color theme="1"/>
        <rFont val="Calibri"/>
        <family val="2"/>
        <scheme val="minor"/>
      </rPr>
      <t>Fisher’s Exact Test</t>
    </r>
    <r>
      <rPr>
        <sz val="12"/>
        <color theme="1"/>
        <rFont val="Calibri"/>
        <family val="2"/>
        <scheme val="minor"/>
      </rPr>
      <t xml:space="preserve"> determines if there is a significant association between two categorical variables, especially useful for small sample sizes and when chi-squared test assumptions are not met. It calculates the exact probability of observing the given data, or something more extreme, under the null hypothesis of no association.
</t>
    </r>
    <r>
      <rPr>
        <u/>
        <sz val="12"/>
        <color theme="1"/>
        <rFont val="Calibri (Body)"/>
      </rPr>
      <t xml:space="preserve">Tips for Interpreting </t>
    </r>
    <r>
      <rPr>
        <sz val="12"/>
        <color theme="1"/>
        <rFont val="Calibri"/>
        <family val="2"/>
        <scheme val="minor"/>
      </rPr>
      <t xml:space="preserve">
- Calculates the exact probability of the observed contingency table under the null hypothesis, ideal for small sample sizes (N&lt;20)
- The p-value represents the probability of observing the given data if the null hypothesis is true. A small p-value (&lt; 0.05) suggests the observed association is unlikely due to chance, indicating an association, but does not provide direction or strength of association.
-</t>
    </r>
    <r>
      <rPr>
        <u/>
        <sz val="12"/>
        <color theme="1"/>
        <rFont val="Calibri (Body)"/>
      </rPr>
      <t xml:space="preserve"> Excel is not ideal for calculating Fisher's Exact Test, and has limitations</t>
    </r>
    <r>
      <rPr>
        <sz val="12"/>
        <color theme="1"/>
        <rFont val="Calibri"/>
        <family val="2"/>
        <scheme val="minor"/>
      </rPr>
      <t xml:space="preserve">: </t>
    </r>
    <r>
      <rPr>
        <b/>
        <sz val="12"/>
        <color theme="1"/>
        <rFont val="Calibri"/>
        <family val="2"/>
        <scheme val="minor"/>
      </rPr>
      <t>When a frequency is &lt;5 AND total N&gt;20, Fisher's Exact Test may or may not be valid depending on the frequency in each cell. There are a few different ways to calculate the Fisher p-values, and different calculators online do it different ways (or even default to the Chi-2), you can check your results against them.</t>
    </r>
    <r>
      <rPr>
        <sz val="12"/>
        <color theme="1"/>
        <rFont val="Calibri"/>
        <family val="2"/>
        <scheme val="minor"/>
      </rPr>
      <t xml:space="preserve">
For an online calculator: https://www.graphpad.com/quickcalcs/contingency1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</si>
</sst>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0"/>
    <numFmt numFmtId="166" formatCode="0.000"/>
    <numFmt numFmtId="167" formatCode="0.0"/>
  </numFmts>
  <fonts count="66" x14ac:knownFonts="1">
    <font>
      <sz val="12"/>
      <color theme="1"/>
      <name val="Calibri"/>
      <family val="2"/>
      <scheme val="minor"/>
    </font>
    <font>
      <b/>
      <sz val="12"/>
      <color theme="0"/>
      <name val="Calibri"/>
      <family val="2"/>
      <scheme val="minor"/>
    </font>
    <font>
      <sz val="12"/>
      <color rgb="FFFF0000"/>
      <name val="Calibri"/>
      <family val="2"/>
      <scheme val="minor"/>
    </font>
    <font>
      <b/>
      <sz val="12"/>
      <color theme="1"/>
      <name val="Calibri"/>
      <family val="2"/>
      <scheme val="minor"/>
    </font>
    <font>
      <sz val="12"/>
      <color theme="0"/>
      <name val="Calibri"/>
      <family val="2"/>
      <scheme val="minor"/>
    </font>
    <font>
      <sz val="12"/>
      <color theme="1" tint="4.9989318521683403E-2"/>
      <name val="Calibri"/>
      <family val="2"/>
      <scheme val="minor"/>
    </font>
    <font>
      <sz val="16"/>
      <color theme="1"/>
      <name val="Calibri"/>
      <family val="2"/>
      <scheme val="minor"/>
    </font>
    <font>
      <u/>
      <sz val="12"/>
      <color theme="1"/>
      <name val="Calibri (Body)"/>
    </font>
    <font>
      <b/>
      <sz val="12"/>
      <color theme="4"/>
      <name val="Calibri"/>
      <family val="2"/>
      <scheme val="minor"/>
    </font>
    <font>
      <sz val="12"/>
      <color theme="1" tint="0.499984740745262"/>
      <name val="Calibri"/>
      <family val="2"/>
      <scheme val="minor"/>
    </font>
    <font>
      <sz val="20"/>
      <color theme="1"/>
      <name val="Calibri"/>
      <family val="2"/>
      <scheme val="minor"/>
    </font>
    <font>
      <b/>
      <sz val="20"/>
      <color theme="1"/>
      <name val="Calibri"/>
      <family val="2"/>
      <scheme val="minor"/>
    </font>
    <font>
      <sz val="12"/>
      <color rgb="FF00B050"/>
      <name val="Calibri"/>
      <family val="2"/>
      <scheme val="minor"/>
    </font>
    <font>
      <sz val="16"/>
      <color rgb="FF00B050"/>
      <name val="Calibri (Body)"/>
    </font>
    <font>
      <sz val="16"/>
      <color rgb="FFFF0000"/>
      <name val="Calibri (Body)"/>
    </font>
    <font>
      <sz val="12"/>
      <color rgb="FF00B0F0"/>
      <name val="Calibri"/>
      <family val="2"/>
      <scheme val="minor"/>
    </font>
    <font>
      <sz val="16"/>
      <color rgb="FF00B0F0"/>
      <name val="Calibri (Body)"/>
    </font>
    <font>
      <sz val="12"/>
      <color rgb="FFFFFF00"/>
      <name val="Calibri"/>
      <family val="2"/>
      <scheme val="minor"/>
    </font>
    <font>
      <sz val="16"/>
      <color rgb="FFFFFF00"/>
      <name val="Calibri (Body)"/>
    </font>
    <font>
      <sz val="12"/>
      <color rgb="FF00B050"/>
      <name val="Calibri (Body)"/>
    </font>
    <font>
      <sz val="12"/>
      <color rgb="FFFF0000"/>
      <name val="Calibri (Body)"/>
    </font>
    <font>
      <sz val="12"/>
      <color rgb="FF00B0F0"/>
      <name val="Calibri (Body)"/>
    </font>
    <font>
      <sz val="12"/>
      <color rgb="FFFFFF00"/>
      <name val="Calibri (Body)"/>
    </font>
    <font>
      <sz val="16"/>
      <color rgb="FFFFC000"/>
      <name val="Calibri (Body)"/>
    </font>
    <font>
      <sz val="16"/>
      <color rgb="FF7030A0"/>
      <name val="Calibri (Body)"/>
    </font>
    <font>
      <sz val="10"/>
      <name val="Arial Narrow"/>
      <family val="2"/>
    </font>
    <font>
      <sz val="10"/>
      <color indexed="22"/>
      <name val="Arial"/>
      <family val="2"/>
    </font>
    <font>
      <b/>
      <sz val="10"/>
      <color indexed="10"/>
      <name val="Arial"/>
      <family val="2"/>
    </font>
    <font>
      <b/>
      <sz val="10"/>
      <name val="Arial"/>
      <family val="2"/>
    </font>
    <font>
      <sz val="10"/>
      <color indexed="10"/>
      <name val="Arial"/>
      <family val="2"/>
    </font>
    <font>
      <sz val="8"/>
      <color indexed="10"/>
      <name val="Arial"/>
      <family val="2"/>
    </font>
    <font>
      <sz val="8"/>
      <name val="Arial"/>
      <family val="2"/>
    </font>
    <font>
      <b/>
      <sz val="8"/>
      <color indexed="10"/>
      <name val="Arial"/>
      <family val="2"/>
    </font>
    <font>
      <b/>
      <sz val="10"/>
      <color theme="1" tint="0.499984740745262"/>
      <name val="Arial"/>
      <family val="2"/>
    </font>
    <font>
      <b/>
      <sz val="8"/>
      <color theme="1" tint="0.499984740745262"/>
      <name val="Arial"/>
      <family val="2"/>
    </font>
    <font>
      <sz val="10"/>
      <color theme="1" tint="0.499984740745262"/>
      <name val="Arial"/>
      <family val="2"/>
    </font>
    <font>
      <sz val="10"/>
      <color theme="1"/>
      <name val="Calibri"/>
      <family val="2"/>
      <scheme val="minor"/>
    </font>
    <font>
      <sz val="8"/>
      <color theme="1" tint="0.499984740745262"/>
      <name val="Arial"/>
      <family val="2"/>
    </font>
    <font>
      <sz val="10"/>
      <color theme="1"/>
      <name val="Arial"/>
      <family val="2"/>
    </font>
    <font>
      <b/>
      <sz val="10"/>
      <color theme="1"/>
      <name val="Arial"/>
      <family val="2"/>
    </font>
    <font>
      <b/>
      <sz val="10"/>
      <color theme="0"/>
      <name val="Arial"/>
      <family val="2"/>
    </font>
    <font>
      <sz val="10"/>
      <color theme="4"/>
      <name val="Arial"/>
      <family val="2"/>
    </font>
    <font>
      <b/>
      <sz val="16"/>
      <color theme="4"/>
      <name val="Calibri"/>
      <family val="2"/>
      <scheme val="minor"/>
    </font>
    <font>
      <b/>
      <sz val="16"/>
      <color theme="4"/>
      <name val="Calibri"/>
      <family val="2"/>
    </font>
    <font>
      <b/>
      <sz val="16"/>
      <color theme="1"/>
      <name val="Calibri"/>
      <family val="2"/>
      <scheme val="minor"/>
    </font>
    <font>
      <sz val="10"/>
      <color theme="2" tint="-9.9978637043366805E-2"/>
      <name val="Arial"/>
      <family val="2"/>
    </font>
    <font>
      <sz val="12"/>
      <color rgb="FF000000"/>
      <name val="Calibri"/>
      <family val="2"/>
      <scheme val="minor"/>
    </font>
    <font>
      <b/>
      <sz val="12"/>
      <color rgb="FF000000"/>
      <name val="Calibri"/>
      <family val="2"/>
      <scheme val="minor"/>
    </font>
    <font>
      <u/>
      <sz val="12"/>
      <color rgb="FF000000"/>
      <name val="Calibri"/>
      <family val="2"/>
      <scheme val="minor"/>
    </font>
    <font>
      <sz val="12"/>
      <color rgb="FF7030A0"/>
      <name val="Calibri (Body)"/>
    </font>
    <font>
      <sz val="12"/>
      <color rgb="FFFFC000"/>
      <name val="Calibri (Body)"/>
    </font>
    <font>
      <b/>
      <sz val="14"/>
      <color theme="0"/>
      <name val="Calibri"/>
      <family val="2"/>
      <scheme val="minor"/>
    </font>
    <font>
      <sz val="12"/>
      <color theme="2" tint="-9.9978637043366805E-2"/>
      <name val="Calibri"/>
      <family val="2"/>
      <scheme val="minor"/>
    </font>
    <font>
      <sz val="16"/>
      <color theme="1" tint="0.499984740745262"/>
      <name val="Calibri"/>
      <family val="2"/>
      <scheme val="minor"/>
    </font>
    <font>
      <vertAlign val="subscript"/>
      <sz val="10"/>
      <color theme="2" tint="-9.9978637043366805E-2"/>
      <name val="Arial"/>
      <family val="2"/>
    </font>
    <font>
      <sz val="6"/>
      <color theme="2" tint="-9.9978637043366805E-2"/>
      <name val="Arial"/>
      <family val="2"/>
    </font>
    <font>
      <sz val="12"/>
      <color theme="1"/>
      <name val="Calibri (Body)"/>
    </font>
    <font>
      <b/>
      <u/>
      <sz val="12"/>
      <color theme="1"/>
      <name val="Calibri (Body)"/>
    </font>
    <font>
      <sz val="9"/>
      <color theme="1"/>
      <name val="Arial"/>
      <family val="2"/>
    </font>
    <font>
      <b/>
      <sz val="9"/>
      <color theme="1"/>
      <name val="Arial"/>
      <family val="2"/>
    </font>
    <font>
      <b/>
      <sz val="9"/>
      <name val="Arial"/>
      <family val="2"/>
    </font>
    <font>
      <b/>
      <sz val="9"/>
      <color theme="4"/>
      <name val="Arial"/>
      <family val="2"/>
    </font>
    <font>
      <b/>
      <sz val="9"/>
      <color theme="0"/>
      <name val="Arial"/>
      <family val="2"/>
    </font>
    <font>
      <sz val="9"/>
      <color theme="1" tint="0.499984740745262"/>
      <name val="Arial"/>
      <family val="2"/>
    </font>
    <font>
      <b/>
      <sz val="18"/>
      <color theme="1"/>
      <name val="Calibri"/>
      <family val="2"/>
      <scheme val="minor"/>
    </font>
    <font>
      <sz val="12"/>
      <color theme="0" tint="-0.499984740745262"/>
      <name val="Calibri"/>
      <family val="2"/>
      <scheme val="minor"/>
    </font>
  </fonts>
  <fills count="22">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DDEBF7"/>
        <bgColor rgb="FF000000"/>
      </patternFill>
    </fill>
    <fill>
      <patternFill patternType="solid">
        <fgColor theme="5" tint="0.39997558519241921"/>
        <bgColor indexed="64"/>
      </patternFill>
    </fill>
  </fills>
  <borders count="6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482">
    <xf numFmtId="0" fontId="0" fillId="0" borderId="0" xfId="0"/>
    <xf numFmtId="0" fontId="0" fillId="2" borderId="0" xfId="0" applyFill="1"/>
    <xf numFmtId="0" fontId="0" fillId="3" borderId="1" xfId="0" applyFill="1" applyBorder="1"/>
    <xf numFmtId="0" fontId="0" fillId="3" borderId="4" xfId="0" applyFill="1" applyBorder="1"/>
    <xf numFmtId="0" fontId="0" fillId="3" borderId="2" xfId="0" applyFill="1" applyBorder="1"/>
    <xf numFmtId="0" fontId="0" fillId="3" borderId="3" xfId="0" applyFill="1" applyBorder="1"/>
    <xf numFmtId="0" fontId="0" fillId="3" borderId="5" xfId="0" applyFill="1" applyBorder="1"/>
    <xf numFmtId="0" fontId="0" fillId="3" borderId="4" xfId="0" applyFill="1" applyBorder="1" applyAlignment="1">
      <alignment horizontal="right"/>
    </xf>
    <xf numFmtId="0" fontId="0" fillId="11" borderId="6" xfId="0" applyFill="1" applyBorder="1" applyProtection="1">
      <protection locked="0"/>
    </xf>
    <xf numFmtId="0" fontId="3" fillId="3" borderId="8" xfId="0" applyFont="1" applyFill="1" applyBorder="1" applyAlignment="1">
      <alignment horizontal="right"/>
    </xf>
    <xf numFmtId="0" fontId="3" fillId="3" borderId="9" xfId="0" applyFont="1" applyFill="1" applyBorder="1" applyAlignment="1">
      <alignment horizontal="right"/>
    </xf>
    <xf numFmtId="0" fontId="0" fillId="3" borderId="0" xfId="0" applyFill="1"/>
    <xf numFmtId="0" fontId="3" fillId="3" borderId="0" xfId="0" quotePrefix="1" applyFont="1" applyFill="1" applyAlignment="1">
      <alignment horizontal="right"/>
    </xf>
    <xf numFmtId="0" fontId="3" fillId="3" borderId="0" xfId="0" applyFont="1" applyFill="1" applyAlignment="1">
      <alignment horizontal="right"/>
    </xf>
    <xf numFmtId="0" fontId="0" fillId="3" borderId="0" xfId="0" applyFill="1" applyAlignment="1">
      <alignment horizontal="right"/>
    </xf>
    <xf numFmtId="0" fontId="3" fillId="3" borderId="0" xfId="0" applyFont="1" applyFill="1"/>
    <xf numFmtId="0" fontId="3" fillId="2" borderId="0" xfId="0" quotePrefix="1" applyFont="1" applyFill="1"/>
    <xf numFmtId="0" fontId="0" fillId="15" borderId="0" xfId="0" applyFill="1"/>
    <xf numFmtId="0" fontId="0" fillId="8" borderId="6" xfId="0" applyFill="1" applyBorder="1"/>
    <xf numFmtId="0" fontId="0" fillId="16" borderId="6" xfId="0" applyFill="1" applyBorder="1"/>
    <xf numFmtId="0" fontId="0" fillId="2" borderId="0" xfId="0" applyFill="1" applyAlignment="1">
      <alignment vertical="top" wrapText="1"/>
    </xf>
    <xf numFmtId="0" fontId="0" fillId="12" borderId="6" xfId="0" applyFill="1" applyBorder="1" applyAlignment="1">
      <alignment horizontal="left"/>
    </xf>
    <xf numFmtId="0" fontId="0" fillId="12" borderId="6" xfId="0" applyFill="1" applyBorder="1"/>
    <xf numFmtId="0" fontId="0" fillId="3" borderId="19" xfId="0" applyFill="1" applyBorder="1"/>
    <xf numFmtId="0" fontId="0" fillId="3" borderId="9" xfId="0" applyFill="1" applyBorder="1"/>
    <xf numFmtId="0" fontId="0" fillId="3" borderId="23" xfId="0" applyFill="1" applyBorder="1"/>
    <xf numFmtId="0" fontId="0" fillId="12" borderId="7" xfId="0" applyFill="1" applyBorder="1"/>
    <xf numFmtId="0" fontId="0" fillId="17" borderId="6" xfId="0" applyFill="1" applyBorder="1"/>
    <xf numFmtId="0" fontId="9" fillId="3" borderId="0" xfId="0" applyFont="1" applyFill="1" applyAlignment="1">
      <alignment horizontal="right"/>
    </xf>
    <xf numFmtId="0" fontId="0" fillId="3" borderId="2" xfId="0" applyFill="1" applyBorder="1" applyAlignment="1">
      <alignment horizontal="center"/>
    </xf>
    <xf numFmtId="0" fontId="9" fillId="3" borderId="0" xfId="0" quotePrefix="1" applyFont="1" applyFill="1" applyAlignment="1">
      <alignment horizontal="right"/>
    </xf>
    <xf numFmtId="0" fontId="0" fillId="3" borderId="26" xfId="0" applyFill="1" applyBorder="1" applyAlignment="1">
      <alignment horizontal="center"/>
    </xf>
    <xf numFmtId="0" fontId="3" fillId="3" borderId="9" xfId="0" applyFont="1" applyFill="1" applyBorder="1" applyAlignment="1">
      <alignment horizontal="center"/>
    </xf>
    <xf numFmtId="0" fontId="0" fillId="12" borderId="24" xfId="0" applyFill="1" applyBorder="1"/>
    <xf numFmtId="0" fontId="3" fillId="2" borderId="0" xfId="0" applyFont="1" applyFill="1" applyAlignment="1">
      <alignment vertical="top"/>
    </xf>
    <xf numFmtId="0" fontId="6" fillId="2" borderId="0" xfId="0" quotePrefix="1" applyFont="1" applyFill="1"/>
    <xf numFmtId="0" fontId="6" fillId="15" borderId="4" xfId="0" quotePrefix="1" applyFont="1" applyFill="1" applyBorder="1" applyAlignment="1">
      <alignment horizontal="right"/>
    </xf>
    <xf numFmtId="0" fontId="6" fillId="15" borderId="0" xfId="0" quotePrefix="1" applyFont="1" applyFill="1"/>
    <xf numFmtId="0" fontId="0" fillId="15" borderId="2" xfId="0" applyFill="1" applyBorder="1"/>
    <xf numFmtId="0" fontId="0" fillId="15" borderId="3" xfId="0" applyFill="1" applyBorder="1"/>
    <xf numFmtId="0" fontId="0" fillId="15" borderId="4" xfId="0" applyFill="1" applyBorder="1"/>
    <xf numFmtId="0" fontId="6" fillId="15" borderId="0" xfId="0" quotePrefix="1" applyFont="1" applyFill="1" applyAlignment="1">
      <alignment horizontal="right"/>
    </xf>
    <xf numFmtId="0" fontId="6" fillId="15" borderId="0" xfId="0" quotePrefix="1" applyFont="1" applyFill="1" applyAlignment="1">
      <alignment horizontal="left"/>
    </xf>
    <xf numFmtId="0" fontId="6" fillId="15" borderId="5" xfId="0" quotePrefix="1" applyFont="1" applyFill="1" applyBorder="1" applyAlignment="1">
      <alignment horizontal="left"/>
    </xf>
    <xf numFmtId="0" fontId="0" fillId="15" borderId="8" xfId="0" applyFill="1" applyBorder="1"/>
    <xf numFmtId="0" fontId="6" fillId="15" borderId="9" xfId="0" quotePrefix="1" applyFont="1" applyFill="1" applyBorder="1" applyAlignment="1">
      <alignment horizontal="right"/>
    </xf>
    <xf numFmtId="0" fontId="6" fillId="15" borderId="9" xfId="0" quotePrefix="1" applyFont="1" applyFill="1" applyBorder="1" applyAlignment="1">
      <alignment horizontal="left"/>
    </xf>
    <xf numFmtId="0" fontId="6" fillId="15" borderId="23" xfId="0" quotePrefix="1" applyFont="1" applyFill="1" applyBorder="1" applyAlignment="1">
      <alignment horizontal="left"/>
    </xf>
    <xf numFmtId="0" fontId="0" fillId="3" borderId="8" xfId="0" applyFill="1" applyBorder="1"/>
    <xf numFmtId="0" fontId="0" fillId="12" borderId="24" xfId="0" applyFill="1" applyBorder="1" applyAlignment="1">
      <alignment horizontal="left"/>
    </xf>
    <xf numFmtId="0" fontId="0" fillId="12" borderId="26" xfId="0" applyFill="1" applyBorder="1"/>
    <xf numFmtId="0" fontId="3" fillId="3" borderId="17" xfId="0" applyFont="1" applyFill="1" applyBorder="1" applyAlignment="1">
      <alignment horizontal="right"/>
    </xf>
    <xf numFmtId="0" fontId="8" fillId="3" borderId="15" xfId="0" applyFont="1" applyFill="1" applyBorder="1" applyAlignment="1">
      <alignment horizontal="right"/>
    </xf>
    <xf numFmtId="0" fontId="8" fillId="3" borderId="34" xfId="0" applyFont="1" applyFill="1" applyBorder="1" applyAlignment="1">
      <alignment horizontal="right"/>
    </xf>
    <xf numFmtId="0" fontId="0" fillId="18" borderId="0" xfId="0" applyFill="1"/>
    <xf numFmtId="0" fontId="0" fillId="3" borderId="0" xfId="0" applyFill="1" applyAlignment="1">
      <alignment horizontal="center"/>
    </xf>
    <xf numFmtId="0" fontId="0" fillId="3" borderId="0" xfId="0" applyFill="1" applyAlignment="1">
      <alignment vertical="center"/>
    </xf>
    <xf numFmtId="0" fontId="0" fillId="17" borderId="7" xfId="0" applyFill="1" applyBorder="1" applyAlignment="1">
      <alignment horizontal="center"/>
    </xf>
    <xf numFmtId="0" fontId="0" fillId="17" borderId="34" xfId="0" applyFill="1" applyBorder="1" applyAlignment="1">
      <alignment horizontal="center"/>
    </xf>
    <xf numFmtId="0" fontId="0" fillId="17" borderId="35" xfId="0" applyFill="1" applyBorder="1" applyAlignment="1">
      <alignment horizontal="center"/>
    </xf>
    <xf numFmtId="0" fontId="0" fillId="8" borderId="36" xfId="0" quotePrefix="1" applyFill="1" applyBorder="1" applyAlignment="1">
      <alignment horizontal="center"/>
    </xf>
    <xf numFmtId="0" fontId="12" fillId="15" borderId="15" xfId="0" quotePrefix="1" applyFont="1" applyFill="1" applyBorder="1" applyAlignment="1">
      <alignment horizontal="center"/>
    </xf>
    <xf numFmtId="0" fontId="2" fillId="16" borderId="15" xfId="0" quotePrefix="1" applyFont="1" applyFill="1" applyBorder="1" applyAlignment="1">
      <alignment horizontal="center"/>
    </xf>
    <xf numFmtId="0" fontId="15" fillId="15" borderId="6" xfId="0" quotePrefix="1" applyFont="1" applyFill="1" applyBorder="1" applyAlignment="1">
      <alignment horizontal="center"/>
    </xf>
    <xf numFmtId="0" fontId="17" fillId="16" borderId="6" xfId="0" quotePrefix="1" applyFont="1" applyFill="1" applyBorder="1" applyAlignment="1">
      <alignment horizontal="center"/>
    </xf>
    <xf numFmtId="0" fontId="36" fillId="3" borderId="0" xfId="0" applyFont="1" applyFill="1" applyAlignment="1">
      <alignment horizontal="center"/>
    </xf>
    <xf numFmtId="0" fontId="36" fillId="3" borderId="0" xfId="0" applyFont="1" applyFill="1" applyAlignment="1">
      <alignment horizontal="right"/>
    </xf>
    <xf numFmtId="0" fontId="0" fillId="10" borderId="6" xfId="0" applyFill="1" applyBorder="1"/>
    <xf numFmtId="0" fontId="0" fillId="18" borderId="19" xfId="0" applyFill="1" applyBorder="1"/>
    <xf numFmtId="0" fontId="33" fillId="3" borderId="9" xfId="0" applyFont="1" applyFill="1" applyBorder="1"/>
    <xf numFmtId="0" fontId="33" fillId="3" borderId="0" xfId="0" applyFont="1" applyFill="1"/>
    <xf numFmtId="0" fontId="33" fillId="3" borderId="0" xfId="0" applyFont="1" applyFill="1" applyAlignment="1">
      <alignment horizontal="left"/>
    </xf>
    <xf numFmtId="0" fontId="28" fillId="3" borderId="0" xfId="0" applyFont="1" applyFill="1"/>
    <xf numFmtId="0" fontId="27" fillId="3" borderId="0" xfId="0" applyFont="1" applyFill="1"/>
    <xf numFmtId="0" fontId="27" fillId="3" borderId="0" xfId="0" applyFont="1" applyFill="1" applyAlignment="1">
      <alignment horizontal="left"/>
    </xf>
    <xf numFmtId="0" fontId="25" fillId="3" borderId="2" xfId="0" applyFont="1" applyFill="1" applyBorder="1" applyAlignment="1">
      <alignment horizontal="center" textRotation="90"/>
    </xf>
    <xf numFmtId="0" fontId="25" fillId="3" borderId="2" xfId="0" applyFont="1" applyFill="1" applyBorder="1" applyAlignment="1">
      <alignment horizontal="center"/>
    </xf>
    <xf numFmtId="0" fontId="36" fillId="3" borderId="9" xfId="0" applyFont="1" applyFill="1" applyBorder="1"/>
    <xf numFmtId="0" fontId="0" fillId="3" borderId="29" xfId="0" applyFill="1" applyBorder="1"/>
    <xf numFmtId="0" fontId="0" fillId="3" borderId="27" xfId="0" applyFill="1" applyBorder="1"/>
    <xf numFmtId="166" fontId="0" fillId="3" borderId="9" xfId="0" applyNumberFormat="1" applyFill="1" applyBorder="1" applyAlignment="1">
      <alignment horizontal="center"/>
    </xf>
    <xf numFmtId="0" fontId="35" fillId="2" borderId="0" xfId="0" applyFont="1" applyFill="1"/>
    <xf numFmtId="0" fontId="9" fillId="2" borderId="0" xfId="0" applyFont="1" applyFill="1"/>
    <xf numFmtId="0" fontId="35" fillId="2" borderId="0" xfId="0" applyFont="1" applyFill="1" applyAlignment="1">
      <alignment vertical="center"/>
    </xf>
    <xf numFmtId="0" fontId="29" fillId="2" borderId="0" xfId="0" applyFont="1" applyFill="1"/>
    <xf numFmtId="0" fontId="33" fillId="2" borderId="0" xfId="0" applyFont="1" applyFill="1" applyAlignment="1">
      <alignment horizontal="left"/>
    </xf>
    <xf numFmtId="0" fontId="26" fillId="2" borderId="0" xfId="0" applyFont="1" applyFill="1" applyAlignment="1">
      <alignment horizontal="center" textRotation="90"/>
    </xf>
    <xf numFmtId="0" fontId="39" fillId="3" borderId="0" xfId="0" quotePrefix="1" applyFont="1" applyFill="1" applyAlignment="1">
      <alignment horizontal="center"/>
    </xf>
    <xf numFmtId="0" fontId="39" fillId="3" borderId="21" xfId="0" quotePrefix="1" applyFont="1" applyFill="1" applyBorder="1" applyAlignment="1">
      <alignment horizontal="center"/>
    </xf>
    <xf numFmtId="0" fontId="3" fillId="3" borderId="23" xfId="0" applyFont="1" applyFill="1" applyBorder="1" applyAlignment="1">
      <alignment horizontal="right"/>
    </xf>
    <xf numFmtId="0" fontId="0" fillId="3" borderId="2" xfId="0" applyFill="1" applyBorder="1" applyAlignment="1">
      <alignment vertical="center"/>
    </xf>
    <xf numFmtId="0" fontId="0" fillId="15" borderId="5" xfId="0" applyFill="1" applyBorder="1"/>
    <xf numFmtId="0" fontId="6" fillId="15" borderId="0" xfId="0" applyFont="1" applyFill="1" applyAlignment="1">
      <alignment horizontal="right"/>
    </xf>
    <xf numFmtId="0" fontId="0" fillId="15" borderId="4" xfId="0" applyFill="1" applyBorder="1" applyAlignment="1">
      <alignment horizontal="right"/>
    </xf>
    <xf numFmtId="0" fontId="0" fillId="17" borderId="16" xfId="0" applyFill="1" applyBorder="1" applyAlignment="1">
      <alignment horizontal="center"/>
    </xf>
    <xf numFmtId="0" fontId="0" fillId="17" borderId="17" xfId="0" applyFill="1" applyBorder="1" applyAlignment="1">
      <alignment horizontal="center"/>
    </xf>
    <xf numFmtId="0" fontId="0" fillId="8" borderId="18" xfId="0" quotePrefix="1" applyFill="1" applyBorder="1" applyAlignment="1">
      <alignment horizontal="center"/>
    </xf>
    <xf numFmtId="0" fontId="0" fillId="15" borderId="1" xfId="0" applyFill="1" applyBorder="1" applyAlignment="1">
      <alignment horizontal="right"/>
    </xf>
    <xf numFmtId="0" fontId="0" fillId="18" borderId="2" xfId="0" applyFill="1" applyBorder="1"/>
    <xf numFmtId="0" fontId="0" fillId="18" borderId="4" xfId="0" applyFill="1" applyBorder="1"/>
    <xf numFmtId="0" fontId="0" fillId="18" borderId="5" xfId="0" applyFill="1" applyBorder="1"/>
    <xf numFmtId="0" fontId="0" fillId="18" borderId="8" xfId="0" applyFill="1" applyBorder="1"/>
    <xf numFmtId="0" fontId="0" fillId="18" borderId="9" xfId="0" applyFill="1" applyBorder="1"/>
    <xf numFmtId="0" fontId="0" fillId="18" borderId="23" xfId="0" applyFill="1" applyBorder="1"/>
    <xf numFmtId="0" fontId="6" fillId="18" borderId="0" xfId="0" applyFont="1" applyFill="1" applyAlignment="1">
      <alignment vertical="center"/>
    </xf>
    <xf numFmtId="0" fontId="3" fillId="18" borderId="0" xfId="0" applyFont="1" applyFill="1"/>
    <xf numFmtId="0" fontId="0" fillId="18" borderId="4" xfId="0" quotePrefix="1" applyFill="1" applyBorder="1" applyAlignment="1">
      <alignment horizontal="right"/>
    </xf>
    <xf numFmtId="0" fontId="0" fillId="18" borderId="0" xfId="0" applyFill="1" applyAlignment="1">
      <alignment horizontal="right"/>
    </xf>
    <xf numFmtId="0" fontId="0" fillId="18" borderId="0" xfId="0" quotePrefix="1" applyFill="1" applyAlignment="1">
      <alignment horizontal="right"/>
    </xf>
    <xf numFmtId="0" fontId="9" fillId="18" borderId="0" xfId="0" quotePrefix="1" applyFont="1" applyFill="1" applyAlignment="1">
      <alignment horizontal="right"/>
    </xf>
    <xf numFmtId="0" fontId="9" fillId="16" borderId="0" xfId="0" applyFont="1" applyFill="1" applyAlignment="1">
      <alignment horizontal="right"/>
    </xf>
    <xf numFmtId="0" fontId="9" fillId="16" borderId="0" xfId="0" applyFont="1" applyFill="1" applyAlignment="1">
      <alignment horizontal="left"/>
    </xf>
    <xf numFmtId="0" fontId="0" fillId="18" borderId="27" xfId="0" applyFill="1" applyBorder="1"/>
    <xf numFmtId="0" fontId="0" fillId="18" borderId="0" xfId="0" applyFill="1" applyAlignment="1">
      <alignment horizontal="left"/>
    </xf>
    <xf numFmtId="0" fontId="8" fillId="18" borderId="29" xfId="0" quotePrefix="1" applyFont="1" applyFill="1" applyBorder="1" applyAlignment="1">
      <alignment horizontal="right" vertical="top" wrapText="1"/>
    </xf>
    <xf numFmtId="0" fontId="9" fillId="18" borderId="4" xfId="0" quotePrefix="1" applyFont="1" applyFill="1" applyBorder="1" applyAlignment="1">
      <alignment horizontal="right" vertical="top" wrapText="1"/>
    </xf>
    <xf numFmtId="0" fontId="8" fillId="18" borderId="4" xfId="0" quotePrefix="1" applyFont="1" applyFill="1" applyBorder="1" applyAlignment="1">
      <alignment horizontal="right"/>
    </xf>
    <xf numFmtId="0" fontId="8" fillId="18" borderId="19" xfId="0" quotePrefix="1" applyFont="1" applyFill="1" applyBorder="1" applyAlignment="1">
      <alignment horizontal="right" vertical="top"/>
    </xf>
    <xf numFmtId="0" fontId="9" fillId="18" borderId="0" xfId="0" quotePrefix="1" applyFont="1" applyFill="1" applyAlignment="1">
      <alignment horizontal="right" vertical="top" wrapText="1"/>
    </xf>
    <xf numFmtId="0" fontId="8" fillId="18" borderId="0" xfId="0" quotePrefix="1" applyFont="1" applyFill="1" applyAlignment="1">
      <alignment horizontal="right"/>
    </xf>
    <xf numFmtId="165" fontId="33" fillId="3" borderId="9" xfId="0" applyNumberFormat="1" applyFont="1" applyFill="1" applyBorder="1" applyAlignment="1">
      <alignment horizontal="center"/>
    </xf>
    <xf numFmtId="165" fontId="33" fillId="3" borderId="0" xfId="0" applyNumberFormat="1" applyFont="1" applyFill="1" applyAlignment="1">
      <alignment horizontal="center"/>
    </xf>
    <xf numFmtId="165" fontId="27" fillId="3" borderId="0" xfId="0" applyNumberFormat="1" applyFont="1" applyFill="1" applyAlignment="1">
      <alignment horizontal="center"/>
    </xf>
    <xf numFmtId="0" fontId="35" fillId="3" borderId="29" xfId="0" applyFont="1" applyFill="1" applyBorder="1"/>
    <xf numFmtId="0" fontId="38" fillId="3" borderId="8" xfId="0" applyFont="1" applyFill="1" applyBorder="1"/>
    <xf numFmtId="0" fontId="38" fillId="3" borderId="2" xfId="0" applyFont="1" applyFill="1" applyBorder="1"/>
    <xf numFmtId="165" fontId="39" fillId="3" borderId="2" xfId="0" applyNumberFormat="1" applyFont="1" applyFill="1" applyBorder="1"/>
    <xf numFmtId="0" fontId="0" fillId="3" borderId="1" xfId="0" applyFill="1" applyBorder="1" applyAlignment="1">
      <alignment horizontal="right"/>
    </xf>
    <xf numFmtId="0" fontId="0" fillId="2" borderId="0" xfId="0" applyFill="1" applyAlignment="1">
      <alignment horizontal="left"/>
    </xf>
    <xf numFmtId="0" fontId="30" fillId="2" borderId="0" xfId="0" applyFont="1" applyFill="1" applyAlignment="1">
      <alignment horizontal="left"/>
    </xf>
    <xf numFmtId="0" fontId="31" fillId="2" borderId="0" xfId="0" applyFont="1" applyFill="1"/>
    <xf numFmtId="165" fontId="32" fillId="2" borderId="0" xfId="0" applyNumberFormat="1" applyFont="1" applyFill="1" applyAlignment="1">
      <alignment horizontal="center"/>
    </xf>
    <xf numFmtId="0" fontId="29" fillId="2" borderId="0" xfId="0" applyFont="1" applyFill="1" applyAlignment="1">
      <alignment horizontal="center"/>
    </xf>
    <xf numFmtId="0" fontId="26" fillId="2" borderId="0" xfId="0" applyFont="1" applyFill="1"/>
    <xf numFmtId="0" fontId="45" fillId="19" borderId="6" xfId="0" applyFont="1" applyFill="1" applyBorder="1" applyAlignment="1">
      <alignment horizontal="center" textRotation="90"/>
    </xf>
    <xf numFmtId="0" fontId="45" fillId="19" borderId="6" xfId="0" applyFont="1" applyFill="1" applyBorder="1"/>
    <xf numFmtId="0" fontId="45" fillId="19" borderId="6" xfId="0" applyFont="1" applyFill="1" applyBorder="1" applyAlignment="1">
      <alignment horizontal="center"/>
    </xf>
    <xf numFmtId="0" fontId="52" fillId="19" borderId="6" xfId="0" applyFont="1" applyFill="1" applyBorder="1"/>
    <xf numFmtId="0" fontId="45" fillId="2" borderId="0" xfId="0" applyFont="1" applyFill="1"/>
    <xf numFmtId="0" fontId="52" fillId="2" borderId="0" xfId="0" applyFont="1" applyFill="1"/>
    <xf numFmtId="0" fontId="45" fillId="19" borderId="6" xfId="0" applyFont="1" applyFill="1" applyBorder="1" applyAlignment="1">
      <alignment vertical="center"/>
    </xf>
    <xf numFmtId="0" fontId="45" fillId="19" borderId="6" xfId="0" applyFont="1" applyFill="1" applyBorder="1" applyAlignment="1">
      <alignment horizontal="left"/>
    </xf>
    <xf numFmtId="0" fontId="52" fillId="19" borderId="6" xfId="0" applyFont="1" applyFill="1" applyBorder="1" applyAlignment="1">
      <alignment horizontal="left"/>
    </xf>
    <xf numFmtId="0" fontId="0" fillId="11" borderId="6" xfId="0" applyFill="1" applyBorder="1" applyAlignment="1">
      <alignment horizontal="center"/>
    </xf>
    <xf numFmtId="0" fontId="0" fillId="12" borderId="6" xfId="0" applyFill="1" applyBorder="1" applyAlignment="1">
      <alignment horizontal="center"/>
    </xf>
    <xf numFmtId="0" fontId="0" fillId="12" borderId="14" xfId="0" applyFill="1" applyBorder="1" applyAlignment="1">
      <alignment horizontal="center"/>
    </xf>
    <xf numFmtId="0" fontId="0" fillId="12" borderId="36" xfId="0" applyFill="1" applyBorder="1"/>
    <xf numFmtId="0" fontId="55" fillId="19" borderId="6" xfId="0" applyFont="1" applyFill="1" applyBorder="1"/>
    <xf numFmtId="0" fontId="55" fillId="19" borderId="6" xfId="0" applyFont="1" applyFill="1" applyBorder="1" applyAlignment="1">
      <alignment horizontal="center" textRotation="90"/>
    </xf>
    <xf numFmtId="0" fontId="55" fillId="19" borderId="6" xfId="0" applyFont="1" applyFill="1" applyBorder="1" applyAlignment="1">
      <alignment horizontal="center"/>
    </xf>
    <xf numFmtId="0" fontId="45" fillId="19" borderId="6" xfId="0" applyFont="1" applyFill="1" applyBorder="1" applyAlignment="1">
      <alignment horizontal="right"/>
    </xf>
    <xf numFmtId="0" fontId="45" fillId="19" borderId="6" xfId="0" applyFont="1" applyFill="1" applyBorder="1" applyAlignment="1">
      <alignment horizontal="right" vertical="center"/>
    </xf>
    <xf numFmtId="0" fontId="0" fillId="15" borderId="5" xfId="0" applyFill="1" applyBorder="1" applyAlignment="1">
      <alignment horizontal="left" vertical="top" wrapText="1"/>
    </xf>
    <xf numFmtId="0" fontId="0" fillId="15" borderId="9" xfId="0" applyFill="1" applyBorder="1" applyAlignment="1">
      <alignment horizontal="left" vertical="top" wrapText="1"/>
    </xf>
    <xf numFmtId="0" fontId="0" fillId="15" borderId="23" xfId="0" applyFill="1" applyBorder="1" applyAlignment="1">
      <alignment horizontal="left" vertical="top" wrapText="1"/>
    </xf>
    <xf numFmtId="0" fontId="0" fillId="15" borderId="0" xfId="0" applyFill="1" applyAlignment="1">
      <alignment horizontal="left" vertical="top" wrapText="1"/>
    </xf>
    <xf numFmtId="0" fontId="1" fillId="4" borderId="6" xfId="0" applyFont="1" applyFill="1" applyBorder="1" applyAlignment="1">
      <alignment horizontal="center"/>
    </xf>
    <xf numFmtId="0" fontId="1" fillId="5" borderId="6" xfId="0" applyFont="1" applyFill="1" applyBorder="1" applyAlignment="1">
      <alignment horizontal="center"/>
    </xf>
    <xf numFmtId="0" fontId="1" fillId="6" borderId="6" xfId="0" applyFont="1" applyFill="1" applyBorder="1" applyAlignment="1">
      <alignment horizontal="center"/>
    </xf>
    <xf numFmtId="0" fontId="1" fillId="7" borderId="6" xfId="0" applyFont="1" applyFill="1" applyBorder="1" applyAlignment="1">
      <alignment horizontal="center"/>
    </xf>
    <xf numFmtId="0" fontId="1" fillId="8" borderId="6" xfId="0" applyFont="1" applyFill="1" applyBorder="1" applyAlignment="1">
      <alignment horizontal="center"/>
    </xf>
    <xf numFmtId="0" fontId="1" fillId="9" borderId="7" xfId="0" applyFont="1" applyFill="1" applyBorder="1" applyAlignment="1">
      <alignment horizontal="center"/>
    </xf>
    <xf numFmtId="0" fontId="5" fillId="11" borderId="6" xfId="0" applyFont="1" applyFill="1" applyBorder="1" applyAlignment="1" applyProtection="1">
      <alignment horizontal="center"/>
      <protection locked="0"/>
    </xf>
    <xf numFmtId="0" fontId="5" fillId="11" borderId="7" xfId="0" applyFont="1" applyFill="1" applyBorder="1" applyAlignment="1" applyProtection="1">
      <alignment horizontal="center"/>
      <protection locked="0"/>
    </xf>
    <xf numFmtId="164" fontId="0" fillId="10" borderId="6" xfId="0" applyNumberFormat="1" applyFill="1" applyBorder="1" applyAlignment="1">
      <alignment horizontal="center"/>
    </xf>
    <xf numFmtId="164" fontId="0" fillId="10" borderId="7" xfId="0" applyNumberFormat="1" applyFill="1" applyBorder="1" applyAlignment="1">
      <alignment horizontal="center"/>
    </xf>
    <xf numFmtId="0" fontId="0" fillId="11" borderId="6" xfId="0" applyFill="1" applyBorder="1" applyAlignment="1" applyProtection="1">
      <alignment horizontal="center"/>
      <protection locked="0"/>
    </xf>
    <xf numFmtId="0" fontId="0" fillId="11" borderId="7" xfId="0" applyFill="1" applyBorder="1" applyAlignment="1" applyProtection="1">
      <alignment horizontal="center"/>
      <protection locked="0"/>
    </xf>
    <xf numFmtId="0" fontId="5" fillId="10" borderId="6" xfId="0" applyFont="1" applyFill="1" applyBorder="1" applyAlignment="1">
      <alignment horizontal="center"/>
    </xf>
    <xf numFmtId="0" fontId="5" fillId="10" borderId="7" xfId="0" applyFont="1" applyFill="1" applyBorder="1" applyAlignment="1">
      <alignment horizontal="center"/>
    </xf>
    <xf numFmtId="164" fontId="5" fillId="11" borderId="6" xfId="0" applyNumberFormat="1" applyFont="1" applyFill="1" applyBorder="1" applyAlignment="1" applyProtection="1">
      <alignment horizontal="center"/>
      <protection locked="0"/>
    </xf>
    <xf numFmtId="164" fontId="5" fillId="11" borderId="7" xfId="0" applyNumberFormat="1" applyFont="1" applyFill="1" applyBorder="1" applyAlignment="1" applyProtection="1">
      <alignment horizontal="center"/>
      <protection locked="0"/>
    </xf>
    <xf numFmtId="165" fontId="3" fillId="12" borderId="6" xfId="0" applyNumberFormat="1" applyFont="1" applyFill="1" applyBorder="1" applyAlignment="1">
      <alignment horizontal="center"/>
    </xf>
    <xf numFmtId="0" fontId="0" fillId="15" borderId="6" xfId="0" applyFill="1" applyBorder="1" applyAlignment="1">
      <alignment horizontal="center"/>
    </xf>
    <xf numFmtId="0" fontId="0" fillId="17" borderId="6" xfId="0" applyFill="1" applyBorder="1" applyAlignment="1">
      <alignment horizontal="center"/>
    </xf>
    <xf numFmtId="0" fontId="0" fillId="16" borderId="6" xfId="0" applyFill="1" applyBorder="1" applyAlignment="1">
      <alignment horizontal="center"/>
    </xf>
    <xf numFmtId="0" fontId="0" fillId="8" borderId="6" xfId="0" applyFill="1" applyBorder="1" applyAlignment="1">
      <alignment horizontal="center"/>
    </xf>
    <xf numFmtId="0" fontId="0" fillId="8" borderId="7" xfId="0" applyFill="1" applyBorder="1" applyAlignment="1">
      <alignment horizontal="center"/>
    </xf>
    <xf numFmtId="0" fontId="0" fillId="8" borderId="17" xfId="0" applyFill="1" applyBorder="1" applyAlignment="1">
      <alignment horizontal="center"/>
    </xf>
    <xf numFmtId="0" fontId="0" fillId="15" borderId="13" xfId="0" applyFill="1" applyBorder="1" applyAlignment="1">
      <alignment horizontal="center"/>
    </xf>
    <xf numFmtId="0" fontId="0" fillId="17" borderId="14" xfId="0" applyFill="1" applyBorder="1" applyAlignment="1">
      <alignment horizontal="center"/>
    </xf>
    <xf numFmtId="0" fontId="9" fillId="16" borderId="6" xfId="0" applyFont="1" applyFill="1" applyBorder="1" applyAlignment="1">
      <alignment horizontal="center"/>
    </xf>
    <xf numFmtId="0" fontId="9" fillId="16" borderId="17" xfId="0" applyFont="1" applyFill="1" applyBorder="1" applyAlignment="1">
      <alignment horizontal="center"/>
    </xf>
    <xf numFmtId="0" fontId="9" fillId="16" borderId="7" xfId="0" applyFont="1" applyFill="1" applyBorder="1" applyAlignment="1">
      <alignment horizontal="center"/>
    </xf>
    <xf numFmtId="0" fontId="9" fillId="16" borderId="18" xfId="0" applyFont="1" applyFill="1" applyBorder="1" applyAlignment="1">
      <alignment horizontal="center"/>
    </xf>
    <xf numFmtId="0" fontId="58" fillId="0" borderId="0" xfId="0" applyFont="1" applyAlignment="1">
      <alignment wrapText="1"/>
    </xf>
    <xf numFmtId="0" fontId="58" fillId="0" borderId="0" xfId="0" applyFont="1" applyAlignment="1">
      <alignment vertical="center" wrapText="1"/>
    </xf>
    <xf numFmtId="0" fontId="58" fillId="3" borderId="0" xfId="0" applyFont="1" applyFill="1" applyAlignment="1">
      <alignment horizontal="center" vertical="center" wrapText="1"/>
    </xf>
    <xf numFmtId="0" fontId="58" fillId="3" borderId="0" xfId="0" applyFont="1" applyFill="1" applyAlignment="1">
      <alignment vertical="center" wrapText="1"/>
    </xf>
    <xf numFmtId="0" fontId="58" fillId="3" borderId="0" xfId="0" applyFont="1" applyFill="1" applyAlignment="1">
      <alignment horizontal="right" vertical="center" wrapText="1"/>
    </xf>
    <xf numFmtId="0" fontId="58" fillId="3" borderId="0" xfId="0" applyFont="1" applyFill="1" applyAlignment="1">
      <alignment vertical="center"/>
    </xf>
    <xf numFmtId="0" fontId="63" fillId="3" borderId="0" xfId="0" applyFont="1" applyFill="1" applyAlignment="1">
      <alignment horizontal="center" vertical="center" wrapText="1"/>
    </xf>
    <xf numFmtId="167" fontId="58" fillId="3" borderId="0" xfId="0" applyNumberFormat="1" applyFont="1" applyFill="1" applyAlignment="1">
      <alignment vertical="center" wrapText="1"/>
    </xf>
    <xf numFmtId="166" fontId="58" fillId="3" borderId="0" xfId="0" applyNumberFormat="1" applyFont="1" applyFill="1" applyAlignment="1">
      <alignment vertical="center" wrapText="1"/>
    </xf>
    <xf numFmtId="2" fontId="58" fillId="11" borderId="6" xfId="0" applyNumberFormat="1" applyFont="1" applyFill="1" applyBorder="1" applyAlignment="1">
      <alignment vertical="center" wrapText="1"/>
    </xf>
    <xf numFmtId="0" fontId="61" fillId="14" borderId="10" xfId="0" applyFont="1" applyFill="1" applyBorder="1" applyAlignment="1">
      <alignment horizontal="center" vertical="center" wrapText="1"/>
    </xf>
    <xf numFmtId="0" fontId="59" fillId="12" borderId="56" xfId="0" applyFont="1" applyFill="1" applyBorder="1" applyAlignment="1">
      <alignment horizontal="left" vertical="center" wrapText="1"/>
    </xf>
    <xf numFmtId="0" fontId="59" fillId="12" borderId="56" xfId="0" applyFont="1" applyFill="1" applyBorder="1" applyAlignment="1">
      <alignment horizontal="center" vertical="center" wrapText="1"/>
    </xf>
    <xf numFmtId="0" fontId="58" fillId="3" borderId="4" xfId="0" applyFont="1" applyFill="1" applyBorder="1" applyAlignment="1">
      <alignment horizontal="center" vertical="center" wrapText="1"/>
    </xf>
    <xf numFmtId="0" fontId="58" fillId="3" borderId="5" xfId="0" applyFont="1" applyFill="1" applyBorder="1" applyAlignment="1">
      <alignment vertical="center" wrapText="1"/>
    </xf>
    <xf numFmtId="0" fontId="58" fillId="3" borderId="5" xfId="0" applyFont="1" applyFill="1" applyBorder="1" applyAlignment="1">
      <alignment vertical="center"/>
    </xf>
    <xf numFmtId="0" fontId="58" fillId="3" borderId="8" xfId="0" applyFont="1" applyFill="1" applyBorder="1" applyAlignment="1">
      <alignment horizontal="left" vertical="center" wrapText="1"/>
    </xf>
    <xf numFmtId="0" fontId="58" fillId="3" borderId="9" xfId="0" applyFont="1" applyFill="1" applyBorder="1" applyAlignment="1">
      <alignment horizontal="right" vertical="center" wrapText="1"/>
    </xf>
    <xf numFmtId="0" fontId="58" fillId="3" borderId="9" xfId="0" applyFont="1" applyFill="1" applyBorder="1" applyAlignment="1">
      <alignment vertical="center" wrapText="1"/>
    </xf>
    <xf numFmtId="0" fontId="58" fillId="3" borderId="4" xfId="0" applyFont="1" applyFill="1" applyBorder="1" applyAlignment="1">
      <alignment horizontal="left" vertical="center" wrapText="1"/>
    </xf>
    <xf numFmtId="0" fontId="58" fillId="3" borderId="9" xfId="0" applyFont="1" applyFill="1" applyBorder="1" applyAlignment="1">
      <alignment vertical="center"/>
    </xf>
    <xf numFmtId="0" fontId="58" fillId="3" borderId="23" xfId="0" applyFont="1" applyFill="1" applyBorder="1" applyAlignment="1">
      <alignment vertical="center"/>
    </xf>
    <xf numFmtId="0" fontId="58" fillId="3" borderId="4" xfId="0" applyFont="1" applyFill="1" applyBorder="1" applyAlignment="1">
      <alignment vertical="center" wrapText="1"/>
    </xf>
    <xf numFmtId="0" fontId="58" fillId="3" borderId="8" xfId="0" applyFont="1" applyFill="1" applyBorder="1" applyAlignment="1">
      <alignment wrapText="1"/>
    </xf>
    <xf numFmtId="0" fontId="58" fillId="3" borderId="9" xfId="0" applyFont="1" applyFill="1" applyBorder="1" applyAlignment="1">
      <alignment wrapText="1"/>
    </xf>
    <xf numFmtId="0" fontId="58" fillId="3" borderId="23" xfId="0" applyFont="1" applyFill="1" applyBorder="1" applyAlignment="1">
      <alignment wrapText="1"/>
    </xf>
    <xf numFmtId="0" fontId="58" fillId="11" borderId="6" xfId="0" applyFont="1" applyFill="1" applyBorder="1" applyAlignment="1" applyProtection="1">
      <alignment horizontal="center" vertical="center" wrapText="1"/>
      <protection locked="0"/>
    </xf>
    <xf numFmtId="0" fontId="58" fillId="11" borderId="6" xfId="0" applyFont="1" applyFill="1" applyBorder="1" applyAlignment="1" applyProtection="1">
      <alignment horizontal="right" vertical="center" wrapText="1"/>
      <protection locked="0"/>
    </xf>
    <xf numFmtId="0" fontId="58" fillId="11" borderId="6" xfId="0" applyFont="1" applyFill="1" applyBorder="1" applyAlignment="1" applyProtection="1">
      <alignment vertical="center" wrapText="1"/>
      <protection locked="0"/>
    </xf>
    <xf numFmtId="167" fontId="58" fillId="11" borderId="6" xfId="0" applyNumberFormat="1" applyFont="1" applyFill="1" applyBorder="1" applyAlignment="1" applyProtection="1">
      <alignment vertical="center" wrapText="1"/>
      <protection locked="0"/>
    </xf>
    <xf numFmtId="166" fontId="63" fillId="15" borderId="6" xfId="0" applyNumberFormat="1" applyFont="1" applyFill="1" applyBorder="1" applyAlignment="1">
      <alignment vertical="center" wrapText="1"/>
    </xf>
    <xf numFmtId="2" fontId="63" fillId="15" borderId="6" xfId="0" applyNumberFormat="1" applyFont="1" applyFill="1" applyBorder="1" applyAlignment="1">
      <alignment vertical="center" wrapText="1"/>
    </xf>
    <xf numFmtId="0" fontId="58" fillId="12" borderId="6" xfId="0" applyFont="1" applyFill="1" applyBorder="1" applyAlignment="1">
      <alignment horizontal="center" vertical="center" wrapText="1"/>
    </xf>
    <xf numFmtId="0" fontId="58" fillId="12" borderId="24" xfId="0" applyFont="1" applyFill="1" applyBorder="1" applyAlignment="1">
      <alignment horizontal="center" vertical="center" wrapText="1"/>
    </xf>
    <xf numFmtId="0" fontId="58" fillId="12" borderId="26" xfId="0" applyFont="1" applyFill="1" applyBorder="1" applyAlignment="1">
      <alignment horizontal="center" vertical="center" wrapText="1"/>
    </xf>
    <xf numFmtId="0" fontId="58" fillId="12" borderId="37" xfId="0" applyFont="1" applyFill="1" applyBorder="1" applyAlignment="1">
      <alignment horizontal="center" vertical="center" wrapText="1"/>
    </xf>
    <xf numFmtId="0" fontId="0" fillId="15" borderId="57" xfId="0" applyFill="1" applyBorder="1" applyAlignment="1">
      <alignment horizontal="center" vertical="center"/>
    </xf>
    <xf numFmtId="0" fontId="0" fillId="15" borderId="15" xfId="0" applyFill="1" applyBorder="1" applyAlignment="1">
      <alignment horizontal="right"/>
    </xf>
    <xf numFmtId="0" fontId="0" fillId="15" borderId="34" xfId="0" applyFill="1" applyBorder="1" applyAlignment="1">
      <alignment horizontal="right"/>
    </xf>
    <xf numFmtId="0" fontId="9" fillId="3" borderId="0" xfId="0" applyFont="1" applyFill="1"/>
    <xf numFmtId="0" fontId="0" fillId="12" borderId="36" xfId="0" applyFill="1" applyBorder="1" applyAlignment="1">
      <alignment horizontal="center"/>
    </xf>
    <xf numFmtId="0" fontId="9" fillId="3" borderId="4" xfId="0" applyFont="1" applyFill="1" applyBorder="1" applyAlignment="1">
      <alignment horizontal="right"/>
    </xf>
    <xf numFmtId="0" fontId="3" fillId="3" borderId="5" xfId="0" applyFont="1" applyFill="1" applyBorder="1" applyAlignment="1">
      <alignment horizontal="right"/>
    </xf>
    <xf numFmtId="0" fontId="0" fillId="15" borderId="58" xfId="0" applyFill="1" applyBorder="1" applyAlignment="1">
      <alignment horizontal="right"/>
    </xf>
    <xf numFmtId="0" fontId="0" fillId="12" borderId="59" xfId="0" applyFill="1" applyBorder="1" applyAlignment="1">
      <alignment horizontal="center"/>
    </xf>
    <xf numFmtId="0" fontId="3" fillId="5" borderId="56" xfId="0" applyFont="1" applyFill="1" applyBorder="1" applyAlignment="1">
      <alignment horizontal="center" vertical="center" wrapText="1"/>
    </xf>
    <xf numFmtId="0" fontId="3" fillId="12" borderId="56" xfId="0" applyFont="1" applyFill="1" applyBorder="1" applyAlignment="1">
      <alignment horizontal="center" vertical="top" wrapText="1"/>
    </xf>
    <xf numFmtId="0" fontId="0" fillId="3" borderId="4" xfId="0" applyFill="1" applyBorder="1" applyAlignment="1">
      <alignment horizontal="center"/>
    </xf>
    <xf numFmtId="0" fontId="0" fillId="3" borderId="0" xfId="0" quotePrefix="1" applyFill="1" applyAlignment="1">
      <alignment horizontal="center"/>
    </xf>
    <xf numFmtId="0" fontId="0" fillId="3" borderId="4" xfId="0" quotePrefix="1" applyFill="1" applyBorder="1" applyAlignment="1">
      <alignment horizontal="right"/>
    </xf>
    <xf numFmtId="0" fontId="6" fillId="15" borderId="0" xfId="0" applyFont="1" applyFill="1" applyAlignment="1">
      <alignment horizontal="left"/>
    </xf>
    <xf numFmtId="0" fontId="1" fillId="8" borderId="44" xfId="0" applyFont="1" applyFill="1" applyBorder="1" applyAlignment="1">
      <alignment horizontal="center"/>
    </xf>
    <xf numFmtId="0" fontId="1" fillId="8" borderId="25" xfId="0" applyFont="1" applyFill="1" applyBorder="1" applyAlignment="1">
      <alignment horizontal="center"/>
    </xf>
    <xf numFmtId="0" fontId="1" fillId="8" borderId="37" xfId="0" applyFont="1" applyFill="1" applyBorder="1" applyAlignment="1">
      <alignment horizontal="center"/>
    </xf>
    <xf numFmtId="0" fontId="3" fillId="12" borderId="24" xfId="0" applyFont="1" applyFill="1" applyBorder="1" applyAlignment="1">
      <alignment horizontal="center"/>
    </xf>
    <xf numFmtId="0" fontId="3" fillId="12" borderId="37" xfId="0" applyFont="1" applyFill="1" applyBorder="1" applyAlignment="1">
      <alignment horizontal="center"/>
    </xf>
    <xf numFmtId="0" fontId="1" fillId="8" borderId="40" xfId="0" applyFont="1" applyFill="1" applyBorder="1" applyAlignment="1">
      <alignment horizontal="center"/>
    </xf>
    <xf numFmtId="0" fontId="1" fillId="8" borderId="32" xfId="0" applyFont="1" applyFill="1" applyBorder="1" applyAlignment="1">
      <alignment horizontal="center"/>
    </xf>
    <xf numFmtId="0" fontId="1" fillId="8" borderId="33" xfId="0" applyFont="1" applyFill="1" applyBorder="1" applyAlignment="1">
      <alignment horizontal="center"/>
    </xf>
    <xf numFmtId="0" fontId="10" fillId="12" borderId="17" xfId="0" applyFont="1" applyFill="1" applyBorder="1" applyAlignment="1">
      <alignment horizontal="center"/>
    </xf>
    <xf numFmtId="0" fontId="10" fillId="12" borderId="42" xfId="0" applyFont="1" applyFill="1" applyBorder="1" applyAlignment="1">
      <alignment horizontal="center"/>
    </xf>
    <xf numFmtId="0" fontId="10" fillId="12" borderId="18" xfId="0" applyFont="1" applyFill="1" applyBorder="1" applyAlignment="1">
      <alignment horizontal="center"/>
    </xf>
    <xf numFmtId="0" fontId="10" fillId="12" borderId="41" xfId="0" applyFont="1" applyFill="1" applyBorder="1" applyAlignment="1">
      <alignment horizontal="center"/>
    </xf>
    <xf numFmtId="0" fontId="0" fillId="3" borderId="43" xfId="0" applyFill="1" applyBorder="1" applyAlignment="1">
      <alignment horizontal="right" vertical="center"/>
    </xf>
    <xf numFmtId="0" fontId="0" fillId="3" borderId="43" xfId="0" applyFill="1" applyBorder="1" applyAlignment="1">
      <alignment horizontal="center" vertical="center"/>
    </xf>
    <xf numFmtId="0" fontId="10" fillId="17" borderId="17" xfId="0" applyFont="1" applyFill="1" applyBorder="1" applyAlignment="1">
      <alignment horizontal="center" vertical="center"/>
    </xf>
    <xf numFmtId="0" fontId="10" fillId="17" borderId="31" xfId="0" applyFont="1" applyFill="1" applyBorder="1" applyAlignment="1">
      <alignment horizontal="center" vertical="center"/>
    </xf>
    <xf numFmtId="0" fontId="10" fillId="13" borderId="17" xfId="0" applyFont="1" applyFill="1" applyBorder="1" applyAlignment="1">
      <alignment horizontal="center" vertical="center"/>
    </xf>
    <xf numFmtId="0" fontId="10" fillId="13" borderId="31" xfId="0" applyFont="1" applyFill="1" applyBorder="1" applyAlignment="1">
      <alignment horizontal="center" vertical="center"/>
    </xf>
    <xf numFmtId="0" fontId="10" fillId="11" borderId="17" xfId="0" applyFont="1" applyFill="1" applyBorder="1" applyAlignment="1" applyProtection="1">
      <alignment horizontal="center" vertical="center"/>
      <protection locked="0"/>
    </xf>
    <xf numFmtId="0" fontId="10" fillId="11" borderId="31" xfId="0" applyFont="1" applyFill="1" applyBorder="1" applyAlignment="1" applyProtection="1">
      <alignment horizontal="center" vertical="center"/>
      <protection locked="0"/>
    </xf>
    <xf numFmtId="0" fontId="10" fillId="8" borderId="17" xfId="0" applyFont="1" applyFill="1" applyBorder="1" applyAlignment="1">
      <alignment horizontal="center" vertical="center"/>
    </xf>
    <xf numFmtId="0" fontId="10" fillId="8" borderId="31" xfId="0" applyFont="1" applyFill="1" applyBorder="1" applyAlignment="1">
      <alignment horizontal="center" vertical="center"/>
    </xf>
    <xf numFmtId="0" fontId="3" fillId="12" borderId="38" xfId="0" applyFont="1" applyFill="1" applyBorder="1" applyAlignment="1">
      <alignment horizontal="center"/>
    </xf>
    <xf numFmtId="0" fontId="3" fillId="12" borderId="39" xfId="0" applyFont="1" applyFill="1" applyBorder="1" applyAlignment="1">
      <alignment horizontal="center"/>
    </xf>
    <xf numFmtId="0" fontId="0" fillId="15" borderId="1" xfId="0" applyFill="1" applyBorder="1" applyAlignment="1">
      <alignment horizontal="left" vertical="top" wrapText="1"/>
    </xf>
    <xf numFmtId="0" fontId="0" fillId="15" borderId="2" xfId="0" applyFill="1" applyBorder="1" applyAlignment="1">
      <alignment horizontal="left" vertical="top" wrapText="1"/>
    </xf>
    <xf numFmtId="0" fontId="0" fillId="15" borderId="3" xfId="0" applyFill="1" applyBorder="1" applyAlignment="1">
      <alignment horizontal="left" vertical="top" wrapText="1"/>
    </xf>
    <xf numFmtId="0" fontId="0" fillId="15" borderId="4" xfId="0" applyFill="1" applyBorder="1" applyAlignment="1">
      <alignment horizontal="left" vertical="top" wrapText="1"/>
    </xf>
    <xf numFmtId="0" fontId="0" fillId="15" borderId="0" xfId="0" applyFill="1" applyAlignment="1">
      <alignment horizontal="left" vertical="top" wrapText="1"/>
    </xf>
    <xf numFmtId="0" fontId="0" fillId="15" borderId="5" xfId="0" applyFill="1" applyBorder="1" applyAlignment="1">
      <alignment horizontal="left" vertical="top" wrapText="1"/>
    </xf>
    <xf numFmtId="0" fontId="0" fillId="15" borderId="8" xfId="0" applyFill="1" applyBorder="1" applyAlignment="1">
      <alignment horizontal="left" vertical="top" wrapText="1"/>
    </xf>
    <xf numFmtId="0" fontId="0" fillId="15" borderId="9" xfId="0" applyFill="1" applyBorder="1" applyAlignment="1">
      <alignment horizontal="left" vertical="top" wrapText="1"/>
    </xf>
    <xf numFmtId="0" fontId="0" fillId="15" borderId="23" xfId="0" applyFill="1" applyBorder="1" applyAlignment="1">
      <alignment horizontal="left" vertical="top" wrapText="1"/>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8" borderId="10" xfId="0" applyFont="1" applyFill="1" applyBorder="1" applyAlignment="1">
      <alignment horizontal="center"/>
    </xf>
    <xf numFmtId="0" fontId="1" fillId="8" borderId="11" xfId="0" applyFont="1" applyFill="1" applyBorder="1" applyAlignment="1">
      <alignment horizontal="center"/>
    </xf>
    <xf numFmtId="0" fontId="1" fillId="8" borderId="12" xfId="0" applyFont="1" applyFill="1" applyBorder="1" applyAlignment="1">
      <alignment horizontal="center"/>
    </xf>
    <xf numFmtId="0" fontId="1" fillId="8" borderId="2" xfId="0" applyFont="1" applyFill="1" applyBorder="1" applyAlignment="1">
      <alignment horizontal="center"/>
    </xf>
    <xf numFmtId="0" fontId="3" fillId="3" borderId="32" xfId="0" applyFont="1" applyFill="1" applyBorder="1" applyAlignment="1">
      <alignment horizontal="center"/>
    </xf>
    <xf numFmtId="0" fontId="3" fillId="3" borderId="33" xfId="0" applyFont="1" applyFill="1" applyBorder="1" applyAlignment="1">
      <alignment horizontal="center"/>
    </xf>
    <xf numFmtId="0" fontId="3" fillId="3" borderId="0" xfId="0" applyFont="1" applyFill="1" applyAlignment="1">
      <alignment horizontal="center"/>
    </xf>
    <xf numFmtId="0" fontId="0" fillId="0" borderId="0" xfId="0"/>
    <xf numFmtId="0" fontId="4" fillId="8" borderId="40" xfId="0" applyFont="1" applyFill="1" applyBorder="1" applyAlignment="1">
      <alignment horizontal="center"/>
    </xf>
    <xf numFmtId="0" fontId="4" fillId="8" borderId="32" xfId="0" applyFont="1" applyFill="1" applyBorder="1" applyAlignment="1">
      <alignment horizontal="center"/>
    </xf>
    <xf numFmtId="0" fontId="4" fillId="8" borderId="33" xfId="0" applyFont="1" applyFill="1" applyBorder="1" applyAlignment="1">
      <alignment horizontal="center"/>
    </xf>
    <xf numFmtId="0" fontId="10" fillId="12" borderId="17" xfId="0" applyFont="1" applyFill="1" applyBorder="1" applyAlignment="1">
      <alignment horizontal="left"/>
    </xf>
    <xf numFmtId="0" fontId="10" fillId="12" borderId="42" xfId="0" applyFont="1" applyFill="1" applyBorder="1" applyAlignment="1">
      <alignment horizontal="left"/>
    </xf>
    <xf numFmtId="0" fontId="11" fillId="3" borderId="4" xfId="0" applyFont="1" applyFill="1" applyBorder="1" applyAlignment="1">
      <alignment horizontal="right"/>
    </xf>
    <xf numFmtId="0" fontId="11" fillId="3" borderId="8" xfId="0" applyFont="1" applyFill="1" applyBorder="1" applyAlignment="1">
      <alignment horizontal="right"/>
    </xf>
    <xf numFmtId="0" fontId="11" fillId="3" borderId="17" xfId="0" applyFont="1" applyFill="1" applyBorder="1" applyAlignment="1">
      <alignment horizontal="center"/>
    </xf>
    <xf numFmtId="0" fontId="11" fillId="3" borderId="42" xfId="0" applyFont="1" applyFill="1" applyBorder="1" applyAlignment="1">
      <alignment horizontal="center"/>
    </xf>
    <xf numFmtId="0" fontId="44" fillId="12" borderId="19" xfId="0" applyFont="1" applyFill="1" applyBorder="1" applyAlignment="1">
      <alignment horizontal="center" vertical="center"/>
    </xf>
    <xf numFmtId="0" fontId="44" fillId="12" borderId="27" xfId="0" applyFont="1" applyFill="1" applyBorder="1" applyAlignment="1">
      <alignment horizontal="center" vertical="center"/>
    </xf>
    <xf numFmtId="0" fontId="44" fillId="12" borderId="9" xfId="0" applyFont="1" applyFill="1" applyBorder="1" applyAlignment="1">
      <alignment horizontal="center" vertical="center"/>
    </xf>
    <xf numFmtId="0" fontId="44" fillId="12" borderId="23" xfId="0" applyFont="1" applyFill="1" applyBorder="1" applyAlignment="1">
      <alignment horizontal="center" vertical="center"/>
    </xf>
    <xf numFmtId="0" fontId="0" fillId="12" borderId="6" xfId="0" quotePrefix="1" applyFill="1" applyBorder="1" applyAlignment="1">
      <alignment horizontal="center"/>
    </xf>
    <xf numFmtId="0" fontId="0" fillId="12" borderId="7" xfId="0" quotePrefix="1" applyFill="1" applyBorder="1" applyAlignment="1">
      <alignment horizontal="center"/>
    </xf>
    <xf numFmtId="0" fontId="0" fillId="12" borderId="17" xfId="0" applyFill="1" applyBorder="1" applyAlignment="1">
      <alignment horizontal="center"/>
    </xf>
    <xf numFmtId="0" fontId="0" fillId="12" borderId="18" xfId="0" applyFill="1" applyBorder="1" applyAlignment="1">
      <alignment horizontal="center"/>
    </xf>
    <xf numFmtId="0" fontId="40" fillId="8" borderId="1" xfId="0" applyFont="1" applyFill="1" applyBorder="1" applyAlignment="1">
      <alignment horizontal="center"/>
    </xf>
    <xf numFmtId="0" fontId="40" fillId="8" borderId="2" xfId="0" applyFont="1" applyFill="1" applyBorder="1" applyAlignment="1">
      <alignment horizontal="center"/>
    </xf>
    <xf numFmtId="0" fontId="40" fillId="8" borderId="3" xfId="0" applyFont="1" applyFill="1" applyBorder="1" applyAlignment="1">
      <alignment horizontal="center"/>
    </xf>
    <xf numFmtId="165" fontId="39" fillId="12" borderId="24" xfId="0" applyNumberFormat="1" applyFont="1" applyFill="1" applyBorder="1" applyAlignment="1">
      <alignment horizontal="center"/>
    </xf>
    <xf numFmtId="165" fontId="39" fillId="12" borderId="25" xfId="0" applyNumberFormat="1" applyFont="1" applyFill="1" applyBorder="1" applyAlignment="1">
      <alignment horizontal="center"/>
    </xf>
    <xf numFmtId="165" fontId="39" fillId="12" borderId="26" xfId="0" applyNumberFormat="1" applyFont="1" applyFill="1" applyBorder="1" applyAlignment="1">
      <alignment horizontal="center"/>
    </xf>
    <xf numFmtId="0" fontId="37" fillId="3" borderId="4" xfId="0" applyFont="1" applyFill="1" applyBorder="1" applyAlignment="1">
      <alignment horizontal="right"/>
    </xf>
    <xf numFmtId="0" fontId="37" fillId="3" borderId="0" xfId="0" applyFont="1" applyFill="1" applyAlignment="1">
      <alignment horizontal="right"/>
    </xf>
    <xf numFmtId="0" fontId="37" fillId="3" borderId="9" xfId="0" applyFont="1" applyFill="1" applyBorder="1" applyAlignment="1">
      <alignment horizontal="right"/>
    </xf>
    <xf numFmtId="0" fontId="36" fillId="3" borderId="4" xfId="0" applyFont="1" applyFill="1" applyBorder="1" applyAlignment="1">
      <alignment horizontal="right"/>
    </xf>
    <xf numFmtId="0" fontId="36" fillId="3" borderId="20" xfId="0" applyFont="1" applyFill="1" applyBorder="1" applyAlignment="1">
      <alignment horizontal="right"/>
    </xf>
    <xf numFmtId="165" fontId="43" fillId="3" borderId="1" xfId="0" applyNumberFormat="1" applyFont="1" applyFill="1" applyBorder="1" applyAlignment="1">
      <alignment horizontal="right" vertical="center"/>
    </xf>
    <xf numFmtId="165" fontId="43" fillId="3" borderId="2" xfId="0" applyNumberFormat="1" applyFont="1" applyFill="1" applyBorder="1" applyAlignment="1">
      <alignment horizontal="right" vertical="center"/>
    </xf>
    <xf numFmtId="165" fontId="43" fillId="3" borderId="30" xfId="0" applyNumberFormat="1" applyFont="1" applyFill="1" applyBorder="1" applyAlignment="1">
      <alignment horizontal="right" vertical="center"/>
    </xf>
    <xf numFmtId="165" fontId="43" fillId="3" borderId="21" xfId="0" applyNumberFormat="1" applyFont="1" applyFill="1" applyBorder="1" applyAlignment="1">
      <alignment horizontal="right" vertical="center"/>
    </xf>
    <xf numFmtId="0" fontId="44" fillId="12" borderId="2" xfId="0" applyFont="1" applyFill="1" applyBorder="1" applyAlignment="1">
      <alignment horizontal="center" vertical="center"/>
    </xf>
    <xf numFmtId="0" fontId="44" fillId="12" borderId="3" xfId="0" applyFont="1" applyFill="1" applyBorder="1" applyAlignment="1">
      <alignment horizontal="center" vertical="center"/>
    </xf>
    <xf numFmtId="0" fontId="44" fillId="12" borderId="21" xfId="0" applyFont="1" applyFill="1" applyBorder="1" applyAlignment="1">
      <alignment horizontal="center" vertical="center"/>
    </xf>
    <xf numFmtId="0" fontId="44" fillId="12" borderId="28" xfId="0" applyFont="1" applyFill="1" applyBorder="1" applyAlignment="1">
      <alignment horizontal="center" vertical="center"/>
    </xf>
    <xf numFmtId="0" fontId="38" fillId="3" borderId="4" xfId="0" applyFont="1" applyFill="1" applyBorder="1" applyAlignment="1">
      <alignment horizontal="right"/>
    </xf>
    <xf numFmtId="0" fontId="38" fillId="3" borderId="0" xfId="0" applyFont="1" applyFill="1" applyAlignment="1">
      <alignment horizontal="right"/>
    </xf>
    <xf numFmtId="0" fontId="0" fillId="3" borderId="4" xfId="0" applyFill="1" applyBorder="1" applyAlignment="1">
      <alignment horizontal="right"/>
    </xf>
    <xf numFmtId="0" fontId="0" fillId="3" borderId="0" xfId="0" applyFill="1" applyAlignment="1">
      <alignment horizontal="right"/>
    </xf>
    <xf numFmtId="0" fontId="0" fillId="3" borderId="8" xfId="0" applyFill="1" applyBorder="1" applyAlignment="1">
      <alignment horizontal="right"/>
    </xf>
    <xf numFmtId="0" fontId="33" fillId="3" borderId="9" xfId="0" applyFont="1" applyFill="1" applyBorder="1" applyAlignment="1">
      <alignment horizontal="left"/>
    </xf>
    <xf numFmtId="0" fontId="33" fillId="3" borderId="0" xfId="0" applyFont="1" applyFill="1" applyAlignment="1">
      <alignment horizontal="left"/>
    </xf>
    <xf numFmtId="0" fontId="1" fillId="8" borderId="1" xfId="0" applyFont="1" applyFill="1" applyBorder="1" applyAlignment="1">
      <alignment horizontal="center"/>
    </xf>
    <xf numFmtId="0" fontId="1" fillId="8" borderId="3" xfId="0" applyFont="1" applyFill="1" applyBorder="1" applyAlignment="1">
      <alignment horizontal="center"/>
    </xf>
    <xf numFmtId="0" fontId="42" fillId="3" borderId="29" xfId="0" applyFont="1" applyFill="1" applyBorder="1" applyAlignment="1">
      <alignment horizontal="right" vertical="center"/>
    </xf>
    <xf numFmtId="0" fontId="42" fillId="3" borderId="19" xfId="0" applyFont="1" applyFill="1" applyBorder="1" applyAlignment="1">
      <alignment horizontal="right" vertical="center"/>
    </xf>
    <xf numFmtId="0" fontId="42" fillId="3" borderId="8" xfId="0" applyFont="1" applyFill="1" applyBorder="1" applyAlignment="1">
      <alignment horizontal="right" vertical="center"/>
    </xf>
    <xf numFmtId="0" fontId="42" fillId="3" borderId="9" xfId="0" applyFont="1" applyFill="1" applyBorder="1" applyAlignment="1">
      <alignment horizontal="right" vertical="center"/>
    </xf>
    <xf numFmtId="165" fontId="38" fillId="12" borderId="6" xfId="0" applyNumberFormat="1" applyFont="1" applyFill="1" applyBorder="1" applyAlignment="1">
      <alignment horizontal="center"/>
    </xf>
    <xf numFmtId="165" fontId="38" fillId="12" borderId="7" xfId="0" applyNumberFormat="1" applyFont="1" applyFill="1" applyBorder="1" applyAlignment="1">
      <alignment horizontal="center"/>
    </xf>
    <xf numFmtId="165" fontId="34" fillId="3" borderId="0" xfId="0" applyNumberFormat="1" applyFont="1" applyFill="1" applyAlignment="1">
      <alignment horizontal="left"/>
    </xf>
    <xf numFmtId="165" fontId="34" fillId="3" borderId="9" xfId="0" applyNumberFormat="1" applyFont="1" applyFill="1" applyBorder="1" applyAlignment="1">
      <alignment horizontal="left"/>
    </xf>
    <xf numFmtId="0" fontId="45" fillId="19" borderId="6" xfId="0" applyFont="1" applyFill="1" applyBorder="1" applyAlignment="1">
      <alignment horizontal="center"/>
    </xf>
    <xf numFmtId="0" fontId="41" fillId="3" borderId="4" xfId="0" applyFont="1" applyFill="1" applyBorder="1" applyAlignment="1">
      <alignment horizontal="right"/>
    </xf>
    <xf numFmtId="0" fontId="41" fillId="3" borderId="0" xfId="0" applyFont="1" applyFill="1" applyAlignment="1">
      <alignment horizontal="right"/>
    </xf>
    <xf numFmtId="0" fontId="35" fillId="3" borderId="30" xfId="0" applyFont="1" applyFill="1" applyBorder="1" applyAlignment="1">
      <alignment horizontal="right"/>
    </xf>
    <xf numFmtId="0" fontId="35" fillId="3" borderId="21" xfId="0" applyFont="1" applyFill="1" applyBorder="1" applyAlignment="1">
      <alignment horizontal="right"/>
    </xf>
    <xf numFmtId="0" fontId="41" fillId="3" borderId="19" xfId="0" applyFont="1" applyFill="1" applyBorder="1" applyAlignment="1">
      <alignment horizontal="right"/>
    </xf>
    <xf numFmtId="165" fontId="38" fillId="12" borderId="31" xfId="0" applyNumberFormat="1" applyFont="1" applyFill="1" applyBorder="1" applyAlignment="1">
      <alignment horizontal="center"/>
    </xf>
    <xf numFmtId="0" fontId="35" fillId="3" borderId="4" xfId="0" applyFont="1" applyFill="1" applyBorder="1" applyAlignment="1">
      <alignment horizontal="right"/>
    </xf>
    <xf numFmtId="0" fontId="35" fillId="3" borderId="0" xfId="0" applyFont="1" applyFill="1" applyAlignment="1">
      <alignment horizontal="right"/>
    </xf>
    <xf numFmtId="165" fontId="39" fillId="12" borderId="6" xfId="0" applyNumberFormat="1" applyFont="1" applyFill="1" applyBorder="1" applyAlignment="1">
      <alignment horizontal="center"/>
    </xf>
    <xf numFmtId="165" fontId="39" fillId="12" borderId="7" xfId="0" applyNumberFormat="1" applyFont="1" applyFill="1" applyBorder="1" applyAlignment="1">
      <alignment horizontal="center"/>
    </xf>
    <xf numFmtId="0" fontId="46" fillId="20" borderId="4" xfId="0" applyFont="1" applyFill="1" applyBorder="1" applyAlignment="1">
      <alignment horizontal="left" vertical="top" wrapText="1"/>
    </xf>
    <xf numFmtId="0" fontId="46" fillId="20" borderId="0" xfId="0" applyFont="1" applyFill="1" applyAlignment="1">
      <alignment horizontal="left" vertical="top" wrapText="1"/>
    </xf>
    <xf numFmtId="0" fontId="46" fillId="20" borderId="5" xfId="0" applyFont="1" applyFill="1" applyBorder="1" applyAlignment="1">
      <alignment horizontal="left" vertical="top" wrapText="1"/>
    </xf>
    <xf numFmtId="0" fontId="46" fillId="20" borderId="8" xfId="0" applyFont="1" applyFill="1" applyBorder="1" applyAlignment="1">
      <alignment horizontal="left" vertical="top" wrapText="1"/>
    </xf>
    <xf numFmtId="0" fontId="46" fillId="20" borderId="9" xfId="0" applyFont="1" applyFill="1" applyBorder="1" applyAlignment="1">
      <alignment horizontal="left" vertical="top" wrapText="1"/>
    </xf>
    <xf numFmtId="0" fontId="46" fillId="20" borderId="23" xfId="0" applyFont="1" applyFill="1" applyBorder="1" applyAlignment="1">
      <alignment horizontal="left" vertical="top" wrapText="1"/>
    </xf>
    <xf numFmtId="0" fontId="1" fillId="8" borderId="8" xfId="0" applyFont="1" applyFill="1" applyBorder="1" applyAlignment="1">
      <alignment horizontal="center"/>
    </xf>
    <xf numFmtId="0" fontId="1" fillId="8" borderId="9" xfId="0" applyFont="1" applyFill="1" applyBorder="1" applyAlignment="1">
      <alignment horizontal="center"/>
    </xf>
    <xf numFmtId="0" fontId="1" fillId="8" borderId="10" xfId="0" applyFont="1" applyFill="1" applyBorder="1" applyAlignment="1">
      <alignment horizontal="center" vertical="top"/>
    </xf>
    <xf numFmtId="0" fontId="1" fillId="8" borderId="11" xfId="0" applyFont="1" applyFill="1" applyBorder="1" applyAlignment="1">
      <alignment horizontal="center" vertical="top"/>
    </xf>
    <xf numFmtId="0" fontId="1" fillId="8" borderId="12" xfId="0" applyFont="1" applyFill="1" applyBorder="1" applyAlignment="1">
      <alignment horizontal="center" vertical="top"/>
    </xf>
    <xf numFmtId="0" fontId="0" fillId="15" borderId="2" xfId="0" applyFill="1" applyBorder="1" applyAlignment="1">
      <alignment horizontal="left"/>
    </xf>
    <xf numFmtId="0" fontId="0" fillId="15" borderId="3" xfId="0" applyFill="1" applyBorder="1" applyAlignment="1">
      <alignment horizontal="left"/>
    </xf>
    <xf numFmtId="0" fontId="0" fillId="15" borderId="0" xfId="0" applyFill="1" applyAlignment="1">
      <alignment horizontal="left"/>
    </xf>
    <xf numFmtId="0" fontId="0" fillId="15" borderId="5" xfId="0" applyFill="1" applyBorder="1" applyAlignment="1">
      <alignment horizontal="left"/>
    </xf>
    <xf numFmtId="0" fontId="42" fillId="3" borderId="8" xfId="0" applyFont="1" applyFill="1" applyBorder="1" applyAlignment="1">
      <alignment horizontal="right"/>
    </xf>
    <xf numFmtId="0" fontId="42" fillId="3" borderId="48" xfId="0" applyFont="1" applyFill="1" applyBorder="1" applyAlignment="1">
      <alignment horizontal="right"/>
    </xf>
    <xf numFmtId="0" fontId="51" fillId="8" borderId="10" xfId="0" applyFont="1" applyFill="1" applyBorder="1" applyAlignment="1">
      <alignment horizontal="center"/>
    </xf>
    <xf numFmtId="0" fontId="51" fillId="8" borderId="11" xfId="0" applyFont="1" applyFill="1" applyBorder="1" applyAlignment="1">
      <alignment horizontal="center"/>
    </xf>
    <xf numFmtId="0" fontId="51" fillId="8" borderId="12" xfId="0" applyFont="1" applyFill="1" applyBorder="1" applyAlignment="1">
      <alignment horizontal="center"/>
    </xf>
    <xf numFmtId="0" fontId="44" fillId="12" borderId="46" xfId="0" applyFont="1" applyFill="1" applyBorder="1" applyAlignment="1">
      <alignment horizontal="left"/>
    </xf>
    <xf numFmtId="0" fontId="44" fillId="12" borderId="11" xfId="0" applyFont="1" applyFill="1" applyBorder="1" applyAlignment="1">
      <alignment horizontal="left"/>
    </xf>
    <xf numFmtId="0" fontId="44" fillId="12" borderId="12" xfId="0" applyFont="1" applyFill="1" applyBorder="1" applyAlignment="1">
      <alignment horizontal="left"/>
    </xf>
    <xf numFmtId="0" fontId="44" fillId="12" borderId="47" xfId="0" applyFont="1" applyFill="1" applyBorder="1" applyAlignment="1">
      <alignment horizontal="left"/>
    </xf>
    <xf numFmtId="0" fontId="44" fillId="12" borderId="9" xfId="0" applyFont="1" applyFill="1" applyBorder="1" applyAlignment="1">
      <alignment horizontal="left"/>
    </xf>
    <xf numFmtId="0" fontId="44" fillId="12" borderId="23" xfId="0" applyFont="1" applyFill="1" applyBorder="1" applyAlignment="1">
      <alignment horizontal="left"/>
    </xf>
    <xf numFmtId="0" fontId="0" fillId="15" borderId="4" xfId="0" applyFill="1" applyBorder="1" applyAlignment="1">
      <alignment horizontal="right"/>
    </xf>
    <xf numFmtId="0" fontId="0" fillId="15" borderId="0" xfId="0" applyFill="1" applyAlignment="1">
      <alignment horizontal="right"/>
    </xf>
    <xf numFmtId="0" fontId="0" fillId="15" borderId="8" xfId="0" applyFill="1" applyBorder="1" applyAlignment="1">
      <alignment horizontal="right"/>
    </xf>
    <xf numFmtId="0" fontId="0" fillId="15" borderId="9" xfId="0" applyFill="1" applyBorder="1" applyAlignment="1">
      <alignment horizontal="right"/>
    </xf>
    <xf numFmtId="0" fontId="0" fillId="15" borderId="9" xfId="0" applyFill="1" applyBorder="1" applyAlignment="1">
      <alignment horizontal="left"/>
    </xf>
    <xf numFmtId="0" fontId="0" fillId="15" borderId="23" xfId="0" applyFill="1" applyBorder="1" applyAlignment="1">
      <alignment horizontal="left"/>
    </xf>
    <xf numFmtId="0" fontId="42" fillId="3" borderId="10" xfId="0" applyFont="1" applyFill="1" applyBorder="1" applyAlignment="1">
      <alignment horizontal="right"/>
    </xf>
    <xf numFmtId="0" fontId="42" fillId="3" borderId="45" xfId="0" applyFont="1" applyFill="1" applyBorder="1" applyAlignment="1">
      <alignment horizontal="right"/>
    </xf>
    <xf numFmtId="0" fontId="38" fillId="12" borderId="6" xfId="0" applyFont="1" applyFill="1" applyBorder="1" applyAlignment="1">
      <alignment horizontal="center"/>
    </xf>
    <xf numFmtId="0" fontId="38" fillId="12" borderId="7" xfId="0" applyFont="1" applyFill="1" applyBorder="1" applyAlignment="1">
      <alignment horizontal="center"/>
    </xf>
    <xf numFmtId="0" fontId="38" fillId="12" borderId="35" xfId="0" applyFont="1" applyFill="1" applyBorder="1" applyAlignment="1">
      <alignment horizontal="center"/>
    </xf>
    <xf numFmtId="0" fontId="38" fillId="12" borderId="36" xfId="0" applyFont="1" applyFill="1" applyBorder="1" applyAlignment="1">
      <alignment horizontal="center"/>
    </xf>
    <xf numFmtId="0" fontId="38" fillId="3" borderId="20" xfId="0" applyFont="1" applyFill="1" applyBorder="1" applyAlignment="1">
      <alignment horizontal="right"/>
    </xf>
    <xf numFmtId="0" fontId="38" fillId="3" borderId="8" xfId="0" applyFont="1" applyFill="1" applyBorder="1" applyAlignment="1">
      <alignment horizontal="right"/>
    </xf>
    <xf numFmtId="0" fontId="38" fillId="3" borderId="48" xfId="0" applyFont="1" applyFill="1" applyBorder="1" applyAlignment="1">
      <alignment horizontal="right"/>
    </xf>
    <xf numFmtId="165" fontId="43" fillId="3" borderId="4" xfId="0" applyNumberFormat="1" applyFont="1" applyFill="1" applyBorder="1" applyAlignment="1">
      <alignment horizontal="right" vertical="center"/>
    </xf>
    <xf numFmtId="165" fontId="43" fillId="3" borderId="0" xfId="0" applyNumberFormat="1" applyFont="1" applyFill="1" applyAlignment="1">
      <alignment horizontal="right" vertical="center"/>
    </xf>
    <xf numFmtId="0" fontId="44" fillId="12" borderId="0" xfId="0" applyFont="1" applyFill="1" applyAlignment="1">
      <alignment horizontal="center" vertical="center"/>
    </xf>
    <xf numFmtId="0" fontId="37" fillId="3" borderId="19" xfId="0" applyFont="1" applyFill="1" applyBorder="1" applyAlignment="1">
      <alignment horizontal="right"/>
    </xf>
    <xf numFmtId="165" fontId="34" fillId="3" borderId="19" xfId="0" applyNumberFormat="1" applyFont="1" applyFill="1" applyBorder="1" applyAlignment="1">
      <alignment horizontal="left"/>
    </xf>
    <xf numFmtId="165" fontId="39" fillId="12" borderId="13" xfId="0" applyNumberFormat="1" applyFont="1" applyFill="1" applyBorder="1" applyAlignment="1">
      <alignment horizontal="center"/>
    </xf>
    <xf numFmtId="0" fontId="35" fillId="3" borderId="20" xfId="0" applyFont="1" applyFill="1" applyBorder="1" applyAlignment="1">
      <alignment horizontal="right"/>
    </xf>
    <xf numFmtId="0" fontId="41" fillId="3" borderId="20" xfId="0" applyFont="1" applyFill="1" applyBorder="1" applyAlignment="1">
      <alignment horizontal="right"/>
    </xf>
    <xf numFmtId="0" fontId="35" fillId="3" borderId="22" xfId="0" applyFont="1" applyFill="1" applyBorder="1" applyAlignment="1">
      <alignment horizontal="right"/>
    </xf>
    <xf numFmtId="165" fontId="39" fillId="12" borderId="17" xfId="0" applyNumberFormat="1" applyFont="1" applyFill="1" applyBorder="1" applyAlignment="1">
      <alignment horizontal="center"/>
    </xf>
    <xf numFmtId="165" fontId="39" fillId="12" borderId="18" xfId="0" applyNumberFormat="1" applyFont="1" applyFill="1" applyBorder="1" applyAlignment="1">
      <alignment horizontal="center"/>
    </xf>
    <xf numFmtId="0" fontId="41" fillId="3" borderId="2" xfId="0" applyFont="1" applyFill="1" applyBorder="1" applyAlignment="1">
      <alignment horizontal="center"/>
    </xf>
    <xf numFmtId="165" fontId="33" fillId="3" borderId="0" xfId="0" applyNumberFormat="1" applyFont="1" applyFill="1" applyAlignment="1">
      <alignment horizontal="center"/>
    </xf>
    <xf numFmtId="165" fontId="33" fillId="3" borderId="9" xfId="0" applyNumberFormat="1" applyFont="1" applyFill="1" applyBorder="1" applyAlignment="1">
      <alignment horizontal="center"/>
    </xf>
    <xf numFmtId="0" fontId="6" fillId="11" borderId="50" xfId="0" applyFont="1" applyFill="1" applyBorder="1" applyAlignment="1" applyProtection="1">
      <alignment horizontal="center" vertical="center"/>
      <protection locked="0"/>
    </xf>
    <xf numFmtId="0" fontId="6" fillId="16" borderId="50" xfId="0" applyFont="1" applyFill="1" applyBorder="1" applyAlignment="1">
      <alignment horizontal="center" vertical="center"/>
    </xf>
    <xf numFmtId="0" fontId="6" fillId="12" borderId="50" xfId="0" applyFont="1" applyFill="1" applyBorder="1" applyAlignment="1">
      <alignment horizontal="center" vertical="center"/>
    </xf>
    <xf numFmtId="0" fontId="6" fillId="12" borderId="51" xfId="0" applyFont="1" applyFill="1" applyBorder="1" applyAlignment="1">
      <alignment horizontal="center" vertical="center"/>
    </xf>
    <xf numFmtId="0" fontId="6" fillId="11" borderId="52" xfId="0" applyFont="1" applyFill="1" applyBorder="1" applyAlignment="1" applyProtection="1">
      <alignment horizontal="center" vertical="center"/>
      <protection locked="0"/>
    </xf>
    <xf numFmtId="0" fontId="6" fillId="11" borderId="53" xfId="0" applyFont="1" applyFill="1" applyBorder="1" applyAlignment="1" applyProtection="1">
      <alignment horizontal="center" vertical="center"/>
      <protection locked="0"/>
    </xf>
    <xf numFmtId="0" fontId="6" fillId="11" borderId="54" xfId="0" applyFont="1" applyFill="1" applyBorder="1" applyAlignment="1" applyProtection="1">
      <alignment horizontal="center" vertical="center"/>
      <protection locked="0"/>
    </xf>
    <xf numFmtId="0" fontId="6" fillId="16" borderId="54" xfId="0" applyFont="1" applyFill="1" applyBorder="1" applyAlignment="1">
      <alignment horizontal="center" vertical="center"/>
    </xf>
    <xf numFmtId="0" fontId="6" fillId="16" borderId="53" xfId="0" applyFont="1" applyFill="1" applyBorder="1" applyAlignment="1">
      <alignment horizontal="center" vertical="center"/>
    </xf>
    <xf numFmtId="0" fontId="6" fillId="12" borderId="54" xfId="0" applyFont="1" applyFill="1" applyBorder="1" applyAlignment="1">
      <alignment horizontal="center" vertical="center"/>
    </xf>
    <xf numFmtId="0" fontId="6" fillId="12" borderId="55" xfId="0" applyFont="1" applyFill="1" applyBorder="1" applyAlignment="1">
      <alignment horizontal="center" vertical="center"/>
    </xf>
    <xf numFmtId="0" fontId="46" fillId="20" borderId="1" xfId="0" applyFont="1" applyFill="1" applyBorder="1" applyAlignment="1">
      <alignment horizontal="left" vertical="top" wrapText="1"/>
    </xf>
    <xf numFmtId="0" fontId="46" fillId="20" borderId="2" xfId="0" applyFont="1" applyFill="1" applyBorder="1" applyAlignment="1">
      <alignment horizontal="left" vertical="top" wrapText="1"/>
    </xf>
    <xf numFmtId="0" fontId="46" fillId="20" borderId="3" xfId="0" applyFont="1" applyFill="1" applyBorder="1" applyAlignment="1">
      <alignment horizontal="left" vertical="top" wrapText="1"/>
    </xf>
    <xf numFmtId="0" fontId="3" fillId="18" borderId="1" xfId="0" applyFont="1" applyFill="1" applyBorder="1" applyAlignment="1">
      <alignment horizontal="right"/>
    </xf>
    <xf numFmtId="0" fontId="0" fillId="0" borderId="2" xfId="0" applyBorder="1" applyAlignment="1">
      <alignment horizontal="right"/>
    </xf>
    <xf numFmtId="0" fontId="3" fillId="18" borderId="3" xfId="0" applyFont="1" applyFill="1" applyBorder="1" applyAlignment="1">
      <alignment horizontal="right"/>
    </xf>
    <xf numFmtId="0" fontId="0" fillId="0" borderId="3" xfId="0" applyBorder="1" applyAlignment="1">
      <alignment horizontal="right"/>
    </xf>
    <xf numFmtId="0" fontId="6" fillId="18" borderId="4" xfId="0" applyFont="1" applyFill="1" applyBorder="1" applyAlignment="1">
      <alignment horizontal="right" vertical="center"/>
    </xf>
    <xf numFmtId="0" fontId="6" fillId="11" borderId="49" xfId="0" applyFont="1" applyFill="1" applyBorder="1" applyAlignment="1" applyProtection="1">
      <alignment horizontal="center" vertical="center"/>
      <protection locked="0"/>
    </xf>
    <xf numFmtId="0" fontId="6" fillId="18" borderId="0" xfId="0" applyFont="1" applyFill="1" applyAlignment="1">
      <alignment horizontal="right" vertical="center"/>
    </xf>
    <xf numFmtId="0" fontId="6" fillId="18" borderId="4" xfId="0" quotePrefix="1" applyFont="1" applyFill="1" applyBorder="1" applyAlignment="1">
      <alignment horizontal="right" vertical="center"/>
    </xf>
    <xf numFmtId="0" fontId="6" fillId="18" borderId="0" xfId="0" quotePrefix="1" applyFont="1" applyFill="1" applyAlignment="1">
      <alignment horizontal="right" vertical="center"/>
    </xf>
    <xf numFmtId="0" fontId="42" fillId="18" borderId="4" xfId="0" applyFont="1" applyFill="1" applyBorder="1" applyAlignment="1">
      <alignment horizontal="right" vertical="center"/>
    </xf>
    <xf numFmtId="0" fontId="42" fillId="18" borderId="0" xfId="0" applyFont="1" applyFill="1" applyAlignment="1">
      <alignment horizontal="right" vertical="center"/>
    </xf>
    <xf numFmtId="0" fontId="3" fillId="18" borderId="1" xfId="0" applyFont="1" applyFill="1" applyBorder="1" applyAlignment="1">
      <alignment horizontal="right" vertical="center"/>
    </xf>
    <xf numFmtId="0" fontId="0" fillId="0" borderId="2" xfId="0" applyBorder="1" applyAlignment="1">
      <alignment horizontal="right" vertical="center"/>
    </xf>
    <xf numFmtId="0" fontId="0" fillId="18" borderId="4" xfId="0" applyFill="1" applyBorder="1" applyAlignment="1">
      <alignment horizontal="right" vertical="center"/>
    </xf>
    <xf numFmtId="0" fontId="53" fillId="18" borderId="4" xfId="0" quotePrefix="1" applyFont="1" applyFill="1" applyBorder="1" applyAlignment="1">
      <alignment horizontal="right" vertical="center"/>
    </xf>
    <xf numFmtId="0" fontId="0" fillId="18" borderId="0" xfId="0" applyFill="1" applyAlignment="1">
      <alignment horizontal="right" vertical="center"/>
    </xf>
    <xf numFmtId="0" fontId="53" fillId="18" borderId="0" xfId="0" quotePrefix="1" applyFont="1" applyFill="1" applyAlignment="1">
      <alignment horizontal="right" vertical="center"/>
    </xf>
    <xf numFmtId="0" fontId="3" fillId="18" borderId="2" xfId="0" applyFont="1" applyFill="1" applyBorder="1" applyAlignment="1">
      <alignment horizontal="right"/>
    </xf>
    <xf numFmtId="0" fontId="8" fillId="14" borderId="1" xfId="0" quotePrefix="1" applyFont="1" applyFill="1" applyBorder="1" applyAlignment="1">
      <alignment horizontal="center"/>
    </xf>
    <xf numFmtId="0" fontId="8" fillId="14" borderId="3" xfId="0" quotePrefix="1" applyFont="1" applyFill="1" applyBorder="1" applyAlignment="1">
      <alignment horizontal="center"/>
    </xf>
    <xf numFmtId="0" fontId="3" fillId="12" borderId="10" xfId="0" applyFont="1" applyFill="1" applyBorder="1" applyAlignment="1">
      <alignment horizontal="center"/>
    </xf>
    <xf numFmtId="0" fontId="3" fillId="12" borderId="12" xfId="0" applyFont="1" applyFill="1" applyBorder="1" applyAlignment="1">
      <alignment horizontal="center"/>
    </xf>
    <xf numFmtId="0" fontId="8" fillId="14" borderId="10" xfId="0" quotePrefix="1" applyFont="1" applyFill="1" applyBorder="1" applyAlignment="1">
      <alignment horizontal="center"/>
    </xf>
    <xf numFmtId="0" fontId="8" fillId="14" borderId="12" xfId="0" quotePrefix="1" applyFont="1" applyFill="1" applyBorder="1" applyAlignment="1">
      <alignment horizontal="center"/>
    </xf>
    <xf numFmtId="0" fontId="44" fillId="12" borderId="52" xfId="0" applyFont="1" applyFill="1" applyBorder="1" applyAlignment="1">
      <alignment horizontal="center" vertical="center"/>
    </xf>
    <xf numFmtId="0" fontId="44" fillId="12" borderId="55" xfId="0" applyFont="1" applyFill="1" applyBorder="1" applyAlignment="1">
      <alignment horizontal="center" vertical="center"/>
    </xf>
    <xf numFmtId="0" fontId="44" fillId="3" borderId="0" xfId="0" applyFont="1" applyFill="1" applyAlignment="1">
      <alignment horizontal="right" vertical="center"/>
    </xf>
    <xf numFmtId="0" fontId="44" fillId="3" borderId="9" xfId="0" applyFont="1" applyFill="1" applyBorder="1" applyAlignment="1">
      <alignment horizontal="right" vertical="center"/>
    </xf>
    <xf numFmtId="0" fontId="1" fillId="8" borderId="2" xfId="0" applyFont="1" applyFill="1" applyBorder="1" applyAlignment="1">
      <alignment horizontal="center" vertical="top" wrapText="1"/>
    </xf>
    <xf numFmtId="0" fontId="1" fillId="8" borderId="3" xfId="0" applyFont="1" applyFill="1" applyBorder="1" applyAlignment="1">
      <alignment horizontal="center" vertical="top" wrapText="1"/>
    </xf>
    <xf numFmtId="0" fontId="6" fillId="15" borderId="0" xfId="0" applyFont="1" applyFill="1" applyAlignment="1">
      <alignment horizontal="right" vertical="center" wrapText="1"/>
    </xf>
    <xf numFmtId="0" fontId="6" fillId="15" borderId="5" xfId="0" applyFont="1" applyFill="1" applyBorder="1" applyAlignment="1">
      <alignment horizontal="right" vertical="center" wrapText="1"/>
    </xf>
    <xf numFmtId="0" fontId="6" fillId="15" borderId="0" xfId="0" applyFont="1" applyFill="1" applyAlignment="1">
      <alignment horizontal="right" vertical="center"/>
    </xf>
    <xf numFmtId="0" fontId="6" fillId="15" borderId="5" xfId="0" applyFont="1" applyFill="1" applyBorder="1" applyAlignment="1">
      <alignment horizontal="right" vertical="center"/>
    </xf>
    <xf numFmtId="0" fontId="44" fillId="12" borderId="52" xfId="0" applyFont="1" applyFill="1" applyBorder="1" applyAlignment="1">
      <alignment horizontal="center" vertical="center" wrapText="1"/>
    </xf>
    <xf numFmtId="0" fontId="44" fillId="12" borderId="55" xfId="0" applyFont="1" applyFill="1" applyBorder="1" applyAlignment="1">
      <alignment horizontal="center" vertical="center" wrapText="1"/>
    </xf>
    <xf numFmtId="0" fontId="64" fillId="15" borderId="0" xfId="0" applyFont="1" applyFill="1" applyAlignment="1">
      <alignment horizontal="center" vertical="top" wrapText="1"/>
    </xf>
    <xf numFmtId="0" fontId="44" fillId="3" borderId="4" xfId="0" applyFont="1" applyFill="1" applyBorder="1" applyAlignment="1">
      <alignment horizontal="right" vertical="center"/>
    </xf>
    <xf numFmtId="0" fontId="44" fillId="3" borderId="8" xfId="0" applyFont="1" applyFill="1" applyBorder="1" applyAlignment="1">
      <alignment horizontal="right" vertical="center"/>
    </xf>
    <xf numFmtId="0" fontId="3" fillId="15" borderId="11" xfId="0" applyFont="1" applyFill="1" applyBorder="1" applyAlignment="1">
      <alignment horizontal="center"/>
    </xf>
    <xf numFmtId="0" fontId="3" fillId="15" borderId="12" xfId="0" applyFont="1" applyFill="1" applyBorder="1" applyAlignment="1">
      <alignment horizontal="center"/>
    </xf>
    <xf numFmtId="0" fontId="3" fillId="15" borderId="10" xfId="0" applyFont="1" applyFill="1" applyBorder="1" applyAlignment="1">
      <alignment horizontal="center" vertical="top"/>
    </xf>
    <xf numFmtId="0" fontId="3" fillId="15" borderId="11" xfId="0" applyFont="1" applyFill="1" applyBorder="1" applyAlignment="1">
      <alignment horizontal="center" vertical="top"/>
    </xf>
    <xf numFmtId="0" fontId="3" fillId="15" borderId="12" xfId="0" applyFont="1" applyFill="1" applyBorder="1" applyAlignment="1">
      <alignment horizontal="center" vertical="top"/>
    </xf>
    <xf numFmtId="0" fontId="3" fillId="3" borderId="0" xfId="0" applyFont="1" applyFill="1" applyAlignment="1">
      <alignment horizontal="right"/>
    </xf>
    <xf numFmtId="0" fontId="0" fillId="3" borderId="2" xfId="0" applyFill="1" applyBorder="1" applyAlignment="1">
      <alignment horizontal="center"/>
    </xf>
    <xf numFmtId="0" fontId="3" fillId="21" borderId="10" xfId="0" applyFont="1" applyFill="1" applyBorder="1" applyAlignment="1">
      <alignment horizontal="center"/>
    </xf>
    <xf numFmtId="0" fontId="3" fillId="21" borderId="11" xfId="0" applyFont="1" applyFill="1" applyBorder="1" applyAlignment="1">
      <alignment horizontal="center"/>
    </xf>
    <xf numFmtId="0" fontId="3" fillId="21" borderId="12" xfId="0" applyFont="1" applyFill="1" applyBorder="1" applyAlignment="1">
      <alignment horizontal="center"/>
    </xf>
    <xf numFmtId="0" fontId="3" fillId="15" borderId="40" xfId="0" applyFont="1" applyFill="1" applyBorder="1" applyAlignment="1">
      <alignment horizontal="center"/>
    </xf>
    <xf numFmtId="0" fontId="3" fillId="15" borderId="33" xfId="0" applyFont="1" applyFill="1" applyBorder="1" applyAlignment="1">
      <alignment horizontal="center"/>
    </xf>
    <xf numFmtId="0" fontId="62" fillId="8" borderId="10" xfId="0" applyFont="1" applyFill="1" applyBorder="1" applyAlignment="1">
      <alignment horizontal="center" vertical="center"/>
    </xf>
    <xf numFmtId="0" fontId="62" fillId="8" borderId="11" xfId="0" applyFont="1" applyFill="1" applyBorder="1" applyAlignment="1">
      <alignment horizontal="center" vertical="center"/>
    </xf>
    <xf numFmtId="0" fontId="62" fillId="8" borderId="12" xfId="0" applyFont="1" applyFill="1" applyBorder="1" applyAlignment="1">
      <alignment horizontal="center" vertical="center"/>
    </xf>
    <xf numFmtId="0" fontId="59" fillId="16" borderId="4" xfId="0" applyFont="1" applyFill="1" applyBorder="1" applyAlignment="1">
      <alignment horizontal="center" vertical="center"/>
    </xf>
    <xf numFmtId="0" fontId="59" fillId="16" borderId="0" xfId="0" applyFont="1" applyFill="1" applyAlignment="1">
      <alignment horizontal="center" vertical="center"/>
    </xf>
    <xf numFmtId="0" fontId="59" fillId="16" borderId="5" xfId="0" applyFont="1" applyFill="1" applyBorder="1" applyAlignment="1">
      <alignment horizontal="center" vertical="center"/>
    </xf>
    <xf numFmtId="0" fontId="60" fillId="16" borderId="4" xfId="0" applyFont="1" applyFill="1" applyBorder="1" applyAlignment="1">
      <alignment horizontal="center" vertical="center"/>
    </xf>
    <xf numFmtId="0" fontId="60" fillId="16" borderId="0" xfId="0" applyFont="1" applyFill="1" applyAlignment="1">
      <alignment horizontal="center" vertical="center"/>
    </xf>
    <xf numFmtId="0" fontId="60" fillId="16" borderId="5" xfId="0" applyFont="1" applyFill="1" applyBorder="1" applyAlignment="1">
      <alignment horizontal="center" vertical="center"/>
    </xf>
    <xf numFmtId="0" fontId="57" fillId="15" borderId="0" xfId="0" applyFont="1" applyFill="1" applyAlignment="1">
      <alignment horizontal="left" vertical="top" wrapText="1"/>
    </xf>
    <xf numFmtId="0" fontId="57" fillId="15" borderId="5" xfId="0" applyFont="1" applyFill="1" applyBorder="1" applyAlignment="1">
      <alignment horizontal="left" vertical="top" wrapText="1"/>
    </xf>
    <xf numFmtId="0" fontId="44" fillId="12" borderId="52" xfId="0" applyNumberFormat="1" applyFont="1" applyFill="1" applyBorder="1" applyAlignment="1">
      <alignment horizontal="center" vertical="center" wrapText="1"/>
    </xf>
    <xf numFmtId="0" fontId="44" fillId="12" borderId="55" xfId="0" applyNumberFormat="1" applyFont="1" applyFill="1" applyBorder="1" applyAlignment="1">
      <alignment horizontal="center" vertical="center" wrapText="1"/>
    </xf>
    <xf numFmtId="0" fontId="0" fillId="15" borderId="0" xfId="0" applyFill="1" applyBorder="1" applyAlignment="1">
      <alignment horizontal="left" vertical="top" wrapText="1"/>
    </xf>
    <xf numFmtId="0" fontId="65" fillId="2" borderId="0" xfId="0" applyFont="1" applyFill="1"/>
    <xf numFmtId="0" fontId="65" fillId="15" borderId="6" xfId="0" applyFont="1" applyFill="1" applyBorder="1" applyAlignment="1">
      <alignment horizontal="center"/>
    </xf>
    <xf numFmtId="0" fontId="65" fillId="16" borderId="6" xfId="0" applyFont="1" applyFill="1" applyBorder="1" applyAlignment="1">
      <alignment horizontal="center"/>
    </xf>
    <xf numFmtId="0" fontId="65" fillId="8" borderId="6" xfId="0" applyFont="1" applyFill="1" applyBorder="1" applyAlignment="1">
      <alignment horizontal="center"/>
    </xf>
  </cellXfs>
  <cellStyles count="1">
    <cellStyle name="Normal" xfId="0" builtinId="0"/>
  </cellStyles>
  <dxfs count="2">
    <dxf>
      <font>
        <color rgb="FF9C0006"/>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705995553742842"/>
          <c:y val="9.1644385774536014E-2"/>
          <c:w val="0.74118072829002923"/>
          <c:h val="0.6792466239759728"/>
        </c:manualLayout>
      </c:layout>
      <c:scatterChart>
        <c:scatterStyle val="lineMarker"/>
        <c:varyColors val="0"/>
        <c:ser>
          <c:idx val="4"/>
          <c:order val="0"/>
          <c:spPr>
            <a:ln w="25400">
              <a:solidFill>
                <a:srgbClr val="FF0000"/>
              </a:solidFill>
              <a:prstDash val="solid"/>
            </a:ln>
          </c:spPr>
          <c:marker>
            <c:symbol val="none"/>
          </c:marker>
          <c:xVal>
            <c:numRef>
              <c:f>'RRs &amp; RRmh'!$C$42:$C$100</c:f>
              <c:numCache>
                <c:formatCode>General</c:formatCode>
                <c:ptCount val="59"/>
                <c:pt idx="0">
                  <c:v>0.69182356151267976</c:v>
                </c:pt>
                <c:pt idx="1">
                  <c:v>0.70944571164067483</c:v>
                </c:pt>
                <c:pt idx="2">
                  <c:v>0.72751673369557335</c:v>
                </c:pt>
                <c:pt idx="3">
                  <c:v>0.74604806135631385</c:v>
                </c:pt>
                <c:pt idx="4">
                  <c:v>0.76505141954084077</c:v>
                </c:pt>
                <c:pt idx="5">
                  <c:v>0.78453883182455386</c:v>
                </c:pt>
                <c:pt idx="6">
                  <c:v>0.80452262804771957</c:v>
                </c:pt>
                <c:pt idx="7">
                  <c:v>0.82501545211665805</c:v>
                </c:pt>
                <c:pt idx="8">
                  <c:v>0.84603027000364461</c:v>
                </c:pt>
                <c:pt idx="9">
                  <c:v>0.86758037795058118</c:v>
                </c:pt>
                <c:pt idx="10">
                  <c:v>0.88967941088163516</c:v>
                </c:pt>
                <c:pt idx="11">
                  <c:v>0.91234135103016378</c:v>
                </c:pt>
                <c:pt idx="12">
                  <c:v>0.93558053678538411</c:v>
                </c:pt>
                <c:pt idx="13">
                  <c:v>0.95941167176438547</c:v>
                </c:pt>
                <c:pt idx="14">
                  <c:v>0.98384983411522464</c:v>
                </c:pt>
                <c:pt idx="15">
                  <c:v>1.0089104860569895</c:v>
                </c:pt>
                <c:pt idx="16">
                  <c:v>1.0346094836628679</c:v>
                </c:pt>
                <c:pt idx="17">
                  <c:v>1.0609630868924107</c:v>
                </c:pt>
                <c:pt idx="18">
                  <c:v>1.0879879698793371</c:v>
                </c:pt>
                <c:pt idx="19">
                  <c:v>1.1157012314813921</c:v>
                </c:pt>
                <c:pt idx="20">
                  <c:v>1.1441204060989272</c:v>
                </c:pt>
                <c:pt idx="21">
                  <c:v>1.1732634747690569</c:v>
                </c:pt>
                <c:pt idx="22">
                  <c:v>1.2031488765424028</c:v>
                </c:pt>
                <c:pt idx="23">
                  <c:v>1.2337955201496253</c:v>
                </c:pt>
                <c:pt idx="24">
                  <c:v>1.265222795965131</c:v>
                </c:pt>
                <c:pt idx="25">
                  <c:v>1.2974505882755123</c:v>
                </c:pt>
                <c:pt idx="26">
                  <c:v>1.3304992878604966</c:v>
                </c:pt>
                <c:pt idx="27">
                  <c:v>1.3643898048943521</c:v>
                </c:pt>
                <c:pt idx="28">
                  <c:v>1.3991435821759217</c:v>
                </c:pt>
                <c:pt idx="29">
                  <c:v>1.4347826086956521</c:v>
                </c:pt>
                <c:pt idx="30">
                  <c:v>1.4713294335482017</c:v>
                </c:pt>
                <c:pt idx="31">
                  <c:v>1.5088071801994323</c:v>
                </c:pt>
                <c:pt idx="32">
                  <c:v>1.5472395611168084</c:v>
                </c:pt>
                <c:pt idx="33">
                  <c:v>1.5866508927724645</c:v>
                </c:pt>
                <c:pt idx="34">
                  <c:v>1.6270661110284288</c:v>
                </c:pt>
                <c:pt idx="35">
                  <c:v>1.6685107869137417</c:v>
                </c:pt>
                <c:pt idx="36">
                  <c:v>1.7110111428034478</c:v>
                </c:pt>
                <c:pt idx="37">
                  <c:v>1.7545940690097013</c:v>
                </c:pt>
                <c:pt idx="38">
                  <c:v>1.7992871407954789</c:v>
                </c:pt>
                <c:pt idx="39">
                  <c:v>1.8451186358216678</c:v>
                </c:pt>
                <c:pt idx="40">
                  <c:v>1.8921175520385662</c:v>
                </c:pt>
                <c:pt idx="41">
                  <c:v>1.9403136260331155</c:v>
                </c:pt>
                <c:pt idx="42">
                  <c:v>1.9897373518434762</c:v>
                </c:pt>
                <c:pt idx="43">
                  <c:v>2.0404200002528454</c:v>
                </c:pt>
                <c:pt idx="44">
                  <c:v>2.0923936385747313</c:v>
                </c:pt>
                <c:pt idx="45">
                  <c:v>2.1456911509421959</c:v>
                </c:pt>
                <c:pt idx="46">
                  <c:v>2.2003462591139069</c:v>
                </c:pt>
                <c:pt idx="47">
                  <c:v>2.2563935438101606</c:v>
                </c:pt>
                <c:pt idx="48">
                  <c:v>2.3138684665923792</c:v>
                </c:pt>
                <c:pt idx="49">
                  <c:v>2.3728073922999235</c:v>
                </c:pt>
                <c:pt idx="50">
                  <c:v>2.4332476120584103</c:v>
                </c:pt>
                <c:pt idx="51">
                  <c:v>2.4952273668741083</c:v>
                </c:pt>
                <c:pt idx="52">
                  <c:v>2.558785871829321</c:v>
                </c:pt>
                <c:pt idx="53">
                  <c:v>2.623963340894087</c:v>
                </c:pt>
                <c:pt idx="54">
                  <c:v>2.69080101236987</c:v>
                </c:pt>
                <c:pt idx="55">
                  <c:v>2.7593411749813654</c:v>
                </c:pt>
                <c:pt idx="56">
                  <c:v>2.829627194632907</c:v>
                </c:pt>
                <c:pt idx="57">
                  <c:v>2.901703541846421</c:v>
                </c:pt>
                <c:pt idx="58">
                  <c:v>2.9756158198982798</c:v>
                </c:pt>
              </c:numCache>
            </c:numRef>
          </c:xVal>
          <c:yVal>
            <c:numRef>
              <c:f>'RRs &amp; RRmh'!$B$42:$B$100</c:f>
              <c:numCache>
                <c:formatCode>General</c:formatCode>
                <c:ptCount val="59"/>
                <c:pt idx="0">
                  <c:v>3.7312000000000001E-3</c:v>
                </c:pt>
                <c:pt idx="1">
                  <c:v>5.1098999999999997E-3</c:v>
                </c:pt>
                <c:pt idx="2">
                  <c:v>6.9335000000000004E-3</c:v>
                </c:pt>
                <c:pt idx="3">
                  <c:v>9.3220000000000004E-3</c:v>
                </c:pt>
                <c:pt idx="4">
                  <c:v>1.24189E-2</c:v>
                </c:pt>
                <c:pt idx="5">
                  <c:v>1.6394700000000002E-2</c:v>
                </c:pt>
                <c:pt idx="6">
                  <c:v>2.14478E-2</c:v>
                </c:pt>
                <c:pt idx="7">
                  <c:v>2.7806500000000001E-2</c:v>
                </c:pt>
                <c:pt idx="8">
                  <c:v>3.57284E-2</c:v>
                </c:pt>
                <c:pt idx="9">
                  <c:v>4.5499900000000003E-2</c:v>
                </c:pt>
                <c:pt idx="10">
                  <c:v>5.7432700000000003E-2</c:v>
                </c:pt>
                <c:pt idx="11">
                  <c:v>7.1860300000000002E-2</c:v>
                </c:pt>
                <c:pt idx="12">
                  <c:v>8.9130600000000004E-2</c:v>
                </c:pt>
                <c:pt idx="13">
                  <c:v>0.10959820000000001</c:v>
                </c:pt>
                <c:pt idx="14">
                  <c:v>0.13361400000000001</c:v>
                </c:pt>
                <c:pt idx="15">
                  <c:v>0.16151299999999999</c:v>
                </c:pt>
                <c:pt idx="16">
                  <c:v>0.19360060000000001</c:v>
                </c:pt>
                <c:pt idx="17">
                  <c:v>0.23013900000000001</c:v>
                </c:pt>
                <c:pt idx="18">
                  <c:v>0.27133180000000001</c:v>
                </c:pt>
                <c:pt idx="19">
                  <c:v>0.31731019999999999</c:v>
                </c:pt>
                <c:pt idx="20">
                  <c:v>0.36812</c:v>
                </c:pt>
                <c:pt idx="21">
                  <c:v>0.42371049999999999</c:v>
                </c:pt>
                <c:pt idx="22">
                  <c:v>0.4839271</c:v>
                </c:pt>
                <c:pt idx="23">
                  <c:v>0.54850600000000005</c:v>
                </c:pt>
                <c:pt idx="24">
                  <c:v>0.61707489999999998</c:v>
                </c:pt>
                <c:pt idx="25">
                  <c:v>0.68915630000000005</c:v>
                </c:pt>
                <c:pt idx="26">
                  <c:v>0.764177</c:v>
                </c:pt>
                <c:pt idx="27">
                  <c:v>0.84148049999999996</c:v>
                </c:pt>
                <c:pt idx="28">
                  <c:v>0.92034419999999995</c:v>
                </c:pt>
                <c:pt idx="29">
                  <c:v>1</c:v>
                </c:pt>
                <c:pt idx="30">
                  <c:v>0.9203443</c:v>
                </c:pt>
                <c:pt idx="31">
                  <c:v>0.84148049999999996</c:v>
                </c:pt>
                <c:pt idx="32">
                  <c:v>0.76417710000000005</c:v>
                </c:pt>
                <c:pt idx="33">
                  <c:v>0.6891564</c:v>
                </c:pt>
                <c:pt idx="34">
                  <c:v>0.61707489999999998</c:v>
                </c:pt>
                <c:pt idx="35">
                  <c:v>0.5485061</c:v>
                </c:pt>
                <c:pt idx="36">
                  <c:v>0.4839271</c:v>
                </c:pt>
                <c:pt idx="37">
                  <c:v>0.42371059999999999</c:v>
                </c:pt>
                <c:pt idx="38">
                  <c:v>0.36812</c:v>
                </c:pt>
                <c:pt idx="39">
                  <c:v>0.31731019999999999</c:v>
                </c:pt>
                <c:pt idx="40">
                  <c:v>0.27133180000000001</c:v>
                </c:pt>
                <c:pt idx="41">
                  <c:v>0.23013900000000001</c:v>
                </c:pt>
                <c:pt idx="42">
                  <c:v>0.19360069999999999</c:v>
                </c:pt>
                <c:pt idx="43">
                  <c:v>0.16151299999999999</c:v>
                </c:pt>
                <c:pt idx="44">
                  <c:v>0.13361410000000001</c:v>
                </c:pt>
                <c:pt idx="45">
                  <c:v>0.10959820000000001</c:v>
                </c:pt>
                <c:pt idx="46">
                  <c:v>8.9130600000000004E-2</c:v>
                </c:pt>
                <c:pt idx="47">
                  <c:v>7.1860300000000002E-2</c:v>
                </c:pt>
                <c:pt idx="48">
                  <c:v>5.7432700000000003E-2</c:v>
                </c:pt>
                <c:pt idx="49">
                  <c:v>4.5499900000000003E-2</c:v>
                </c:pt>
                <c:pt idx="50">
                  <c:v>3.5728500000000003E-2</c:v>
                </c:pt>
                <c:pt idx="51">
                  <c:v>2.7806500000000001E-2</c:v>
                </c:pt>
                <c:pt idx="52">
                  <c:v>2.14478E-2</c:v>
                </c:pt>
                <c:pt idx="53">
                  <c:v>1.6394700000000002E-2</c:v>
                </c:pt>
                <c:pt idx="54">
                  <c:v>1.24189E-2</c:v>
                </c:pt>
                <c:pt idx="55">
                  <c:v>9.3220000000000004E-3</c:v>
                </c:pt>
                <c:pt idx="56">
                  <c:v>6.9335000000000004E-3</c:v>
                </c:pt>
                <c:pt idx="57">
                  <c:v>5.1098999999999997E-3</c:v>
                </c:pt>
                <c:pt idx="58">
                  <c:v>3.7312000000000001E-3</c:v>
                </c:pt>
              </c:numCache>
            </c:numRef>
          </c:yVal>
          <c:smooth val="0"/>
          <c:extLst>
            <c:ext xmlns:c16="http://schemas.microsoft.com/office/drawing/2014/chart" uri="{C3380CC4-5D6E-409C-BE32-E72D297353CC}">
              <c16:uniqueId val="{00000010-8A14-9546-B110-054ECB5FC16A}"/>
            </c:ext>
          </c:extLst>
        </c:ser>
        <c:ser>
          <c:idx val="7"/>
          <c:order val="1"/>
          <c:tx>
            <c:v>vert bar</c:v>
          </c:tx>
          <c:marker>
            <c:symbol val="none"/>
          </c:marker>
          <c:xVal>
            <c:numRef>
              <c:f>'RRs &amp; RRmh'!$G$42:$G$43</c:f>
              <c:numCache>
                <c:formatCode>General</c:formatCode>
                <c:ptCount val="2"/>
                <c:pt idx="0">
                  <c:v>1</c:v>
                </c:pt>
                <c:pt idx="1">
                  <c:v>1</c:v>
                </c:pt>
              </c:numCache>
            </c:numRef>
          </c:xVal>
          <c:yVal>
            <c:numRef>
              <c:f>'RRs &amp; RRmh'!$H$42:$H$43</c:f>
              <c:numCache>
                <c:formatCode>General</c:formatCode>
                <c:ptCount val="2"/>
                <c:pt idx="0">
                  <c:v>0</c:v>
                </c:pt>
                <c:pt idx="1">
                  <c:v>1</c:v>
                </c:pt>
              </c:numCache>
            </c:numRef>
          </c:yVal>
          <c:smooth val="0"/>
          <c:extLst>
            <c:ext xmlns:c16="http://schemas.microsoft.com/office/drawing/2014/chart" uri="{C3380CC4-5D6E-409C-BE32-E72D297353CC}">
              <c16:uniqueId val="{00000013-8A14-9546-B110-054ECB5FC16A}"/>
            </c:ext>
          </c:extLst>
        </c:ser>
        <c:dLbls>
          <c:showLegendKey val="0"/>
          <c:showVal val="0"/>
          <c:showCatName val="0"/>
          <c:showSerName val="0"/>
          <c:showPercent val="0"/>
          <c:showBubbleSize val="0"/>
        </c:dLbls>
        <c:axId val="1810074832"/>
        <c:axId val="1"/>
      </c:scatterChart>
      <c:valAx>
        <c:axId val="1810074832"/>
        <c:scaling>
          <c:logBase val="10"/>
          <c:orientation val="minMax"/>
          <c:max val="10"/>
          <c:min val="0.1"/>
        </c:scaling>
        <c:delete val="0"/>
        <c:axPos val="b"/>
        <c:title>
          <c:tx>
            <c:rich>
              <a:bodyPr/>
              <a:lstStyle/>
              <a:p>
                <a:pPr>
                  <a:defRPr sz="800" b="1" i="0" u="none" strike="noStrike" baseline="0">
                    <a:solidFill>
                      <a:srgbClr val="000000"/>
                    </a:solidFill>
                    <a:latin typeface="Arial"/>
                    <a:ea typeface="Arial"/>
                    <a:cs typeface="Arial"/>
                  </a:defRPr>
                </a:pPr>
                <a:r>
                  <a:rPr lang="en-US" sz="1200"/>
                  <a:t>Relative Risk</a:t>
                </a:r>
              </a:p>
            </c:rich>
          </c:tx>
          <c:layout>
            <c:manualLayout>
              <c:xMode val="edge"/>
              <c:yMode val="edge"/>
              <c:x val="0.43331493684135408"/>
              <c:y val="0.8383470093485725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majorUnit val="10"/>
        <c:minorUnit val="10"/>
      </c:valAx>
      <c:valAx>
        <c:axId val="1"/>
        <c:scaling>
          <c:orientation val="minMax"/>
          <c:max val="1"/>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sz="1400"/>
                  <a:t>P-value</a:t>
                </a:r>
              </a:p>
            </c:rich>
          </c:tx>
          <c:layout>
            <c:manualLayout>
              <c:xMode val="edge"/>
              <c:yMode val="edge"/>
              <c:x val="5.9783286152675016E-2"/>
              <c:y val="0.3387908851083498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10074832"/>
        <c:crossesAt val="0.1"/>
        <c:crossBetween val="midCat"/>
        <c:minorUnit val="0.1"/>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760507930196147"/>
          <c:y val="6.1403552605560553E-2"/>
          <c:w val="0.73952203920582549"/>
          <c:h val="0.74269058865773241"/>
        </c:manualLayout>
      </c:layout>
      <c:scatterChart>
        <c:scatterStyle val="lineMarker"/>
        <c:varyColors val="0"/>
        <c:ser>
          <c:idx val="0"/>
          <c:order val="0"/>
          <c:spPr>
            <a:ln w="25400">
              <a:solidFill>
                <a:srgbClr val="FF0000"/>
              </a:solidFill>
              <a:prstDash val="solid"/>
            </a:ln>
          </c:spPr>
          <c:marker>
            <c:symbol val="none"/>
          </c:marker>
          <c:xVal>
            <c:numRef>
              <c:f>'OR &amp; ORmh'!$C$44:$C$102</c:f>
              <c:numCache>
                <c:formatCode>General</c:formatCode>
                <c:ptCount val="59"/>
                <c:pt idx="0">
                  <c:v>0.47994266171799504</c:v>
                </c:pt>
                <c:pt idx="1">
                  <c:v>0.51343356025704556</c:v>
                </c:pt>
                <c:pt idx="2">
                  <c:v>0.54926148855906387</c:v>
                </c:pt>
                <c:pt idx="3">
                  <c:v>0.5875895269936805</c:v>
                </c:pt>
                <c:pt idx="4">
                  <c:v>0.62859213584847951</c:v>
                </c:pt>
                <c:pt idx="5">
                  <c:v>0.67245594943152032</c:v>
                </c:pt>
                <c:pt idx="6">
                  <c:v>0.71938062558715854</c:v>
                </c:pt>
                <c:pt idx="7">
                  <c:v>0.76957975449196625</c:v>
                </c:pt>
                <c:pt idx="8">
                  <c:v>0.82328183086737738</c:v>
                </c:pt>
                <c:pt idx="9">
                  <c:v>0.88073129403434247</c:v>
                </c:pt>
                <c:pt idx="10">
                  <c:v>0.94218964054408139</c:v>
                </c:pt>
                <c:pt idx="11">
                  <c:v>1.0079366144493669</c:v>
                </c:pt>
                <c:pt idx="12">
                  <c:v>1.0782714806341793</c:v>
                </c:pt>
                <c:pt idx="13">
                  <c:v>1.1535143869976272</c:v>
                </c:pt>
                <c:pt idx="14">
                  <c:v>1.2340078216924828</c:v>
                </c:pt>
                <c:pt idx="15">
                  <c:v>1.3201181720513375</c:v>
                </c:pt>
                <c:pt idx="16">
                  <c:v>1.4122373922962472</c:v>
                </c:pt>
                <c:pt idx="17">
                  <c:v>1.5107847876228953</c:v>
                </c:pt>
                <c:pt idx="18">
                  <c:v>1.6162089227800016</c:v>
                </c:pt>
                <c:pt idx="19">
                  <c:v>1.7289896638313942</c:v>
                </c:pt>
                <c:pt idx="20">
                  <c:v>1.849640362394358</c:v>
                </c:pt>
                <c:pt idx="21">
                  <c:v>1.978710192296415</c:v>
                </c:pt>
                <c:pt idx="22">
                  <c:v>2.1167866492864436</c:v>
                </c:pt>
                <c:pt idx="23">
                  <c:v>2.2644982251782415</c:v>
                </c:pt>
                <c:pt idx="24">
                  <c:v>2.4225172685986127</c:v>
                </c:pt>
                <c:pt idx="25">
                  <c:v>2.5915630453614331</c:v>
                </c:pt>
                <c:pt idx="26">
                  <c:v>2.7724050123978015</c:v>
                </c:pt>
                <c:pt idx="27">
                  <c:v>2.9658663201444488</c:v>
                </c:pt>
                <c:pt idx="28">
                  <c:v>3.1728275593324518</c:v>
                </c:pt>
                <c:pt idx="29">
                  <c:v>3.3942307692307696</c:v>
                </c:pt>
                <c:pt idx="30">
                  <c:v>3.6310837255891797</c:v>
                </c:pt>
                <c:pt idx="31">
                  <c:v>3.8844645277983387</c:v>
                </c:pt>
                <c:pt idx="32">
                  <c:v>4.1555265061466526</c:v>
                </c:pt>
                <c:pt idx="33">
                  <c:v>4.4455034715106274</c:v>
                </c:pt>
                <c:pt idx="34">
                  <c:v>4.7557153313740885</c:v>
                </c:pt>
                <c:pt idx="35">
                  <c:v>5.087574097739064</c:v>
                </c:pt>
                <c:pt idx="36">
                  <c:v>5.4425903142749403</c:v>
                </c:pt>
                <c:pt idx="37">
                  <c:v>5.8223799319607803</c:v>
                </c:pt>
                <c:pt idx="38">
                  <c:v>6.2286716645171127</c:v>
                </c:pt>
                <c:pt idx="39">
                  <c:v>6.6633148571074257</c:v>
                </c:pt>
                <c:pt idx="40">
                  <c:v>7.1282879041258171</c:v>
                </c:pt>
                <c:pt idx="41">
                  <c:v>7.625707254386648</c:v>
                </c:pt>
                <c:pt idx="42">
                  <c:v>8.1578370447057029</c:v>
                </c:pt>
                <c:pt idx="43">
                  <c:v>8.727099405722651</c:v>
                </c:pt>
                <c:pt idx="44">
                  <c:v>9.3360854868745786</c:v>
                </c:pt>
                <c:pt idx="45">
                  <c:v>9.9875672507035702</c:v>
                </c:pt>
                <c:pt idx="46">
                  <c:v>10.684510090183416</c:v>
                </c:pt>
                <c:pt idx="47">
                  <c:v>11.430086326496522</c:v>
                </c:pt>
                <c:pt idx="48">
                  <c:v>12.227689648699645</c:v>
                </c:pt>
                <c:pt idx="49">
                  <c:v>13.08095056100467</c:v>
                </c:pt>
                <c:pt idx="50">
                  <c:v>13.993752907986611</c:v>
                </c:pt>
                <c:pt idx="51">
                  <c:v>14.970251552937876</c:v>
                </c:pt>
                <c:pt idx="52">
                  <c:v>16.014891289836481</c:v>
                </c:pt>
                <c:pt idx="53">
                  <c:v>17.132427075011147</c:v>
                </c:pt>
                <c:pt idx="54">
                  <c:v>18.327945670592932</c:v>
                </c:pt>
                <c:pt idx="55">
                  <c:v>19.606888798269559</c:v>
                </c:pt>
                <c:pt idx="56">
                  <c:v>20.975077908732782</c:v>
                </c:pt>
                <c:pt idx="57">
                  <c:v>22.438740679563526</c:v>
                </c:pt>
                <c:pt idx="58">
                  <c:v>24.00453936216719</c:v>
                </c:pt>
              </c:numCache>
            </c:numRef>
          </c:xVal>
          <c:yVal>
            <c:numRef>
              <c:f>'OR &amp; ORmh'!$B$44:$B$102</c:f>
              <c:numCache>
                <c:formatCode>General</c:formatCode>
                <c:ptCount val="59"/>
                <c:pt idx="0">
                  <c:v>3.7312000000000001E-3</c:v>
                </c:pt>
                <c:pt idx="1">
                  <c:v>5.1098999999999997E-3</c:v>
                </c:pt>
                <c:pt idx="2">
                  <c:v>6.9335000000000004E-3</c:v>
                </c:pt>
                <c:pt idx="3">
                  <c:v>9.3220000000000004E-3</c:v>
                </c:pt>
                <c:pt idx="4">
                  <c:v>1.24189E-2</c:v>
                </c:pt>
                <c:pt idx="5">
                  <c:v>1.6394700000000002E-2</c:v>
                </c:pt>
                <c:pt idx="6">
                  <c:v>2.14478E-2</c:v>
                </c:pt>
                <c:pt idx="7">
                  <c:v>2.7806500000000001E-2</c:v>
                </c:pt>
                <c:pt idx="8">
                  <c:v>3.57284E-2</c:v>
                </c:pt>
                <c:pt idx="9">
                  <c:v>4.5499900000000003E-2</c:v>
                </c:pt>
                <c:pt idx="10">
                  <c:v>5.7432700000000003E-2</c:v>
                </c:pt>
                <c:pt idx="11">
                  <c:v>7.1860300000000002E-2</c:v>
                </c:pt>
                <c:pt idx="12">
                  <c:v>8.9130600000000004E-2</c:v>
                </c:pt>
                <c:pt idx="13">
                  <c:v>0.10959820000000001</c:v>
                </c:pt>
                <c:pt idx="14">
                  <c:v>0.13361400000000001</c:v>
                </c:pt>
                <c:pt idx="15">
                  <c:v>0.16151299999999999</c:v>
                </c:pt>
                <c:pt idx="16">
                  <c:v>0.19360060000000001</c:v>
                </c:pt>
                <c:pt idx="17">
                  <c:v>0.23013900000000001</c:v>
                </c:pt>
                <c:pt idx="18">
                  <c:v>0.27133180000000001</c:v>
                </c:pt>
                <c:pt idx="19">
                  <c:v>0.31731019999999999</c:v>
                </c:pt>
                <c:pt idx="20">
                  <c:v>0.36812</c:v>
                </c:pt>
                <c:pt idx="21">
                  <c:v>0.42371049999999999</c:v>
                </c:pt>
                <c:pt idx="22">
                  <c:v>0.4839271</c:v>
                </c:pt>
                <c:pt idx="23">
                  <c:v>0.54850600000000005</c:v>
                </c:pt>
                <c:pt idx="24">
                  <c:v>0.61707489999999998</c:v>
                </c:pt>
                <c:pt idx="25">
                  <c:v>0.68915630000000005</c:v>
                </c:pt>
                <c:pt idx="26">
                  <c:v>0.764177</c:v>
                </c:pt>
                <c:pt idx="27">
                  <c:v>0.84148049999999996</c:v>
                </c:pt>
                <c:pt idx="28">
                  <c:v>0.92034419999999995</c:v>
                </c:pt>
                <c:pt idx="29">
                  <c:v>1</c:v>
                </c:pt>
                <c:pt idx="30">
                  <c:v>0.9203443</c:v>
                </c:pt>
                <c:pt idx="31">
                  <c:v>0.84148049999999996</c:v>
                </c:pt>
                <c:pt idx="32">
                  <c:v>0.76417710000000005</c:v>
                </c:pt>
                <c:pt idx="33">
                  <c:v>0.6891564</c:v>
                </c:pt>
                <c:pt idx="34">
                  <c:v>0.61707489999999998</c:v>
                </c:pt>
                <c:pt idx="35">
                  <c:v>0.5485061</c:v>
                </c:pt>
                <c:pt idx="36">
                  <c:v>0.4839271</c:v>
                </c:pt>
                <c:pt idx="37">
                  <c:v>0.42371059999999999</c:v>
                </c:pt>
                <c:pt idx="38">
                  <c:v>0.36812</c:v>
                </c:pt>
                <c:pt idx="39">
                  <c:v>0.31731019999999999</c:v>
                </c:pt>
                <c:pt idx="40">
                  <c:v>0.27133180000000001</c:v>
                </c:pt>
                <c:pt idx="41">
                  <c:v>0.23013900000000001</c:v>
                </c:pt>
                <c:pt idx="42">
                  <c:v>0.19360069999999999</c:v>
                </c:pt>
                <c:pt idx="43">
                  <c:v>0.16151299999999999</c:v>
                </c:pt>
                <c:pt idx="44">
                  <c:v>0.13361410000000001</c:v>
                </c:pt>
                <c:pt idx="45">
                  <c:v>0.10959820000000001</c:v>
                </c:pt>
                <c:pt idx="46">
                  <c:v>8.9130600000000004E-2</c:v>
                </c:pt>
                <c:pt idx="47">
                  <c:v>7.1860300000000002E-2</c:v>
                </c:pt>
                <c:pt idx="48">
                  <c:v>5.7432700000000003E-2</c:v>
                </c:pt>
                <c:pt idx="49">
                  <c:v>4.5499900000000003E-2</c:v>
                </c:pt>
                <c:pt idx="50">
                  <c:v>3.5728500000000003E-2</c:v>
                </c:pt>
                <c:pt idx="51">
                  <c:v>2.7806500000000001E-2</c:v>
                </c:pt>
                <c:pt idx="52">
                  <c:v>2.14478E-2</c:v>
                </c:pt>
                <c:pt idx="53">
                  <c:v>1.6394700000000002E-2</c:v>
                </c:pt>
                <c:pt idx="54">
                  <c:v>1.24189E-2</c:v>
                </c:pt>
                <c:pt idx="55">
                  <c:v>9.3220000000000004E-3</c:v>
                </c:pt>
                <c:pt idx="56">
                  <c:v>6.9335000000000004E-3</c:v>
                </c:pt>
                <c:pt idx="57">
                  <c:v>5.1098999999999997E-3</c:v>
                </c:pt>
                <c:pt idx="58">
                  <c:v>3.7312000000000001E-3</c:v>
                </c:pt>
              </c:numCache>
            </c:numRef>
          </c:yVal>
          <c:smooth val="1"/>
          <c:extLst>
            <c:ext xmlns:c16="http://schemas.microsoft.com/office/drawing/2014/chart" uri="{C3380CC4-5D6E-409C-BE32-E72D297353CC}">
              <c16:uniqueId val="{00000000-D4D7-B445-B2DC-E37BB2030D35}"/>
            </c:ext>
          </c:extLst>
        </c:ser>
        <c:ser>
          <c:idx val="1"/>
          <c:order val="1"/>
          <c:tx>
            <c:v>vert bar</c:v>
          </c:tx>
          <c:marker>
            <c:symbol val="none"/>
          </c:marker>
          <c:xVal>
            <c:numRef>
              <c:f>'OR &amp; ORmh'!$G$44:$G$45</c:f>
              <c:numCache>
                <c:formatCode>General</c:formatCode>
                <c:ptCount val="2"/>
                <c:pt idx="0">
                  <c:v>1</c:v>
                </c:pt>
                <c:pt idx="1">
                  <c:v>1</c:v>
                </c:pt>
              </c:numCache>
            </c:numRef>
          </c:xVal>
          <c:yVal>
            <c:numRef>
              <c:f>'OR &amp; ORmh'!$H$44:$H$45</c:f>
              <c:numCache>
                <c:formatCode>General</c:formatCode>
                <c:ptCount val="2"/>
                <c:pt idx="0">
                  <c:v>0</c:v>
                </c:pt>
                <c:pt idx="1">
                  <c:v>1</c:v>
                </c:pt>
              </c:numCache>
            </c:numRef>
          </c:yVal>
          <c:smooth val="1"/>
          <c:extLst>
            <c:ext xmlns:c16="http://schemas.microsoft.com/office/drawing/2014/chart" uri="{C3380CC4-5D6E-409C-BE32-E72D297353CC}">
              <c16:uniqueId val="{00000001-D4D7-B445-B2DC-E37BB2030D35}"/>
            </c:ext>
          </c:extLst>
        </c:ser>
        <c:dLbls>
          <c:showLegendKey val="0"/>
          <c:showVal val="0"/>
          <c:showCatName val="0"/>
          <c:showSerName val="0"/>
          <c:showPercent val="0"/>
          <c:showBubbleSize val="0"/>
        </c:dLbls>
        <c:axId val="1831139328"/>
        <c:axId val="1"/>
      </c:scatterChart>
      <c:valAx>
        <c:axId val="1831139328"/>
        <c:scaling>
          <c:logBase val="10"/>
          <c:orientation val="minMax"/>
          <c:max val="10"/>
          <c:min val="0.1"/>
        </c:scaling>
        <c:delete val="0"/>
        <c:axPos val="b"/>
        <c:title>
          <c:tx>
            <c:rich>
              <a:bodyPr/>
              <a:lstStyle/>
              <a:p>
                <a:pPr>
                  <a:defRPr sz="800" b="1" i="0" u="none" strike="noStrike" baseline="0">
                    <a:solidFill>
                      <a:srgbClr val="000000"/>
                    </a:solidFill>
                    <a:latin typeface="Arial"/>
                    <a:ea typeface="Arial"/>
                    <a:cs typeface="Arial"/>
                  </a:defRPr>
                </a:pPr>
                <a:r>
                  <a:rPr lang="en-US" sz="1600"/>
                  <a:t>Case-control Odds Ratio</a:t>
                </a:r>
              </a:p>
            </c:rich>
          </c:tx>
          <c:layout>
            <c:manualLayout>
              <c:xMode val="edge"/>
              <c:yMode val="edge"/>
              <c:x val="0.38622801640812859"/>
              <c:y val="0.8947373025740202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sz="1600"/>
                  <a:t>P-value</a:t>
                </a:r>
              </a:p>
            </c:rich>
          </c:tx>
          <c:layout>
            <c:manualLayout>
              <c:xMode val="edge"/>
              <c:yMode val="edge"/>
              <c:x val="2.3952095808383235E-2"/>
              <c:y val="0.33333379380209049"/>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31139328"/>
        <c:crossesAt val="0.1"/>
        <c:crossBetween val="midCat"/>
        <c:majorUnit val="0.1"/>
        <c:minorUnit val="0.1"/>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12700</xdr:colOff>
      <xdr:row>27</xdr:row>
      <xdr:rowOff>38099</xdr:rowOff>
    </xdr:from>
    <xdr:to>
      <xdr:col>22</xdr:col>
      <xdr:colOff>38100</xdr:colOff>
      <xdr:row>45</xdr:row>
      <xdr:rowOff>51152</xdr:rowOff>
    </xdr:to>
    <xdr:graphicFrame macro="">
      <xdr:nvGraphicFramePr>
        <xdr:cNvPr id="6" name="Chart 14">
          <a:extLst>
            <a:ext uri="{FF2B5EF4-FFF2-40B4-BE49-F238E27FC236}">
              <a16:creationId xmlns:a16="http://schemas.microsoft.com/office/drawing/2014/main" id="{5AEB04BF-70B1-0B41-B707-E91FFF15C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12700</xdr:colOff>
      <xdr:row>27</xdr:row>
      <xdr:rowOff>50800</xdr:rowOff>
    </xdr:from>
    <xdr:to>
      <xdr:col>17</xdr:col>
      <xdr:colOff>393700</xdr:colOff>
      <xdr:row>28</xdr:row>
      <xdr:rowOff>88900</xdr:rowOff>
    </xdr:to>
    <xdr:sp macro="" textlink="">
      <xdr:nvSpPr>
        <xdr:cNvPr id="8" name="Rectangle 7">
          <a:extLst>
            <a:ext uri="{FF2B5EF4-FFF2-40B4-BE49-F238E27FC236}">
              <a16:creationId xmlns:a16="http://schemas.microsoft.com/office/drawing/2014/main" id="{8AC5B4FD-F814-0650-9853-B3B5DFCC9A17}"/>
            </a:ext>
          </a:extLst>
        </xdr:cNvPr>
        <xdr:cNvSpPr/>
      </xdr:nvSpPr>
      <xdr:spPr>
        <a:xfrm>
          <a:off x="6692900" y="6032500"/>
          <a:ext cx="1879600" cy="2413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a:t>P-Value</a:t>
          </a:r>
          <a:r>
            <a:rPr lang="en-US" sz="1200" baseline="0"/>
            <a:t> Function</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xdr:colOff>
      <xdr:row>28</xdr:row>
      <xdr:rowOff>114300</xdr:rowOff>
    </xdr:from>
    <xdr:to>
      <xdr:col>24</xdr:col>
      <xdr:colOff>215900</xdr:colOff>
      <xdr:row>47</xdr:row>
      <xdr:rowOff>25400</xdr:rowOff>
    </xdr:to>
    <xdr:graphicFrame macro="">
      <xdr:nvGraphicFramePr>
        <xdr:cNvPr id="3" name="Chart 5">
          <a:extLst>
            <a:ext uri="{FF2B5EF4-FFF2-40B4-BE49-F238E27FC236}">
              <a16:creationId xmlns:a16="http://schemas.microsoft.com/office/drawing/2014/main" id="{06BE7493-1FE8-6D4E-AD2C-796A940F4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254000</xdr:colOff>
      <xdr:row>28</xdr:row>
      <xdr:rowOff>25400</xdr:rowOff>
    </xdr:from>
    <xdr:to>
      <xdr:col>19</xdr:col>
      <xdr:colOff>228600</xdr:colOff>
      <xdr:row>29</xdr:row>
      <xdr:rowOff>152400</xdr:rowOff>
    </xdr:to>
    <xdr:sp macro="" textlink="">
      <xdr:nvSpPr>
        <xdr:cNvPr id="5" name="Rectangle 4">
          <a:extLst>
            <a:ext uri="{FF2B5EF4-FFF2-40B4-BE49-F238E27FC236}">
              <a16:creationId xmlns:a16="http://schemas.microsoft.com/office/drawing/2014/main" id="{0A2DB4C7-65C3-2525-2AE8-97E51D8093BB}"/>
            </a:ext>
          </a:extLst>
        </xdr:cNvPr>
        <xdr:cNvSpPr/>
      </xdr:nvSpPr>
      <xdr:spPr>
        <a:xfrm>
          <a:off x="7277100" y="6210300"/>
          <a:ext cx="2324100" cy="3302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ysClr val="windowText" lastClr="000000"/>
              </a:solidFill>
            </a:rPr>
            <a:t>P-Value Function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A65B9-74D4-344E-94C1-F173FF80EDCC}">
  <dimension ref="A1:V39"/>
  <sheetViews>
    <sheetView zoomScaleNormal="100" workbookViewId="0">
      <selection activeCell="O16" sqref="O16:O17"/>
    </sheetView>
  </sheetViews>
  <sheetFormatPr baseColWidth="10" defaultRowHeight="16" x14ac:dyDescent="0.2"/>
  <cols>
    <col min="1" max="2" width="10.83203125" style="1" customWidth="1"/>
    <col min="3" max="3" width="11" style="1" customWidth="1"/>
    <col min="4" max="6" width="10.83203125" style="1" customWidth="1"/>
    <col min="7" max="7" width="15.6640625" style="1" bestFit="1" customWidth="1"/>
    <col min="8" max="9" width="10.83203125" style="1"/>
    <col min="10" max="10" width="9.33203125" style="1" customWidth="1"/>
    <col min="11" max="11" width="9.5" style="1" customWidth="1"/>
    <col min="12" max="12" width="8.6640625" style="1" customWidth="1"/>
    <col min="13" max="16" width="10.83203125" style="1"/>
    <col min="17" max="17" width="11" style="1" customWidth="1"/>
    <col min="18" max="20" width="10.83203125" style="1"/>
    <col min="21" max="21" width="11" style="1" customWidth="1"/>
    <col min="22" max="16384" width="10.83203125" style="1"/>
  </cols>
  <sheetData>
    <row r="1" spans="1:22" ht="17" thickBot="1" x14ac:dyDescent="0.25"/>
    <row r="2" spans="1:22" ht="17" thickBot="1" x14ac:dyDescent="0.25">
      <c r="A2" s="269" t="s">
        <v>27</v>
      </c>
      <c r="B2" s="270"/>
      <c r="C2" s="270"/>
      <c r="D2" s="270"/>
      <c r="E2" s="270"/>
      <c r="F2" s="271"/>
      <c r="G2" s="272" t="s">
        <v>0</v>
      </c>
      <c r="H2" s="273"/>
      <c r="I2" s="273"/>
      <c r="J2" s="273"/>
      <c r="K2" s="273"/>
      <c r="L2" s="273"/>
      <c r="M2" s="274"/>
    </row>
    <row r="3" spans="1:22" ht="16" customHeight="1" x14ac:dyDescent="0.2">
      <c r="A3" s="260" t="s">
        <v>35</v>
      </c>
      <c r="B3" s="261"/>
      <c r="C3" s="261"/>
      <c r="D3" s="261"/>
      <c r="E3" s="261"/>
      <c r="F3" s="262"/>
      <c r="G3" s="4"/>
      <c r="H3" s="276" t="s">
        <v>1</v>
      </c>
      <c r="I3" s="276"/>
      <c r="J3" s="276"/>
      <c r="K3" s="276"/>
      <c r="L3" s="276"/>
      <c r="M3" s="277"/>
      <c r="N3" s="280" t="s">
        <v>28</v>
      </c>
      <c r="O3" s="281"/>
      <c r="P3" s="282"/>
    </row>
    <row r="4" spans="1:22" x14ac:dyDescent="0.2">
      <c r="A4" s="263"/>
      <c r="B4" s="264"/>
      <c r="C4" s="264"/>
      <c r="D4" s="264"/>
      <c r="E4" s="264"/>
      <c r="F4" s="265"/>
      <c r="G4" s="11"/>
      <c r="H4" s="156" t="s">
        <v>2</v>
      </c>
      <c r="I4" s="157" t="s">
        <v>3</v>
      </c>
      <c r="J4" s="158" t="s">
        <v>4</v>
      </c>
      <c r="K4" s="159" t="s">
        <v>5</v>
      </c>
      <c r="L4" s="160" t="s">
        <v>6</v>
      </c>
      <c r="M4" s="161" t="s">
        <v>7</v>
      </c>
      <c r="N4" s="61" t="s">
        <v>2</v>
      </c>
      <c r="O4" s="63" t="s">
        <v>4</v>
      </c>
      <c r="P4" s="57" t="s">
        <v>40</v>
      </c>
    </row>
    <row r="5" spans="1:22" x14ac:dyDescent="0.2">
      <c r="A5" s="263"/>
      <c r="B5" s="264"/>
      <c r="C5" s="264"/>
      <c r="D5" s="264"/>
      <c r="E5" s="264"/>
      <c r="F5" s="265"/>
      <c r="G5" s="30" t="s">
        <v>29</v>
      </c>
      <c r="H5" s="168">
        <f t="shared" ref="H5:M5" si="0">H7*H6</f>
        <v>23</v>
      </c>
      <c r="I5" s="168">
        <f t="shared" si="0"/>
        <v>23</v>
      </c>
      <c r="J5" s="168">
        <f t="shared" si="0"/>
        <v>0</v>
      </c>
      <c r="K5" s="168">
        <f t="shared" si="0"/>
        <v>0</v>
      </c>
      <c r="L5" s="168">
        <f t="shared" si="0"/>
        <v>0</v>
      </c>
      <c r="M5" s="169">
        <f t="shared" si="0"/>
        <v>0</v>
      </c>
      <c r="N5" s="62" t="s">
        <v>3</v>
      </c>
      <c r="O5" s="64" t="s">
        <v>5</v>
      </c>
      <c r="P5" s="57" t="s">
        <v>41</v>
      </c>
    </row>
    <row r="6" spans="1:22" ht="17" thickBot="1" x14ac:dyDescent="0.25">
      <c r="A6" s="263"/>
      <c r="B6" s="264"/>
      <c r="C6" s="264"/>
      <c r="D6" s="264"/>
      <c r="E6" s="264"/>
      <c r="F6" s="265"/>
      <c r="G6" s="13" t="s">
        <v>12</v>
      </c>
      <c r="H6" s="170">
        <v>0.23</v>
      </c>
      <c r="I6" s="170">
        <v>0.23</v>
      </c>
      <c r="J6" s="170"/>
      <c r="K6" s="170"/>
      <c r="L6" s="170"/>
      <c r="M6" s="171"/>
      <c r="N6" s="58" t="s">
        <v>37</v>
      </c>
      <c r="O6" s="59" t="s">
        <v>38</v>
      </c>
      <c r="P6" s="60" t="s">
        <v>42</v>
      </c>
    </row>
    <row r="7" spans="1:22" ht="21" x14ac:dyDescent="0.25">
      <c r="A7" s="263"/>
      <c r="B7" s="264"/>
      <c r="C7" s="264"/>
      <c r="D7" s="264"/>
      <c r="E7" s="264"/>
      <c r="F7" s="265"/>
      <c r="G7" s="12" t="s">
        <v>30</v>
      </c>
      <c r="H7" s="166">
        <v>100</v>
      </c>
      <c r="I7" s="166">
        <v>100</v>
      </c>
      <c r="J7" s="166"/>
      <c r="K7" s="166"/>
      <c r="L7" s="166"/>
      <c r="M7" s="167"/>
      <c r="N7" s="36" t="s">
        <v>39</v>
      </c>
      <c r="O7" s="37" t="s">
        <v>36</v>
      </c>
      <c r="P7" s="17"/>
      <c r="Q7" s="38"/>
      <c r="R7" s="38"/>
      <c r="S7" s="38"/>
      <c r="T7" s="38"/>
      <c r="U7" s="39"/>
    </row>
    <row r="8" spans="1:22" ht="21" x14ac:dyDescent="0.25">
      <c r="A8" s="263"/>
      <c r="B8" s="264"/>
      <c r="C8" s="264"/>
      <c r="D8" s="264"/>
      <c r="E8" s="264"/>
      <c r="F8" s="265"/>
      <c r="G8" s="11"/>
      <c r="H8" s="11"/>
      <c r="I8" s="11"/>
      <c r="J8" s="11"/>
      <c r="K8" s="11"/>
      <c r="L8" s="11"/>
      <c r="M8" s="6"/>
      <c r="N8" s="92" t="s">
        <v>97</v>
      </c>
      <c r="O8" s="235" t="s">
        <v>98</v>
      </c>
      <c r="P8" s="235"/>
      <c r="Q8" s="235"/>
      <c r="R8" s="17"/>
      <c r="S8" s="17"/>
      <c r="T8" s="17"/>
      <c r="U8" s="91"/>
    </row>
    <row r="9" spans="1:22" ht="21" x14ac:dyDescent="0.25">
      <c r="A9" s="263"/>
      <c r="B9" s="264"/>
      <c r="C9" s="264"/>
      <c r="D9" s="264"/>
      <c r="E9" s="264"/>
      <c r="F9" s="265"/>
      <c r="G9" s="15" t="s">
        <v>15</v>
      </c>
      <c r="H9" s="11"/>
      <c r="I9" s="11"/>
      <c r="J9" s="278" t="s">
        <v>8</v>
      </c>
      <c r="K9" s="279"/>
      <c r="L9" s="279"/>
      <c r="M9" s="6"/>
      <c r="N9" s="40"/>
      <c r="O9" s="41" t="s">
        <v>24</v>
      </c>
      <c r="P9" s="42" t="s">
        <v>99</v>
      </c>
      <c r="Q9" s="42"/>
      <c r="R9" s="42"/>
      <c r="S9" s="42"/>
      <c r="T9" s="42"/>
      <c r="U9" s="43"/>
    </row>
    <row r="10" spans="1:22" ht="22" thickBot="1" x14ac:dyDescent="0.3">
      <c r="A10" s="263"/>
      <c r="B10" s="264"/>
      <c r="C10" s="264"/>
      <c r="D10" s="264"/>
      <c r="E10" s="264"/>
      <c r="F10" s="265"/>
      <c r="G10" s="31" t="s">
        <v>18</v>
      </c>
      <c r="H10" s="172">
        <f>((H5+I5)/(H7+I7))</f>
        <v>0.23</v>
      </c>
      <c r="I10" s="11"/>
      <c r="J10" s="65" t="s">
        <v>9</v>
      </c>
      <c r="K10" s="65" t="s">
        <v>10</v>
      </c>
      <c r="L10" s="65" t="s">
        <v>11</v>
      </c>
      <c r="M10" s="6"/>
      <c r="N10" s="44"/>
      <c r="O10" s="45" t="s">
        <v>25</v>
      </c>
      <c r="P10" s="46" t="s">
        <v>100</v>
      </c>
      <c r="Q10" s="46"/>
      <c r="R10" s="46"/>
      <c r="S10" s="46"/>
      <c r="T10" s="46"/>
      <c r="U10" s="47"/>
    </row>
    <row r="11" spans="1:22" ht="17" thickBot="1" x14ac:dyDescent="0.25">
      <c r="A11" s="263"/>
      <c r="B11" s="264"/>
      <c r="C11" s="264"/>
      <c r="D11" s="264"/>
      <c r="E11" s="264"/>
      <c r="F11" s="265"/>
      <c r="G11" s="31" t="s">
        <v>20</v>
      </c>
      <c r="H11" s="172">
        <f>((H5+I5+J5)/(H7+I7+J7))</f>
        <v>0.23</v>
      </c>
      <c r="I11" s="66" t="s">
        <v>13</v>
      </c>
      <c r="J11" s="173">
        <f>H5</f>
        <v>23</v>
      </c>
      <c r="K11" s="173">
        <f>I5</f>
        <v>23</v>
      </c>
      <c r="L11" s="174">
        <f>J11+K11</f>
        <v>46</v>
      </c>
      <c r="M11" s="6"/>
      <c r="N11" s="272" t="s">
        <v>34</v>
      </c>
      <c r="O11" s="273"/>
      <c r="P11" s="273"/>
      <c r="Q11" s="273"/>
      <c r="R11" s="274"/>
      <c r="U11" s="16"/>
    </row>
    <row r="12" spans="1:22" x14ac:dyDescent="0.2">
      <c r="A12" s="263"/>
      <c r="B12" s="264"/>
      <c r="C12" s="264"/>
      <c r="D12" s="264"/>
      <c r="E12" s="264"/>
      <c r="F12" s="265"/>
      <c r="G12" s="31" t="s">
        <v>21</v>
      </c>
      <c r="H12" s="172">
        <f>((H5+I5+J5+K5)/(H7+I7+J7+K7))</f>
        <v>0.23</v>
      </c>
      <c r="I12" s="66" t="s">
        <v>14</v>
      </c>
      <c r="J12" s="175">
        <f>J13-J11</f>
        <v>77</v>
      </c>
      <c r="K12" s="175">
        <f>K13-K11</f>
        <v>77</v>
      </c>
      <c r="L12" s="174">
        <f>J12+K12</f>
        <v>154</v>
      </c>
      <c r="M12" s="11"/>
      <c r="N12" s="2"/>
      <c r="O12" s="4" t="s">
        <v>8</v>
      </c>
      <c r="P12" s="4"/>
      <c r="Q12" s="4"/>
      <c r="R12" s="5"/>
    </row>
    <row r="13" spans="1:22" x14ac:dyDescent="0.2">
      <c r="A13" s="263"/>
      <c r="B13" s="264"/>
      <c r="C13" s="264"/>
      <c r="D13" s="264"/>
      <c r="E13" s="264"/>
      <c r="F13" s="265"/>
      <c r="G13" s="31" t="s">
        <v>22</v>
      </c>
      <c r="H13" s="172">
        <f>((H5+I5+J5+K5+L5)/(H7+I7+J7+K7+L7))</f>
        <v>0.23</v>
      </c>
      <c r="I13" s="66" t="s">
        <v>11</v>
      </c>
      <c r="J13" s="174">
        <f>H7</f>
        <v>100</v>
      </c>
      <c r="K13" s="174">
        <f>I7</f>
        <v>100</v>
      </c>
      <c r="L13" s="176">
        <f>J13+K13</f>
        <v>200</v>
      </c>
      <c r="M13" s="11"/>
      <c r="N13" s="3"/>
      <c r="O13" s="55" t="s">
        <v>9</v>
      </c>
      <c r="P13" s="56" t="s">
        <v>10</v>
      </c>
      <c r="Q13" s="56" t="s">
        <v>11</v>
      </c>
      <c r="R13" s="6"/>
    </row>
    <row r="14" spans="1:22" x14ac:dyDescent="0.2">
      <c r="A14" s="263"/>
      <c r="B14" s="264"/>
      <c r="C14" s="264"/>
      <c r="D14" s="264"/>
      <c r="E14" s="264"/>
      <c r="F14" s="265"/>
      <c r="G14" s="31" t="s">
        <v>23</v>
      </c>
      <c r="H14" s="172">
        <f>((H5+I5+J5+K5+L5+M5)/(H7+I7+J7+K7+L7+M7))</f>
        <v>0.23</v>
      </c>
      <c r="I14" s="13" t="s">
        <v>16</v>
      </c>
      <c r="J14" s="21">
        <f>(J11/J13)/(K11/K13)</f>
        <v>1</v>
      </c>
      <c r="K14" s="51" t="s">
        <v>17</v>
      </c>
      <c r="L14" s="22">
        <f>EXP(LN(J14)-1.96*(SQRT(1/J11+1/K11-1/(J11+J12)-1/(K11+K12))))</f>
        <v>0.60219812141809537</v>
      </c>
      <c r="M14" s="33">
        <f>EXP(LN(J14)+1.96*(SQRT(1/J11+1/K11-1/(J11+J12)-1/(K11+K12))))</f>
        <v>1.6605830613438894</v>
      </c>
      <c r="N14" s="248" t="s">
        <v>13</v>
      </c>
      <c r="O14" s="254">
        <v>12</v>
      </c>
      <c r="P14" s="254">
        <v>452</v>
      </c>
      <c r="Q14" s="250">
        <f>O14+P14</f>
        <v>464</v>
      </c>
      <c r="R14" s="6"/>
    </row>
    <row r="15" spans="1:22" ht="17" thickBot="1" x14ac:dyDescent="0.25">
      <c r="A15" s="263"/>
      <c r="B15" s="264"/>
      <c r="C15" s="264"/>
      <c r="D15" s="264"/>
      <c r="E15" s="264"/>
      <c r="F15" s="265"/>
      <c r="G15" s="32"/>
      <c r="H15" s="10"/>
      <c r="I15" s="24"/>
      <c r="J15" s="24"/>
      <c r="K15" s="24"/>
      <c r="L15" s="24"/>
      <c r="M15" s="24"/>
      <c r="N15" s="248"/>
      <c r="O15" s="255"/>
      <c r="P15" s="255"/>
      <c r="Q15" s="251"/>
      <c r="R15" s="6"/>
    </row>
    <row r="16" spans="1:22" ht="22" thickBot="1" x14ac:dyDescent="0.3">
      <c r="A16" s="263"/>
      <c r="B16" s="264"/>
      <c r="C16" s="264"/>
      <c r="D16" s="264"/>
      <c r="E16" s="264"/>
      <c r="F16" s="265"/>
      <c r="G16" s="275" t="s">
        <v>26</v>
      </c>
      <c r="H16" s="275"/>
      <c r="I16" s="275"/>
      <c r="J16" s="275"/>
      <c r="K16" s="275"/>
      <c r="L16" s="275"/>
      <c r="M16" s="275"/>
      <c r="N16" s="249" t="s">
        <v>14</v>
      </c>
      <c r="O16" s="252">
        <f>O18-O14</f>
        <v>538</v>
      </c>
      <c r="P16" s="252">
        <f>P18-P14</f>
        <v>97</v>
      </c>
      <c r="Q16" s="250">
        <f>O16+P16</f>
        <v>635</v>
      </c>
      <c r="R16" s="6"/>
      <c r="V16" s="35"/>
    </row>
    <row r="17" spans="1:22" ht="21" x14ac:dyDescent="0.25">
      <c r="A17" s="263"/>
      <c r="B17" s="264"/>
      <c r="C17" s="264"/>
      <c r="D17" s="264"/>
      <c r="E17" s="264"/>
      <c r="F17" s="265"/>
      <c r="G17" s="4"/>
      <c r="H17" s="276" t="s">
        <v>1</v>
      </c>
      <c r="I17" s="276"/>
      <c r="J17" s="276"/>
      <c r="K17" s="276"/>
      <c r="L17" s="276"/>
      <c r="M17" s="276"/>
      <c r="N17" s="249"/>
      <c r="O17" s="253"/>
      <c r="P17" s="253"/>
      <c r="Q17" s="251"/>
      <c r="R17" s="6"/>
      <c r="S17" s="35"/>
      <c r="T17" s="35"/>
      <c r="U17" s="35"/>
      <c r="V17" s="35"/>
    </row>
    <row r="18" spans="1:22" ht="26" customHeight="1" x14ac:dyDescent="0.25">
      <c r="A18" s="263"/>
      <c r="B18" s="264"/>
      <c r="C18" s="264"/>
      <c r="D18" s="264"/>
      <c r="E18" s="264"/>
      <c r="F18" s="265"/>
      <c r="G18" s="11"/>
      <c r="H18" s="156" t="s">
        <v>2</v>
      </c>
      <c r="I18" s="157" t="s">
        <v>3</v>
      </c>
      <c r="J18" s="158" t="s">
        <v>4</v>
      </c>
      <c r="K18" s="159" t="s">
        <v>5</v>
      </c>
      <c r="L18" s="160" t="s">
        <v>6</v>
      </c>
      <c r="M18" s="161" t="s">
        <v>7</v>
      </c>
      <c r="N18" s="249" t="s">
        <v>11</v>
      </c>
      <c r="O18" s="254">
        <v>550</v>
      </c>
      <c r="P18" s="254">
        <v>549</v>
      </c>
      <c r="Q18" s="256">
        <f>O18+P18</f>
        <v>1099</v>
      </c>
      <c r="R18" s="6"/>
      <c r="S18" s="35"/>
      <c r="T18" s="35"/>
      <c r="U18" s="35"/>
    </row>
    <row r="19" spans="1:22" x14ac:dyDescent="0.2">
      <c r="A19" s="263"/>
      <c r="B19" s="264"/>
      <c r="C19" s="264"/>
      <c r="D19" s="264"/>
      <c r="E19" s="264"/>
      <c r="F19" s="265"/>
      <c r="G19" s="12" t="s">
        <v>29</v>
      </c>
      <c r="H19" s="162">
        <v>0</v>
      </c>
      <c r="I19" s="162">
        <v>1</v>
      </c>
      <c r="J19" s="162"/>
      <c r="K19" s="162"/>
      <c r="L19" s="162"/>
      <c r="M19" s="163"/>
      <c r="N19" s="249"/>
      <c r="O19" s="255"/>
      <c r="P19" s="255"/>
      <c r="Q19" s="257"/>
      <c r="R19" s="6"/>
    </row>
    <row r="20" spans="1:22" x14ac:dyDescent="0.2">
      <c r="A20" s="263"/>
      <c r="B20" s="264"/>
      <c r="C20" s="264"/>
      <c r="D20" s="264"/>
      <c r="E20" s="264"/>
      <c r="F20" s="265"/>
      <c r="G20" s="28" t="s">
        <v>12</v>
      </c>
      <c r="H20" s="164">
        <f t="shared" ref="H20:M20" si="1">H19/H21</f>
        <v>0</v>
      </c>
      <c r="I20" s="164">
        <f t="shared" si="1"/>
        <v>2.8571428571428571E-2</v>
      </c>
      <c r="J20" s="164" t="e">
        <f t="shared" si="1"/>
        <v>#DIV/0!</v>
      </c>
      <c r="K20" s="164" t="e">
        <f t="shared" si="1"/>
        <v>#DIV/0!</v>
      </c>
      <c r="L20" s="164" t="e">
        <f t="shared" si="1"/>
        <v>#DIV/0!</v>
      </c>
      <c r="M20" s="165" t="e">
        <f t="shared" si="1"/>
        <v>#DIV/0!</v>
      </c>
      <c r="N20" s="285" t="s">
        <v>16</v>
      </c>
      <c r="O20" s="283">
        <f>(O14/O18)/(P14/P18)</f>
        <v>2.6500402252614644E-2</v>
      </c>
      <c r="P20" s="287" t="s">
        <v>17</v>
      </c>
      <c r="Q20" s="244">
        <f>EXP(LN(O20)-1.96*(SQRT(1/O14+1/P14-1/(O14+O16)-1/(P14+P16))))</f>
        <v>1.5123093613840932E-2</v>
      </c>
      <c r="R20" s="246">
        <f>EXP(LN(O20)+1.96*(SQRT(1/O14+1/P14-1/(O14+O16)-1/(P14+P16))))</f>
        <v>4.6437014640156149E-2</v>
      </c>
      <c r="V20" s="34"/>
    </row>
    <row r="21" spans="1:22" ht="17" thickBot="1" x14ac:dyDescent="0.25">
      <c r="A21" s="263"/>
      <c r="B21" s="264"/>
      <c r="C21" s="264"/>
      <c r="D21" s="264"/>
      <c r="E21" s="264"/>
      <c r="F21" s="265"/>
      <c r="G21" s="12" t="s">
        <v>30</v>
      </c>
      <c r="H21" s="166">
        <v>36</v>
      </c>
      <c r="I21" s="166">
        <v>35</v>
      </c>
      <c r="J21" s="166"/>
      <c r="K21" s="166"/>
      <c r="L21" s="166"/>
      <c r="M21" s="167"/>
      <c r="N21" s="286"/>
      <c r="O21" s="284"/>
      <c r="P21" s="288"/>
      <c r="Q21" s="245"/>
      <c r="R21" s="247"/>
      <c r="S21" s="34"/>
      <c r="T21" s="34"/>
      <c r="U21" s="34"/>
      <c r="V21" s="34"/>
    </row>
    <row r="22" spans="1:22" ht="17" thickBot="1" x14ac:dyDescent="0.25">
      <c r="A22" s="263"/>
      <c r="B22" s="264"/>
      <c r="C22" s="264"/>
      <c r="D22" s="264"/>
      <c r="E22" s="264"/>
      <c r="F22" s="265"/>
      <c r="G22" s="11"/>
      <c r="H22" s="11"/>
      <c r="I22" s="11"/>
      <c r="J22" s="11"/>
      <c r="K22" s="11"/>
      <c r="L22" s="11"/>
      <c r="M22" s="6"/>
      <c r="O22" s="34"/>
      <c r="P22" s="34"/>
      <c r="Q22" s="34"/>
      <c r="R22" s="34"/>
      <c r="S22" s="34"/>
      <c r="T22" s="34"/>
      <c r="U22" s="34"/>
      <c r="V22" s="34"/>
    </row>
    <row r="23" spans="1:22" x14ac:dyDescent="0.2">
      <c r="A23" s="263"/>
      <c r="B23" s="264"/>
      <c r="C23" s="264"/>
      <c r="D23" s="264"/>
      <c r="E23" s="264"/>
      <c r="F23" s="265"/>
      <c r="G23" s="15" t="s">
        <v>15</v>
      </c>
      <c r="H23" s="11"/>
      <c r="I23" s="11"/>
      <c r="J23" s="278" t="s">
        <v>8</v>
      </c>
      <c r="K23" s="279"/>
      <c r="L23" s="279"/>
      <c r="M23" s="6"/>
      <c r="N23" s="241" t="s">
        <v>31</v>
      </c>
      <c r="O23" s="242"/>
      <c r="P23" s="243"/>
      <c r="Q23" s="34"/>
      <c r="R23" s="34"/>
      <c r="S23" s="34"/>
      <c r="T23" s="34"/>
      <c r="U23" s="34"/>
      <c r="V23" s="34"/>
    </row>
    <row r="24" spans="1:22" x14ac:dyDescent="0.2">
      <c r="A24" s="263"/>
      <c r="B24" s="264"/>
      <c r="C24" s="264"/>
      <c r="D24" s="264"/>
      <c r="E24" s="264"/>
      <c r="F24" s="265"/>
      <c r="G24" s="31" t="s">
        <v>18</v>
      </c>
      <c r="H24" s="172">
        <f>((H19+I19)/(H21+I21))</f>
        <v>1.4084507042253521E-2</v>
      </c>
      <c r="I24" s="11"/>
      <c r="J24" s="65" t="s">
        <v>9</v>
      </c>
      <c r="K24" s="65" t="s">
        <v>10</v>
      </c>
      <c r="L24" s="65" t="s">
        <v>11</v>
      </c>
      <c r="M24" s="6"/>
      <c r="N24" s="52" t="s">
        <v>19</v>
      </c>
      <c r="O24" s="239" t="str">
        <f>CONCATENATE(ROUND(J14,2)," (95% CI ",ROUND(L14,2)," to ",ROUND(M14,2),")")</f>
        <v>1 (95% CI 0.6 to 1.66)</v>
      </c>
      <c r="P24" s="240"/>
      <c r="Q24" s="34"/>
      <c r="R24" s="34"/>
      <c r="S24" s="34"/>
      <c r="T24" s="34"/>
      <c r="U24" s="34"/>
      <c r="V24" s="34"/>
    </row>
    <row r="25" spans="1:22" x14ac:dyDescent="0.2">
      <c r="A25" s="263"/>
      <c r="B25" s="264"/>
      <c r="C25" s="264"/>
      <c r="D25" s="264"/>
      <c r="E25" s="264"/>
      <c r="F25" s="265"/>
      <c r="G25" s="31" t="s">
        <v>20</v>
      </c>
      <c r="H25" s="172">
        <f>((H19+I19+J19)/(H21+I21+J21))</f>
        <v>1.4084507042253521E-2</v>
      </c>
      <c r="I25" s="66" t="s">
        <v>13</v>
      </c>
      <c r="J25" s="173">
        <f>H19</f>
        <v>0</v>
      </c>
      <c r="K25" s="173">
        <f>I19</f>
        <v>1</v>
      </c>
      <c r="L25" s="174">
        <f>J25+K25</f>
        <v>1</v>
      </c>
      <c r="M25" s="6"/>
      <c r="N25" s="236" t="s">
        <v>32</v>
      </c>
      <c r="O25" s="237"/>
      <c r="P25" s="238"/>
      <c r="Q25" s="34"/>
      <c r="R25" s="34"/>
      <c r="S25" s="34"/>
      <c r="T25" s="34"/>
      <c r="U25" s="34"/>
      <c r="V25" s="34"/>
    </row>
    <row r="26" spans="1:22" x14ac:dyDescent="0.2">
      <c r="A26" s="263"/>
      <c r="B26" s="264"/>
      <c r="C26" s="264"/>
      <c r="D26" s="264"/>
      <c r="E26" s="264"/>
      <c r="F26" s="265"/>
      <c r="G26" s="31" t="s">
        <v>21</v>
      </c>
      <c r="H26" s="172">
        <f>((H19+I19+J19+K19)/(H21+I21+J21+K21))</f>
        <v>1.4084507042253521E-2</v>
      </c>
      <c r="I26" s="66" t="s">
        <v>14</v>
      </c>
      <c r="J26" s="175">
        <f>J27-J25</f>
        <v>36</v>
      </c>
      <c r="K26" s="175">
        <f>K27-K25</f>
        <v>34</v>
      </c>
      <c r="L26" s="174">
        <f>J26+K26</f>
        <v>70</v>
      </c>
      <c r="M26" s="6"/>
      <c r="N26" s="52" t="s">
        <v>19</v>
      </c>
      <c r="O26" s="239" t="e">
        <f>CONCATENATE(ROUND(J28,2)," (95% CI ",ROUND(L28,2)," to ",ROUND(M28,2),")")</f>
        <v>#NUM!</v>
      </c>
      <c r="P26" s="240"/>
      <c r="Q26" s="34"/>
      <c r="R26" s="34"/>
      <c r="S26" s="34"/>
      <c r="T26" s="34"/>
      <c r="U26" s="34"/>
      <c r="V26" s="34"/>
    </row>
    <row r="27" spans="1:22" x14ac:dyDescent="0.2">
      <c r="A27" s="263"/>
      <c r="B27" s="264"/>
      <c r="C27" s="264"/>
      <c r="D27" s="264"/>
      <c r="E27" s="264"/>
      <c r="F27" s="265"/>
      <c r="G27" s="31" t="s">
        <v>22</v>
      </c>
      <c r="H27" s="172">
        <f>((H19+I19+J19+K19+L19)/(H21+I21+J21+K21+L21))</f>
        <v>1.4084507042253521E-2</v>
      </c>
      <c r="I27" s="66" t="s">
        <v>11</v>
      </c>
      <c r="J27" s="174">
        <f>H21</f>
        <v>36</v>
      </c>
      <c r="K27" s="95">
        <f>I21</f>
        <v>35</v>
      </c>
      <c r="L27" s="176">
        <f>J27+K27</f>
        <v>71</v>
      </c>
      <c r="M27" s="6"/>
      <c r="N27" s="236" t="s">
        <v>33</v>
      </c>
      <c r="O27" s="237"/>
      <c r="P27" s="238"/>
      <c r="Q27" s="34"/>
      <c r="R27" s="34"/>
      <c r="S27" s="34"/>
      <c r="T27" s="34"/>
      <c r="U27" s="34"/>
      <c r="V27" s="34"/>
    </row>
    <row r="28" spans="1:22" ht="17" thickBot="1" x14ac:dyDescent="0.25">
      <c r="A28" s="263"/>
      <c r="B28" s="264"/>
      <c r="C28" s="264"/>
      <c r="D28" s="264"/>
      <c r="E28" s="264"/>
      <c r="F28" s="265"/>
      <c r="G28" s="31" t="s">
        <v>23</v>
      </c>
      <c r="H28" s="172">
        <f>((H19+I19+J19+K19+L19+M19)/(H21+I21+J21+K21+L21+M21))</f>
        <v>1.4084507042253521E-2</v>
      </c>
      <c r="I28" s="13" t="s">
        <v>16</v>
      </c>
      <c r="J28" s="49">
        <f>(J25/J27)/(K25/K27)</f>
        <v>0</v>
      </c>
      <c r="K28" s="51" t="s">
        <v>17</v>
      </c>
      <c r="L28" s="50" t="e">
        <f>EXP(LN(J28)-1.96*(SQRT(1/J25+1/K25-1/(J25+J26)-1/(K25+K26))))</f>
        <v>#NUM!</v>
      </c>
      <c r="M28" s="26" t="e">
        <f>EXP(LN(J28)+1.96*(SQRT(1/J25+1/K25-1/(J25+J26)-1/(K25+K26))))</f>
        <v>#NUM!</v>
      </c>
      <c r="N28" s="53" t="s">
        <v>19</v>
      </c>
      <c r="O28" s="258" t="str">
        <f>CONCATENATE(ROUND(O20,2)," (95% CI ",ROUND(Q20,2)," to ",ROUND(R20,2),")")</f>
        <v>0.03 (95% CI 0.02 to 0.05)</v>
      </c>
      <c r="P28" s="259"/>
      <c r="Q28" s="34"/>
      <c r="R28" s="34"/>
      <c r="S28" s="34"/>
      <c r="T28" s="34"/>
      <c r="U28" s="34"/>
      <c r="V28" s="34"/>
    </row>
    <row r="29" spans="1:22" ht="17" thickBot="1" x14ac:dyDescent="0.25">
      <c r="A29" s="263"/>
      <c r="B29" s="264"/>
      <c r="C29" s="264"/>
      <c r="D29" s="264"/>
      <c r="E29" s="264"/>
      <c r="F29" s="265"/>
      <c r="G29" s="32"/>
      <c r="H29" s="10"/>
      <c r="I29" s="10"/>
      <c r="J29" s="10"/>
      <c r="K29" s="10"/>
      <c r="L29" s="24"/>
      <c r="M29" s="25"/>
      <c r="Q29" s="34"/>
      <c r="R29" s="34"/>
      <c r="S29" s="34"/>
      <c r="T29" s="34"/>
      <c r="U29" s="34"/>
      <c r="V29" s="34"/>
    </row>
    <row r="30" spans="1:22" x14ac:dyDescent="0.2">
      <c r="A30" s="263"/>
      <c r="B30" s="264"/>
      <c r="C30" s="264"/>
      <c r="D30" s="264"/>
      <c r="E30" s="264"/>
      <c r="F30" s="265"/>
      <c r="O30" s="34"/>
      <c r="P30" s="34"/>
      <c r="Q30" s="34"/>
      <c r="R30" s="34"/>
      <c r="S30" s="34"/>
      <c r="T30" s="34"/>
      <c r="U30" s="34"/>
      <c r="V30" s="34"/>
    </row>
    <row r="31" spans="1:22" ht="17" thickBot="1" x14ac:dyDescent="0.25">
      <c r="A31" s="266"/>
      <c r="B31" s="267"/>
      <c r="C31" s="267"/>
      <c r="D31" s="267"/>
      <c r="E31" s="267"/>
      <c r="F31" s="268"/>
      <c r="S31" s="34"/>
      <c r="T31" s="34"/>
      <c r="U31" s="34"/>
      <c r="V31" s="34"/>
    </row>
    <row r="32" spans="1:22" x14ac:dyDescent="0.2">
      <c r="A32" s="20"/>
      <c r="B32" s="20"/>
      <c r="C32" s="20"/>
      <c r="D32" s="20"/>
      <c r="E32" s="20"/>
      <c r="F32" s="20"/>
      <c r="N32" s="16"/>
      <c r="O32" s="34"/>
      <c r="P32" s="34"/>
      <c r="Q32" s="34"/>
      <c r="R32" s="34"/>
      <c r="S32" s="34"/>
      <c r="T32" s="34"/>
      <c r="U32" s="34"/>
      <c r="V32" s="34"/>
    </row>
    <row r="33" spans="1:22" x14ac:dyDescent="0.2">
      <c r="A33" s="20"/>
      <c r="B33" s="20"/>
      <c r="C33" s="20"/>
      <c r="D33" s="20"/>
      <c r="E33" s="20"/>
      <c r="F33" s="20"/>
      <c r="O33" s="34"/>
      <c r="P33" s="34"/>
      <c r="Q33" s="34"/>
      <c r="R33" s="34"/>
      <c r="S33" s="34"/>
      <c r="T33" s="34"/>
      <c r="U33" s="34"/>
      <c r="V33" s="34"/>
    </row>
    <row r="34" spans="1:22" x14ac:dyDescent="0.2">
      <c r="A34" s="20"/>
      <c r="B34" s="20"/>
      <c r="C34" s="20"/>
      <c r="D34" s="20"/>
      <c r="E34" s="20"/>
      <c r="F34" s="20"/>
      <c r="O34" s="34"/>
      <c r="P34" s="34"/>
      <c r="Q34" s="34"/>
      <c r="R34" s="34"/>
      <c r="S34" s="34"/>
      <c r="T34" s="34"/>
      <c r="U34" s="34"/>
      <c r="V34" s="34"/>
    </row>
    <row r="35" spans="1:22" x14ac:dyDescent="0.2">
      <c r="O35" s="34"/>
      <c r="P35" s="34"/>
      <c r="Q35" s="34"/>
      <c r="R35" s="34"/>
      <c r="S35" s="34"/>
      <c r="T35" s="34"/>
      <c r="U35" s="34"/>
      <c r="V35" s="34"/>
    </row>
    <row r="36" spans="1:22" x14ac:dyDescent="0.2">
      <c r="O36" s="34"/>
      <c r="P36" s="34"/>
      <c r="Q36" s="34"/>
      <c r="R36" s="34"/>
      <c r="S36" s="34"/>
      <c r="T36" s="34"/>
      <c r="U36" s="34"/>
      <c r="V36" s="34"/>
    </row>
    <row r="37" spans="1:22" x14ac:dyDescent="0.2">
      <c r="O37" s="34"/>
      <c r="P37" s="34"/>
      <c r="Q37" s="34"/>
      <c r="R37" s="34"/>
      <c r="S37" s="34"/>
      <c r="T37" s="34"/>
      <c r="U37" s="34"/>
      <c r="V37" s="34"/>
    </row>
    <row r="38" spans="1:22" x14ac:dyDescent="0.2">
      <c r="O38" s="34"/>
      <c r="P38" s="34"/>
      <c r="Q38" s="34"/>
      <c r="R38" s="34"/>
      <c r="S38" s="34"/>
      <c r="T38" s="34"/>
      <c r="U38" s="34"/>
      <c r="V38" s="34"/>
    </row>
    <row r="39" spans="1:22" x14ac:dyDescent="0.2">
      <c r="O39" s="34"/>
      <c r="P39" s="34"/>
      <c r="Q39" s="34"/>
      <c r="R39" s="34"/>
      <c r="S39" s="34"/>
      <c r="T39" s="34"/>
      <c r="U39" s="34"/>
    </row>
  </sheetData>
  <sheetProtection sheet="1" objects="1" scenarios="1"/>
  <mergeCells count="34">
    <mergeCell ref="O28:P28"/>
    <mergeCell ref="A3:F31"/>
    <mergeCell ref="A2:F2"/>
    <mergeCell ref="G2:M2"/>
    <mergeCell ref="G16:M16"/>
    <mergeCell ref="N11:R11"/>
    <mergeCell ref="H3:M3"/>
    <mergeCell ref="H17:M17"/>
    <mergeCell ref="J23:L23"/>
    <mergeCell ref="J9:L9"/>
    <mergeCell ref="N3:P3"/>
    <mergeCell ref="O14:O15"/>
    <mergeCell ref="P14:P15"/>
    <mergeCell ref="O20:O21"/>
    <mergeCell ref="N20:N21"/>
    <mergeCell ref="P20:P21"/>
    <mergeCell ref="R20:R21"/>
    <mergeCell ref="N14:N15"/>
    <mergeCell ref="N16:N17"/>
    <mergeCell ref="N18:N19"/>
    <mergeCell ref="Q14:Q15"/>
    <mergeCell ref="O16:O17"/>
    <mergeCell ref="P16:P17"/>
    <mergeCell ref="O18:O19"/>
    <mergeCell ref="P18:P19"/>
    <mergeCell ref="Q16:Q17"/>
    <mergeCell ref="Q18:Q19"/>
    <mergeCell ref="O8:Q8"/>
    <mergeCell ref="N25:P25"/>
    <mergeCell ref="N27:P27"/>
    <mergeCell ref="O24:P24"/>
    <mergeCell ref="O26:P26"/>
    <mergeCell ref="N23:P23"/>
    <mergeCell ref="Q20:Q21"/>
  </mergeCells>
  <dataValidations count="22">
    <dataValidation allowBlank="1" showInputMessage="1" showErrorMessage="1" promptTitle="ENTER" prompt="Proportion in group 1" sqref="H6" xr:uid="{5D368D33-5E77-A646-B782-6F3855304548}"/>
    <dataValidation allowBlank="1" showInputMessage="1" showErrorMessage="1" promptTitle="ENTER" prompt="Proportion in group 2" sqref="I6" xr:uid="{BFF39691-BF6E-924E-B584-C637CFFE17F7}"/>
    <dataValidation allowBlank="1" showInputMessage="1" showErrorMessage="1" promptTitle="ENTER" prompt="Proportion in group 3" sqref="J6" xr:uid="{3826D49B-2A08-7E4A-9DCE-63F7F5A137DE}"/>
    <dataValidation allowBlank="1" showInputMessage="1" showErrorMessage="1" promptTitle="ENTER" prompt="Proportion in group 4" sqref="K6" xr:uid="{08131B92-5933-E247-9CA0-AC688DF3A65A}"/>
    <dataValidation allowBlank="1" showInputMessage="1" showErrorMessage="1" promptTitle="ENTER" prompt="Proportion in group 5" sqref="L6" xr:uid="{BAC78286-0B74-374A-B55C-D320087395FD}"/>
    <dataValidation allowBlank="1" showInputMessage="1" showErrorMessage="1" promptTitle="ENTER" prompt="Proportion in group 6" sqref="M6" xr:uid="{11B9A8B1-7BD5-564F-B565-29DDB65A6CBE}"/>
    <dataValidation allowBlank="1" showInputMessage="1" showErrorMessage="1" promptTitle="ENTER" prompt="N group 1" sqref="H7 H21" xr:uid="{97C6A6A8-1523-CD46-8854-EE14E4241A8A}"/>
    <dataValidation allowBlank="1" showInputMessage="1" showErrorMessage="1" promptTitle="ENTER" prompt="N group 2" sqref="I7 I21" xr:uid="{4AA497F0-341A-6A4B-9300-5E8CAA3C2931}"/>
    <dataValidation allowBlank="1" showInputMessage="1" showErrorMessage="1" promptTitle="ENTER" prompt="N group 3" sqref="J7 J21" xr:uid="{68221BDC-DB54-1D43-8955-8B90153ED269}"/>
    <dataValidation allowBlank="1" showInputMessage="1" showErrorMessage="1" promptTitle="ENTER" prompt="N group 4" sqref="K7 K21" xr:uid="{F4CC0928-4A63-4F4B-91E0-903E260B85DB}"/>
    <dataValidation allowBlank="1" showInputMessage="1" showErrorMessage="1" promptTitle="ENTER" prompt="N group 5" sqref="L7 L21" xr:uid="{ABB9B6FE-ECAC-5248-9FA9-771AA8CC6F4F}"/>
    <dataValidation allowBlank="1" showInputMessage="1" showErrorMessage="1" promptTitle="ENTER" prompt="N group 6" sqref="M7 M21" xr:uid="{E72FC43A-7FBE-7744-BAF8-8CE987B2957D}"/>
    <dataValidation allowBlank="1" showInputMessage="1" showErrorMessage="1" promptTitle="ENTER" prompt="n group 1" sqref="H19" xr:uid="{CB664312-E8B3-324C-982F-A67B8ABF93A9}"/>
    <dataValidation allowBlank="1" showInputMessage="1" showErrorMessage="1" promptTitle="ENTER" prompt="n group 2" sqref="I19" xr:uid="{52478612-227C-0440-9BB9-3EAA2AE019E9}"/>
    <dataValidation allowBlank="1" showInputMessage="1" showErrorMessage="1" promptTitle="ENTER" prompt="n group 3" sqref="J19" xr:uid="{B68ED4F3-1E1A-BB4E-A56B-8D120203BA5E}"/>
    <dataValidation allowBlank="1" showInputMessage="1" showErrorMessage="1" promptTitle="ENTER" prompt="n group 4" sqref="K19" xr:uid="{21F51093-47D6-9045-AAFC-0282DAF0A5F3}"/>
    <dataValidation allowBlank="1" showInputMessage="1" showErrorMessage="1" promptTitle="ENTER" prompt="n group 5" sqref="L19" xr:uid="{E5D54C62-CB7B-D949-BF1A-A1CE7F0CA062}"/>
    <dataValidation allowBlank="1" showInputMessage="1" showErrorMessage="1" promptTitle="ENTER" prompt="n group 6" sqref="M19" xr:uid="{8F76C119-FCCC-BA4F-8B23-E36F8F6426E2}"/>
    <dataValidation allowBlank="1" showInputMessage="1" showErrorMessage="1" promptTitle="ENTER" prompt="Cases in the exposed sample (a)" sqref="O14" xr:uid="{02353E5E-E456-1143-AA5D-8C6FDB174ED7}"/>
    <dataValidation allowBlank="1" showInputMessage="1" showErrorMessage="1" promptTitle="ENTER" prompt="Exposed N (a+b)" sqref="O18" xr:uid="{5E4ABC7E-02E7-514F-A8DC-C59AE3A14E4A}"/>
    <dataValidation allowBlank="1" showInputMessage="1" showErrorMessage="1" promptTitle="ENTER" prompt="Cases in the unexposed sample (c)" sqref="P14" xr:uid="{58E36EAB-E267-C446-A56C-F7F50C0E4402}"/>
    <dataValidation allowBlank="1" showInputMessage="1" showErrorMessage="1" promptTitle="ENTER" prompt="Unexposed N" sqref="P18" xr:uid="{1877FCBD-2F7E-B84B-A04D-FA522BBD2800}"/>
  </dataValidations>
  <pageMargins left="0.7" right="0.7" top="0.75" bottom="0.75" header="0.3" footer="0.3"/>
  <ignoredErrors>
    <ignoredError sqref="J26:K26 J12:K1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67823-4DFB-1E43-91F5-FB679DAF2BFE}">
  <dimension ref="A1:AX100"/>
  <sheetViews>
    <sheetView workbookViewId="0">
      <selection activeCell="AM14" sqref="AM14"/>
    </sheetView>
  </sheetViews>
  <sheetFormatPr baseColWidth="10" defaultColWidth="3.6640625" defaultRowHeight="16" x14ac:dyDescent="0.2"/>
  <cols>
    <col min="1" max="8" width="8" style="1" customWidth="1"/>
    <col min="9" max="9" width="8" style="1" bestFit="1" customWidth="1"/>
    <col min="10" max="12" width="5.5" style="1" customWidth="1"/>
    <col min="13" max="13" width="4.1640625" style="1" bestFit="1" customWidth="1"/>
    <col min="14" max="16" width="5.5" style="1" customWidth="1"/>
    <col min="17" max="17" width="3.1640625" style="1" bestFit="1" customWidth="1"/>
    <col min="18" max="20" width="5.5" style="1" customWidth="1"/>
    <col min="21" max="21" width="3.1640625" style="1" bestFit="1" customWidth="1"/>
    <col min="22" max="24" width="5.5" style="1" customWidth="1"/>
    <col min="25" max="25" width="3.1640625" style="1" bestFit="1" customWidth="1"/>
    <col min="26" max="26" width="5.6640625" style="1" customWidth="1"/>
    <col min="27" max="27" width="1.1640625" style="1" customWidth="1"/>
    <col min="28" max="28" width="3.33203125" style="1" customWidth="1"/>
    <col min="29" max="29" width="5.5" style="1" customWidth="1"/>
    <col min="30" max="32" width="5" style="1" customWidth="1"/>
    <col min="33" max="33" width="4.5" style="1" customWidth="1"/>
    <col min="34" max="34" width="4.6640625" style="1" customWidth="1"/>
    <col min="35" max="35" width="5.33203125" style="1" customWidth="1"/>
    <col min="36" max="36" width="7.33203125" style="1" customWidth="1"/>
    <col min="37" max="37" width="5.6640625" style="1" customWidth="1"/>
    <col min="38" max="38" width="5.1640625" style="1" customWidth="1"/>
    <col min="39" max="39" width="6" style="1" customWidth="1"/>
    <col min="40" max="40" width="6.5" style="1" customWidth="1"/>
    <col min="41" max="42" width="8.5" style="1" bestFit="1" customWidth="1"/>
    <col min="43" max="44" width="8.5" style="1" customWidth="1"/>
    <col min="45" max="45" width="8.6640625" style="1" bestFit="1" customWidth="1"/>
    <col min="46" max="46" width="8.5" style="1" customWidth="1"/>
    <col min="47" max="47" width="6.6640625" style="1" customWidth="1"/>
    <col min="48" max="48" width="5.83203125" style="1" customWidth="1"/>
    <col min="49" max="265" width="3.6640625" style="1"/>
    <col min="266" max="266" width="6.33203125" style="1" customWidth="1"/>
    <col min="267" max="267" width="5.6640625" style="1" customWidth="1"/>
    <col min="268" max="268" width="3.6640625" style="1"/>
    <col min="269" max="269" width="2.5" style="1" customWidth="1"/>
    <col min="270" max="272" width="5.6640625" style="1" customWidth="1"/>
    <col min="273" max="273" width="1.6640625" style="1" customWidth="1"/>
    <col min="274" max="276" width="5.6640625" style="1" customWidth="1"/>
    <col min="277" max="277" width="1.83203125" style="1" customWidth="1"/>
    <col min="278" max="280" width="5.6640625" style="1" customWidth="1"/>
    <col min="281" max="281" width="1.5" style="1" customWidth="1"/>
    <col min="282" max="284" width="5.6640625" style="1" customWidth="1"/>
    <col min="285" max="285" width="1.1640625" style="1" customWidth="1"/>
    <col min="286" max="286" width="3.33203125" style="1" customWidth="1"/>
    <col min="287" max="287" width="5.5" style="1" customWidth="1"/>
    <col min="288" max="288" width="5" style="1" customWidth="1"/>
    <col min="289" max="289" width="4.5" style="1" customWidth="1"/>
    <col min="290" max="290" width="4.6640625" style="1" customWidth="1"/>
    <col min="291" max="291" width="5.33203125" style="1" customWidth="1"/>
    <col min="292" max="292" width="7.33203125" style="1" customWidth="1"/>
    <col min="293" max="293" width="5.6640625" style="1" customWidth="1"/>
    <col min="294" max="294" width="5.1640625" style="1" customWidth="1"/>
    <col min="295" max="295" width="6" style="1" customWidth="1"/>
    <col min="296" max="296" width="6.5" style="1" customWidth="1"/>
    <col min="297" max="298" width="8.5" style="1" bestFit="1" customWidth="1"/>
    <col min="299" max="300" width="8.5" style="1" customWidth="1"/>
    <col min="301" max="301" width="8.6640625" style="1" bestFit="1" customWidth="1"/>
    <col min="302" max="302" width="8.5" style="1" customWidth="1"/>
    <col min="303" max="303" width="6.6640625" style="1" customWidth="1"/>
    <col min="304" max="304" width="5.83203125" style="1" customWidth="1"/>
    <col min="305" max="521" width="3.6640625" style="1"/>
    <col min="522" max="522" width="6.33203125" style="1" customWidth="1"/>
    <col min="523" max="523" width="5.6640625" style="1" customWidth="1"/>
    <col min="524" max="524" width="3.6640625" style="1"/>
    <col min="525" max="525" width="2.5" style="1" customWidth="1"/>
    <col min="526" max="528" width="5.6640625" style="1" customWidth="1"/>
    <col min="529" max="529" width="1.6640625" style="1" customWidth="1"/>
    <col min="530" max="532" width="5.6640625" style="1" customWidth="1"/>
    <col min="533" max="533" width="1.83203125" style="1" customWidth="1"/>
    <col min="534" max="536" width="5.6640625" style="1" customWidth="1"/>
    <col min="537" max="537" width="1.5" style="1" customWidth="1"/>
    <col min="538" max="540" width="5.6640625" style="1" customWidth="1"/>
    <col min="541" max="541" width="1.1640625" style="1" customWidth="1"/>
    <col min="542" max="542" width="3.33203125" style="1" customWidth="1"/>
    <col min="543" max="543" width="5.5" style="1" customWidth="1"/>
    <col min="544" max="544" width="5" style="1" customWidth="1"/>
    <col min="545" max="545" width="4.5" style="1" customWidth="1"/>
    <col min="546" max="546" width="4.6640625" style="1" customWidth="1"/>
    <col min="547" max="547" width="5.33203125" style="1" customWidth="1"/>
    <col min="548" max="548" width="7.33203125" style="1" customWidth="1"/>
    <col min="549" max="549" width="5.6640625" style="1" customWidth="1"/>
    <col min="550" max="550" width="5.1640625" style="1" customWidth="1"/>
    <col min="551" max="551" width="6" style="1" customWidth="1"/>
    <col min="552" max="552" width="6.5" style="1" customWidth="1"/>
    <col min="553" max="554" width="8.5" style="1" bestFit="1" customWidth="1"/>
    <col min="555" max="556" width="8.5" style="1" customWidth="1"/>
    <col min="557" max="557" width="8.6640625" style="1" bestFit="1" customWidth="1"/>
    <col min="558" max="558" width="8.5" style="1" customWidth="1"/>
    <col min="559" max="559" width="6.6640625" style="1" customWidth="1"/>
    <col min="560" max="560" width="5.83203125" style="1" customWidth="1"/>
    <col min="561" max="777" width="3.6640625" style="1"/>
    <col min="778" max="778" width="6.33203125" style="1" customWidth="1"/>
    <col min="779" max="779" width="5.6640625" style="1" customWidth="1"/>
    <col min="780" max="780" width="3.6640625" style="1"/>
    <col min="781" max="781" width="2.5" style="1" customWidth="1"/>
    <col min="782" max="784" width="5.6640625" style="1" customWidth="1"/>
    <col min="785" max="785" width="1.6640625" style="1" customWidth="1"/>
    <col min="786" max="788" width="5.6640625" style="1" customWidth="1"/>
    <col min="789" max="789" width="1.83203125" style="1" customWidth="1"/>
    <col min="790" max="792" width="5.6640625" style="1" customWidth="1"/>
    <col min="793" max="793" width="1.5" style="1" customWidth="1"/>
    <col min="794" max="796" width="5.6640625" style="1" customWidth="1"/>
    <col min="797" max="797" width="1.1640625" style="1" customWidth="1"/>
    <col min="798" max="798" width="3.33203125" style="1" customWidth="1"/>
    <col min="799" max="799" width="5.5" style="1" customWidth="1"/>
    <col min="800" max="800" width="5" style="1" customWidth="1"/>
    <col min="801" max="801" width="4.5" style="1" customWidth="1"/>
    <col min="802" max="802" width="4.6640625" style="1" customWidth="1"/>
    <col min="803" max="803" width="5.33203125" style="1" customWidth="1"/>
    <col min="804" max="804" width="7.33203125" style="1" customWidth="1"/>
    <col min="805" max="805" width="5.6640625" style="1" customWidth="1"/>
    <col min="806" max="806" width="5.1640625" style="1" customWidth="1"/>
    <col min="807" max="807" width="6" style="1" customWidth="1"/>
    <col min="808" max="808" width="6.5" style="1" customWidth="1"/>
    <col min="809" max="810" width="8.5" style="1" bestFit="1" customWidth="1"/>
    <col min="811" max="812" width="8.5" style="1" customWidth="1"/>
    <col min="813" max="813" width="8.6640625" style="1" bestFit="1" customWidth="1"/>
    <col min="814" max="814" width="8.5" style="1" customWidth="1"/>
    <col min="815" max="815" width="6.6640625" style="1" customWidth="1"/>
    <col min="816" max="816" width="5.83203125" style="1" customWidth="1"/>
    <col min="817" max="1033" width="3.6640625" style="1"/>
    <col min="1034" max="1034" width="6.33203125" style="1" customWidth="1"/>
    <col min="1035" max="1035" width="5.6640625" style="1" customWidth="1"/>
    <col min="1036" max="1036" width="3.6640625" style="1"/>
    <col min="1037" max="1037" width="2.5" style="1" customWidth="1"/>
    <col min="1038" max="1040" width="5.6640625" style="1" customWidth="1"/>
    <col min="1041" max="1041" width="1.6640625" style="1" customWidth="1"/>
    <col min="1042" max="1044" width="5.6640625" style="1" customWidth="1"/>
    <col min="1045" max="1045" width="1.83203125" style="1" customWidth="1"/>
    <col min="1046" max="1048" width="5.6640625" style="1" customWidth="1"/>
    <col min="1049" max="1049" width="1.5" style="1" customWidth="1"/>
    <col min="1050" max="1052" width="5.6640625" style="1" customWidth="1"/>
    <col min="1053" max="1053" width="1.1640625" style="1" customWidth="1"/>
    <col min="1054" max="1054" width="3.33203125" style="1" customWidth="1"/>
    <col min="1055" max="1055" width="5.5" style="1" customWidth="1"/>
    <col min="1056" max="1056" width="5" style="1" customWidth="1"/>
    <col min="1057" max="1057" width="4.5" style="1" customWidth="1"/>
    <col min="1058" max="1058" width="4.6640625" style="1" customWidth="1"/>
    <col min="1059" max="1059" width="5.33203125" style="1" customWidth="1"/>
    <col min="1060" max="1060" width="7.33203125" style="1" customWidth="1"/>
    <col min="1061" max="1061" width="5.6640625" style="1" customWidth="1"/>
    <col min="1062" max="1062" width="5.1640625" style="1" customWidth="1"/>
    <col min="1063" max="1063" width="6" style="1" customWidth="1"/>
    <col min="1064" max="1064" width="6.5" style="1" customWidth="1"/>
    <col min="1065" max="1066" width="8.5" style="1" bestFit="1" customWidth="1"/>
    <col min="1067" max="1068" width="8.5" style="1" customWidth="1"/>
    <col min="1069" max="1069" width="8.6640625" style="1" bestFit="1" customWidth="1"/>
    <col min="1070" max="1070" width="8.5" style="1" customWidth="1"/>
    <col min="1071" max="1071" width="6.6640625" style="1" customWidth="1"/>
    <col min="1072" max="1072" width="5.83203125" style="1" customWidth="1"/>
    <col min="1073" max="1289" width="3.6640625" style="1"/>
    <col min="1290" max="1290" width="6.33203125" style="1" customWidth="1"/>
    <col min="1291" max="1291" width="5.6640625" style="1" customWidth="1"/>
    <col min="1292" max="1292" width="3.6640625" style="1"/>
    <col min="1293" max="1293" width="2.5" style="1" customWidth="1"/>
    <col min="1294" max="1296" width="5.6640625" style="1" customWidth="1"/>
    <col min="1297" max="1297" width="1.6640625" style="1" customWidth="1"/>
    <col min="1298" max="1300" width="5.6640625" style="1" customWidth="1"/>
    <col min="1301" max="1301" width="1.83203125" style="1" customWidth="1"/>
    <col min="1302" max="1304" width="5.6640625" style="1" customWidth="1"/>
    <col min="1305" max="1305" width="1.5" style="1" customWidth="1"/>
    <col min="1306" max="1308" width="5.6640625" style="1" customWidth="1"/>
    <col min="1309" max="1309" width="1.1640625" style="1" customWidth="1"/>
    <col min="1310" max="1310" width="3.33203125" style="1" customWidth="1"/>
    <col min="1311" max="1311" width="5.5" style="1" customWidth="1"/>
    <col min="1312" max="1312" width="5" style="1" customWidth="1"/>
    <col min="1313" max="1313" width="4.5" style="1" customWidth="1"/>
    <col min="1314" max="1314" width="4.6640625" style="1" customWidth="1"/>
    <col min="1315" max="1315" width="5.33203125" style="1" customWidth="1"/>
    <col min="1316" max="1316" width="7.33203125" style="1" customWidth="1"/>
    <col min="1317" max="1317" width="5.6640625" style="1" customWidth="1"/>
    <col min="1318" max="1318" width="5.1640625" style="1" customWidth="1"/>
    <col min="1319" max="1319" width="6" style="1" customWidth="1"/>
    <col min="1320" max="1320" width="6.5" style="1" customWidth="1"/>
    <col min="1321" max="1322" width="8.5" style="1" bestFit="1" customWidth="1"/>
    <col min="1323" max="1324" width="8.5" style="1" customWidth="1"/>
    <col min="1325" max="1325" width="8.6640625" style="1" bestFit="1" customWidth="1"/>
    <col min="1326" max="1326" width="8.5" style="1" customWidth="1"/>
    <col min="1327" max="1327" width="6.6640625" style="1" customWidth="1"/>
    <col min="1328" max="1328" width="5.83203125" style="1" customWidth="1"/>
    <col min="1329" max="1545" width="3.6640625" style="1"/>
    <col min="1546" max="1546" width="6.33203125" style="1" customWidth="1"/>
    <col min="1547" max="1547" width="5.6640625" style="1" customWidth="1"/>
    <col min="1548" max="1548" width="3.6640625" style="1"/>
    <col min="1549" max="1549" width="2.5" style="1" customWidth="1"/>
    <col min="1550" max="1552" width="5.6640625" style="1" customWidth="1"/>
    <col min="1553" max="1553" width="1.6640625" style="1" customWidth="1"/>
    <col min="1554" max="1556" width="5.6640625" style="1" customWidth="1"/>
    <col min="1557" max="1557" width="1.83203125" style="1" customWidth="1"/>
    <col min="1558" max="1560" width="5.6640625" style="1" customWidth="1"/>
    <col min="1561" max="1561" width="1.5" style="1" customWidth="1"/>
    <col min="1562" max="1564" width="5.6640625" style="1" customWidth="1"/>
    <col min="1565" max="1565" width="1.1640625" style="1" customWidth="1"/>
    <col min="1566" max="1566" width="3.33203125" style="1" customWidth="1"/>
    <col min="1567" max="1567" width="5.5" style="1" customWidth="1"/>
    <col min="1568" max="1568" width="5" style="1" customWidth="1"/>
    <col min="1569" max="1569" width="4.5" style="1" customWidth="1"/>
    <col min="1570" max="1570" width="4.6640625" style="1" customWidth="1"/>
    <col min="1571" max="1571" width="5.33203125" style="1" customWidth="1"/>
    <col min="1572" max="1572" width="7.33203125" style="1" customWidth="1"/>
    <col min="1573" max="1573" width="5.6640625" style="1" customWidth="1"/>
    <col min="1574" max="1574" width="5.1640625" style="1" customWidth="1"/>
    <col min="1575" max="1575" width="6" style="1" customWidth="1"/>
    <col min="1576" max="1576" width="6.5" style="1" customWidth="1"/>
    <col min="1577" max="1578" width="8.5" style="1" bestFit="1" customWidth="1"/>
    <col min="1579" max="1580" width="8.5" style="1" customWidth="1"/>
    <col min="1581" max="1581" width="8.6640625" style="1" bestFit="1" customWidth="1"/>
    <col min="1582" max="1582" width="8.5" style="1" customWidth="1"/>
    <col min="1583" max="1583" width="6.6640625" style="1" customWidth="1"/>
    <col min="1584" max="1584" width="5.83203125" style="1" customWidth="1"/>
    <col min="1585" max="1801" width="3.6640625" style="1"/>
    <col min="1802" max="1802" width="6.33203125" style="1" customWidth="1"/>
    <col min="1803" max="1803" width="5.6640625" style="1" customWidth="1"/>
    <col min="1804" max="1804" width="3.6640625" style="1"/>
    <col min="1805" max="1805" width="2.5" style="1" customWidth="1"/>
    <col min="1806" max="1808" width="5.6640625" style="1" customWidth="1"/>
    <col min="1809" max="1809" width="1.6640625" style="1" customWidth="1"/>
    <col min="1810" max="1812" width="5.6640625" style="1" customWidth="1"/>
    <col min="1813" max="1813" width="1.83203125" style="1" customWidth="1"/>
    <col min="1814" max="1816" width="5.6640625" style="1" customWidth="1"/>
    <col min="1817" max="1817" width="1.5" style="1" customWidth="1"/>
    <col min="1818" max="1820" width="5.6640625" style="1" customWidth="1"/>
    <col min="1821" max="1821" width="1.1640625" style="1" customWidth="1"/>
    <col min="1822" max="1822" width="3.33203125" style="1" customWidth="1"/>
    <col min="1823" max="1823" width="5.5" style="1" customWidth="1"/>
    <col min="1824" max="1824" width="5" style="1" customWidth="1"/>
    <col min="1825" max="1825" width="4.5" style="1" customWidth="1"/>
    <col min="1826" max="1826" width="4.6640625" style="1" customWidth="1"/>
    <col min="1827" max="1827" width="5.33203125" style="1" customWidth="1"/>
    <col min="1828" max="1828" width="7.33203125" style="1" customWidth="1"/>
    <col min="1829" max="1829" width="5.6640625" style="1" customWidth="1"/>
    <col min="1830" max="1830" width="5.1640625" style="1" customWidth="1"/>
    <col min="1831" max="1831" width="6" style="1" customWidth="1"/>
    <col min="1832" max="1832" width="6.5" style="1" customWidth="1"/>
    <col min="1833" max="1834" width="8.5" style="1" bestFit="1" customWidth="1"/>
    <col min="1835" max="1836" width="8.5" style="1" customWidth="1"/>
    <col min="1837" max="1837" width="8.6640625" style="1" bestFit="1" customWidth="1"/>
    <col min="1838" max="1838" width="8.5" style="1" customWidth="1"/>
    <col min="1839" max="1839" width="6.6640625" style="1" customWidth="1"/>
    <col min="1840" max="1840" width="5.83203125" style="1" customWidth="1"/>
    <col min="1841" max="2057" width="3.6640625" style="1"/>
    <col min="2058" max="2058" width="6.33203125" style="1" customWidth="1"/>
    <col min="2059" max="2059" width="5.6640625" style="1" customWidth="1"/>
    <col min="2060" max="2060" width="3.6640625" style="1"/>
    <col min="2061" max="2061" width="2.5" style="1" customWidth="1"/>
    <col min="2062" max="2064" width="5.6640625" style="1" customWidth="1"/>
    <col min="2065" max="2065" width="1.6640625" style="1" customWidth="1"/>
    <col min="2066" max="2068" width="5.6640625" style="1" customWidth="1"/>
    <col min="2069" max="2069" width="1.83203125" style="1" customWidth="1"/>
    <col min="2070" max="2072" width="5.6640625" style="1" customWidth="1"/>
    <col min="2073" max="2073" width="1.5" style="1" customWidth="1"/>
    <col min="2074" max="2076" width="5.6640625" style="1" customWidth="1"/>
    <col min="2077" max="2077" width="1.1640625" style="1" customWidth="1"/>
    <col min="2078" max="2078" width="3.33203125" style="1" customWidth="1"/>
    <col min="2079" max="2079" width="5.5" style="1" customWidth="1"/>
    <col min="2080" max="2080" width="5" style="1" customWidth="1"/>
    <col min="2081" max="2081" width="4.5" style="1" customWidth="1"/>
    <col min="2082" max="2082" width="4.6640625" style="1" customWidth="1"/>
    <col min="2083" max="2083" width="5.33203125" style="1" customWidth="1"/>
    <col min="2084" max="2084" width="7.33203125" style="1" customWidth="1"/>
    <col min="2085" max="2085" width="5.6640625" style="1" customWidth="1"/>
    <col min="2086" max="2086" width="5.1640625" style="1" customWidth="1"/>
    <col min="2087" max="2087" width="6" style="1" customWidth="1"/>
    <col min="2088" max="2088" width="6.5" style="1" customWidth="1"/>
    <col min="2089" max="2090" width="8.5" style="1" bestFit="1" customWidth="1"/>
    <col min="2091" max="2092" width="8.5" style="1" customWidth="1"/>
    <col min="2093" max="2093" width="8.6640625" style="1" bestFit="1" customWidth="1"/>
    <col min="2094" max="2094" width="8.5" style="1" customWidth="1"/>
    <col min="2095" max="2095" width="6.6640625" style="1" customWidth="1"/>
    <col min="2096" max="2096" width="5.83203125" style="1" customWidth="1"/>
    <col min="2097" max="2313" width="3.6640625" style="1"/>
    <col min="2314" max="2314" width="6.33203125" style="1" customWidth="1"/>
    <col min="2315" max="2315" width="5.6640625" style="1" customWidth="1"/>
    <col min="2316" max="2316" width="3.6640625" style="1"/>
    <col min="2317" max="2317" width="2.5" style="1" customWidth="1"/>
    <col min="2318" max="2320" width="5.6640625" style="1" customWidth="1"/>
    <col min="2321" max="2321" width="1.6640625" style="1" customWidth="1"/>
    <col min="2322" max="2324" width="5.6640625" style="1" customWidth="1"/>
    <col min="2325" max="2325" width="1.83203125" style="1" customWidth="1"/>
    <col min="2326" max="2328" width="5.6640625" style="1" customWidth="1"/>
    <col min="2329" max="2329" width="1.5" style="1" customWidth="1"/>
    <col min="2330" max="2332" width="5.6640625" style="1" customWidth="1"/>
    <col min="2333" max="2333" width="1.1640625" style="1" customWidth="1"/>
    <col min="2334" max="2334" width="3.33203125" style="1" customWidth="1"/>
    <col min="2335" max="2335" width="5.5" style="1" customWidth="1"/>
    <col min="2336" max="2336" width="5" style="1" customWidth="1"/>
    <col min="2337" max="2337" width="4.5" style="1" customWidth="1"/>
    <col min="2338" max="2338" width="4.6640625" style="1" customWidth="1"/>
    <col min="2339" max="2339" width="5.33203125" style="1" customWidth="1"/>
    <col min="2340" max="2340" width="7.33203125" style="1" customWidth="1"/>
    <col min="2341" max="2341" width="5.6640625" style="1" customWidth="1"/>
    <col min="2342" max="2342" width="5.1640625" style="1" customWidth="1"/>
    <col min="2343" max="2343" width="6" style="1" customWidth="1"/>
    <col min="2344" max="2344" width="6.5" style="1" customWidth="1"/>
    <col min="2345" max="2346" width="8.5" style="1" bestFit="1" customWidth="1"/>
    <col min="2347" max="2348" width="8.5" style="1" customWidth="1"/>
    <col min="2349" max="2349" width="8.6640625" style="1" bestFit="1" customWidth="1"/>
    <col min="2350" max="2350" width="8.5" style="1" customWidth="1"/>
    <col min="2351" max="2351" width="6.6640625" style="1" customWidth="1"/>
    <col min="2352" max="2352" width="5.83203125" style="1" customWidth="1"/>
    <col min="2353" max="2569" width="3.6640625" style="1"/>
    <col min="2570" max="2570" width="6.33203125" style="1" customWidth="1"/>
    <col min="2571" max="2571" width="5.6640625" style="1" customWidth="1"/>
    <col min="2572" max="2572" width="3.6640625" style="1"/>
    <col min="2573" max="2573" width="2.5" style="1" customWidth="1"/>
    <col min="2574" max="2576" width="5.6640625" style="1" customWidth="1"/>
    <col min="2577" max="2577" width="1.6640625" style="1" customWidth="1"/>
    <col min="2578" max="2580" width="5.6640625" style="1" customWidth="1"/>
    <col min="2581" max="2581" width="1.83203125" style="1" customWidth="1"/>
    <col min="2582" max="2584" width="5.6640625" style="1" customWidth="1"/>
    <col min="2585" max="2585" width="1.5" style="1" customWidth="1"/>
    <col min="2586" max="2588" width="5.6640625" style="1" customWidth="1"/>
    <col min="2589" max="2589" width="1.1640625" style="1" customWidth="1"/>
    <col min="2590" max="2590" width="3.33203125" style="1" customWidth="1"/>
    <col min="2591" max="2591" width="5.5" style="1" customWidth="1"/>
    <col min="2592" max="2592" width="5" style="1" customWidth="1"/>
    <col min="2593" max="2593" width="4.5" style="1" customWidth="1"/>
    <col min="2594" max="2594" width="4.6640625" style="1" customWidth="1"/>
    <col min="2595" max="2595" width="5.33203125" style="1" customWidth="1"/>
    <col min="2596" max="2596" width="7.33203125" style="1" customWidth="1"/>
    <col min="2597" max="2597" width="5.6640625" style="1" customWidth="1"/>
    <col min="2598" max="2598" width="5.1640625" style="1" customWidth="1"/>
    <col min="2599" max="2599" width="6" style="1" customWidth="1"/>
    <col min="2600" max="2600" width="6.5" style="1" customWidth="1"/>
    <col min="2601" max="2602" width="8.5" style="1" bestFit="1" customWidth="1"/>
    <col min="2603" max="2604" width="8.5" style="1" customWidth="1"/>
    <col min="2605" max="2605" width="8.6640625" style="1" bestFit="1" customWidth="1"/>
    <col min="2606" max="2606" width="8.5" style="1" customWidth="1"/>
    <col min="2607" max="2607" width="6.6640625" style="1" customWidth="1"/>
    <col min="2608" max="2608" width="5.83203125" style="1" customWidth="1"/>
    <col min="2609" max="2825" width="3.6640625" style="1"/>
    <col min="2826" max="2826" width="6.33203125" style="1" customWidth="1"/>
    <col min="2827" max="2827" width="5.6640625" style="1" customWidth="1"/>
    <col min="2828" max="2828" width="3.6640625" style="1"/>
    <col min="2829" max="2829" width="2.5" style="1" customWidth="1"/>
    <col min="2830" max="2832" width="5.6640625" style="1" customWidth="1"/>
    <col min="2833" max="2833" width="1.6640625" style="1" customWidth="1"/>
    <col min="2834" max="2836" width="5.6640625" style="1" customWidth="1"/>
    <col min="2837" max="2837" width="1.83203125" style="1" customWidth="1"/>
    <col min="2838" max="2840" width="5.6640625" style="1" customWidth="1"/>
    <col min="2841" max="2841" width="1.5" style="1" customWidth="1"/>
    <col min="2842" max="2844" width="5.6640625" style="1" customWidth="1"/>
    <col min="2845" max="2845" width="1.1640625" style="1" customWidth="1"/>
    <col min="2846" max="2846" width="3.33203125" style="1" customWidth="1"/>
    <col min="2847" max="2847" width="5.5" style="1" customWidth="1"/>
    <col min="2848" max="2848" width="5" style="1" customWidth="1"/>
    <col min="2849" max="2849" width="4.5" style="1" customWidth="1"/>
    <col min="2850" max="2850" width="4.6640625" style="1" customWidth="1"/>
    <col min="2851" max="2851" width="5.33203125" style="1" customWidth="1"/>
    <col min="2852" max="2852" width="7.33203125" style="1" customWidth="1"/>
    <col min="2853" max="2853" width="5.6640625" style="1" customWidth="1"/>
    <col min="2854" max="2854" width="5.1640625" style="1" customWidth="1"/>
    <col min="2855" max="2855" width="6" style="1" customWidth="1"/>
    <col min="2856" max="2856" width="6.5" style="1" customWidth="1"/>
    <col min="2857" max="2858" width="8.5" style="1" bestFit="1" customWidth="1"/>
    <col min="2859" max="2860" width="8.5" style="1" customWidth="1"/>
    <col min="2861" max="2861" width="8.6640625" style="1" bestFit="1" customWidth="1"/>
    <col min="2862" max="2862" width="8.5" style="1" customWidth="1"/>
    <col min="2863" max="2863" width="6.6640625" style="1" customWidth="1"/>
    <col min="2864" max="2864" width="5.83203125" style="1" customWidth="1"/>
    <col min="2865" max="3081" width="3.6640625" style="1"/>
    <col min="3082" max="3082" width="6.33203125" style="1" customWidth="1"/>
    <col min="3083" max="3083" width="5.6640625" style="1" customWidth="1"/>
    <col min="3084" max="3084" width="3.6640625" style="1"/>
    <col min="3085" max="3085" width="2.5" style="1" customWidth="1"/>
    <col min="3086" max="3088" width="5.6640625" style="1" customWidth="1"/>
    <col min="3089" max="3089" width="1.6640625" style="1" customWidth="1"/>
    <col min="3090" max="3092" width="5.6640625" style="1" customWidth="1"/>
    <col min="3093" max="3093" width="1.83203125" style="1" customWidth="1"/>
    <col min="3094" max="3096" width="5.6640625" style="1" customWidth="1"/>
    <col min="3097" max="3097" width="1.5" style="1" customWidth="1"/>
    <col min="3098" max="3100" width="5.6640625" style="1" customWidth="1"/>
    <col min="3101" max="3101" width="1.1640625" style="1" customWidth="1"/>
    <col min="3102" max="3102" width="3.33203125" style="1" customWidth="1"/>
    <col min="3103" max="3103" width="5.5" style="1" customWidth="1"/>
    <col min="3104" max="3104" width="5" style="1" customWidth="1"/>
    <col min="3105" max="3105" width="4.5" style="1" customWidth="1"/>
    <col min="3106" max="3106" width="4.6640625" style="1" customWidth="1"/>
    <col min="3107" max="3107" width="5.33203125" style="1" customWidth="1"/>
    <col min="3108" max="3108" width="7.33203125" style="1" customWidth="1"/>
    <col min="3109" max="3109" width="5.6640625" style="1" customWidth="1"/>
    <col min="3110" max="3110" width="5.1640625" style="1" customWidth="1"/>
    <col min="3111" max="3111" width="6" style="1" customWidth="1"/>
    <col min="3112" max="3112" width="6.5" style="1" customWidth="1"/>
    <col min="3113" max="3114" width="8.5" style="1" bestFit="1" customWidth="1"/>
    <col min="3115" max="3116" width="8.5" style="1" customWidth="1"/>
    <col min="3117" max="3117" width="8.6640625" style="1" bestFit="1" customWidth="1"/>
    <col min="3118" max="3118" width="8.5" style="1" customWidth="1"/>
    <col min="3119" max="3119" width="6.6640625" style="1" customWidth="1"/>
    <col min="3120" max="3120" width="5.83203125" style="1" customWidth="1"/>
    <col min="3121" max="3337" width="3.6640625" style="1"/>
    <col min="3338" max="3338" width="6.33203125" style="1" customWidth="1"/>
    <col min="3339" max="3339" width="5.6640625" style="1" customWidth="1"/>
    <col min="3340" max="3340" width="3.6640625" style="1"/>
    <col min="3341" max="3341" width="2.5" style="1" customWidth="1"/>
    <col min="3342" max="3344" width="5.6640625" style="1" customWidth="1"/>
    <col min="3345" max="3345" width="1.6640625" style="1" customWidth="1"/>
    <col min="3346" max="3348" width="5.6640625" style="1" customWidth="1"/>
    <col min="3349" max="3349" width="1.83203125" style="1" customWidth="1"/>
    <col min="3350" max="3352" width="5.6640625" style="1" customWidth="1"/>
    <col min="3353" max="3353" width="1.5" style="1" customWidth="1"/>
    <col min="3354" max="3356" width="5.6640625" style="1" customWidth="1"/>
    <col min="3357" max="3357" width="1.1640625" style="1" customWidth="1"/>
    <col min="3358" max="3358" width="3.33203125" style="1" customWidth="1"/>
    <col min="3359" max="3359" width="5.5" style="1" customWidth="1"/>
    <col min="3360" max="3360" width="5" style="1" customWidth="1"/>
    <col min="3361" max="3361" width="4.5" style="1" customWidth="1"/>
    <col min="3362" max="3362" width="4.6640625" style="1" customWidth="1"/>
    <col min="3363" max="3363" width="5.33203125" style="1" customWidth="1"/>
    <col min="3364" max="3364" width="7.33203125" style="1" customWidth="1"/>
    <col min="3365" max="3365" width="5.6640625" style="1" customWidth="1"/>
    <col min="3366" max="3366" width="5.1640625" style="1" customWidth="1"/>
    <col min="3367" max="3367" width="6" style="1" customWidth="1"/>
    <col min="3368" max="3368" width="6.5" style="1" customWidth="1"/>
    <col min="3369" max="3370" width="8.5" style="1" bestFit="1" customWidth="1"/>
    <col min="3371" max="3372" width="8.5" style="1" customWidth="1"/>
    <col min="3373" max="3373" width="8.6640625" style="1" bestFit="1" customWidth="1"/>
    <col min="3374" max="3374" width="8.5" style="1" customWidth="1"/>
    <col min="3375" max="3375" width="6.6640625" style="1" customWidth="1"/>
    <col min="3376" max="3376" width="5.83203125" style="1" customWidth="1"/>
    <col min="3377" max="3593" width="3.6640625" style="1"/>
    <col min="3594" max="3594" width="6.33203125" style="1" customWidth="1"/>
    <col min="3595" max="3595" width="5.6640625" style="1" customWidth="1"/>
    <col min="3596" max="3596" width="3.6640625" style="1"/>
    <col min="3597" max="3597" width="2.5" style="1" customWidth="1"/>
    <col min="3598" max="3600" width="5.6640625" style="1" customWidth="1"/>
    <col min="3601" max="3601" width="1.6640625" style="1" customWidth="1"/>
    <col min="3602" max="3604" width="5.6640625" style="1" customWidth="1"/>
    <col min="3605" max="3605" width="1.83203125" style="1" customWidth="1"/>
    <col min="3606" max="3608" width="5.6640625" style="1" customWidth="1"/>
    <col min="3609" max="3609" width="1.5" style="1" customWidth="1"/>
    <col min="3610" max="3612" width="5.6640625" style="1" customWidth="1"/>
    <col min="3613" max="3613" width="1.1640625" style="1" customWidth="1"/>
    <col min="3614" max="3614" width="3.33203125" style="1" customWidth="1"/>
    <col min="3615" max="3615" width="5.5" style="1" customWidth="1"/>
    <col min="3616" max="3616" width="5" style="1" customWidth="1"/>
    <col min="3617" max="3617" width="4.5" style="1" customWidth="1"/>
    <col min="3618" max="3618" width="4.6640625" style="1" customWidth="1"/>
    <col min="3619" max="3619" width="5.33203125" style="1" customWidth="1"/>
    <col min="3620" max="3620" width="7.33203125" style="1" customWidth="1"/>
    <col min="3621" max="3621" width="5.6640625" style="1" customWidth="1"/>
    <col min="3622" max="3622" width="5.1640625" style="1" customWidth="1"/>
    <col min="3623" max="3623" width="6" style="1" customWidth="1"/>
    <col min="3624" max="3624" width="6.5" style="1" customWidth="1"/>
    <col min="3625" max="3626" width="8.5" style="1" bestFit="1" customWidth="1"/>
    <col min="3627" max="3628" width="8.5" style="1" customWidth="1"/>
    <col min="3629" max="3629" width="8.6640625" style="1" bestFit="1" customWidth="1"/>
    <col min="3630" max="3630" width="8.5" style="1" customWidth="1"/>
    <col min="3631" max="3631" width="6.6640625" style="1" customWidth="1"/>
    <col min="3632" max="3632" width="5.83203125" style="1" customWidth="1"/>
    <col min="3633" max="3849" width="3.6640625" style="1"/>
    <col min="3850" max="3850" width="6.33203125" style="1" customWidth="1"/>
    <col min="3851" max="3851" width="5.6640625" style="1" customWidth="1"/>
    <col min="3852" max="3852" width="3.6640625" style="1"/>
    <col min="3853" max="3853" width="2.5" style="1" customWidth="1"/>
    <col min="3854" max="3856" width="5.6640625" style="1" customWidth="1"/>
    <col min="3857" max="3857" width="1.6640625" style="1" customWidth="1"/>
    <col min="3858" max="3860" width="5.6640625" style="1" customWidth="1"/>
    <col min="3861" max="3861" width="1.83203125" style="1" customWidth="1"/>
    <col min="3862" max="3864" width="5.6640625" style="1" customWidth="1"/>
    <col min="3865" max="3865" width="1.5" style="1" customWidth="1"/>
    <col min="3866" max="3868" width="5.6640625" style="1" customWidth="1"/>
    <col min="3869" max="3869" width="1.1640625" style="1" customWidth="1"/>
    <col min="3870" max="3870" width="3.33203125" style="1" customWidth="1"/>
    <col min="3871" max="3871" width="5.5" style="1" customWidth="1"/>
    <col min="3872" max="3872" width="5" style="1" customWidth="1"/>
    <col min="3873" max="3873" width="4.5" style="1" customWidth="1"/>
    <col min="3874" max="3874" width="4.6640625" style="1" customWidth="1"/>
    <col min="3875" max="3875" width="5.33203125" style="1" customWidth="1"/>
    <col min="3876" max="3876" width="7.33203125" style="1" customWidth="1"/>
    <col min="3877" max="3877" width="5.6640625" style="1" customWidth="1"/>
    <col min="3878" max="3878" width="5.1640625" style="1" customWidth="1"/>
    <col min="3879" max="3879" width="6" style="1" customWidth="1"/>
    <col min="3880" max="3880" width="6.5" style="1" customWidth="1"/>
    <col min="3881" max="3882" width="8.5" style="1" bestFit="1" customWidth="1"/>
    <col min="3883" max="3884" width="8.5" style="1" customWidth="1"/>
    <col min="3885" max="3885" width="8.6640625" style="1" bestFit="1" customWidth="1"/>
    <col min="3886" max="3886" width="8.5" style="1" customWidth="1"/>
    <col min="3887" max="3887" width="6.6640625" style="1" customWidth="1"/>
    <col min="3888" max="3888" width="5.83203125" style="1" customWidth="1"/>
    <col min="3889" max="4105" width="3.6640625" style="1"/>
    <col min="4106" max="4106" width="6.33203125" style="1" customWidth="1"/>
    <col min="4107" max="4107" width="5.6640625" style="1" customWidth="1"/>
    <col min="4108" max="4108" width="3.6640625" style="1"/>
    <col min="4109" max="4109" width="2.5" style="1" customWidth="1"/>
    <col min="4110" max="4112" width="5.6640625" style="1" customWidth="1"/>
    <col min="4113" max="4113" width="1.6640625" style="1" customWidth="1"/>
    <col min="4114" max="4116" width="5.6640625" style="1" customWidth="1"/>
    <col min="4117" max="4117" width="1.83203125" style="1" customWidth="1"/>
    <col min="4118" max="4120" width="5.6640625" style="1" customWidth="1"/>
    <col min="4121" max="4121" width="1.5" style="1" customWidth="1"/>
    <col min="4122" max="4124" width="5.6640625" style="1" customWidth="1"/>
    <col min="4125" max="4125" width="1.1640625" style="1" customWidth="1"/>
    <col min="4126" max="4126" width="3.33203125" style="1" customWidth="1"/>
    <col min="4127" max="4127" width="5.5" style="1" customWidth="1"/>
    <col min="4128" max="4128" width="5" style="1" customWidth="1"/>
    <col min="4129" max="4129" width="4.5" style="1" customWidth="1"/>
    <col min="4130" max="4130" width="4.6640625" style="1" customWidth="1"/>
    <col min="4131" max="4131" width="5.33203125" style="1" customWidth="1"/>
    <col min="4132" max="4132" width="7.33203125" style="1" customWidth="1"/>
    <col min="4133" max="4133" width="5.6640625" style="1" customWidth="1"/>
    <col min="4134" max="4134" width="5.1640625" style="1" customWidth="1"/>
    <col min="4135" max="4135" width="6" style="1" customWidth="1"/>
    <col min="4136" max="4136" width="6.5" style="1" customWidth="1"/>
    <col min="4137" max="4138" width="8.5" style="1" bestFit="1" customWidth="1"/>
    <col min="4139" max="4140" width="8.5" style="1" customWidth="1"/>
    <col min="4141" max="4141" width="8.6640625" style="1" bestFit="1" customWidth="1"/>
    <col min="4142" max="4142" width="8.5" style="1" customWidth="1"/>
    <col min="4143" max="4143" width="6.6640625" style="1" customWidth="1"/>
    <col min="4144" max="4144" width="5.83203125" style="1" customWidth="1"/>
    <col min="4145" max="4361" width="3.6640625" style="1"/>
    <col min="4362" max="4362" width="6.33203125" style="1" customWidth="1"/>
    <col min="4363" max="4363" width="5.6640625" style="1" customWidth="1"/>
    <col min="4364" max="4364" width="3.6640625" style="1"/>
    <col min="4365" max="4365" width="2.5" style="1" customWidth="1"/>
    <col min="4366" max="4368" width="5.6640625" style="1" customWidth="1"/>
    <col min="4369" max="4369" width="1.6640625" style="1" customWidth="1"/>
    <col min="4370" max="4372" width="5.6640625" style="1" customWidth="1"/>
    <col min="4373" max="4373" width="1.83203125" style="1" customWidth="1"/>
    <col min="4374" max="4376" width="5.6640625" style="1" customWidth="1"/>
    <col min="4377" max="4377" width="1.5" style="1" customWidth="1"/>
    <col min="4378" max="4380" width="5.6640625" style="1" customWidth="1"/>
    <col min="4381" max="4381" width="1.1640625" style="1" customWidth="1"/>
    <col min="4382" max="4382" width="3.33203125" style="1" customWidth="1"/>
    <col min="4383" max="4383" width="5.5" style="1" customWidth="1"/>
    <col min="4384" max="4384" width="5" style="1" customWidth="1"/>
    <col min="4385" max="4385" width="4.5" style="1" customWidth="1"/>
    <col min="4386" max="4386" width="4.6640625" style="1" customWidth="1"/>
    <col min="4387" max="4387" width="5.33203125" style="1" customWidth="1"/>
    <col min="4388" max="4388" width="7.33203125" style="1" customWidth="1"/>
    <col min="4389" max="4389" width="5.6640625" style="1" customWidth="1"/>
    <col min="4390" max="4390" width="5.1640625" style="1" customWidth="1"/>
    <col min="4391" max="4391" width="6" style="1" customWidth="1"/>
    <col min="4392" max="4392" width="6.5" style="1" customWidth="1"/>
    <col min="4393" max="4394" width="8.5" style="1" bestFit="1" customWidth="1"/>
    <col min="4395" max="4396" width="8.5" style="1" customWidth="1"/>
    <col min="4397" max="4397" width="8.6640625" style="1" bestFit="1" customWidth="1"/>
    <col min="4398" max="4398" width="8.5" style="1" customWidth="1"/>
    <col min="4399" max="4399" width="6.6640625" style="1" customWidth="1"/>
    <col min="4400" max="4400" width="5.83203125" style="1" customWidth="1"/>
    <col min="4401" max="4617" width="3.6640625" style="1"/>
    <col min="4618" max="4618" width="6.33203125" style="1" customWidth="1"/>
    <col min="4619" max="4619" width="5.6640625" style="1" customWidth="1"/>
    <col min="4620" max="4620" width="3.6640625" style="1"/>
    <col min="4621" max="4621" width="2.5" style="1" customWidth="1"/>
    <col min="4622" max="4624" width="5.6640625" style="1" customWidth="1"/>
    <col min="4625" max="4625" width="1.6640625" style="1" customWidth="1"/>
    <col min="4626" max="4628" width="5.6640625" style="1" customWidth="1"/>
    <col min="4629" max="4629" width="1.83203125" style="1" customWidth="1"/>
    <col min="4630" max="4632" width="5.6640625" style="1" customWidth="1"/>
    <col min="4633" max="4633" width="1.5" style="1" customWidth="1"/>
    <col min="4634" max="4636" width="5.6640625" style="1" customWidth="1"/>
    <col min="4637" max="4637" width="1.1640625" style="1" customWidth="1"/>
    <col min="4638" max="4638" width="3.33203125" style="1" customWidth="1"/>
    <col min="4639" max="4639" width="5.5" style="1" customWidth="1"/>
    <col min="4640" max="4640" width="5" style="1" customWidth="1"/>
    <col min="4641" max="4641" width="4.5" style="1" customWidth="1"/>
    <col min="4642" max="4642" width="4.6640625" style="1" customWidth="1"/>
    <col min="4643" max="4643" width="5.33203125" style="1" customWidth="1"/>
    <col min="4644" max="4644" width="7.33203125" style="1" customWidth="1"/>
    <col min="4645" max="4645" width="5.6640625" style="1" customWidth="1"/>
    <col min="4646" max="4646" width="5.1640625" style="1" customWidth="1"/>
    <col min="4647" max="4647" width="6" style="1" customWidth="1"/>
    <col min="4648" max="4648" width="6.5" style="1" customWidth="1"/>
    <col min="4649" max="4650" width="8.5" style="1" bestFit="1" customWidth="1"/>
    <col min="4651" max="4652" width="8.5" style="1" customWidth="1"/>
    <col min="4653" max="4653" width="8.6640625" style="1" bestFit="1" customWidth="1"/>
    <col min="4654" max="4654" width="8.5" style="1" customWidth="1"/>
    <col min="4655" max="4655" width="6.6640625" style="1" customWidth="1"/>
    <col min="4656" max="4656" width="5.83203125" style="1" customWidth="1"/>
    <col min="4657" max="4873" width="3.6640625" style="1"/>
    <col min="4874" max="4874" width="6.33203125" style="1" customWidth="1"/>
    <col min="4875" max="4875" width="5.6640625" style="1" customWidth="1"/>
    <col min="4876" max="4876" width="3.6640625" style="1"/>
    <col min="4877" max="4877" width="2.5" style="1" customWidth="1"/>
    <col min="4878" max="4880" width="5.6640625" style="1" customWidth="1"/>
    <col min="4881" max="4881" width="1.6640625" style="1" customWidth="1"/>
    <col min="4882" max="4884" width="5.6640625" style="1" customWidth="1"/>
    <col min="4885" max="4885" width="1.83203125" style="1" customWidth="1"/>
    <col min="4886" max="4888" width="5.6640625" style="1" customWidth="1"/>
    <col min="4889" max="4889" width="1.5" style="1" customWidth="1"/>
    <col min="4890" max="4892" width="5.6640625" style="1" customWidth="1"/>
    <col min="4893" max="4893" width="1.1640625" style="1" customWidth="1"/>
    <col min="4894" max="4894" width="3.33203125" style="1" customWidth="1"/>
    <col min="4895" max="4895" width="5.5" style="1" customWidth="1"/>
    <col min="4896" max="4896" width="5" style="1" customWidth="1"/>
    <col min="4897" max="4897" width="4.5" style="1" customWidth="1"/>
    <col min="4898" max="4898" width="4.6640625" style="1" customWidth="1"/>
    <col min="4899" max="4899" width="5.33203125" style="1" customWidth="1"/>
    <col min="4900" max="4900" width="7.33203125" style="1" customWidth="1"/>
    <col min="4901" max="4901" width="5.6640625" style="1" customWidth="1"/>
    <col min="4902" max="4902" width="5.1640625" style="1" customWidth="1"/>
    <col min="4903" max="4903" width="6" style="1" customWidth="1"/>
    <col min="4904" max="4904" width="6.5" style="1" customWidth="1"/>
    <col min="4905" max="4906" width="8.5" style="1" bestFit="1" customWidth="1"/>
    <col min="4907" max="4908" width="8.5" style="1" customWidth="1"/>
    <col min="4909" max="4909" width="8.6640625" style="1" bestFit="1" customWidth="1"/>
    <col min="4910" max="4910" width="8.5" style="1" customWidth="1"/>
    <col min="4911" max="4911" width="6.6640625" style="1" customWidth="1"/>
    <col min="4912" max="4912" width="5.83203125" style="1" customWidth="1"/>
    <col min="4913" max="5129" width="3.6640625" style="1"/>
    <col min="5130" max="5130" width="6.33203125" style="1" customWidth="1"/>
    <col min="5131" max="5131" width="5.6640625" style="1" customWidth="1"/>
    <col min="5132" max="5132" width="3.6640625" style="1"/>
    <col min="5133" max="5133" width="2.5" style="1" customWidth="1"/>
    <col min="5134" max="5136" width="5.6640625" style="1" customWidth="1"/>
    <col min="5137" max="5137" width="1.6640625" style="1" customWidth="1"/>
    <col min="5138" max="5140" width="5.6640625" style="1" customWidth="1"/>
    <col min="5141" max="5141" width="1.83203125" style="1" customWidth="1"/>
    <col min="5142" max="5144" width="5.6640625" style="1" customWidth="1"/>
    <col min="5145" max="5145" width="1.5" style="1" customWidth="1"/>
    <col min="5146" max="5148" width="5.6640625" style="1" customWidth="1"/>
    <col min="5149" max="5149" width="1.1640625" style="1" customWidth="1"/>
    <col min="5150" max="5150" width="3.33203125" style="1" customWidth="1"/>
    <col min="5151" max="5151" width="5.5" style="1" customWidth="1"/>
    <col min="5152" max="5152" width="5" style="1" customWidth="1"/>
    <col min="5153" max="5153" width="4.5" style="1" customWidth="1"/>
    <col min="5154" max="5154" width="4.6640625" style="1" customWidth="1"/>
    <col min="5155" max="5155" width="5.33203125" style="1" customWidth="1"/>
    <col min="5156" max="5156" width="7.33203125" style="1" customWidth="1"/>
    <col min="5157" max="5157" width="5.6640625" style="1" customWidth="1"/>
    <col min="5158" max="5158" width="5.1640625" style="1" customWidth="1"/>
    <col min="5159" max="5159" width="6" style="1" customWidth="1"/>
    <col min="5160" max="5160" width="6.5" style="1" customWidth="1"/>
    <col min="5161" max="5162" width="8.5" style="1" bestFit="1" customWidth="1"/>
    <col min="5163" max="5164" width="8.5" style="1" customWidth="1"/>
    <col min="5165" max="5165" width="8.6640625" style="1" bestFit="1" customWidth="1"/>
    <col min="5166" max="5166" width="8.5" style="1" customWidth="1"/>
    <col min="5167" max="5167" width="6.6640625" style="1" customWidth="1"/>
    <col min="5168" max="5168" width="5.83203125" style="1" customWidth="1"/>
    <col min="5169" max="5385" width="3.6640625" style="1"/>
    <col min="5386" max="5386" width="6.33203125" style="1" customWidth="1"/>
    <col min="5387" max="5387" width="5.6640625" style="1" customWidth="1"/>
    <col min="5388" max="5388" width="3.6640625" style="1"/>
    <col min="5389" max="5389" width="2.5" style="1" customWidth="1"/>
    <col min="5390" max="5392" width="5.6640625" style="1" customWidth="1"/>
    <col min="5393" max="5393" width="1.6640625" style="1" customWidth="1"/>
    <col min="5394" max="5396" width="5.6640625" style="1" customWidth="1"/>
    <col min="5397" max="5397" width="1.83203125" style="1" customWidth="1"/>
    <col min="5398" max="5400" width="5.6640625" style="1" customWidth="1"/>
    <col min="5401" max="5401" width="1.5" style="1" customWidth="1"/>
    <col min="5402" max="5404" width="5.6640625" style="1" customWidth="1"/>
    <col min="5405" max="5405" width="1.1640625" style="1" customWidth="1"/>
    <col min="5406" max="5406" width="3.33203125" style="1" customWidth="1"/>
    <col min="5407" max="5407" width="5.5" style="1" customWidth="1"/>
    <col min="5408" max="5408" width="5" style="1" customWidth="1"/>
    <col min="5409" max="5409" width="4.5" style="1" customWidth="1"/>
    <col min="5410" max="5410" width="4.6640625" style="1" customWidth="1"/>
    <col min="5411" max="5411" width="5.33203125" style="1" customWidth="1"/>
    <col min="5412" max="5412" width="7.33203125" style="1" customWidth="1"/>
    <col min="5413" max="5413" width="5.6640625" style="1" customWidth="1"/>
    <col min="5414" max="5414" width="5.1640625" style="1" customWidth="1"/>
    <col min="5415" max="5415" width="6" style="1" customWidth="1"/>
    <col min="5416" max="5416" width="6.5" style="1" customWidth="1"/>
    <col min="5417" max="5418" width="8.5" style="1" bestFit="1" customWidth="1"/>
    <col min="5419" max="5420" width="8.5" style="1" customWidth="1"/>
    <col min="5421" max="5421" width="8.6640625" style="1" bestFit="1" customWidth="1"/>
    <col min="5422" max="5422" width="8.5" style="1" customWidth="1"/>
    <col min="5423" max="5423" width="6.6640625" style="1" customWidth="1"/>
    <col min="5424" max="5424" width="5.83203125" style="1" customWidth="1"/>
    <col min="5425" max="5641" width="3.6640625" style="1"/>
    <col min="5642" max="5642" width="6.33203125" style="1" customWidth="1"/>
    <col min="5643" max="5643" width="5.6640625" style="1" customWidth="1"/>
    <col min="5644" max="5644" width="3.6640625" style="1"/>
    <col min="5645" max="5645" width="2.5" style="1" customWidth="1"/>
    <col min="5646" max="5648" width="5.6640625" style="1" customWidth="1"/>
    <col min="5649" max="5649" width="1.6640625" style="1" customWidth="1"/>
    <col min="5650" max="5652" width="5.6640625" style="1" customWidth="1"/>
    <col min="5653" max="5653" width="1.83203125" style="1" customWidth="1"/>
    <col min="5654" max="5656" width="5.6640625" style="1" customWidth="1"/>
    <col min="5657" max="5657" width="1.5" style="1" customWidth="1"/>
    <col min="5658" max="5660" width="5.6640625" style="1" customWidth="1"/>
    <col min="5661" max="5661" width="1.1640625" style="1" customWidth="1"/>
    <col min="5662" max="5662" width="3.33203125" style="1" customWidth="1"/>
    <col min="5663" max="5663" width="5.5" style="1" customWidth="1"/>
    <col min="5664" max="5664" width="5" style="1" customWidth="1"/>
    <col min="5665" max="5665" width="4.5" style="1" customWidth="1"/>
    <col min="5666" max="5666" width="4.6640625" style="1" customWidth="1"/>
    <col min="5667" max="5667" width="5.33203125" style="1" customWidth="1"/>
    <col min="5668" max="5668" width="7.33203125" style="1" customWidth="1"/>
    <col min="5669" max="5669" width="5.6640625" style="1" customWidth="1"/>
    <col min="5670" max="5670" width="5.1640625" style="1" customWidth="1"/>
    <col min="5671" max="5671" width="6" style="1" customWidth="1"/>
    <col min="5672" max="5672" width="6.5" style="1" customWidth="1"/>
    <col min="5673" max="5674" width="8.5" style="1" bestFit="1" customWidth="1"/>
    <col min="5675" max="5676" width="8.5" style="1" customWidth="1"/>
    <col min="5677" max="5677" width="8.6640625" style="1" bestFit="1" customWidth="1"/>
    <col min="5678" max="5678" width="8.5" style="1" customWidth="1"/>
    <col min="5679" max="5679" width="6.6640625" style="1" customWidth="1"/>
    <col min="5680" max="5680" width="5.83203125" style="1" customWidth="1"/>
    <col min="5681" max="5897" width="3.6640625" style="1"/>
    <col min="5898" max="5898" width="6.33203125" style="1" customWidth="1"/>
    <col min="5899" max="5899" width="5.6640625" style="1" customWidth="1"/>
    <col min="5900" max="5900" width="3.6640625" style="1"/>
    <col min="5901" max="5901" width="2.5" style="1" customWidth="1"/>
    <col min="5902" max="5904" width="5.6640625" style="1" customWidth="1"/>
    <col min="5905" max="5905" width="1.6640625" style="1" customWidth="1"/>
    <col min="5906" max="5908" width="5.6640625" style="1" customWidth="1"/>
    <col min="5909" max="5909" width="1.83203125" style="1" customWidth="1"/>
    <col min="5910" max="5912" width="5.6640625" style="1" customWidth="1"/>
    <col min="5913" max="5913" width="1.5" style="1" customWidth="1"/>
    <col min="5914" max="5916" width="5.6640625" style="1" customWidth="1"/>
    <col min="5917" max="5917" width="1.1640625" style="1" customWidth="1"/>
    <col min="5918" max="5918" width="3.33203125" style="1" customWidth="1"/>
    <col min="5919" max="5919" width="5.5" style="1" customWidth="1"/>
    <col min="5920" max="5920" width="5" style="1" customWidth="1"/>
    <col min="5921" max="5921" width="4.5" style="1" customWidth="1"/>
    <col min="5922" max="5922" width="4.6640625" style="1" customWidth="1"/>
    <col min="5923" max="5923" width="5.33203125" style="1" customWidth="1"/>
    <col min="5924" max="5924" width="7.33203125" style="1" customWidth="1"/>
    <col min="5925" max="5925" width="5.6640625" style="1" customWidth="1"/>
    <col min="5926" max="5926" width="5.1640625" style="1" customWidth="1"/>
    <col min="5927" max="5927" width="6" style="1" customWidth="1"/>
    <col min="5928" max="5928" width="6.5" style="1" customWidth="1"/>
    <col min="5929" max="5930" width="8.5" style="1" bestFit="1" customWidth="1"/>
    <col min="5931" max="5932" width="8.5" style="1" customWidth="1"/>
    <col min="5933" max="5933" width="8.6640625" style="1" bestFit="1" customWidth="1"/>
    <col min="5934" max="5934" width="8.5" style="1" customWidth="1"/>
    <col min="5935" max="5935" width="6.6640625" style="1" customWidth="1"/>
    <col min="5936" max="5936" width="5.83203125" style="1" customWidth="1"/>
    <col min="5937" max="6153" width="3.6640625" style="1"/>
    <col min="6154" max="6154" width="6.33203125" style="1" customWidth="1"/>
    <col min="6155" max="6155" width="5.6640625" style="1" customWidth="1"/>
    <col min="6156" max="6156" width="3.6640625" style="1"/>
    <col min="6157" max="6157" width="2.5" style="1" customWidth="1"/>
    <col min="6158" max="6160" width="5.6640625" style="1" customWidth="1"/>
    <col min="6161" max="6161" width="1.6640625" style="1" customWidth="1"/>
    <col min="6162" max="6164" width="5.6640625" style="1" customWidth="1"/>
    <col min="6165" max="6165" width="1.83203125" style="1" customWidth="1"/>
    <col min="6166" max="6168" width="5.6640625" style="1" customWidth="1"/>
    <col min="6169" max="6169" width="1.5" style="1" customWidth="1"/>
    <col min="6170" max="6172" width="5.6640625" style="1" customWidth="1"/>
    <col min="6173" max="6173" width="1.1640625" style="1" customWidth="1"/>
    <col min="6174" max="6174" width="3.33203125" style="1" customWidth="1"/>
    <col min="6175" max="6175" width="5.5" style="1" customWidth="1"/>
    <col min="6176" max="6176" width="5" style="1" customWidth="1"/>
    <col min="6177" max="6177" width="4.5" style="1" customWidth="1"/>
    <col min="6178" max="6178" width="4.6640625" style="1" customWidth="1"/>
    <col min="6179" max="6179" width="5.33203125" style="1" customWidth="1"/>
    <col min="6180" max="6180" width="7.33203125" style="1" customWidth="1"/>
    <col min="6181" max="6181" width="5.6640625" style="1" customWidth="1"/>
    <col min="6182" max="6182" width="5.1640625" style="1" customWidth="1"/>
    <col min="6183" max="6183" width="6" style="1" customWidth="1"/>
    <col min="6184" max="6184" width="6.5" style="1" customWidth="1"/>
    <col min="6185" max="6186" width="8.5" style="1" bestFit="1" customWidth="1"/>
    <col min="6187" max="6188" width="8.5" style="1" customWidth="1"/>
    <col min="6189" max="6189" width="8.6640625" style="1" bestFit="1" customWidth="1"/>
    <col min="6190" max="6190" width="8.5" style="1" customWidth="1"/>
    <col min="6191" max="6191" width="6.6640625" style="1" customWidth="1"/>
    <col min="6192" max="6192" width="5.83203125" style="1" customWidth="1"/>
    <col min="6193" max="6409" width="3.6640625" style="1"/>
    <col min="6410" max="6410" width="6.33203125" style="1" customWidth="1"/>
    <col min="6411" max="6411" width="5.6640625" style="1" customWidth="1"/>
    <col min="6412" max="6412" width="3.6640625" style="1"/>
    <col min="6413" max="6413" width="2.5" style="1" customWidth="1"/>
    <col min="6414" max="6416" width="5.6640625" style="1" customWidth="1"/>
    <col min="6417" max="6417" width="1.6640625" style="1" customWidth="1"/>
    <col min="6418" max="6420" width="5.6640625" style="1" customWidth="1"/>
    <col min="6421" max="6421" width="1.83203125" style="1" customWidth="1"/>
    <col min="6422" max="6424" width="5.6640625" style="1" customWidth="1"/>
    <col min="6425" max="6425" width="1.5" style="1" customWidth="1"/>
    <col min="6426" max="6428" width="5.6640625" style="1" customWidth="1"/>
    <col min="6429" max="6429" width="1.1640625" style="1" customWidth="1"/>
    <col min="6430" max="6430" width="3.33203125" style="1" customWidth="1"/>
    <col min="6431" max="6431" width="5.5" style="1" customWidth="1"/>
    <col min="6432" max="6432" width="5" style="1" customWidth="1"/>
    <col min="6433" max="6433" width="4.5" style="1" customWidth="1"/>
    <col min="6434" max="6434" width="4.6640625" style="1" customWidth="1"/>
    <col min="6435" max="6435" width="5.33203125" style="1" customWidth="1"/>
    <col min="6436" max="6436" width="7.33203125" style="1" customWidth="1"/>
    <col min="6437" max="6437" width="5.6640625" style="1" customWidth="1"/>
    <col min="6438" max="6438" width="5.1640625" style="1" customWidth="1"/>
    <col min="6439" max="6439" width="6" style="1" customWidth="1"/>
    <col min="6440" max="6440" width="6.5" style="1" customWidth="1"/>
    <col min="6441" max="6442" width="8.5" style="1" bestFit="1" customWidth="1"/>
    <col min="6443" max="6444" width="8.5" style="1" customWidth="1"/>
    <col min="6445" max="6445" width="8.6640625" style="1" bestFit="1" customWidth="1"/>
    <col min="6446" max="6446" width="8.5" style="1" customWidth="1"/>
    <col min="6447" max="6447" width="6.6640625" style="1" customWidth="1"/>
    <col min="6448" max="6448" width="5.83203125" style="1" customWidth="1"/>
    <col min="6449" max="6665" width="3.6640625" style="1"/>
    <col min="6666" max="6666" width="6.33203125" style="1" customWidth="1"/>
    <col min="6667" max="6667" width="5.6640625" style="1" customWidth="1"/>
    <col min="6668" max="6668" width="3.6640625" style="1"/>
    <col min="6669" max="6669" width="2.5" style="1" customWidth="1"/>
    <col min="6670" max="6672" width="5.6640625" style="1" customWidth="1"/>
    <col min="6673" max="6673" width="1.6640625" style="1" customWidth="1"/>
    <col min="6674" max="6676" width="5.6640625" style="1" customWidth="1"/>
    <col min="6677" max="6677" width="1.83203125" style="1" customWidth="1"/>
    <col min="6678" max="6680" width="5.6640625" style="1" customWidth="1"/>
    <col min="6681" max="6681" width="1.5" style="1" customWidth="1"/>
    <col min="6682" max="6684" width="5.6640625" style="1" customWidth="1"/>
    <col min="6685" max="6685" width="1.1640625" style="1" customWidth="1"/>
    <col min="6686" max="6686" width="3.33203125" style="1" customWidth="1"/>
    <col min="6687" max="6687" width="5.5" style="1" customWidth="1"/>
    <col min="6688" max="6688" width="5" style="1" customWidth="1"/>
    <col min="6689" max="6689" width="4.5" style="1" customWidth="1"/>
    <col min="6690" max="6690" width="4.6640625" style="1" customWidth="1"/>
    <col min="6691" max="6691" width="5.33203125" style="1" customWidth="1"/>
    <col min="6692" max="6692" width="7.33203125" style="1" customWidth="1"/>
    <col min="6693" max="6693" width="5.6640625" style="1" customWidth="1"/>
    <col min="6694" max="6694" width="5.1640625" style="1" customWidth="1"/>
    <col min="6695" max="6695" width="6" style="1" customWidth="1"/>
    <col min="6696" max="6696" width="6.5" style="1" customWidth="1"/>
    <col min="6697" max="6698" width="8.5" style="1" bestFit="1" customWidth="1"/>
    <col min="6699" max="6700" width="8.5" style="1" customWidth="1"/>
    <col min="6701" max="6701" width="8.6640625" style="1" bestFit="1" customWidth="1"/>
    <col min="6702" max="6702" width="8.5" style="1" customWidth="1"/>
    <col min="6703" max="6703" width="6.6640625" style="1" customWidth="1"/>
    <col min="6704" max="6704" width="5.83203125" style="1" customWidth="1"/>
    <col min="6705" max="6921" width="3.6640625" style="1"/>
    <col min="6922" max="6922" width="6.33203125" style="1" customWidth="1"/>
    <col min="6923" max="6923" width="5.6640625" style="1" customWidth="1"/>
    <col min="6924" max="6924" width="3.6640625" style="1"/>
    <col min="6925" max="6925" width="2.5" style="1" customWidth="1"/>
    <col min="6926" max="6928" width="5.6640625" style="1" customWidth="1"/>
    <col min="6929" max="6929" width="1.6640625" style="1" customWidth="1"/>
    <col min="6930" max="6932" width="5.6640625" style="1" customWidth="1"/>
    <col min="6933" max="6933" width="1.83203125" style="1" customWidth="1"/>
    <col min="6934" max="6936" width="5.6640625" style="1" customWidth="1"/>
    <col min="6937" max="6937" width="1.5" style="1" customWidth="1"/>
    <col min="6938" max="6940" width="5.6640625" style="1" customWidth="1"/>
    <col min="6941" max="6941" width="1.1640625" style="1" customWidth="1"/>
    <col min="6942" max="6942" width="3.33203125" style="1" customWidth="1"/>
    <col min="6943" max="6943" width="5.5" style="1" customWidth="1"/>
    <col min="6944" max="6944" width="5" style="1" customWidth="1"/>
    <col min="6945" max="6945" width="4.5" style="1" customWidth="1"/>
    <col min="6946" max="6946" width="4.6640625" style="1" customWidth="1"/>
    <col min="6947" max="6947" width="5.33203125" style="1" customWidth="1"/>
    <col min="6948" max="6948" width="7.33203125" style="1" customWidth="1"/>
    <col min="6949" max="6949" width="5.6640625" style="1" customWidth="1"/>
    <col min="6950" max="6950" width="5.1640625" style="1" customWidth="1"/>
    <col min="6951" max="6951" width="6" style="1" customWidth="1"/>
    <col min="6952" max="6952" width="6.5" style="1" customWidth="1"/>
    <col min="6953" max="6954" width="8.5" style="1" bestFit="1" customWidth="1"/>
    <col min="6955" max="6956" width="8.5" style="1" customWidth="1"/>
    <col min="6957" max="6957" width="8.6640625" style="1" bestFit="1" customWidth="1"/>
    <col min="6958" max="6958" width="8.5" style="1" customWidth="1"/>
    <col min="6959" max="6959" width="6.6640625" style="1" customWidth="1"/>
    <col min="6960" max="6960" width="5.83203125" style="1" customWidth="1"/>
    <col min="6961" max="7177" width="3.6640625" style="1"/>
    <col min="7178" max="7178" width="6.33203125" style="1" customWidth="1"/>
    <col min="7179" max="7179" width="5.6640625" style="1" customWidth="1"/>
    <col min="7180" max="7180" width="3.6640625" style="1"/>
    <col min="7181" max="7181" width="2.5" style="1" customWidth="1"/>
    <col min="7182" max="7184" width="5.6640625" style="1" customWidth="1"/>
    <col min="7185" max="7185" width="1.6640625" style="1" customWidth="1"/>
    <col min="7186" max="7188" width="5.6640625" style="1" customWidth="1"/>
    <col min="7189" max="7189" width="1.83203125" style="1" customWidth="1"/>
    <col min="7190" max="7192" width="5.6640625" style="1" customWidth="1"/>
    <col min="7193" max="7193" width="1.5" style="1" customWidth="1"/>
    <col min="7194" max="7196" width="5.6640625" style="1" customWidth="1"/>
    <col min="7197" max="7197" width="1.1640625" style="1" customWidth="1"/>
    <col min="7198" max="7198" width="3.33203125" style="1" customWidth="1"/>
    <col min="7199" max="7199" width="5.5" style="1" customWidth="1"/>
    <col min="7200" max="7200" width="5" style="1" customWidth="1"/>
    <col min="7201" max="7201" width="4.5" style="1" customWidth="1"/>
    <col min="7202" max="7202" width="4.6640625" style="1" customWidth="1"/>
    <col min="7203" max="7203" width="5.33203125" style="1" customWidth="1"/>
    <col min="7204" max="7204" width="7.33203125" style="1" customWidth="1"/>
    <col min="7205" max="7205" width="5.6640625" style="1" customWidth="1"/>
    <col min="7206" max="7206" width="5.1640625" style="1" customWidth="1"/>
    <col min="7207" max="7207" width="6" style="1" customWidth="1"/>
    <col min="7208" max="7208" width="6.5" style="1" customWidth="1"/>
    <col min="7209" max="7210" width="8.5" style="1" bestFit="1" customWidth="1"/>
    <col min="7211" max="7212" width="8.5" style="1" customWidth="1"/>
    <col min="7213" max="7213" width="8.6640625" style="1" bestFit="1" customWidth="1"/>
    <col min="7214" max="7214" width="8.5" style="1" customWidth="1"/>
    <col min="7215" max="7215" width="6.6640625" style="1" customWidth="1"/>
    <col min="7216" max="7216" width="5.83203125" style="1" customWidth="1"/>
    <col min="7217" max="7433" width="3.6640625" style="1"/>
    <col min="7434" max="7434" width="6.33203125" style="1" customWidth="1"/>
    <col min="7435" max="7435" width="5.6640625" style="1" customWidth="1"/>
    <col min="7436" max="7436" width="3.6640625" style="1"/>
    <col min="7437" max="7437" width="2.5" style="1" customWidth="1"/>
    <col min="7438" max="7440" width="5.6640625" style="1" customWidth="1"/>
    <col min="7441" max="7441" width="1.6640625" style="1" customWidth="1"/>
    <col min="7442" max="7444" width="5.6640625" style="1" customWidth="1"/>
    <col min="7445" max="7445" width="1.83203125" style="1" customWidth="1"/>
    <col min="7446" max="7448" width="5.6640625" style="1" customWidth="1"/>
    <col min="7449" max="7449" width="1.5" style="1" customWidth="1"/>
    <col min="7450" max="7452" width="5.6640625" style="1" customWidth="1"/>
    <col min="7453" max="7453" width="1.1640625" style="1" customWidth="1"/>
    <col min="7454" max="7454" width="3.33203125" style="1" customWidth="1"/>
    <col min="7455" max="7455" width="5.5" style="1" customWidth="1"/>
    <col min="7456" max="7456" width="5" style="1" customWidth="1"/>
    <col min="7457" max="7457" width="4.5" style="1" customWidth="1"/>
    <col min="7458" max="7458" width="4.6640625" style="1" customWidth="1"/>
    <col min="7459" max="7459" width="5.33203125" style="1" customWidth="1"/>
    <col min="7460" max="7460" width="7.33203125" style="1" customWidth="1"/>
    <col min="7461" max="7461" width="5.6640625" style="1" customWidth="1"/>
    <col min="7462" max="7462" width="5.1640625" style="1" customWidth="1"/>
    <col min="7463" max="7463" width="6" style="1" customWidth="1"/>
    <col min="7464" max="7464" width="6.5" style="1" customWidth="1"/>
    <col min="7465" max="7466" width="8.5" style="1" bestFit="1" customWidth="1"/>
    <col min="7467" max="7468" width="8.5" style="1" customWidth="1"/>
    <col min="7469" max="7469" width="8.6640625" style="1" bestFit="1" customWidth="1"/>
    <col min="7470" max="7470" width="8.5" style="1" customWidth="1"/>
    <col min="7471" max="7471" width="6.6640625" style="1" customWidth="1"/>
    <col min="7472" max="7472" width="5.83203125" style="1" customWidth="1"/>
    <col min="7473" max="7689" width="3.6640625" style="1"/>
    <col min="7690" max="7690" width="6.33203125" style="1" customWidth="1"/>
    <col min="7691" max="7691" width="5.6640625" style="1" customWidth="1"/>
    <col min="7692" max="7692" width="3.6640625" style="1"/>
    <col min="7693" max="7693" width="2.5" style="1" customWidth="1"/>
    <col min="7694" max="7696" width="5.6640625" style="1" customWidth="1"/>
    <col min="7697" max="7697" width="1.6640625" style="1" customWidth="1"/>
    <col min="7698" max="7700" width="5.6640625" style="1" customWidth="1"/>
    <col min="7701" max="7701" width="1.83203125" style="1" customWidth="1"/>
    <col min="7702" max="7704" width="5.6640625" style="1" customWidth="1"/>
    <col min="7705" max="7705" width="1.5" style="1" customWidth="1"/>
    <col min="7706" max="7708" width="5.6640625" style="1" customWidth="1"/>
    <col min="7709" max="7709" width="1.1640625" style="1" customWidth="1"/>
    <col min="7710" max="7710" width="3.33203125" style="1" customWidth="1"/>
    <col min="7711" max="7711" width="5.5" style="1" customWidth="1"/>
    <col min="7712" max="7712" width="5" style="1" customWidth="1"/>
    <col min="7713" max="7713" width="4.5" style="1" customWidth="1"/>
    <col min="7714" max="7714" width="4.6640625" style="1" customWidth="1"/>
    <col min="7715" max="7715" width="5.33203125" style="1" customWidth="1"/>
    <col min="7716" max="7716" width="7.33203125" style="1" customWidth="1"/>
    <col min="7717" max="7717" width="5.6640625" style="1" customWidth="1"/>
    <col min="7718" max="7718" width="5.1640625" style="1" customWidth="1"/>
    <col min="7719" max="7719" width="6" style="1" customWidth="1"/>
    <col min="7720" max="7720" width="6.5" style="1" customWidth="1"/>
    <col min="7721" max="7722" width="8.5" style="1" bestFit="1" customWidth="1"/>
    <col min="7723" max="7724" width="8.5" style="1" customWidth="1"/>
    <col min="7725" max="7725" width="8.6640625" style="1" bestFit="1" customWidth="1"/>
    <col min="7726" max="7726" width="8.5" style="1" customWidth="1"/>
    <col min="7727" max="7727" width="6.6640625" style="1" customWidth="1"/>
    <col min="7728" max="7728" width="5.83203125" style="1" customWidth="1"/>
    <col min="7729" max="7945" width="3.6640625" style="1"/>
    <col min="7946" max="7946" width="6.33203125" style="1" customWidth="1"/>
    <col min="7947" max="7947" width="5.6640625" style="1" customWidth="1"/>
    <col min="7948" max="7948" width="3.6640625" style="1"/>
    <col min="7949" max="7949" width="2.5" style="1" customWidth="1"/>
    <col min="7950" max="7952" width="5.6640625" style="1" customWidth="1"/>
    <col min="7953" max="7953" width="1.6640625" style="1" customWidth="1"/>
    <col min="7954" max="7956" width="5.6640625" style="1" customWidth="1"/>
    <col min="7957" max="7957" width="1.83203125" style="1" customWidth="1"/>
    <col min="7958" max="7960" width="5.6640625" style="1" customWidth="1"/>
    <col min="7961" max="7961" width="1.5" style="1" customWidth="1"/>
    <col min="7962" max="7964" width="5.6640625" style="1" customWidth="1"/>
    <col min="7965" max="7965" width="1.1640625" style="1" customWidth="1"/>
    <col min="7966" max="7966" width="3.33203125" style="1" customWidth="1"/>
    <col min="7967" max="7967" width="5.5" style="1" customWidth="1"/>
    <col min="7968" max="7968" width="5" style="1" customWidth="1"/>
    <col min="7969" max="7969" width="4.5" style="1" customWidth="1"/>
    <col min="7970" max="7970" width="4.6640625" style="1" customWidth="1"/>
    <col min="7971" max="7971" width="5.33203125" style="1" customWidth="1"/>
    <col min="7972" max="7972" width="7.33203125" style="1" customWidth="1"/>
    <col min="7973" max="7973" width="5.6640625" style="1" customWidth="1"/>
    <col min="7974" max="7974" width="5.1640625" style="1" customWidth="1"/>
    <col min="7975" max="7975" width="6" style="1" customWidth="1"/>
    <col min="7976" max="7976" width="6.5" style="1" customWidth="1"/>
    <col min="7977" max="7978" width="8.5" style="1" bestFit="1" customWidth="1"/>
    <col min="7979" max="7980" width="8.5" style="1" customWidth="1"/>
    <col min="7981" max="7981" width="8.6640625" style="1" bestFit="1" customWidth="1"/>
    <col min="7982" max="7982" width="8.5" style="1" customWidth="1"/>
    <col min="7983" max="7983" width="6.6640625" style="1" customWidth="1"/>
    <col min="7984" max="7984" width="5.83203125" style="1" customWidth="1"/>
    <col min="7985" max="8201" width="3.6640625" style="1"/>
    <col min="8202" max="8202" width="6.33203125" style="1" customWidth="1"/>
    <col min="8203" max="8203" width="5.6640625" style="1" customWidth="1"/>
    <col min="8204" max="8204" width="3.6640625" style="1"/>
    <col min="8205" max="8205" width="2.5" style="1" customWidth="1"/>
    <col min="8206" max="8208" width="5.6640625" style="1" customWidth="1"/>
    <col min="8209" max="8209" width="1.6640625" style="1" customWidth="1"/>
    <col min="8210" max="8212" width="5.6640625" style="1" customWidth="1"/>
    <col min="8213" max="8213" width="1.83203125" style="1" customWidth="1"/>
    <col min="8214" max="8216" width="5.6640625" style="1" customWidth="1"/>
    <col min="8217" max="8217" width="1.5" style="1" customWidth="1"/>
    <col min="8218" max="8220" width="5.6640625" style="1" customWidth="1"/>
    <col min="8221" max="8221" width="1.1640625" style="1" customWidth="1"/>
    <col min="8222" max="8222" width="3.33203125" style="1" customWidth="1"/>
    <col min="8223" max="8223" width="5.5" style="1" customWidth="1"/>
    <col min="8224" max="8224" width="5" style="1" customWidth="1"/>
    <col min="8225" max="8225" width="4.5" style="1" customWidth="1"/>
    <col min="8226" max="8226" width="4.6640625" style="1" customWidth="1"/>
    <col min="8227" max="8227" width="5.33203125" style="1" customWidth="1"/>
    <col min="8228" max="8228" width="7.33203125" style="1" customWidth="1"/>
    <col min="8229" max="8229" width="5.6640625" style="1" customWidth="1"/>
    <col min="8230" max="8230" width="5.1640625" style="1" customWidth="1"/>
    <col min="8231" max="8231" width="6" style="1" customWidth="1"/>
    <col min="8232" max="8232" width="6.5" style="1" customWidth="1"/>
    <col min="8233" max="8234" width="8.5" style="1" bestFit="1" customWidth="1"/>
    <col min="8235" max="8236" width="8.5" style="1" customWidth="1"/>
    <col min="8237" max="8237" width="8.6640625" style="1" bestFit="1" customWidth="1"/>
    <col min="8238" max="8238" width="8.5" style="1" customWidth="1"/>
    <col min="8239" max="8239" width="6.6640625" style="1" customWidth="1"/>
    <col min="8240" max="8240" width="5.83203125" style="1" customWidth="1"/>
    <col min="8241" max="8457" width="3.6640625" style="1"/>
    <col min="8458" max="8458" width="6.33203125" style="1" customWidth="1"/>
    <col min="8459" max="8459" width="5.6640625" style="1" customWidth="1"/>
    <col min="8460" max="8460" width="3.6640625" style="1"/>
    <col min="8461" max="8461" width="2.5" style="1" customWidth="1"/>
    <col min="8462" max="8464" width="5.6640625" style="1" customWidth="1"/>
    <col min="8465" max="8465" width="1.6640625" style="1" customWidth="1"/>
    <col min="8466" max="8468" width="5.6640625" style="1" customWidth="1"/>
    <col min="8469" max="8469" width="1.83203125" style="1" customWidth="1"/>
    <col min="8470" max="8472" width="5.6640625" style="1" customWidth="1"/>
    <col min="8473" max="8473" width="1.5" style="1" customWidth="1"/>
    <col min="8474" max="8476" width="5.6640625" style="1" customWidth="1"/>
    <col min="8477" max="8477" width="1.1640625" style="1" customWidth="1"/>
    <col min="8478" max="8478" width="3.33203125" style="1" customWidth="1"/>
    <col min="8479" max="8479" width="5.5" style="1" customWidth="1"/>
    <col min="8480" max="8480" width="5" style="1" customWidth="1"/>
    <col min="8481" max="8481" width="4.5" style="1" customWidth="1"/>
    <col min="8482" max="8482" width="4.6640625" style="1" customWidth="1"/>
    <col min="8483" max="8483" width="5.33203125" style="1" customWidth="1"/>
    <col min="8484" max="8484" width="7.33203125" style="1" customWidth="1"/>
    <col min="8485" max="8485" width="5.6640625" style="1" customWidth="1"/>
    <col min="8486" max="8486" width="5.1640625" style="1" customWidth="1"/>
    <col min="8487" max="8487" width="6" style="1" customWidth="1"/>
    <col min="8488" max="8488" width="6.5" style="1" customWidth="1"/>
    <col min="8489" max="8490" width="8.5" style="1" bestFit="1" customWidth="1"/>
    <col min="8491" max="8492" width="8.5" style="1" customWidth="1"/>
    <col min="8493" max="8493" width="8.6640625" style="1" bestFit="1" customWidth="1"/>
    <col min="8494" max="8494" width="8.5" style="1" customWidth="1"/>
    <col min="8495" max="8495" width="6.6640625" style="1" customWidth="1"/>
    <col min="8496" max="8496" width="5.83203125" style="1" customWidth="1"/>
    <col min="8497" max="8713" width="3.6640625" style="1"/>
    <col min="8714" max="8714" width="6.33203125" style="1" customWidth="1"/>
    <col min="8715" max="8715" width="5.6640625" style="1" customWidth="1"/>
    <col min="8716" max="8716" width="3.6640625" style="1"/>
    <col min="8717" max="8717" width="2.5" style="1" customWidth="1"/>
    <col min="8718" max="8720" width="5.6640625" style="1" customWidth="1"/>
    <col min="8721" max="8721" width="1.6640625" style="1" customWidth="1"/>
    <col min="8722" max="8724" width="5.6640625" style="1" customWidth="1"/>
    <col min="8725" max="8725" width="1.83203125" style="1" customWidth="1"/>
    <col min="8726" max="8728" width="5.6640625" style="1" customWidth="1"/>
    <col min="8729" max="8729" width="1.5" style="1" customWidth="1"/>
    <col min="8730" max="8732" width="5.6640625" style="1" customWidth="1"/>
    <col min="8733" max="8733" width="1.1640625" style="1" customWidth="1"/>
    <col min="8734" max="8734" width="3.33203125" style="1" customWidth="1"/>
    <col min="8735" max="8735" width="5.5" style="1" customWidth="1"/>
    <col min="8736" max="8736" width="5" style="1" customWidth="1"/>
    <col min="8737" max="8737" width="4.5" style="1" customWidth="1"/>
    <col min="8738" max="8738" width="4.6640625" style="1" customWidth="1"/>
    <col min="8739" max="8739" width="5.33203125" style="1" customWidth="1"/>
    <col min="8740" max="8740" width="7.33203125" style="1" customWidth="1"/>
    <col min="8741" max="8741" width="5.6640625" style="1" customWidth="1"/>
    <col min="8742" max="8742" width="5.1640625" style="1" customWidth="1"/>
    <col min="8743" max="8743" width="6" style="1" customWidth="1"/>
    <col min="8744" max="8744" width="6.5" style="1" customWidth="1"/>
    <col min="8745" max="8746" width="8.5" style="1" bestFit="1" customWidth="1"/>
    <col min="8747" max="8748" width="8.5" style="1" customWidth="1"/>
    <col min="8749" max="8749" width="8.6640625" style="1" bestFit="1" customWidth="1"/>
    <col min="8750" max="8750" width="8.5" style="1" customWidth="1"/>
    <col min="8751" max="8751" width="6.6640625" style="1" customWidth="1"/>
    <col min="8752" max="8752" width="5.83203125" style="1" customWidth="1"/>
    <col min="8753" max="8969" width="3.6640625" style="1"/>
    <col min="8970" max="8970" width="6.33203125" style="1" customWidth="1"/>
    <col min="8971" max="8971" width="5.6640625" style="1" customWidth="1"/>
    <col min="8972" max="8972" width="3.6640625" style="1"/>
    <col min="8973" max="8973" width="2.5" style="1" customWidth="1"/>
    <col min="8974" max="8976" width="5.6640625" style="1" customWidth="1"/>
    <col min="8977" max="8977" width="1.6640625" style="1" customWidth="1"/>
    <col min="8978" max="8980" width="5.6640625" style="1" customWidth="1"/>
    <col min="8981" max="8981" width="1.83203125" style="1" customWidth="1"/>
    <col min="8982" max="8984" width="5.6640625" style="1" customWidth="1"/>
    <col min="8985" max="8985" width="1.5" style="1" customWidth="1"/>
    <col min="8986" max="8988" width="5.6640625" style="1" customWidth="1"/>
    <col min="8989" max="8989" width="1.1640625" style="1" customWidth="1"/>
    <col min="8990" max="8990" width="3.33203125" style="1" customWidth="1"/>
    <col min="8991" max="8991" width="5.5" style="1" customWidth="1"/>
    <col min="8992" max="8992" width="5" style="1" customWidth="1"/>
    <col min="8993" max="8993" width="4.5" style="1" customWidth="1"/>
    <col min="8994" max="8994" width="4.6640625" style="1" customWidth="1"/>
    <col min="8995" max="8995" width="5.33203125" style="1" customWidth="1"/>
    <col min="8996" max="8996" width="7.33203125" style="1" customWidth="1"/>
    <col min="8997" max="8997" width="5.6640625" style="1" customWidth="1"/>
    <col min="8998" max="8998" width="5.1640625" style="1" customWidth="1"/>
    <col min="8999" max="8999" width="6" style="1" customWidth="1"/>
    <col min="9000" max="9000" width="6.5" style="1" customWidth="1"/>
    <col min="9001" max="9002" width="8.5" style="1" bestFit="1" customWidth="1"/>
    <col min="9003" max="9004" width="8.5" style="1" customWidth="1"/>
    <col min="9005" max="9005" width="8.6640625" style="1" bestFit="1" customWidth="1"/>
    <col min="9006" max="9006" width="8.5" style="1" customWidth="1"/>
    <col min="9007" max="9007" width="6.6640625" style="1" customWidth="1"/>
    <col min="9008" max="9008" width="5.83203125" style="1" customWidth="1"/>
    <col min="9009" max="9225" width="3.6640625" style="1"/>
    <col min="9226" max="9226" width="6.33203125" style="1" customWidth="1"/>
    <col min="9227" max="9227" width="5.6640625" style="1" customWidth="1"/>
    <col min="9228" max="9228" width="3.6640625" style="1"/>
    <col min="9229" max="9229" width="2.5" style="1" customWidth="1"/>
    <col min="9230" max="9232" width="5.6640625" style="1" customWidth="1"/>
    <col min="9233" max="9233" width="1.6640625" style="1" customWidth="1"/>
    <col min="9234" max="9236" width="5.6640625" style="1" customWidth="1"/>
    <col min="9237" max="9237" width="1.83203125" style="1" customWidth="1"/>
    <col min="9238" max="9240" width="5.6640625" style="1" customWidth="1"/>
    <col min="9241" max="9241" width="1.5" style="1" customWidth="1"/>
    <col min="9242" max="9244" width="5.6640625" style="1" customWidth="1"/>
    <col min="9245" max="9245" width="1.1640625" style="1" customWidth="1"/>
    <col min="9246" max="9246" width="3.33203125" style="1" customWidth="1"/>
    <col min="9247" max="9247" width="5.5" style="1" customWidth="1"/>
    <col min="9248" max="9248" width="5" style="1" customWidth="1"/>
    <col min="9249" max="9249" width="4.5" style="1" customWidth="1"/>
    <col min="9250" max="9250" width="4.6640625" style="1" customWidth="1"/>
    <col min="9251" max="9251" width="5.33203125" style="1" customWidth="1"/>
    <col min="9252" max="9252" width="7.33203125" style="1" customWidth="1"/>
    <col min="9253" max="9253" width="5.6640625" style="1" customWidth="1"/>
    <col min="9254" max="9254" width="5.1640625" style="1" customWidth="1"/>
    <col min="9255" max="9255" width="6" style="1" customWidth="1"/>
    <col min="9256" max="9256" width="6.5" style="1" customWidth="1"/>
    <col min="9257" max="9258" width="8.5" style="1" bestFit="1" customWidth="1"/>
    <col min="9259" max="9260" width="8.5" style="1" customWidth="1"/>
    <col min="9261" max="9261" width="8.6640625" style="1" bestFit="1" customWidth="1"/>
    <col min="9262" max="9262" width="8.5" style="1" customWidth="1"/>
    <col min="9263" max="9263" width="6.6640625" style="1" customWidth="1"/>
    <col min="9264" max="9264" width="5.83203125" style="1" customWidth="1"/>
    <col min="9265" max="9481" width="3.6640625" style="1"/>
    <col min="9482" max="9482" width="6.33203125" style="1" customWidth="1"/>
    <col min="9483" max="9483" width="5.6640625" style="1" customWidth="1"/>
    <col min="9484" max="9484" width="3.6640625" style="1"/>
    <col min="9485" max="9485" width="2.5" style="1" customWidth="1"/>
    <col min="9486" max="9488" width="5.6640625" style="1" customWidth="1"/>
    <col min="9489" max="9489" width="1.6640625" style="1" customWidth="1"/>
    <col min="9490" max="9492" width="5.6640625" style="1" customWidth="1"/>
    <col min="9493" max="9493" width="1.83203125" style="1" customWidth="1"/>
    <col min="9494" max="9496" width="5.6640625" style="1" customWidth="1"/>
    <col min="9497" max="9497" width="1.5" style="1" customWidth="1"/>
    <col min="9498" max="9500" width="5.6640625" style="1" customWidth="1"/>
    <col min="9501" max="9501" width="1.1640625" style="1" customWidth="1"/>
    <col min="9502" max="9502" width="3.33203125" style="1" customWidth="1"/>
    <col min="9503" max="9503" width="5.5" style="1" customWidth="1"/>
    <col min="9504" max="9504" width="5" style="1" customWidth="1"/>
    <col min="9505" max="9505" width="4.5" style="1" customWidth="1"/>
    <col min="9506" max="9506" width="4.6640625" style="1" customWidth="1"/>
    <col min="9507" max="9507" width="5.33203125" style="1" customWidth="1"/>
    <col min="9508" max="9508" width="7.33203125" style="1" customWidth="1"/>
    <col min="9509" max="9509" width="5.6640625" style="1" customWidth="1"/>
    <col min="9510" max="9510" width="5.1640625" style="1" customWidth="1"/>
    <col min="9511" max="9511" width="6" style="1" customWidth="1"/>
    <col min="9512" max="9512" width="6.5" style="1" customWidth="1"/>
    <col min="9513" max="9514" width="8.5" style="1" bestFit="1" customWidth="1"/>
    <col min="9515" max="9516" width="8.5" style="1" customWidth="1"/>
    <col min="9517" max="9517" width="8.6640625" style="1" bestFit="1" customWidth="1"/>
    <col min="9518" max="9518" width="8.5" style="1" customWidth="1"/>
    <col min="9519" max="9519" width="6.6640625" style="1" customWidth="1"/>
    <col min="9520" max="9520" width="5.83203125" style="1" customWidth="1"/>
    <col min="9521" max="9737" width="3.6640625" style="1"/>
    <col min="9738" max="9738" width="6.33203125" style="1" customWidth="1"/>
    <col min="9739" max="9739" width="5.6640625" style="1" customWidth="1"/>
    <col min="9740" max="9740" width="3.6640625" style="1"/>
    <col min="9741" max="9741" width="2.5" style="1" customWidth="1"/>
    <col min="9742" max="9744" width="5.6640625" style="1" customWidth="1"/>
    <col min="9745" max="9745" width="1.6640625" style="1" customWidth="1"/>
    <col min="9746" max="9748" width="5.6640625" style="1" customWidth="1"/>
    <col min="9749" max="9749" width="1.83203125" style="1" customWidth="1"/>
    <col min="9750" max="9752" width="5.6640625" style="1" customWidth="1"/>
    <col min="9753" max="9753" width="1.5" style="1" customWidth="1"/>
    <col min="9754" max="9756" width="5.6640625" style="1" customWidth="1"/>
    <col min="9757" max="9757" width="1.1640625" style="1" customWidth="1"/>
    <col min="9758" max="9758" width="3.33203125" style="1" customWidth="1"/>
    <col min="9759" max="9759" width="5.5" style="1" customWidth="1"/>
    <col min="9760" max="9760" width="5" style="1" customWidth="1"/>
    <col min="9761" max="9761" width="4.5" style="1" customWidth="1"/>
    <col min="9762" max="9762" width="4.6640625" style="1" customWidth="1"/>
    <col min="9763" max="9763" width="5.33203125" style="1" customWidth="1"/>
    <col min="9764" max="9764" width="7.33203125" style="1" customWidth="1"/>
    <col min="9765" max="9765" width="5.6640625" style="1" customWidth="1"/>
    <col min="9766" max="9766" width="5.1640625" style="1" customWidth="1"/>
    <col min="9767" max="9767" width="6" style="1" customWidth="1"/>
    <col min="9768" max="9768" width="6.5" style="1" customWidth="1"/>
    <col min="9769" max="9770" width="8.5" style="1" bestFit="1" customWidth="1"/>
    <col min="9771" max="9772" width="8.5" style="1" customWidth="1"/>
    <col min="9773" max="9773" width="8.6640625" style="1" bestFit="1" customWidth="1"/>
    <col min="9774" max="9774" width="8.5" style="1" customWidth="1"/>
    <col min="9775" max="9775" width="6.6640625" style="1" customWidth="1"/>
    <col min="9776" max="9776" width="5.83203125" style="1" customWidth="1"/>
    <col min="9777" max="9993" width="3.6640625" style="1"/>
    <col min="9994" max="9994" width="6.33203125" style="1" customWidth="1"/>
    <col min="9995" max="9995" width="5.6640625" style="1" customWidth="1"/>
    <col min="9996" max="9996" width="3.6640625" style="1"/>
    <col min="9997" max="9997" width="2.5" style="1" customWidth="1"/>
    <col min="9998" max="10000" width="5.6640625" style="1" customWidth="1"/>
    <col min="10001" max="10001" width="1.6640625" style="1" customWidth="1"/>
    <col min="10002" max="10004" width="5.6640625" style="1" customWidth="1"/>
    <col min="10005" max="10005" width="1.83203125" style="1" customWidth="1"/>
    <col min="10006" max="10008" width="5.6640625" style="1" customWidth="1"/>
    <col min="10009" max="10009" width="1.5" style="1" customWidth="1"/>
    <col min="10010" max="10012" width="5.6640625" style="1" customWidth="1"/>
    <col min="10013" max="10013" width="1.1640625" style="1" customWidth="1"/>
    <col min="10014" max="10014" width="3.33203125" style="1" customWidth="1"/>
    <col min="10015" max="10015" width="5.5" style="1" customWidth="1"/>
    <col min="10016" max="10016" width="5" style="1" customWidth="1"/>
    <col min="10017" max="10017" width="4.5" style="1" customWidth="1"/>
    <col min="10018" max="10018" width="4.6640625" style="1" customWidth="1"/>
    <col min="10019" max="10019" width="5.33203125" style="1" customWidth="1"/>
    <col min="10020" max="10020" width="7.33203125" style="1" customWidth="1"/>
    <col min="10021" max="10021" width="5.6640625" style="1" customWidth="1"/>
    <col min="10022" max="10022" width="5.1640625" style="1" customWidth="1"/>
    <col min="10023" max="10023" width="6" style="1" customWidth="1"/>
    <col min="10024" max="10024" width="6.5" style="1" customWidth="1"/>
    <col min="10025" max="10026" width="8.5" style="1" bestFit="1" customWidth="1"/>
    <col min="10027" max="10028" width="8.5" style="1" customWidth="1"/>
    <col min="10029" max="10029" width="8.6640625" style="1" bestFit="1" customWidth="1"/>
    <col min="10030" max="10030" width="8.5" style="1" customWidth="1"/>
    <col min="10031" max="10031" width="6.6640625" style="1" customWidth="1"/>
    <col min="10032" max="10032" width="5.83203125" style="1" customWidth="1"/>
    <col min="10033" max="10249" width="3.6640625" style="1"/>
    <col min="10250" max="10250" width="6.33203125" style="1" customWidth="1"/>
    <col min="10251" max="10251" width="5.6640625" style="1" customWidth="1"/>
    <col min="10252" max="10252" width="3.6640625" style="1"/>
    <col min="10253" max="10253" width="2.5" style="1" customWidth="1"/>
    <col min="10254" max="10256" width="5.6640625" style="1" customWidth="1"/>
    <col min="10257" max="10257" width="1.6640625" style="1" customWidth="1"/>
    <col min="10258" max="10260" width="5.6640625" style="1" customWidth="1"/>
    <col min="10261" max="10261" width="1.83203125" style="1" customWidth="1"/>
    <col min="10262" max="10264" width="5.6640625" style="1" customWidth="1"/>
    <col min="10265" max="10265" width="1.5" style="1" customWidth="1"/>
    <col min="10266" max="10268" width="5.6640625" style="1" customWidth="1"/>
    <col min="10269" max="10269" width="1.1640625" style="1" customWidth="1"/>
    <col min="10270" max="10270" width="3.33203125" style="1" customWidth="1"/>
    <col min="10271" max="10271" width="5.5" style="1" customWidth="1"/>
    <col min="10272" max="10272" width="5" style="1" customWidth="1"/>
    <col min="10273" max="10273" width="4.5" style="1" customWidth="1"/>
    <col min="10274" max="10274" width="4.6640625" style="1" customWidth="1"/>
    <col min="10275" max="10275" width="5.33203125" style="1" customWidth="1"/>
    <col min="10276" max="10276" width="7.33203125" style="1" customWidth="1"/>
    <col min="10277" max="10277" width="5.6640625" style="1" customWidth="1"/>
    <col min="10278" max="10278" width="5.1640625" style="1" customWidth="1"/>
    <col min="10279" max="10279" width="6" style="1" customWidth="1"/>
    <col min="10280" max="10280" width="6.5" style="1" customWidth="1"/>
    <col min="10281" max="10282" width="8.5" style="1" bestFit="1" customWidth="1"/>
    <col min="10283" max="10284" width="8.5" style="1" customWidth="1"/>
    <col min="10285" max="10285" width="8.6640625" style="1" bestFit="1" customWidth="1"/>
    <col min="10286" max="10286" width="8.5" style="1" customWidth="1"/>
    <col min="10287" max="10287" width="6.6640625" style="1" customWidth="1"/>
    <col min="10288" max="10288" width="5.83203125" style="1" customWidth="1"/>
    <col min="10289" max="10505" width="3.6640625" style="1"/>
    <col min="10506" max="10506" width="6.33203125" style="1" customWidth="1"/>
    <col min="10507" max="10507" width="5.6640625" style="1" customWidth="1"/>
    <col min="10508" max="10508" width="3.6640625" style="1"/>
    <col min="10509" max="10509" width="2.5" style="1" customWidth="1"/>
    <col min="10510" max="10512" width="5.6640625" style="1" customWidth="1"/>
    <col min="10513" max="10513" width="1.6640625" style="1" customWidth="1"/>
    <col min="10514" max="10516" width="5.6640625" style="1" customWidth="1"/>
    <col min="10517" max="10517" width="1.83203125" style="1" customWidth="1"/>
    <col min="10518" max="10520" width="5.6640625" style="1" customWidth="1"/>
    <col min="10521" max="10521" width="1.5" style="1" customWidth="1"/>
    <col min="10522" max="10524" width="5.6640625" style="1" customWidth="1"/>
    <col min="10525" max="10525" width="1.1640625" style="1" customWidth="1"/>
    <col min="10526" max="10526" width="3.33203125" style="1" customWidth="1"/>
    <col min="10527" max="10527" width="5.5" style="1" customWidth="1"/>
    <col min="10528" max="10528" width="5" style="1" customWidth="1"/>
    <col min="10529" max="10529" width="4.5" style="1" customWidth="1"/>
    <col min="10530" max="10530" width="4.6640625" style="1" customWidth="1"/>
    <col min="10531" max="10531" width="5.33203125" style="1" customWidth="1"/>
    <col min="10532" max="10532" width="7.33203125" style="1" customWidth="1"/>
    <col min="10533" max="10533" width="5.6640625" style="1" customWidth="1"/>
    <col min="10534" max="10534" width="5.1640625" style="1" customWidth="1"/>
    <col min="10535" max="10535" width="6" style="1" customWidth="1"/>
    <col min="10536" max="10536" width="6.5" style="1" customWidth="1"/>
    <col min="10537" max="10538" width="8.5" style="1" bestFit="1" customWidth="1"/>
    <col min="10539" max="10540" width="8.5" style="1" customWidth="1"/>
    <col min="10541" max="10541" width="8.6640625" style="1" bestFit="1" customWidth="1"/>
    <col min="10542" max="10542" width="8.5" style="1" customWidth="1"/>
    <col min="10543" max="10543" width="6.6640625" style="1" customWidth="1"/>
    <col min="10544" max="10544" width="5.83203125" style="1" customWidth="1"/>
    <col min="10545" max="10761" width="3.6640625" style="1"/>
    <col min="10762" max="10762" width="6.33203125" style="1" customWidth="1"/>
    <col min="10763" max="10763" width="5.6640625" style="1" customWidth="1"/>
    <col min="10764" max="10764" width="3.6640625" style="1"/>
    <col min="10765" max="10765" width="2.5" style="1" customWidth="1"/>
    <col min="10766" max="10768" width="5.6640625" style="1" customWidth="1"/>
    <col min="10769" max="10769" width="1.6640625" style="1" customWidth="1"/>
    <col min="10770" max="10772" width="5.6640625" style="1" customWidth="1"/>
    <col min="10773" max="10773" width="1.83203125" style="1" customWidth="1"/>
    <col min="10774" max="10776" width="5.6640625" style="1" customWidth="1"/>
    <col min="10777" max="10777" width="1.5" style="1" customWidth="1"/>
    <col min="10778" max="10780" width="5.6640625" style="1" customWidth="1"/>
    <col min="10781" max="10781" width="1.1640625" style="1" customWidth="1"/>
    <col min="10782" max="10782" width="3.33203125" style="1" customWidth="1"/>
    <col min="10783" max="10783" width="5.5" style="1" customWidth="1"/>
    <col min="10784" max="10784" width="5" style="1" customWidth="1"/>
    <col min="10785" max="10785" width="4.5" style="1" customWidth="1"/>
    <col min="10786" max="10786" width="4.6640625" style="1" customWidth="1"/>
    <col min="10787" max="10787" width="5.33203125" style="1" customWidth="1"/>
    <col min="10788" max="10788" width="7.33203125" style="1" customWidth="1"/>
    <col min="10789" max="10789" width="5.6640625" style="1" customWidth="1"/>
    <col min="10790" max="10790" width="5.1640625" style="1" customWidth="1"/>
    <col min="10791" max="10791" width="6" style="1" customWidth="1"/>
    <col min="10792" max="10792" width="6.5" style="1" customWidth="1"/>
    <col min="10793" max="10794" width="8.5" style="1" bestFit="1" customWidth="1"/>
    <col min="10795" max="10796" width="8.5" style="1" customWidth="1"/>
    <col min="10797" max="10797" width="8.6640625" style="1" bestFit="1" customWidth="1"/>
    <col min="10798" max="10798" width="8.5" style="1" customWidth="1"/>
    <col min="10799" max="10799" width="6.6640625" style="1" customWidth="1"/>
    <col min="10800" max="10800" width="5.83203125" style="1" customWidth="1"/>
    <col min="10801" max="11017" width="3.6640625" style="1"/>
    <col min="11018" max="11018" width="6.33203125" style="1" customWidth="1"/>
    <col min="11019" max="11019" width="5.6640625" style="1" customWidth="1"/>
    <col min="11020" max="11020" width="3.6640625" style="1"/>
    <col min="11021" max="11021" width="2.5" style="1" customWidth="1"/>
    <col min="11022" max="11024" width="5.6640625" style="1" customWidth="1"/>
    <col min="11025" max="11025" width="1.6640625" style="1" customWidth="1"/>
    <col min="11026" max="11028" width="5.6640625" style="1" customWidth="1"/>
    <col min="11029" max="11029" width="1.83203125" style="1" customWidth="1"/>
    <col min="11030" max="11032" width="5.6640625" style="1" customWidth="1"/>
    <col min="11033" max="11033" width="1.5" style="1" customWidth="1"/>
    <col min="11034" max="11036" width="5.6640625" style="1" customWidth="1"/>
    <col min="11037" max="11037" width="1.1640625" style="1" customWidth="1"/>
    <col min="11038" max="11038" width="3.33203125" style="1" customWidth="1"/>
    <col min="11039" max="11039" width="5.5" style="1" customWidth="1"/>
    <col min="11040" max="11040" width="5" style="1" customWidth="1"/>
    <col min="11041" max="11041" width="4.5" style="1" customWidth="1"/>
    <col min="11042" max="11042" width="4.6640625" style="1" customWidth="1"/>
    <col min="11043" max="11043" width="5.33203125" style="1" customWidth="1"/>
    <col min="11044" max="11044" width="7.33203125" style="1" customWidth="1"/>
    <col min="11045" max="11045" width="5.6640625" style="1" customWidth="1"/>
    <col min="11046" max="11046" width="5.1640625" style="1" customWidth="1"/>
    <col min="11047" max="11047" width="6" style="1" customWidth="1"/>
    <col min="11048" max="11048" width="6.5" style="1" customWidth="1"/>
    <col min="11049" max="11050" width="8.5" style="1" bestFit="1" customWidth="1"/>
    <col min="11051" max="11052" width="8.5" style="1" customWidth="1"/>
    <col min="11053" max="11053" width="8.6640625" style="1" bestFit="1" customWidth="1"/>
    <col min="11054" max="11054" width="8.5" style="1" customWidth="1"/>
    <col min="11055" max="11055" width="6.6640625" style="1" customWidth="1"/>
    <col min="11056" max="11056" width="5.83203125" style="1" customWidth="1"/>
    <col min="11057" max="11273" width="3.6640625" style="1"/>
    <col min="11274" max="11274" width="6.33203125" style="1" customWidth="1"/>
    <col min="11275" max="11275" width="5.6640625" style="1" customWidth="1"/>
    <col min="11276" max="11276" width="3.6640625" style="1"/>
    <col min="11277" max="11277" width="2.5" style="1" customWidth="1"/>
    <col min="11278" max="11280" width="5.6640625" style="1" customWidth="1"/>
    <col min="11281" max="11281" width="1.6640625" style="1" customWidth="1"/>
    <col min="11282" max="11284" width="5.6640625" style="1" customWidth="1"/>
    <col min="11285" max="11285" width="1.83203125" style="1" customWidth="1"/>
    <col min="11286" max="11288" width="5.6640625" style="1" customWidth="1"/>
    <col min="11289" max="11289" width="1.5" style="1" customWidth="1"/>
    <col min="11290" max="11292" width="5.6640625" style="1" customWidth="1"/>
    <col min="11293" max="11293" width="1.1640625" style="1" customWidth="1"/>
    <col min="11294" max="11294" width="3.33203125" style="1" customWidth="1"/>
    <col min="11295" max="11295" width="5.5" style="1" customWidth="1"/>
    <col min="11296" max="11296" width="5" style="1" customWidth="1"/>
    <col min="11297" max="11297" width="4.5" style="1" customWidth="1"/>
    <col min="11298" max="11298" width="4.6640625" style="1" customWidth="1"/>
    <col min="11299" max="11299" width="5.33203125" style="1" customWidth="1"/>
    <col min="11300" max="11300" width="7.33203125" style="1" customWidth="1"/>
    <col min="11301" max="11301" width="5.6640625" style="1" customWidth="1"/>
    <col min="11302" max="11302" width="5.1640625" style="1" customWidth="1"/>
    <col min="11303" max="11303" width="6" style="1" customWidth="1"/>
    <col min="11304" max="11304" width="6.5" style="1" customWidth="1"/>
    <col min="11305" max="11306" width="8.5" style="1" bestFit="1" customWidth="1"/>
    <col min="11307" max="11308" width="8.5" style="1" customWidth="1"/>
    <col min="11309" max="11309" width="8.6640625" style="1" bestFit="1" customWidth="1"/>
    <col min="11310" max="11310" width="8.5" style="1" customWidth="1"/>
    <col min="11311" max="11311" width="6.6640625" style="1" customWidth="1"/>
    <col min="11312" max="11312" width="5.83203125" style="1" customWidth="1"/>
    <col min="11313" max="11529" width="3.6640625" style="1"/>
    <col min="11530" max="11530" width="6.33203125" style="1" customWidth="1"/>
    <col min="11531" max="11531" width="5.6640625" style="1" customWidth="1"/>
    <col min="11532" max="11532" width="3.6640625" style="1"/>
    <col min="11533" max="11533" width="2.5" style="1" customWidth="1"/>
    <col min="11534" max="11536" width="5.6640625" style="1" customWidth="1"/>
    <col min="11537" max="11537" width="1.6640625" style="1" customWidth="1"/>
    <col min="11538" max="11540" width="5.6640625" style="1" customWidth="1"/>
    <col min="11541" max="11541" width="1.83203125" style="1" customWidth="1"/>
    <col min="11542" max="11544" width="5.6640625" style="1" customWidth="1"/>
    <col min="11545" max="11545" width="1.5" style="1" customWidth="1"/>
    <col min="11546" max="11548" width="5.6640625" style="1" customWidth="1"/>
    <col min="11549" max="11549" width="1.1640625" style="1" customWidth="1"/>
    <col min="11550" max="11550" width="3.33203125" style="1" customWidth="1"/>
    <col min="11551" max="11551" width="5.5" style="1" customWidth="1"/>
    <col min="11552" max="11552" width="5" style="1" customWidth="1"/>
    <col min="11553" max="11553" width="4.5" style="1" customWidth="1"/>
    <col min="11554" max="11554" width="4.6640625" style="1" customWidth="1"/>
    <col min="11555" max="11555" width="5.33203125" style="1" customWidth="1"/>
    <col min="11556" max="11556" width="7.33203125" style="1" customWidth="1"/>
    <col min="11557" max="11557" width="5.6640625" style="1" customWidth="1"/>
    <col min="11558" max="11558" width="5.1640625" style="1" customWidth="1"/>
    <col min="11559" max="11559" width="6" style="1" customWidth="1"/>
    <col min="11560" max="11560" width="6.5" style="1" customWidth="1"/>
    <col min="11561" max="11562" width="8.5" style="1" bestFit="1" customWidth="1"/>
    <col min="11563" max="11564" width="8.5" style="1" customWidth="1"/>
    <col min="11565" max="11565" width="8.6640625" style="1" bestFit="1" customWidth="1"/>
    <col min="11566" max="11566" width="8.5" style="1" customWidth="1"/>
    <col min="11567" max="11567" width="6.6640625" style="1" customWidth="1"/>
    <col min="11568" max="11568" width="5.83203125" style="1" customWidth="1"/>
    <col min="11569" max="11785" width="3.6640625" style="1"/>
    <col min="11786" max="11786" width="6.33203125" style="1" customWidth="1"/>
    <col min="11787" max="11787" width="5.6640625" style="1" customWidth="1"/>
    <col min="11788" max="11788" width="3.6640625" style="1"/>
    <col min="11789" max="11789" width="2.5" style="1" customWidth="1"/>
    <col min="11790" max="11792" width="5.6640625" style="1" customWidth="1"/>
    <col min="11793" max="11793" width="1.6640625" style="1" customWidth="1"/>
    <col min="11794" max="11796" width="5.6640625" style="1" customWidth="1"/>
    <col min="11797" max="11797" width="1.83203125" style="1" customWidth="1"/>
    <col min="11798" max="11800" width="5.6640625" style="1" customWidth="1"/>
    <col min="11801" max="11801" width="1.5" style="1" customWidth="1"/>
    <col min="11802" max="11804" width="5.6640625" style="1" customWidth="1"/>
    <col min="11805" max="11805" width="1.1640625" style="1" customWidth="1"/>
    <col min="11806" max="11806" width="3.33203125" style="1" customWidth="1"/>
    <col min="11807" max="11807" width="5.5" style="1" customWidth="1"/>
    <col min="11808" max="11808" width="5" style="1" customWidth="1"/>
    <col min="11809" max="11809" width="4.5" style="1" customWidth="1"/>
    <col min="11810" max="11810" width="4.6640625" style="1" customWidth="1"/>
    <col min="11811" max="11811" width="5.33203125" style="1" customWidth="1"/>
    <col min="11812" max="11812" width="7.33203125" style="1" customWidth="1"/>
    <col min="11813" max="11813" width="5.6640625" style="1" customWidth="1"/>
    <col min="11814" max="11814" width="5.1640625" style="1" customWidth="1"/>
    <col min="11815" max="11815" width="6" style="1" customWidth="1"/>
    <col min="11816" max="11816" width="6.5" style="1" customWidth="1"/>
    <col min="11817" max="11818" width="8.5" style="1" bestFit="1" customWidth="1"/>
    <col min="11819" max="11820" width="8.5" style="1" customWidth="1"/>
    <col min="11821" max="11821" width="8.6640625" style="1" bestFit="1" customWidth="1"/>
    <col min="11822" max="11822" width="8.5" style="1" customWidth="1"/>
    <col min="11823" max="11823" width="6.6640625" style="1" customWidth="1"/>
    <col min="11824" max="11824" width="5.83203125" style="1" customWidth="1"/>
    <col min="11825" max="12041" width="3.6640625" style="1"/>
    <col min="12042" max="12042" width="6.33203125" style="1" customWidth="1"/>
    <col min="12043" max="12043" width="5.6640625" style="1" customWidth="1"/>
    <col min="12044" max="12044" width="3.6640625" style="1"/>
    <col min="12045" max="12045" width="2.5" style="1" customWidth="1"/>
    <col min="12046" max="12048" width="5.6640625" style="1" customWidth="1"/>
    <col min="12049" max="12049" width="1.6640625" style="1" customWidth="1"/>
    <col min="12050" max="12052" width="5.6640625" style="1" customWidth="1"/>
    <col min="12053" max="12053" width="1.83203125" style="1" customWidth="1"/>
    <col min="12054" max="12056" width="5.6640625" style="1" customWidth="1"/>
    <col min="12057" max="12057" width="1.5" style="1" customWidth="1"/>
    <col min="12058" max="12060" width="5.6640625" style="1" customWidth="1"/>
    <col min="12061" max="12061" width="1.1640625" style="1" customWidth="1"/>
    <col min="12062" max="12062" width="3.33203125" style="1" customWidth="1"/>
    <col min="12063" max="12063" width="5.5" style="1" customWidth="1"/>
    <col min="12064" max="12064" width="5" style="1" customWidth="1"/>
    <col min="12065" max="12065" width="4.5" style="1" customWidth="1"/>
    <col min="12066" max="12066" width="4.6640625" style="1" customWidth="1"/>
    <col min="12067" max="12067" width="5.33203125" style="1" customWidth="1"/>
    <col min="12068" max="12068" width="7.33203125" style="1" customWidth="1"/>
    <col min="12069" max="12069" width="5.6640625" style="1" customWidth="1"/>
    <col min="12070" max="12070" width="5.1640625" style="1" customWidth="1"/>
    <col min="12071" max="12071" width="6" style="1" customWidth="1"/>
    <col min="12072" max="12072" width="6.5" style="1" customWidth="1"/>
    <col min="12073" max="12074" width="8.5" style="1" bestFit="1" customWidth="1"/>
    <col min="12075" max="12076" width="8.5" style="1" customWidth="1"/>
    <col min="12077" max="12077" width="8.6640625" style="1" bestFit="1" customWidth="1"/>
    <col min="12078" max="12078" width="8.5" style="1" customWidth="1"/>
    <col min="12079" max="12079" width="6.6640625" style="1" customWidth="1"/>
    <col min="12080" max="12080" width="5.83203125" style="1" customWidth="1"/>
    <col min="12081" max="12297" width="3.6640625" style="1"/>
    <col min="12298" max="12298" width="6.33203125" style="1" customWidth="1"/>
    <col min="12299" max="12299" width="5.6640625" style="1" customWidth="1"/>
    <col min="12300" max="12300" width="3.6640625" style="1"/>
    <col min="12301" max="12301" width="2.5" style="1" customWidth="1"/>
    <col min="12302" max="12304" width="5.6640625" style="1" customWidth="1"/>
    <col min="12305" max="12305" width="1.6640625" style="1" customWidth="1"/>
    <col min="12306" max="12308" width="5.6640625" style="1" customWidth="1"/>
    <col min="12309" max="12309" width="1.83203125" style="1" customWidth="1"/>
    <col min="12310" max="12312" width="5.6640625" style="1" customWidth="1"/>
    <col min="12313" max="12313" width="1.5" style="1" customWidth="1"/>
    <col min="12314" max="12316" width="5.6640625" style="1" customWidth="1"/>
    <col min="12317" max="12317" width="1.1640625" style="1" customWidth="1"/>
    <col min="12318" max="12318" width="3.33203125" style="1" customWidth="1"/>
    <col min="12319" max="12319" width="5.5" style="1" customWidth="1"/>
    <col min="12320" max="12320" width="5" style="1" customWidth="1"/>
    <col min="12321" max="12321" width="4.5" style="1" customWidth="1"/>
    <col min="12322" max="12322" width="4.6640625" style="1" customWidth="1"/>
    <col min="12323" max="12323" width="5.33203125" style="1" customWidth="1"/>
    <col min="12324" max="12324" width="7.33203125" style="1" customWidth="1"/>
    <col min="12325" max="12325" width="5.6640625" style="1" customWidth="1"/>
    <col min="12326" max="12326" width="5.1640625" style="1" customWidth="1"/>
    <col min="12327" max="12327" width="6" style="1" customWidth="1"/>
    <col min="12328" max="12328" width="6.5" style="1" customWidth="1"/>
    <col min="12329" max="12330" width="8.5" style="1" bestFit="1" customWidth="1"/>
    <col min="12331" max="12332" width="8.5" style="1" customWidth="1"/>
    <col min="12333" max="12333" width="8.6640625" style="1" bestFit="1" customWidth="1"/>
    <col min="12334" max="12334" width="8.5" style="1" customWidth="1"/>
    <col min="12335" max="12335" width="6.6640625" style="1" customWidth="1"/>
    <col min="12336" max="12336" width="5.83203125" style="1" customWidth="1"/>
    <col min="12337" max="12553" width="3.6640625" style="1"/>
    <col min="12554" max="12554" width="6.33203125" style="1" customWidth="1"/>
    <col min="12555" max="12555" width="5.6640625" style="1" customWidth="1"/>
    <col min="12556" max="12556" width="3.6640625" style="1"/>
    <col min="12557" max="12557" width="2.5" style="1" customWidth="1"/>
    <col min="12558" max="12560" width="5.6640625" style="1" customWidth="1"/>
    <col min="12561" max="12561" width="1.6640625" style="1" customWidth="1"/>
    <col min="12562" max="12564" width="5.6640625" style="1" customWidth="1"/>
    <col min="12565" max="12565" width="1.83203125" style="1" customWidth="1"/>
    <col min="12566" max="12568" width="5.6640625" style="1" customWidth="1"/>
    <col min="12569" max="12569" width="1.5" style="1" customWidth="1"/>
    <col min="12570" max="12572" width="5.6640625" style="1" customWidth="1"/>
    <col min="12573" max="12573" width="1.1640625" style="1" customWidth="1"/>
    <col min="12574" max="12574" width="3.33203125" style="1" customWidth="1"/>
    <col min="12575" max="12575" width="5.5" style="1" customWidth="1"/>
    <col min="12576" max="12576" width="5" style="1" customWidth="1"/>
    <col min="12577" max="12577" width="4.5" style="1" customWidth="1"/>
    <col min="12578" max="12578" width="4.6640625" style="1" customWidth="1"/>
    <col min="12579" max="12579" width="5.33203125" style="1" customWidth="1"/>
    <col min="12580" max="12580" width="7.33203125" style="1" customWidth="1"/>
    <col min="12581" max="12581" width="5.6640625" style="1" customWidth="1"/>
    <col min="12582" max="12582" width="5.1640625" style="1" customWidth="1"/>
    <col min="12583" max="12583" width="6" style="1" customWidth="1"/>
    <col min="12584" max="12584" width="6.5" style="1" customWidth="1"/>
    <col min="12585" max="12586" width="8.5" style="1" bestFit="1" customWidth="1"/>
    <col min="12587" max="12588" width="8.5" style="1" customWidth="1"/>
    <col min="12589" max="12589" width="8.6640625" style="1" bestFit="1" customWidth="1"/>
    <col min="12590" max="12590" width="8.5" style="1" customWidth="1"/>
    <col min="12591" max="12591" width="6.6640625" style="1" customWidth="1"/>
    <col min="12592" max="12592" width="5.83203125" style="1" customWidth="1"/>
    <col min="12593" max="12809" width="3.6640625" style="1"/>
    <col min="12810" max="12810" width="6.33203125" style="1" customWidth="1"/>
    <col min="12811" max="12811" width="5.6640625" style="1" customWidth="1"/>
    <col min="12812" max="12812" width="3.6640625" style="1"/>
    <col min="12813" max="12813" width="2.5" style="1" customWidth="1"/>
    <col min="12814" max="12816" width="5.6640625" style="1" customWidth="1"/>
    <col min="12817" max="12817" width="1.6640625" style="1" customWidth="1"/>
    <col min="12818" max="12820" width="5.6640625" style="1" customWidth="1"/>
    <col min="12821" max="12821" width="1.83203125" style="1" customWidth="1"/>
    <col min="12822" max="12824" width="5.6640625" style="1" customWidth="1"/>
    <col min="12825" max="12825" width="1.5" style="1" customWidth="1"/>
    <col min="12826" max="12828" width="5.6640625" style="1" customWidth="1"/>
    <col min="12829" max="12829" width="1.1640625" style="1" customWidth="1"/>
    <col min="12830" max="12830" width="3.33203125" style="1" customWidth="1"/>
    <col min="12831" max="12831" width="5.5" style="1" customWidth="1"/>
    <col min="12832" max="12832" width="5" style="1" customWidth="1"/>
    <col min="12833" max="12833" width="4.5" style="1" customWidth="1"/>
    <col min="12834" max="12834" width="4.6640625" style="1" customWidth="1"/>
    <col min="12835" max="12835" width="5.33203125" style="1" customWidth="1"/>
    <col min="12836" max="12836" width="7.33203125" style="1" customWidth="1"/>
    <col min="12837" max="12837" width="5.6640625" style="1" customWidth="1"/>
    <col min="12838" max="12838" width="5.1640625" style="1" customWidth="1"/>
    <col min="12839" max="12839" width="6" style="1" customWidth="1"/>
    <col min="12840" max="12840" width="6.5" style="1" customWidth="1"/>
    <col min="12841" max="12842" width="8.5" style="1" bestFit="1" customWidth="1"/>
    <col min="12843" max="12844" width="8.5" style="1" customWidth="1"/>
    <col min="12845" max="12845" width="8.6640625" style="1" bestFit="1" customWidth="1"/>
    <col min="12846" max="12846" width="8.5" style="1" customWidth="1"/>
    <col min="12847" max="12847" width="6.6640625" style="1" customWidth="1"/>
    <col min="12848" max="12848" width="5.83203125" style="1" customWidth="1"/>
    <col min="12849" max="13065" width="3.6640625" style="1"/>
    <col min="13066" max="13066" width="6.33203125" style="1" customWidth="1"/>
    <col min="13067" max="13067" width="5.6640625" style="1" customWidth="1"/>
    <col min="13068" max="13068" width="3.6640625" style="1"/>
    <col min="13069" max="13069" width="2.5" style="1" customWidth="1"/>
    <col min="13070" max="13072" width="5.6640625" style="1" customWidth="1"/>
    <col min="13073" max="13073" width="1.6640625" style="1" customWidth="1"/>
    <col min="13074" max="13076" width="5.6640625" style="1" customWidth="1"/>
    <col min="13077" max="13077" width="1.83203125" style="1" customWidth="1"/>
    <col min="13078" max="13080" width="5.6640625" style="1" customWidth="1"/>
    <col min="13081" max="13081" width="1.5" style="1" customWidth="1"/>
    <col min="13082" max="13084" width="5.6640625" style="1" customWidth="1"/>
    <col min="13085" max="13085" width="1.1640625" style="1" customWidth="1"/>
    <col min="13086" max="13086" width="3.33203125" style="1" customWidth="1"/>
    <col min="13087" max="13087" width="5.5" style="1" customWidth="1"/>
    <col min="13088" max="13088" width="5" style="1" customWidth="1"/>
    <col min="13089" max="13089" width="4.5" style="1" customWidth="1"/>
    <col min="13090" max="13090" width="4.6640625" style="1" customWidth="1"/>
    <col min="13091" max="13091" width="5.33203125" style="1" customWidth="1"/>
    <col min="13092" max="13092" width="7.33203125" style="1" customWidth="1"/>
    <col min="13093" max="13093" width="5.6640625" style="1" customWidth="1"/>
    <col min="13094" max="13094" width="5.1640625" style="1" customWidth="1"/>
    <col min="13095" max="13095" width="6" style="1" customWidth="1"/>
    <col min="13096" max="13096" width="6.5" style="1" customWidth="1"/>
    <col min="13097" max="13098" width="8.5" style="1" bestFit="1" customWidth="1"/>
    <col min="13099" max="13100" width="8.5" style="1" customWidth="1"/>
    <col min="13101" max="13101" width="8.6640625" style="1" bestFit="1" customWidth="1"/>
    <col min="13102" max="13102" width="8.5" style="1" customWidth="1"/>
    <col min="13103" max="13103" width="6.6640625" style="1" customWidth="1"/>
    <col min="13104" max="13104" width="5.83203125" style="1" customWidth="1"/>
    <col min="13105" max="13321" width="3.6640625" style="1"/>
    <col min="13322" max="13322" width="6.33203125" style="1" customWidth="1"/>
    <col min="13323" max="13323" width="5.6640625" style="1" customWidth="1"/>
    <col min="13324" max="13324" width="3.6640625" style="1"/>
    <col min="13325" max="13325" width="2.5" style="1" customWidth="1"/>
    <col min="13326" max="13328" width="5.6640625" style="1" customWidth="1"/>
    <col min="13329" max="13329" width="1.6640625" style="1" customWidth="1"/>
    <col min="13330" max="13332" width="5.6640625" style="1" customWidth="1"/>
    <col min="13333" max="13333" width="1.83203125" style="1" customWidth="1"/>
    <col min="13334" max="13336" width="5.6640625" style="1" customWidth="1"/>
    <col min="13337" max="13337" width="1.5" style="1" customWidth="1"/>
    <col min="13338" max="13340" width="5.6640625" style="1" customWidth="1"/>
    <col min="13341" max="13341" width="1.1640625" style="1" customWidth="1"/>
    <col min="13342" max="13342" width="3.33203125" style="1" customWidth="1"/>
    <col min="13343" max="13343" width="5.5" style="1" customWidth="1"/>
    <col min="13344" max="13344" width="5" style="1" customWidth="1"/>
    <col min="13345" max="13345" width="4.5" style="1" customWidth="1"/>
    <col min="13346" max="13346" width="4.6640625" style="1" customWidth="1"/>
    <col min="13347" max="13347" width="5.33203125" style="1" customWidth="1"/>
    <col min="13348" max="13348" width="7.33203125" style="1" customWidth="1"/>
    <col min="13349" max="13349" width="5.6640625" style="1" customWidth="1"/>
    <col min="13350" max="13350" width="5.1640625" style="1" customWidth="1"/>
    <col min="13351" max="13351" width="6" style="1" customWidth="1"/>
    <col min="13352" max="13352" width="6.5" style="1" customWidth="1"/>
    <col min="13353" max="13354" width="8.5" style="1" bestFit="1" customWidth="1"/>
    <col min="13355" max="13356" width="8.5" style="1" customWidth="1"/>
    <col min="13357" max="13357" width="8.6640625" style="1" bestFit="1" customWidth="1"/>
    <col min="13358" max="13358" width="8.5" style="1" customWidth="1"/>
    <col min="13359" max="13359" width="6.6640625" style="1" customWidth="1"/>
    <col min="13360" max="13360" width="5.83203125" style="1" customWidth="1"/>
    <col min="13361" max="13577" width="3.6640625" style="1"/>
    <col min="13578" max="13578" width="6.33203125" style="1" customWidth="1"/>
    <col min="13579" max="13579" width="5.6640625" style="1" customWidth="1"/>
    <col min="13580" max="13580" width="3.6640625" style="1"/>
    <col min="13581" max="13581" width="2.5" style="1" customWidth="1"/>
    <col min="13582" max="13584" width="5.6640625" style="1" customWidth="1"/>
    <col min="13585" max="13585" width="1.6640625" style="1" customWidth="1"/>
    <col min="13586" max="13588" width="5.6640625" style="1" customWidth="1"/>
    <col min="13589" max="13589" width="1.83203125" style="1" customWidth="1"/>
    <col min="13590" max="13592" width="5.6640625" style="1" customWidth="1"/>
    <col min="13593" max="13593" width="1.5" style="1" customWidth="1"/>
    <col min="13594" max="13596" width="5.6640625" style="1" customWidth="1"/>
    <col min="13597" max="13597" width="1.1640625" style="1" customWidth="1"/>
    <col min="13598" max="13598" width="3.33203125" style="1" customWidth="1"/>
    <col min="13599" max="13599" width="5.5" style="1" customWidth="1"/>
    <col min="13600" max="13600" width="5" style="1" customWidth="1"/>
    <col min="13601" max="13601" width="4.5" style="1" customWidth="1"/>
    <col min="13602" max="13602" width="4.6640625" style="1" customWidth="1"/>
    <col min="13603" max="13603" width="5.33203125" style="1" customWidth="1"/>
    <col min="13604" max="13604" width="7.33203125" style="1" customWidth="1"/>
    <col min="13605" max="13605" width="5.6640625" style="1" customWidth="1"/>
    <col min="13606" max="13606" width="5.1640625" style="1" customWidth="1"/>
    <col min="13607" max="13607" width="6" style="1" customWidth="1"/>
    <col min="13608" max="13608" width="6.5" style="1" customWidth="1"/>
    <col min="13609" max="13610" width="8.5" style="1" bestFit="1" customWidth="1"/>
    <col min="13611" max="13612" width="8.5" style="1" customWidth="1"/>
    <col min="13613" max="13613" width="8.6640625" style="1" bestFit="1" customWidth="1"/>
    <col min="13614" max="13614" width="8.5" style="1" customWidth="1"/>
    <col min="13615" max="13615" width="6.6640625" style="1" customWidth="1"/>
    <col min="13616" max="13616" width="5.83203125" style="1" customWidth="1"/>
    <col min="13617" max="13833" width="3.6640625" style="1"/>
    <col min="13834" max="13834" width="6.33203125" style="1" customWidth="1"/>
    <col min="13835" max="13835" width="5.6640625" style="1" customWidth="1"/>
    <col min="13836" max="13836" width="3.6640625" style="1"/>
    <col min="13837" max="13837" width="2.5" style="1" customWidth="1"/>
    <col min="13838" max="13840" width="5.6640625" style="1" customWidth="1"/>
    <col min="13841" max="13841" width="1.6640625" style="1" customWidth="1"/>
    <col min="13842" max="13844" width="5.6640625" style="1" customWidth="1"/>
    <col min="13845" max="13845" width="1.83203125" style="1" customWidth="1"/>
    <col min="13846" max="13848" width="5.6640625" style="1" customWidth="1"/>
    <col min="13849" max="13849" width="1.5" style="1" customWidth="1"/>
    <col min="13850" max="13852" width="5.6640625" style="1" customWidth="1"/>
    <col min="13853" max="13853" width="1.1640625" style="1" customWidth="1"/>
    <col min="13854" max="13854" width="3.33203125" style="1" customWidth="1"/>
    <col min="13855" max="13855" width="5.5" style="1" customWidth="1"/>
    <col min="13856" max="13856" width="5" style="1" customWidth="1"/>
    <col min="13857" max="13857" width="4.5" style="1" customWidth="1"/>
    <col min="13858" max="13858" width="4.6640625" style="1" customWidth="1"/>
    <col min="13859" max="13859" width="5.33203125" style="1" customWidth="1"/>
    <col min="13860" max="13860" width="7.33203125" style="1" customWidth="1"/>
    <col min="13861" max="13861" width="5.6640625" style="1" customWidth="1"/>
    <col min="13862" max="13862" width="5.1640625" style="1" customWidth="1"/>
    <col min="13863" max="13863" width="6" style="1" customWidth="1"/>
    <col min="13864" max="13864" width="6.5" style="1" customWidth="1"/>
    <col min="13865" max="13866" width="8.5" style="1" bestFit="1" customWidth="1"/>
    <col min="13867" max="13868" width="8.5" style="1" customWidth="1"/>
    <col min="13869" max="13869" width="8.6640625" style="1" bestFit="1" customWidth="1"/>
    <col min="13870" max="13870" width="8.5" style="1" customWidth="1"/>
    <col min="13871" max="13871" width="6.6640625" style="1" customWidth="1"/>
    <col min="13872" max="13872" width="5.83203125" style="1" customWidth="1"/>
    <col min="13873" max="14089" width="3.6640625" style="1"/>
    <col min="14090" max="14090" width="6.33203125" style="1" customWidth="1"/>
    <col min="14091" max="14091" width="5.6640625" style="1" customWidth="1"/>
    <col min="14092" max="14092" width="3.6640625" style="1"/>
    <col min="14093" max="14093" width="2.5" style="1" customWidth="1"/>
    <col min="14094" max="14096" width="5.6640625" style="1" customWidth="1"/>
    <col min="14097" max="14097" width="1.6640625" style="1" customWidth="1"/>
    <col min="14098" max="14100" width="5.6640625" style="1" customWidth="1"/>
    <col min="14101" max="14101" width="1.83203125" style="1" customWidth="1"/>
    <col min="14102" max="14104" width="5.6640625" style="1" customWidth="1"/>
    <col min="14105" max="14105" width="1.5" style="1" customWidth="1"/>
    <col min="14106" max="14108" width="5.6640625" style="1" customWidth="1"/>
    <col min="14109" max="14109" width="1.1640625" style="1" customWidth="1"/>
    <col min="14110" max="14110" width="3.33203125" style="1" customWidth="1"/>
    <col min="14111" max="14111" width="5.5" style="1" customWidth="1"/>
    <col min="14112" max="14112" width="5" style="1" customWidth="1"/>
    <col min="14113" max="14113" width="4.5" style="1" customWidth="1"/>
    <col min="14114" max="14114" width="4.6640625" style="1" customWidth="1"/>
    <col min="14115" max="14115" width="5.33203125" style="1" customWidth="1"/>
    <col min="14116" max="14116" width="7.33203125" style="1" customWidth="1"/>
    <col min="14117" max="14117" width="5.6640625" style="1" customWidth="1"/>
    <col min="14118" max="14118" width="5.1640625" style="1" customWidth="1"/>
    <col min="14119" max="14119" width="6" style="1" customWidth="1"/>
    <col min="14120" max="14120" width="6.5" style="1" customWidth="1"/>
    <col min="14121" max="14122" width="8.5" style="1" bestFit="1" customWidth="1"/>
    <col min="14123" max="14124" width="8.5" style="1" customWidth="1"/>
    <col min="14125" max="14125" width="8.6640625" style="1" bestFit="1" customWidth="1"/>
    <col min="14126" max="14126" width="8.5" style="1" customWidth="1"/>
    <col min="14127" max="14127" width="6.6640625" style="1" customWidth="1"/>
    <col min="14128" max="14128" width="5.83203125" style="1" customWidth="1"/>
    <col min="14129" max="14345" width="3.6640625" style="1"/>
    <col min="14346" max="14346" width="6.33203125" style="1" customWidth="1"/>
    <col min="14347" max="14347" width="5.6640625" style="1" customWidth="1"/>
    <col min="14348" max="14348" width="3.6640625" style="1"/>
    <col min="14349" max="14349" width="2.5" style="1" customWidth="1"/>
    <col min="14350" max="14352" width="5.6640625" style="1" customWidth="1"/>
    <col min="14353" max="14353" width="1.6640625" style="1" customWidth="1"/>
    <col min="14354" max="14356" width="5.6640625" style="1" customWidth="1"/>
    <col min="14357" max="14357" width="1.83203125" style="1" customWidth="1"/>
    <col min="14358" max="14360" width="5.6640625" style="1" customWidth="1"/>
    <col min="14361" max="14361" width="1.5" style="1" customWidth="1"/>
    <col min="14362" max="14364" width="5.6640625" style="1" customWidth="1"/>
    <col min="14365" max="14365" width="1.1640625" style="1" customWidth="1"/>
    <col min="14366" max="14366" width="3.33203125" style="1" customWidth="1"/>
    <col min="14367" max="14367" width="5.5" style="1" customWidth="1"/>
    <col min="14368" max="14368" width="5" style="1" customWidth="1"/>
    <col min="14369" max="14369" width="4.5" style="1" customWidth="1"/>
    <col min="14370" max="14370" width="4.6640625" style="1" customWidth="1"/>
    <col min="14371" max="14371" width="5.33203125" style="1" customWidth="1"/>
    <col min="14372" max="14372" width="7.33203125" style="1" customWidth="1"/>
    <col min="14373" max="14373" width="5.6640625" style="1" customWidth="1"/>
    <col min="14374" max="14374" width="5.1640625" style="1" customWidth="1"/>
    <col min="14375" max="14375" width="6" style="1" customWidth="1"/>
    <col min="14376" max="14376" width="6.5" style="1" customWidth="1"/>
    <col min="14377" max="14378" width="8.5" style="1" bestFit="1" customWidth="1"/>
    <col min="14379" max="14380" width="8.5" style="1" customWidth="1"/>
    <col min="14381" max="14381" width="8.6640625" style="1" bestFit="1" customWidth="1"/>
    <col min="14382" max="14382" width="8.5" style="1" customWidth="1"/>
    <col min="14383" max="14383" width="6.6640625" style="1" customWidth="1"/>
    <col min="14384" max="14384" width="5.83203125" style="1" customWidth="1"/>
    <col min="14385" max="14601" width="3.6640625" style="1"/>
    <col min="14602" max="14602" width="6.33203125" style="1" customWidth="1"/>
    <col min="14603" max="14603" width="5.6640625" style="1" customWidth="1"/>
    <col min="14604" max="14604" width="3.6640625" style="1"/>
    <col min="14605" max="14605" width="2.5" style="1" customWidth="1"/>
    <col min="14606" max="14608" width="5.6640625" style="1" customWidth="1"/>
    <col min="14609" max="14609" width="1.6640625" style="1" customWidth="1"/>
    <col min="14610" max="14612" width="5.6640625" style="1" customWidth="1"/>
    <col min="14613" max="14613" width="1.83203125" style="1" customWidth="1"/>
    <col min="14614" max="14616" width="5.6640625" style="1" customWidth="1"/>
    <col min="14617" max="14617" width="1.5" style="1" customWidth="1"/>
    <col min="14618" max="14620" width="5.6640625" style="1" customWidth="1"/>
    <col min="14621" max="14621" width="1.1640625" style="1" customWidth="1"/>
    <col min="14622" max="14622" width="3.33203125" style="1" customWidth="1"/>
    <col min="14623" max="14623" width="5.5" style="1" customWidth="1"/>
    <col min="14624" max="14624" width="5" style="1" customWidth="1"/>
    <col min="14625" max="14625" width="4.5" style="1" customWidth="1"/>
    <col min="14626" max="14626" width="4.6640625" style="1" customWidth="1"/>
    <col min="14627" max="14627" width="5.33203125" style="1" customWidth="1"/>
    <col min="14628" max="14628" width="7.33203125" style="1" customWidth="1"/>
    <col min="14629" max="14629" width="5.6640625" style="1" customWidth="1"/>
    <col min="14630" max="14630" width="5.1640625" style="1" customWidth="1"/>
    <col min="14631" max="14631" width="6" style="1" customWidth="1"/>
    <col min="14632" max="14632" width="6.5" style="1" customWidth="1"/>
    <col min="14633" max="14634" width="8.5" style="1" bestFit="1" customWidth="1"/>
    <col min="14635" max="14636" width="8.5" style="1" customWidth="1"/>
    <col min="14637" max="14637" width="8.6640625" style="1" bestFit="1" customWidth="1"/>
    <col min="14638" max="14638" width="8.5" style="1" customWidth="1"/>
    <col min="14639" max="14639" width="6.6640625" style="1" customWidth="1"/>
    <col min="14640" max="14640" width="5.83203125" style="1" customWidth="1"/>
    <col min="14641" max="14857" width="3.6640625" style="1"/>
    <col min="14858" max="14858" width="6.33203125" style="1" customWidth="1"/>
    <col min="14859" max="14859" width="5.6640625" style="1" customWidth="1"/>
    <col min="14860" max="14860" width="3.6640625" style="1"/>
    <col min="14861" max="14861" width="2.5" style="1" customWidth="1"/>
    <col min="14862" max="14864" width="5.6640625" style="1" customWidth="1"/>
    <col min="14865" max="14865" width="1.6640625" style="1" customWidth="1"/>
    <col min="14866" max="14868" width="5.6640625" style="1" customWidth="1"/>
    <col min="14869" max="14869" width="1.83203125" style="1" customWidth="1"/>
    <col min="14870" max="14872" width="5.6640625" style="1" customWidth="1"/>
    <col min="14873" max="14873" width="1.5" style="1" customWidth="1"/>
    <col min="14874" max="14876" width="5.6640625" style="1" customWidth="1"/>
    <col min="14877" max="14877" width="1.1640625" style="1" customWidth="1"/>
    <col min="14878" max="14878" width="3.33203125" style="1" customWidth="1"/>
    <col min="14879" max="14879" width="5.5" style="1" customWidth="1"/>
    <col min="14880" max="14880" width="5" style="1" customWidth="1"/>
    <col min="14881" max="14881" width="4.5" style="1" customWidth="1"/>
    <col min="14882" max="14882" width="4.6640625" style="1" customWidth="1"/>
    <col min="14883" max="14883" width="5.33203125" style="1" customWidth="1"/>
    <col min="14884" max="14884" width="7.33203125" style="1" customWidth="1"/>
    <col min="14885" max="14885" width="5.6640625" style="1" customWidth="1"/>
    <col min="14886" max="14886" width="5.1640625" style="1" customWidth="1"/>
    <col min="14887" max="14887" width="6" style="1" customWidth="1"/>
    <col min="14888" max="14888" width="6.5" style="1" customWidth="1"/>
    <col min="14889" max="14890" width="8.5" style="1" bestFit="1" customWidth="1"/>
    <col min="14891" max="14892" width="8.5" style="1" customWidth="1"/>
    <col min="14893" max="14893" width="8.6640625" style="1" bestFit="1" customWidth="1"/>
    <col min="14894" max="14894" width="8.5" style="1" customWidth="1"/>
    <col min="14895" max="14895" width="6.6640625" style="1" customWidth="1"/>
    <col min="14896" max="14896" width="5.83203125" style="1" customWidth="1"/>
    <col min="14897" max="15113" width="3.6640625" style="1"/>
    <col min="15114" max="15114" width="6.33203125" style="1" customWidth="1"/>
    <col min="15115" max="15115" width="5.6640625" style="1" customWidth="1"/>
    <col min="15116" max="15116" width="3.6640625" style="1"/>
    <col min="15117" max="15117" width="2.5" style="1" customWidth="1"/>
    <col min="15118" max="15120" width="5.6640625" style="1" customWidth="1"/>
    <col min="15121" max="15121" width="1.6640625" style="1" customWidth="1"/>
    <col min="15122" max="15124" width="5.6640625" style="1" customWidth="1"/>
    <col min="15125" max="15125" width="1.83203125" style="1" customWidth="1"/>
    <col min="15126" max="15128" width="5.6640625" style="1" customWidth="1"/>
    <col min="15129" max="15129" width="1.5" style="1" customWidth="1"/>
    <col min="15130" max="15132" width="5.6640625" style="1" customWidth="1"/>
    <col min="15133" max="15133" width="1.1640625" style="1" customWidth="1"/>
    <col min="15134" max="15134" width="3.33203125" style="1" customWidth="1"/>
    <col min="15135" max="15135" width="5.5" style="1" customWidth="1"/>
    <col min="15136" max="15136" width="5" style="1" customWidth="1"/>
    <col min="15137" max="15137" width="4.5" style="1" customWidth="1"/>
    <col min="15138" max="15138" width="4.6640625" style="1" customWidth="1"/>
    <col min="15139" max="15139" width="5.33203125" style="1" customWidth="1"/>
    <col min="15140" max="15140" width="7.33203125" style="1" customWidth="1"/>
    <col min="15141" max="15141" width="5.6640625" style="1" customWidth="1"/>
    <col min="15142" max="15142" width="5.1640625" style="1" customWidth="1"/>
    <col min="15143" max="15143" width="6" style="1" customWidth="1"/>
    <col min="15144" max="15144" width="6.5" style="1" customWidth="1"/>
    <col min="15145" max="15146" width="8.5" style="1" bestFit="1" customWidth="1"/>
    <col min="15147" max="15148" width="8.5" style="1" customWidth="1"/>
    <col min="15149" max="15149" width="8.6640625" style="1" bestFit="1" customWidth="1"/>
    <col min="15150" max="15150" width="8.5" style="1" customWidth="1"/>
    <col min="15151" max="15151" width="6.6640625" style="1" customWidth="1"/>
    <col min="15152" max="15152" width="5.83203125" style="1" customWidth="1"/>
    <col min="15153" max="15369" width="3.6640625" style="1"/>
    <col min="15370" max="15370" width="6.33203125" style="1" customWidth="1"/>
    <col min="15371" max="15371" width="5.6640625" style="1" customWidth="1"/>
    <col min="15372" max="15372" width="3.6640625" style="1"/>
    <col min="15373" max="15373" width="2.5" style="1" customWidth="1"/>
    <col min="15374" max="15376" width="5.6640625" style="1" customWidth="1"/>
    <col min="15377" max="15377" width="1.6640625" style="1" customWidth="1"/>
    <col min="15378" max="15380" width="5.6640625" style="1" customWidth="1"/>
    <col min="15381" max="15381" width="1.83203125" style="1" customWidth="1"/>
    <col min="15382" max="15384" width="5.6640625" style="1" customWidth="1"/>
    <col min="15385" max="15385" width="1.5" style="1" customWidth="1"/>
    <col min="15386" max="15388" width="5.6640625" style="1" customWidth="1"/>
    <col min="15389" max="15389" width="1.1640625" style="1" customWidth="1"/>
    <col min="15390" max="15390" width="3.33203125" style="1" customWidth="1"/>
    <col min="15391" max="15391" width="5.5" style="1" customWidth="1"/>
    <col min="15392" max="15392" width="5" style="1" customWidth="1"/>
    <col min="15393" max="15393" width="4.5" style="1" customWidth="1"/>
    <col min="15394" max="15394" width="4.6640625" style="1" customWidth="1"/>
    <col min="15395" max="15395" width="5.33203125" style="1" customWidth="1"/>
    <col min="15396" max="15396" width="7.33203125" style="1" customWidth="1"/>
    <col min="15397" max="15397" width="5.6640625" style="1" customWidth="1"/>
    <col min="15398" max="15398" width="5.1640625" style="1" customWidth="1"/>
    <col min="15399" max="15399" width="6" style="1" customWidth="1"/>
    <col min="15400" max="15400" width="6.5" style="1" customWidth="1"/>
    <col min="15401" max="15402" width="8.5" style="1" bestFit="1" customWidth="1"/>
    <col min="15403" max="15404" width="8.5" style="1" customWidth="1"/>
    <col min="15405" max="15405" width="8.6640625" style="1" bestFit="1" customWidth="1"/>
    <col min="15406" max="15406" width="8.5" style="1" customWidth="1"/>
    <col min="15407" max="15407" width="6.6640625" style="1" customWidth="1"/>
    <col min="15408" max="15408" width="5.83203125" style="1" customWidth="1"/>
    <col min="15409" max="15625" width="3.6640625" style="1"/>
    <col min="15626" max="15626" width="6.33203125" style="1" customWidth="1"/>
    <col min="15627" max="15627" width="5.6640625" style="1" customWidth="1"/>
    <col min="15628" max="15628" width="3.6640625" style="1"/>
    <col min="15629" max="15629" width="2.5" style="1" customWidth="1"/>
    <col min="15630" max="15632" width="5.6640625" style="1" customWidth="1"/>
    <col min="15633" max="15633" width="1.6640625" style="1" customWidth="1"/>
    <col min="15634" max="15636" width="5.6640625" style="1" customWidth="1"/>
    <col min="15637" max="15637" width="1.83203125" style="1" customWidth="1"/>
    <col min="15638" max="15640" width="5.6640625" style="1" customWidth="1"/>
    <col min="15641" max="15641" width="1.5" style="1" customWidth="1"/>
    <col min="15642" max="15644" width="5.6640625" style="1" customWidth="1"/>
    <col min="15645" max="15645" width="1.1640625" style="1" customWidth="1"/>
    <col min="15646" max="15646" width="3.33203125" style="1" customWidth="1"/>
    <col min="15647" max="15647" width="5.5" style="1" customWidth="1"/>
    <col min="15648" max="15648" width="5" style="1" customWidth="1"/>
    <col min="15649" max="15649" width="4.5" style="1" customWidth="1"/>
    <col min="15650" max="15650" width="4.6640625" style="1" customWidth="1"/>
    <col min="15651" max="15651" width="5.33203125" style="1" customWidth="1"/>
    <col min="15652" max="15652" width="7.33203125" style="1" customWidth="1"/>
    <col min="15653" max="15653" width="5.6640625" style="1" customWidth="1"/>
    <col min="15654" max="15654" width="5.1640625" style="1" customWidth="1"/>
    <col min="15655" max="15655" width="6" style="1" customWidth="1"/>
    <col min="15656" max="15656" width="6.5" style="1" customWidth="1"/>
    <col min="15657" max="15658" width="8.5" style="1" bestFit="1" customWidth="1"/>
    <col min="15659" max="15660" width="8.5" style="1" customWidth="1"/>
    <col min="15661" max="15661" width="8.6640625" style="1" bestFit="1" customWidth="1"/>
    <col min="15662" max="15662" width="8.5" style="1" customWidth="1"/>
    <col min="15663" max="15663" width="6.6640625" style="1" customWidth="1"/>
    <col min="15664" max="15664" width="5.83203125" style="1" customWidth="1"/>
    <col min="15665" max="15881" width="3.6640625" style="1"/>
    <col min="15882" max="15882" width="6.33203125" style="1" customWidth="1"/>
    <col min="15883" max="15883" width="5.6640625" style="1" customWidth="1"/>
    <col min="15884" max="15884" width="3.6640625" style="1"/>
    <col min="15885" max="15885" width="2.5" style="1" customWidth="1"/>
    <col min="15886" max="15888" width="5.6640625" style="1" customWidth="1"/>
    <col min="15889" max="15889" width="1.6640625" style="1" customWidth="1"/>
    <col min="15890" max="15892" width="5.6640625" style="1" customWidth="1"/>
    <col min="15893" max="15893" width="1.83203125" style="1" customWidth="1"/>
    <col min="15894" max="15896" width="5.6640625" style="1" customWidth="1"/>
    <col min="15897" max="15897" width="1.5" style="1" customWidth="1"/>
    <col min="15898" max="15900" width="5.6640625" style="1" customWidth="1"/>
    <col min="15901" max="15901" width="1.1640625" style="1" customWidth="1"/>
    <col min="15902" max="15902" width="3.33203125" style="1" customWidth="1"/>
    <col min="15903" max="15903" width="5.5" style="1" customWidth="1"/>
    <col min="15904" max="15904" width="5" style="1" customWidth="1"/>
    <col min="15905" max="15905" width="4.5" style="1" customWidth="1"/>
    <col min="15906" max="15906" width="4.6640625" style="1" customWidth="1"/>
    <col min="15907" max="15907" width="5.33203125" style="1" customWidth="1"/>
    <col min="15908" max="15908" width="7.33203125" style="1" customWidth="1"/>
    <col min="15909" max="15909" width="5.6640625" style="1" customWidth="1"/>
    <col min="15910" max="15910" width="5.1640625" style="1" customWidth="1"/>
    <col min="15911" max="15911" width="6" style="1" customWidth="1"/>
    <col min="15912" max="15912" width="6.5" style="1" customWidth="1"/>
    <col min="15913" max="15914" width="8.5" style="1" bestFit="1" customWidth="1"/>
    <col min="15915" max="15916" width="8.5" style="1" customWidth="1"/>
    <col min="15917" max="15917" width="8.6640625" style="1" bestFit="1" customWidth="1"/>
    <col min="15918" max="15918" width="8.5" style="1" customWidth="1"/>
    <col min="15919" max="15919" width="6.6640625" style="1" customWidth="1"/>
    <col min="15920" max="15920" width="5.83203125" style="1" customWidth="1"/>
    <col min="15921" max="16137" width="3.6640625" style="1"/>
    <col min="16138" max="16138" width="6.33203125" style="1" customWidth="1"/>
    <col min="16139" max="16139" width="5.6640625" style="1" customWidth="1"/>
    <col min="16140" max="16140" width="3.6640625" style="1"/>
    <col min="16141" max="16141" width="2.5" style="1" customWidth="1"/>
    <col min="16142" max="16144" width="5.6640625" style="1" customWidth="1"/>
    <col min="16145" max="16145" width="1.6640625" style="1" customWidth="1"/>
    <col min="16146" max="16148" width="5.6640625" style="1" customWidth="1"/>
    <col min="16149" max="16149" width="1.83203125" style="1" customWidth="1"/>
    <col min="16150" max="16152" width="5.6640625" style="1" customWidth="1"/>
    <col min="16153" max="16153" width="1.5" style="1" customWidth="1"/>
    <col min="16154" max="16156" width="5.6640625" style="1" customWidth="1"/>
    <col min="16157" max="16157" width="1.1640625" style="1" customWidth="1"/>
    <col min="16158" max="16158" width="3.33203125" style="1" customWidth="1"/>
    <col min="16159" max="16159" width="5.5" style="1" customWidth="1"/>
    <col min="16160" max="16160" width="5" style="1" customWidth="1"/>
    <col min="16161" max="16161" width="4.5" style="1" customWidth="1"/>
    <col min="16162" max="16162" width="4.6640625" style="1" customWidth="1"/>
    <col min="16163" max="16163" width="5.33203125" style="1" customWidth="1"/>
    <col min="16164" max="16164" width="7.33203125" style="1" customWidth="1"/>
    <col min="16165" max="16165" width="5.6640625" style="1" customWidth="1"/>
    <col min="16166" max="16166" width="5.1640625" style="1" customWidth="1"/>
    <col min="16167" max="16167" width="6" style="1" customWidth="1"/>
    <col min="16168" max="16168" width="6.5" style="1" customWidth="1"/>
    <col min="16169" max="16170" width="8.5" style="1" bestFit="1" customWidth="1"/>
    <col min="16171" max="16172" width="8.5" style="1" customWidth="1"/>
    <col min="16173" max="16173" width="8.6640625" style="1" bestFit="1" customWidth="1"/>
    <col min="16174" max="16174" width="8.5" style="1" customWidth="1"/>
    <col min="16175" max="16175" width="6.6640625" style="1" customWidth="1"/>
    <col min="16176" max="16176" width="5.83203125" style="1" customWidth="1"/>
    <col min="16177" max="16384" width="3.6640625" style="1"/>
  </cols>
  <sheetData>
    <row r="1" spans="1:46" ht="17" thickBot="1" x14ac:dyDescent="0.25"/>
    <row r="2" spans="1:46" ht="52" customHeight="1" x14ac:dyDescent="0.2">
      <c r="A2" s="260" t="s">
        <v>138</v>
      </c>
      <c r="B2" s="261"/>
      <c r="C2" s="261"/>
      <c r="D2" s="261"/>
      <c r="E2" s="261"/>
      <c r="F2" s="261"/>
      <c r="G2" s="261"/>
      <c r="H2" s="262"/>
      <c r="I2" s="4"/>
      <c r="J2" s="75" t="s">
        <v>9</v>
      </c>
      <c r="K2" s="75" t="s">
        <v>10</v>
      </c>
      <c r="L2" s="75" t="s">
        <v>11</v>
      </c>
      <c r="M2" s="76"/>
      <c r="N2" s="75" t="s">
        <v>9</v>
      </c>
      <c r="O2" s="75" t="s">
        <v>10</v>
      </c>
      <c r="P2" s="75" t="s">
        <v>11</v>
      </c>
      <c r="Q2" s="76"/>
      <c r="R2" s="75" t="s">
        <v>9</v>
      </c>
      <c r="S2" s="75" t="s">
        <v>10</v>
      </c>
      <c r="T2" s="75" t="s">
        <v>11</v>
      </c>
      <c r="U2" s="76"/>
      <c r="V2" s="75" t="s">
        <v>9</v>
      </c>
      <c r="W2" s="75" t="s">
        <v>10</v>
      </c>
      <c r="X2" s="75" t="s">
        <v>11</v>
      </c>
      <c r="Y2" s="29"/>
      <c r="Z2" s="134" t="s">
        <v>43</v>
      </c>
      <c r="AA2" s="135"/>
      <c r="AB2" s="147" t="s">
        <v>44</v>
      </c>
      <c r="AC2" s="148" t="s">
        <v>71</v>
      </c>
      <c r="AD2" s="148" t="s">
        <v>72</v>
      </c>
      <c r="AE2" s="149" t="s">
        <v>45</v>
      </c>
      <c r="AF2" s="149" t="s">
        <v>46</v>
      </c>
      <c r="AG2" s="149" t="s">
        <v>47</v>
      </c>
      <c r="AH2" s="148" t="s">
        <v>48</v>
      </c>
      <c r="AI2" s="148" t="s">
        <v>49</v>
      </c>
      <c r="AJ2" s="148" t="s">
        <v>50</v>
      </c>
      <c r="AK2" s="148" t="s">
        <v>51</v>
      </c>
      <c r="AL2" s="148" t="s">
        <v>52</v>
      </c>
      <c r="AM2" s="148" t="s">
        <v>53</v>
      </c>
      <c r="AN2" s="148" t="s">
        <v>54</v>
      </c>
      <c r="AO2" s="148" t="s">
        <v>55</v>
      </c>
      <c r="AP2" s="148" t="s">
        <v>56</v>
      </c>
      <c r="AQ2" s="148" t="s">
        <v>57</v>
      </c>
      <c r="AR2" s="148" t="s">
        <v>58</v>
      </c>
      <c r="AS2" s="148" t="s">
        <v>59</v>
      </c>
      <c r="AT2" s="86"/>
    </row>
    <row r="3" spans="1:46" x14ac:dyDescent="0.2">
      <c r="A3" s="263"/>
      <c r="B3" s="264"/>
      <c r="C3" s="264"/>
      <c r="D3" s="264"/>
      <c r="E3" s="264"/>
      <c r="F3" s="264"/>
      <c r="G3" s="264"/>
      <c r="H3" s="265"/>
      <c r="I3" s="66" t="s">
        <v>13</v>
      </c>
      <c r="J3" s="8">
        <v>10</v>
      </c>
      <c r="K3" s="8">
        <v>10</v>
      </c>
      <c r="L3" s="19">
        <f>IF(AND(J3="",K3=""),"",SUM(J3,K3))</f>
        <v>20</v>
      </c>
      <c r="M3" s="11"/>
      <c r="N3" s="8">
        <v>23</v>
      </c>
      <c r="O3" s="8">
        <v>13</v>
      </c>
      <c r="P3" s="19">
        <f>IF(AND(N3="",O3=""),"",SUM(N3,O3))</f>
        <v>36</v>
      </c>
      <c r="Q3" s="11"/>
      <c r="R3" s="8"/>
      <c r="S3" s="8"/>
      <c r="T3" s="19" t="str">
        <f>IF(AND(R3="",S3=""),"",SUM(R3,S3))</f>
        <v/>
      </c>
      <c r="U3" s="11"/>
      <c r="V3" s="8"/>
      <c r="W3" s="8"/>
      <c r="X3" s="19" t="str">
        <f>IF(AND(V3="",W3=""),"",SUM(V3,W3))</f>
        <v/>
      </c>
      <c r="Y3" s="11"/>
      <c r="Z3" s="135">
        <v>1</v>
      </c>
      <c r="AA3" s="135"/>
      <c r="AB3" s="135">
        <f>IF(AA3="error","error",IF(SUM(J5)*SUM(K5)&gt;0,IF(SUM(K3)&gt;0,J3*K5/K3/J5,IF(SUM(J3)&gt;0,"infinity","indet.")),""))</f>
        <v>1</v>
      </c>
      <c r="AC3" s="135"/>
      <c r="AD3" s="135"/>
      <c r="AE3" s="135">
        <f>IF(AA3&lt;&gt;"error",IF(J3&gt;0,J3,""),"")</f>
        <v>10</v>
      </c>
      <c r="AF3" s="135">
        <f>IF(AA3&lt;&gt;"error",IF(SUM(L5)&gt;0,L3*J5/L5,""),"")</f>
        <v>10</v>
      </c>
      <c r="AG3" s="135">
        <f>IF(AA3&lt;&gt;"error",IF(SUM(L5)&gt;1,SUM(L3)*SUM(L4)*SUM(J5)*SUM(K5)/L5/L5/(L5-1),""),"")</f>
        <v>4.5226130653266328</v>
      </c>
      <c r="AH3" s="135">
        <f>IF(AA3&lt;&gt;"error",IF(SUM(L5)&gt;0,J3*K5/L5,""),"")</f>
        <v>5</v>
      </c>
      <c r="AI3" s="135">
        <f>IF(AA3&lt;&gt;"error",IF(SUM(L5)&gt;0,K3*J5/L5,""),"")</f>
        <v>5</v>
      </c>
      <c r="AJ3" s="135">
        <f>IF(AA3&lt;&gt;"error",IF(SUM(AG3)&gt;0,(L3*J5*K5)/L5^2 - J3*K3/L5,""),"")</f>
        <v>4.5</v>
      </c>
      <c r="AK3" s="135">
        <f>IF(SUM(K3)*SUM(J4)*SUM(K4)*SUM(J3)&gt;0,LN(J3*K5/K3/J5),"")</f>
        <v>0</v>
      </c>
      <c r="AL3" s="135">
        <f>IF(SUM(K3)*SUM(J4)*SUM(K4)*SUM(J3)&gt;0,1/J3 - 1/J5 +1/K3 - 1/K5,"")</f>
        <v>0.18</v>
      </c>
      <c r="AM3" s="135">
        <f xml:space="preserve"> IF(SUM(K3)*SUM(J4)*SUM(K4)*SUM(J3)&gt;0, ((AK3 - LN($R$18)))^2/AL3,"")</f>
        <v>0.72405908697808885</v>
      </c>
      <c r="AN3" s="135">
        <f>IF(AA3&lt;&gt;"error",IF(SUM(J5*K5)&gt;0,J5*K5/L5,""),"")</f>
        <v>50</v>
      </c>
      <c r="AO3" s="135" t="str">
        <f>IF(AND(AA3&lt;&gt;"error",AA3&lt;&gt;""),(J3*K5 - K3*J5)/L5,"")</f>
        <v/>
      </c>
      <c r="AP3" s="135" t="str">
        <f>IF(AND(AA3&lt;&gt;"error",AA3&lt;&gt;""),(J5^2*K3 - K5^2*J3 + J5*K5*(K5-J5)/2)/(L5)^2,"")</f>
        <v/>
      </c>
      <c r="AQ3" s="135" t="str">
        <f>IF(AND(AA3&lt;&gt;"error",AA3&lt;&gt;""),(J3*K4/L5+K3*J4/L5)/2,"")</f>
        <v/>
      </c>
      <c r="AR3" s="135">
        <f>IF(SUM(K3)*SUM(J4)*SUM(K4)*SUM(J3)&gt;0, J3*J4/J5^3 + K3*K4/K5^3,"")</f>
        <v>1.8E-3</v>
      </c>
      <c r="AS3" s="135" t="e">
        <f xml:space="preserve"> IF(SUM(K3)*SUM(J4)*SUM(K4)*SUM(J3)&gt;0, ((AA3 -#REF!))^2/AR3,"")</f>
        <v>#REF!</v>
      </c>
    </row>
    <row r="4" spans="1:46" x14ac:dyDescent="0.2">
      <c r="A4" s="263"/>
      <c r="B4" s="264"/>
      <c r="C4" s="264"/>
      <c r="D4" s="264"/>
      <c r="E4" s="264"/>
      <c r="F4" s="264"/>
      <c r="G4" s="264"/>
      <c r="H4" s="265"/>
      <c r="I4" s="66" t="s">
        <v>14</v>
      </c>
      <c r="J4" s="67">
        <f>IF(SUM(J5)=0,"",IF(SUM(J5)&gt;=SUM(J3),J5-J3,"ERR"))</f>
        <v>90</v>
      </c>
      <c r="K4" s="67">
        <f>IF(SUM(K5)=0,"",IF(SUM(K5)&gt;=SUM(K3),K5-K3,"ERR"))</f>
        <v>90</v>
      </c>
      <c r="L4" s="19">
        <f>IF(AND(J4="",K4=""),"",SUM(J4,K4))</f>
        <v>180</v>
      </c>
      <c r="M4" s="11"/>
      <c r="N4" s="67">
        <f>IF(SUM(N5)=0,"",IF(SUM(N5)&gt;=SUM(N3),N5-N3,"ERR"))</f>
        <v>77</v>
      </c>
      <c r="O4" s="67">
        <f>IF(SUM(O5)=0,"",IF(SUM(O5)&gt;=SUM(O3),O5-O3,"ERR"))</f>
        <v>87</v>
      </c>
      <c r="P4" s="19">
        <f>IF(AND(N4="",O4=""),"",SUM(N4,O4))</f>
        <v>164</v>
      </c>
      <c r="Q4" s="11"/>
      <c r="R4" s="67" t="str">
        <f>IF(SUM(R5)=0,"",IF(SUM(R5)&gt;=SUM(R3),R5-R3,"ERR"))</f>
        <v/>
      </c>
      <c r="S4" s="67" t="str">
        <f>IF(SUM(S5)=0,"",IF(SUM(S5)&gt;=SUM(S3),S5-S3,"ERR"))</f>
        <v/>
      </c>
      <c r="T4" s="19" t="str">
        <f>IF(AND(R4="",S4=""),"",SUM(R4,S4))</f>
        <v/>
      </c>
      <c r="U4" s="11"/>
      <c r="V4" s="67" t="str">
        <f>IF(SUM(V5)=0,"",IF(SUM(V5)&gt;=SUM(V3),V5-V3,"ERR"))</f>
        <v/>
      </c>
      <c r="W4" s="67" t="str">
        <f>IF(SUM(W5)=0,"",IF(SUM(W5)&gt;=SUM(W3),W5-W3,"ERR"))</f>
        <v/>
      </c>
      <c r="X4" s="19" t="str">
        <f>IF(AND(V4="",W4=""),"",SUM(V4,W4))</f>
        <v/>
      </c>
      <c r="Y4" s="11"/>
      <c r="Z4" s="135">
        <v>2</v>
      </c>
      <c r="AA4" s="135"/>
      <c r="AB4" s="135">
        <f>IF(AA4="error","error",IF(SUM(N5)*SUM(O5)&gt;0,IF(SUM(O3)&gt;0,N3*O5/O3/N5,IF(SUM(N3)&gt;0,"infinity","indet.")),""))</f>
        <v>1.7692307692307694</v>
      </c>
      <c r="AC4" s="135"/>
      <c r="AD4" s="135"/>
      <c r="AE4" s="135">
        <f>IF(AA4&lt;&gt;"error",IF(N3&gt;0,N3,""),"")</f>
        <v>23</v>
      </c>
      <c r="AF4" s="135">
        <f>IF(AA4&lt;&gt;"error",IF(SUM(P5)&gt;0,P3*N5/P5,""),"")</f>
        <v>18</v>
      </c>
      <c r="AG4" s="135">
        <f>IF(AA4&lt;&gt;"error",IF(SUM(P5)&gt;1,SUM(P3)*SUM(P4)*SUM(N5)*SUM(O5)/P5/P5/(P5-1),""),"")</f>
        <v>7.4170854271356781</v>
      </c>
      <c r="AH4" s="135">
        <f>IF(AA4&lt;&gt;"error",IF(SUM(P5)&gt;0,N3*O5/P5,""),"")</f>
        <v>11.5</v>
      </c>
      <c r="AI4" s="135">
        <f>IF(AA4&lt;&gt;"error",IF(SUM(P5)&gt;0,O3*N5/P5,""),"")</f>
        <v>6.5</v>
      </c>
      <c r="AJ4" s="135">
        <f>IF(AA4&lt;&gt;"error",IF(SUM(AG4)&gt;0,(P3*N5*O5)/P5^2 - N3*O3/P5,""),"")</f>
        <v>7.5049999999999999</v>
      </c>
      <c r="AK4" s="135">
        <f>IF(SUM(O3)*SUM(N4)*SUM(O4)*SUM(N3)&gt;0,LN(N3*O5/N5/O3),"")</f>
        <v>0.57054485846761294</v>
      </c>
      <c r="AL4" s="135">
        <f>IF(SUM(O3)*SUM(N4)*SUM(O4)*SUM(N3)&gt;0,1/N3 - 1/N5 + 1/O3 - 1/O5,"")</f>
        <v>0.10040133779264214</v>
      </c>
      <c r="AM4" s="135">
        <f xml:space="preserve"> IF(SUM(O3)*SUM(N4)*SUM(O4)*SUM(N3)&gt;0, ((AK4 - LN($R$18)))^2/AL4,"")</f>
        <v>0.43727958089090879</v>
      </c>
      <c r="AN4" s="135">
        <f>IF(AA4&lt;&gt;"error",IF(SUM(N5*O5)&gt;0,N5*O5/P5,""),"")</f>
        <v>50</v>
      </c>
      <c r="AO4" s="135" t="str">
        <f>IF(AND(AA4&lt;&gt;"error",AA4&lt;&gt;""),(N3*O5 - O3*N5)/P5,"")</f>
        <v/>
      </c>
      <c r="AP4" s="135" t="str">
        <f>IF(AND(AA4&lt;&gt;"error",AA4&lt;&gt;""),(N5^2*O3 - O5^2*N3 + N5*O5*(O5-N5)/2)/(P5)^2,"")</f>
        <v/>
      </c>
      <c r="AQ4" s="135" t="str">
        <f>IF(AND(AA4&lt;&gt;"error",AA4&lt;&gt;""),(N3*O4/P5+O3*N4/P5)/2,"")</f>
        <v/>
      </c>
      <c r="AR4" s="135">
        <f>IF(SUM(O3)*SUM(N4)*SUM(O4)*SUM(N3)&gt;0, N3*N4/N5^3 + O3*O4/O5^3,"")</f>
        <v>2.9020000000000001E-3</v>
      </c>
      <c r="AS4" s="135" t="e">
        <f xml:space="preserve"> IF(SUM(O3)*SUM(N4)*SUM(O4)*SUM(N3)&gt;0, ((AA4 -#REF!))^2/AR4,"")</f>
        <v>#REF!</v>
      </c>
    </row>
    <row r="5" spans="1:46" x14ac:dyDescent="0.2">
      <c r="A5" s="263"/>
      <c r="B5" s="264"/>
      <c r="C5" s="264"/>
      <c r="D5" s="264"/>
      <c r="E5" s="264"/>
      <c r="F5" s="264"/>
      <c r="G5" s="264"/>
      <c r="H5" s="265"/>
      <c r="I5" s="66" t="s">
        <v>11</v>
      </c>
      <c r="J5" s="8">
        <v>100</v>
      </c>
      <c r="K5" s="8">
        <v>100</v>
      </c>
      <c r="L5" s="18">
        <f>IF(SUM(J5,K5)=0,"",SUM(J5,K5))</f>
        <v>200</v>
      </c>
      <c r="M5" s="11"/>
      <c r="N5" s="8">
        <v>100</v>
      </c>
      <c r="O5" s="8">
        <v>100</v>
      </c>
      <c r="P5" s="18">
        <f>IF(SUM(N5,O5)=0,"",SUM(N5,O5))</f>
        <v>200</v>
      </c>
      <c r="Q5" s="11"/>
      <c r="R5" s="8"/>
      <c r="S5" s="8"/>
      <c r="T5" s="18" t="str">
        <f>IF(SUM(R5,S5)=0,"",SUM(R5,S5))</f>
        <v/>
      </c>
      <c r="U5" s="11"/>
      <c r="V5" s="8"/>
      <c r="W5" s="8"/>
      <c r="X5" s="18" t="str">
        <f>IF(SUM(V5,W5)=0,"",SUM(V5,W5))</f>
        <v/>
      </c>
      <c r="Y5" s="11"/>
      <c r="Z5" s="135">
        <v>3</v>
      </c>
      <c r="AA5" s="135"/>
      <c r="AB5" s="135" t="str">
        <f>IF(AA5="error","error",IF(SUM(R5)*SUM(S5)&gt;0,IF(SUM(S3)&gt;0,R3*S5/R5/S3,IF(SUM(R3)&gt;0,"infinity","indet.")),""))</f>
        <v/>
      </c>
      <c r="AC5" s="135"/>
      <c r="AD5" s="135"/>
      <c r="AE5" s="135" t="str">
        <f>IF(AA5&lt;&gt;"error",IF(R3&gt;0,R3,""),"")</f>
        <v/>
      </c>
      <c r="AF5" s="135" t="str">
        <f>IF(AA5&lt;&gt;"error",IF(SUM(T5)&gt;0,T3*R5/T5,""),"")</f>
        <v/>
      </c>
      <c r="AG5" s="135" t="str">
        <f>IF(AA5&lt;&gt;"error",IF(SUM(T5)&gt;1,SUM(T3)*SUM(T4)*SUM(R5)*SUM(S5)/T5/T5/(T5-1),""),"")</f>
        <v/>
      </c>
      <c r="AH5" s="135" t="str">
        <f>IF(AA5&lt;&gt;"error",IF(SUM(T5)&gt;0,R3*S5/T5,""),"")</f>
        <v/>
      </c>
      <c r="AI5" s="135" t="str">
        <f>IF(AA5&lt;&gt;"error",IF(SUM(T5)&gt;0,S3*R5/T5,""),"")</f>
        <v/>
      </c>
      <c r="AJ5" s="135" t="str">
        <f>IF(AA5&lt;&gt;"error",IF(SUM(AG5)&gt;0,(T3*R5*S5)/T5^2 - R3*S3/T5,""),"")</f>
        <v/>
      </c>
      <c r="AK5" s="135" t="str">
        <f>IF(SUM(R3)*SUM(R4)*SUM(S3)*SUM(S4)&gt;0,LN(R3*S5/R5/S3),"")</f>
        <v/>
      </c>
      <c r="AL5" s="135" t="str">
        <f>IF(SUM(R3)*SUM(R4)*SUM(S3)*SUM(S4)&gt;0,1/R3 - 1/R5 +1/S3 -1/S5,"")</f>
        <v/>
      </c>
      <c r="AM5" s="135" t="str">
        <f xml:space="preserve"> IF(SUM(R3)*SUM(R4)*SUM(S3)*SUM(S4),((AK5 - LN($R$18)))^2/AL5,"")</f>
        <v/>
      </c>
      <c r="AN5" s="135" t="str">
        <f>IF(AA5&lt;&gt;"error",IF(SUM(R5*S5)&gt;0,R5*S5/T5,""),"")</f>
        <v/>
      </c>
      <c r="AO5" s="135" t="str">
        <f>IF(AND(AA5&lt;&gt;"error",AA5&lt;&gt;""),(R3*S5 - S3*R5)/T5,"")</f>
        <v/>
      </c>
      <c r="AP5" s="135" t="str">
        <f>IF(AND(AA5&lt;&gt;"error",AA5&lt;&gt;""),(R5^2*S3 - S5^2*R3 + R5*S5*(S5-R5)/2)/(T5)^2,"")</f>
        <v/>
      </c>
      <c r="AQ5" s="135" t="str">
        <f>IF(AND(AA5&lt;&gt;"error",AA5&lt;&gt;""),(R3*S4/T5+S3*R4/T5)/2,"")</f>
        <v/>
      </c>
      <c r="AR5" s="135" t="str">
        <f>IF(SUM(R3)*SUM(R4)*SUM(S3)*SUM(S4)&gt;0, R3*R4/R5^3 + S3*S4/S5^3,"")</f>
        <v/>
      </c>
      <c r="AS5" s="135" t="str">
        <f>IF(SUM(R3)*SUM(R4)*SUM(S3)*SUM(S4)&gt;0, ((AA5 -#REF!))^2/AR5,"")</f>
        <v/>
      </c>
    </row>
    <row r="6" spans="1:46" x14ac:dyDescent="0.2">
      <c r="A6" s="263"/>
      <c r="B6" s="264"/>
      <c r="C6" s="264"/>
      <c r="D6" s="264"/>
      <c r="E6" s="264"/>
      <c r="F6" s="264"/>
      <c r="G6" s="264"/>
      <c r="H6" s="265"/>
      <c r="I6" s="14"/>
      <c r="J6" s="70" t="str">
        <f>IF(AB3&lt;&gt;"","RR=","")</f>
        <v>RR=</v>
      </c>
      <c r="K6" s="322">
        <f>AB3</f>
        <v>1</v>
      </c>
      <c r="L6" s="322"/>
      <c r="M6" s="70"/>
      <c r="N6" s="70" t="str">
        <f>IF(AB4&lt;&gt;"","RR=","")</f>
        <v>RR=</v>
      </c>
      <c r="O6" s="322">
        <f>AB4</f>
        <v>1.7692307692307694</v>
      </c>
      <c r="P6" s="322"/>
      <c r="Q6" s="70"/>
      <c r="R6" s="70" t="str">
        <f>IF(AB5&lt;&gt;"","RR=","")</f>
        <v/>
      </c>
      <c r="S6" s="322" t="str">
        <f>AB5</f>
        <v/>
      </c>
      <c r="T6" s="322"/>
      <c r="U6" s="70"/>
      <c r="V6" s="70" t="str">
        <f>IF(AB6&lt;&gt;"","RR=","")</f>
        <v/>
      </c>
      <c r="W6" s="322" t="str">
        <f>AB6</f>
        <v/>
      </c>
      <c r="X6" s="322"/>
      <c r="Y6" s="11"/>
      <c r="Z6" s="135">
        <v>4</v>
      </c>
      <c r="AA6" s="135"/>
      <c r="AB6" s="135" t="str">
        <f>IF(AA6="error","error",IF(SUM(V5)*SUM(W5)&gt;0,IF(SUM(W3)&gt;0,V3*W5/W3/V5,IF(SUM(V3)&gt;0,"infinity","indet.")),""))</f>
        <v/>
      </c>
      <c r="AC6" s="135"/>
      <c r="AD6" s="135"/>
      <c r="AE6" s="135" t="str">
        <f>IF(AA6&lt;&gt;"error",IF(V3&gt;0,V3,""),"")</f>
        <v/>
      </c>
      <c r="AF6" s="135" t="str">
        <f>IF(AA6&lt;&gt;"error",IF(SUM(X5)&gt;0,X3*V5/X5,""),"")</f>
        <v/>
      </c>
      <c r="AG6" s="135" t="str">
        <f>IF(AA6&lt;&gt;"error",IF(SUM(X5)&gt;1,SUM(X3)*SUM(X4)*SUM(V5)*SUM(W5)/X5/X5/(X5-1),""),"")</f>
        <v/>
      </c>
      <c r="AH6" s="135" t="str">
        <f>IF(AA6&lt;&gt;"error",IF(SUM(X5)&gt;0,V3*W5/X5,""),"")</f>
        <v/>
      </c>
      <c r="AI6" s="135" t="str">
        <f>IF(AA6&lt;&gt;"error",IF(SUM(X5)&gt;0,W3*V5/X5,""),"")</f>
        <v/>
      </c>
      <c r="AJ6" s="135" t="str">
        <f>IF(AA6&lt;&gt;"error",IF(SUM(AG6)&gt;0,(X3*V5*W5)/X5^2 - V3*W3/X5,""),"")</f>
        <v/>
      </c>
      <c r="AK6" s="135" t="str">
        <f>IF(SUM(V3)*SUM(W4)*SUM(V4)*SUM(W3)&gt;0,LN(V3*W5/V5/W3),"")</f>
        <v/>
      </c>
      <c r="AL6" s="135" t="str">
        <f>IF(SUM(V3)*SUM(W4)*SUM(V4)*SUM(W3)&gt;0,1/V3 - 1/V5 +1/W3 -1/W5,"")</f>
        <v/>
      </c>
      <c r="AM6" s="135" t="str">
        <f xml:space="preserve"> IF(SUM(V3)*SUM(W4)*SUM(V4)*SUM(W3)&gt;0, ((AK6 - LN($R$18)))^2/AL6, "")</f>
        <v/>
      </c>
      <c r="AN6" s="135" t="str">
        <f>IF(AA6&lt;&gt;"error",IF(SUM(V5*W5)&gt;0,V5*W5/X5,""),"")</f>
        <v/>
      </c>
      <c r="AO6" s="135" t="str">
        <f>IF(AND(AA6&lt;&gt;"error",AA6&lt;&gt;""),(V3*W5 - W3*V5)/X5,"")</f>
        <v/>
      </c>
      <c r="AP6" s="135" t="str">
        <f>IF(AND(AA6&lt;&gt;"error",AA6&lt;&gt;""),(V5^2*W3 - W5^2*V3 + V5*W5*(W5-V5)/2)/(X5)^2,"")</f>
        <v/>
      </c>
      <c r="AQ6" s="135" t="str">
        <f>IF(AND(AA6&lt;&gt;"error",AA6&lt;&gt;""),(V3*W4/X5+W3*V4/X5)/2,"")</f>
        <v/>
      </c>
      <c r="AR6" s="135" t="str">
        <f>IF(SUM(V3)*SUM(W4)*SUM(V4)*SUM(W3)&gt;0, V3*V4/V5^3 + W3*W4/W5^3,"")</f>
        <v/>
      </c>
      <c r="AS6" s="135" t="str">
        <f>IF(SUM(V3)*SUM(W4)*SUM(V4)*SUM(W3)&gt;0, ((AA6 -#REF!))^2/AR6,"")</f>
        <v/>
      </c>
    </row>
    <row r="7" spans="1:46" x14ac:dyDescent="0.2">
      <c r="A7" s="263"/>
      <c r="B7" s="264"/>
      <c r="C7" s="264"/>
      <c r="D7" s="264"/>
      <c r="E7" s="264"/>
      <c r="F7" s="264"/>
      <c r="G7" s="264"/>
      <c r="H7" s="265"/>
      <c r="I7" s="14"/>
      <c r="J7" s="70"/>
      <c r="K7" s="71"/>
      <c r="L7" s="71"/>
      <c r="M7" s="72"/>
      <c r="N7" s="73"/>
      <c r="O7" s="74"/>
      <c r="P7" s="74"/>
      <c r="Q7" s="72"/>
      <c r="R7" s="73"/>
      <c r="S7" s="74"/>
      <c r="T7" s="74"/>
      <c r="U7" s="72"/>
      <c r="V7" s="73"/>
      <c r="W7" s="74"/>
      <c r="X7" s="74"/>
      <c r="Y7" s="11"/>
      <c r="Z7" s="135">
        <v>5</v>
      </c>
      <c r="AA7" s="135"/>
      <c r="AB7" s="135" t="str">
        <f>IF(AA7="error","error",IF(SUM(J10)*SUM(K10)&gt;0,IF(SUM(K8)&gt;0,J8*K10/K8/J10,IF(SUM(J8)&gt;0,"infinity","indet.")),""))</f>
        <v/>
      </c>
      <c r="AC7" s="135"/>
      <c r="AD7" s="135"/>
      <c r="AE7" s="135" t="str">
        <f>IF(AA7&lt;&gt;"error",IF(J8&gt;0,J8,""),"")</f>
        <v/>
      </c>
      <c r="AF7" s="135" t="str">
        <f>IF(AA7&lt;&gt;"error",IF(SUM(L10)&gt;0,L8*J10/L10,""),"")</f>
        <v/>
      </c>
      <c r="AG7" s="135" t="str">
        <f>IF(AA7&lt;&gt;"error",IF(SUM(L10)&gt;1,SUM(L8)*SUM(L9)*SUM(J10)*SUM(K10)/L10/L10/(L10-1),""),"")</f>
        <v/>
      </c>
      <c r="AH7" s="135" t="str">
        <f>IF(AA7&lt;&gt;"error",IF(SUM(L10)&gt;0,J8*K10/L10,""),"")</f>
        <v/>
      </c>
      <c r="AI7" s="135" t="str">
        <f>IF(AA7&lt;&gt;"error",IF(SUM(L10)&gt;0,K8*J10/L10,""),"")</f>
        <v/>
      </c>
      <c r="AJ7" s="135" t="str">
        <f>IF(AA7&lt;&gt;"error",IF(SUM(AG7)&gt;0,(L8*J10*K10)/L10^2 - J8*K8/L10,""),"")</f>
        <v/>
      </c>
      <c r="AK7" s="135" t="str">
        <f>IF(SUM(K8)*SUM(J9)*SUM(K9)*SUM(J8)&gt;0,LN(J8*K10/K8/J10),"")</f>
        <v/>
      </c>
      <c r="AL7" s="135" t="str">
        <f>IF(SUM(K8)*SUM(J9)*SUM(K9)*SUM(J8)&gt;0,1/J8 - 1/J10 +1/K8 -1/K10,"")</f>
        <v/>
      </c>
      <c r="AM7" s="135" t="str">
        <f xml:space="preserve"> IF(SUM(K8)*SUM(J9)*SUM(K9)*SUM(J8)&gt;0, ((AK7 - LN($R$18)))^2/AL7,"")</f>
        <v/>
      </c>
      <c r="AN7" s="135" t="str">
        <f>IF(AA7&lt;&gt;"error",IF(SUM(J10*K10)&gt;0,J10*K10/L10,""),"")</f>
        <v/>
      </c>
      <c r="AO7" s="135" t="str">
        <f>IF(AND(AA7&lt;&gt;"error",AA7&lt;&gt;""),(J8*K10 - K8*J10)/L10,"")</f>
        <v/>
      </c>
      <c r="AP7" s="135" t="str">
        <f>IF(AND(AA7&lt;&gt;"error",AA7&lt;&gt;""),(J10^2*K8 - K10^2*J8 + J10*K10*(K10-J10)/2)/(L10)^2,"")</f>
        <v/>
      </c>
      <c r="AQ7" s="135" t="str">
        <f>IF(AND(AA7&lt;&gt;"error",AA7&lt;&gt;""),(J8*K9/L10+K8*J9/L10)/2,"")</f>
        <v/>
      </c>
      <c r="AR7" s="135" t="str">
        <f>IF(SUM(K8)*SUM(J9)*SUM(K9)*SUM(J8)&gt;0, J8*J9/J10^3 + K8*K9/K10^3,"")</f>
        <v/>
      </c>
      <c r="AS7" s="135" t="str">
        <f xml:space="preserve"> IF(SUM(K8)*SUM(J9)*SUM(K9)*SUM(J8)&gt;0, ((AA7 -#REF!))^2/AR7,"")</f>
        <v/>
      </c>
    </row>
    <row r="8" spans="1:46" x14ac:dyDescent="0.2">
      <c r="A8" s="263"/>
      <c r="B8" s="264"/>
      <c r="C8" s="264"/>
      <c r="D8" s="264"/>
      <c r="E8" s="264"/>
      <c r="F8" s="264"/>
      <c r="G8" s="264"/>
      <c r="H8" s="265"/>
      <c r="I8" s="66" t="s">
        <v>13</v>
      </c>
      <c r="J8" s="8"/>
      <c r="K8" s="8"/>
      <c r="L8" s="19" t="str">
        <f>IF(AND(J8="",K8=""),"",SUM(J8,K8))</f>
        <v/>
      </c>
      <c r="M8" s="11"/>
      <c r="N8" s="8"/>
      <c r="O8" s="8"/>
      <c r="P8" s="19" t="str">
        <f>IF(AND(N8="",O8=""),"",SUM(N8,O8))</f>
        <v/>
      </c>
      <c r="Q8" s="11"/>
      <c r="R8" s="8"/>
      <c r="S8" s="8"/>
      <c r="T8" s="19" t="str">
        <f>IF(AND(R8="",S8=""),"",SUM(R8,S8))</f>
        <v/>
      </c>
      <c r="U8" s="11"/>
      <c r="V8" s="8"/>
      <c r="W8" s="8"/>
      <c r="X8" s="19" t="str">
        <f>IF(AND(V8="",W8=""),"",SUM(V8,W8))</f>
        <v/>
      </c>
      <c r="Y8" s="11"/>
      <c r="Z8" s="135">
        <v>6</v>
      </c>
      <c r="AA8" s="135"/>
      <c r="AB8" s="135" t="str">
        <f>IF(AA8="error","error",IF(SUM(O10)*SUM(N10)&gt;0,IF(SUM(O8)&gt;0,N8*O10/O8/N10,IF(SUM(N8)&gt;0,"infinity","indet.")),""))</f>
        <v/>
      </c>
      <c r="AC8" s="135"/>
      <c r="AD8" s="135"/>
      <c r="AE8" s="135" t="str">
        <f>IF(AA8&lt;&gt;"error",IF(N8&gt;0,N8,""),"")</f>
        <v/>
      </c>
      <c r="AF8" s="135" t="str">
        <f>IF(AA8&lt;&gt;"error",IF(SUM(P10)&gt;0,P8*N10/P10,""),"")</f>
        <v/>
      </c>
      <c r="AG8" s="135" t="str">
        <f>IF(AA8&lt;&gt;"error",IF(SUM(P10)&gt;1,SUM(P8)*SUM(P9)*SUM(N10)*SUM(O10)/P10/P10/(P10-1),""),"")</f>
        <v/>
      </c>
      <c r="AH8" s="135" t="str">
        <f>IF(AA8&lt;&gt;"error",IF(SUM(P10)&gt;0,N8*O10/P10,""),"")</f>
        <v/>
      </c>
      <c r="AI8" s="135" t="str">
        <f>IF(AA8&lt;&gt;"error",IF(SUM(P10)&gt;0,O8*N10/P10,""),"")</f>
        <v/>
      </c>
      <c r="AJ8" s="135" t="str">
        <f>IF(AA8&lt;&gt;"error",IF(SUM(AG8)&gt;0,(P8*N10*O10)/P10^2 - N8*O8/P10,""),"")</f>
        <v/>
      </c>
      <c r="AK8" s="135" t="str">
        <f>IF(SUM(O8)*SUM(N9)*SUM(O9)*SUM(N8)&gt;0,LN(N8*O10/N10/O8),"")</f>
        <v/>
      </c>
      <c r="AL8" s="135" t="str">
        <f>IF(SUM(O8)*SUM(N9)*SUM(O9)*SUM(N8)&gt;0,1/N8 - 1/N10 +1/O8 -1/O10,"")</f>
        <v/>
      </c>
      <c r="AM8" s="135" t="str">
        <f xml:space="preserve"> IF(SUM(O8)*SUM(N9)*SUM(O9)*SUM(N8)&gt;0, ((AK8 - LN($R$18)))^2/AL8,"")</f>
        <v/>
      </c>
      <c r="AN8" s="135" t="str">
        <f>IF(AA8&lt;&gt;"error",IF(SUM(N10*O10)&gt;0,N10*O10/P10,""),"")</f>
        <v/>
      </c>
      <c r="AO8" s="135" t="str">
        <f>IF(AND(AA8&lt;&gt;"error",AA8&lt;&gt;""),(N8*O10 - O8*N10)/P10,"")</f>
        <v/>
      </c>
      <c r="AP8" s="135" t="str">
        <f>IF(AND(AA8&lt;&gt;"error",AA8&lt;&gt;""),(N10^2*O8 - O10^2*N8 + N10*O10*(O10-N10)/2)/(P10)^2,"")</f>
        <v/>
      </c>
      <c r="AQ8" s="135" t="str">
        <f>IF(AND(AA8&lt;&gt;"error",AA8&lt;&gt;""),(N8*O9/P10+O8*N9/P10)/2,"")</f>
        <v/>
      </c>
      <c r="AR8" s="135" t="str">
        <f>IF(SUM(O8)*SUM(N9)*SUM(O9)*SUM(N8)&gt;0, N8*N9/N10^3 + O8*O9/O10^3,"")</f>
        <v/>
      </c>
      <c r="AS8" s="135" t="str">
        <f xml:space="preserve"> IF(SUM(O8)*SUM(N9)*SUM(O9)*SUM(N8)&gt;0, ((AA8 -#REF!))^2/AR8,"")</f>
        <v/>
      </c>
    </row>
    <row r="9" spans="1:46" x14ac:dyDescent="0.2">
      <c r="A9" s="263"/>
      <c r="B9" s="264"/>
      <c r="C9" s="264"/>
      <c r="D9" s="264"/>
      <c r="E9" s="264"/>
      <c r="F9" s="264"/>
      <c r="G9" s="264"/>
      <c r="H9" s="265"/>
      <c r="I9" s="66" t="s">
        <v>14</v>
      </c>
      <c r="J9" s="67" t="str">
        <f>IF(SUM(J10)=0,"",IF(SUM(J10)&gt;=SUM(J8),J10-J8,"ERR"))</f>
        <v/>
      </c>
      <c r="K9" s="67" t="str">
        <f>IF(SUM(K10)=0,"",IF(SUM(K10)&gt;=SUM(K8),K10-K8,"ERR"))</f>
        <v/>
      </c>
      <c r="L9" s="19" t="str">
        <f>IF(AND(J9="",K9=""),"",SUM(J9,K9))</f>
        <v/>
      </c>
      <c r="M9" s="11"/>
      <c r="N9" s="67" t="str">
        <f>IF(SUM(N10)=0,"",IF(SUM(N10)&gt;=SUM(N8),N10-N8,"ERR"))</f>
        <v/>
      </c>
      <c r="O9" s="67" t="str">
        <f>IF(SUM(O10)=0,"",IF(SUM(O10)&gt;=SUM(O8),O10-O8,"ERR"))</f>
        <v/>
      </c>
      <c r="P9" s="19" t="str">
        <f>IF(AND(N9="",O9=""),"",SUM(N9,O9))</f>
        <v/>
      </c>
      <c r="Q9" s="11"/>
      <c r="R9" s="67" t="str">
        <f>IF(SUM(R10)=0,"",IF(SUM(R10)&gt;=SUM(R8),R10-R8,"ERR"))</f>
        <v/>
      </c>
      <c r="S9" s="67" t="str">
        <f>IF(SUM(S10)=0,"",IF(SUM(S10)&gt;=SUM(S8),S10-S8,"ERR"))</f>
        <v/>
      </c>
      <c r="T9" s="19" t="str">
        <f>IF(AND(R9="",S9=""),"",SUM(R9,S9))</f>
        <v/>
      </c>
      <c r="U9" s="11"/>
      <c r="V9" s="67" t="str">
        <f>IF(SUM(V10)=0,"",IF(SUM(V10)&gt;=SUM(V8),V10-V8,"ERR"))</f>
        <v/>
      </c>
      <c r="W9" s="67" t="str">
        <f>IF(SUM(W10)=0,"",IF(SUM(W10)&gt;=SUM(W8),W10-W8,"ERR"))</f>
        <v/>
      </c>
      <c r="X9" s="19" t="str">
        <f>IF(AND(V9="",W9=""),"",SUM(V9,W9))</f>
        <v/>
      </c>
      <c r="Y9" s="11"/>
      <c r="Z9" s="135">
        <v>7</v>
      </c>
      <c r="AA9" s="135"/>
      <c r="AB9" s="135" t="str">
        <f>IF(AA9="error","error",IF(SUM(R10)*SUM(S10)&gt;0,IF(SUM(S8)&gt;0,R8*S10/R10/S8,IF(SUM(R8)&gt;0,"infinity","indet.")),""))</f>
        <v/>
      </c>
      <c r="AC9" s="135"/>
      <c r="AD9" s="135"/>
      <c r="AE9" s="135" t="str">
        <f>IF(AA9&lt;&gt;"error",IF(R8&gt;0,R8,""),"")</f>
        <v/>
      </c>
      <c r="AF9" s="135" t="str">
        <f>IF(AA9&lt;&gt;"error",IF(SUM(T10)&gt;0,T8*R10/T10,""),"")</f>
        <v/>
      </c>
      <c r="AG9" s="135" t="str">
        <f>IF(AA9&lt;&gt;"error",IF(SUM(T10)&gt;1,SUM(T8)*SUM(T9)*SUM(R10)*SUM(S10)/T10/T10/(T10-1),""),"")</f>
        <v/>
      </c>
      <c r="AH9" s="135" t="str">
        <f>IF(AA9&lt;&gt;"error",IF(SUM(T8)&gt;0,R8*S10/T10,""),"")</f>
        <v/>
      </c>
      <c r="AI9" s="135" t="str">
        <f>IF(AA9&lt;&gt;"error",IF(SUM(T10)&gt;0,S8*R10/T10,""),"")</f>
        <v/>
      </c>
      <c r="AJ9" s="135" t="str">
        <f>IF(AA9&lt;&gt;"error",IF(SUM(AG9)&gt;0,(T8*R10*S10)/T10^2 - R8*S8/T10,""),"")</f>
        <v/>
      </c>
      <c r="AK9" s="135" t="str">
        <f>IF(SUM(R8)*SUM(R9)*SUM(S8)*SUM(S9)&gt;0,LN(R8*S10/R10/S8),"")</f>
        <v/>
      </c>
      <c r="AL9" s="135" t="str">
        <f>IF(SUM(R8)*SUM(R9)*SUM(S8)*SUM(S9)&gt;0,1/R8 - 1/R10 +1/S8 -1/S10,"")</f>
        <v/>
      </c>
      <c r="AM9" s="135" t="str">
        <f xml:space="preserve"> IF(SUM(R8)*SUM(R9)*SUM(S8)*SUM(S9),((AK9 - LN($R$18)))^2/AL9,"")</f>
        <v/>
      </c>
      <c r="AN9" s="135" t="str">
        <f>IF(AA9&lt;&gt;"error",IF(SUM(R10*S10)&gt;0,R10*S10/T10,""),"")</f>
        <v/>
      </c>
      <c r="AO9" s="135" t="str">
        <f>IF(AND(AA9&lt;&gt;"error",AA9&lt;&gt;""),(R8*S10 - S8*R10)/T10,"")</f>
        <v/>
      </c>
      <c r="AP9" s="135" t="str">
        <f>IF(AND(AA9&lt;&gt;"error",AA9&lt;&gt;""),(R10^2*S8 - S10^2*R8 + R10*S10*(S10-R10)/2)/(T10)^2,"")</f>
        <v/>
      </c>
      <c r="AQ9" s="135" t="str">
        <f>IF(AND(AA9&lt;&gt;"error",AA9&lt;&gt;""),(R8*S9/T10+S8*R9/T10)/2,"")</f>
        <v/>
      </c>
      <c r="AR9" s="135" t="str">
        <f>IF(SUM(R8)*SUM(R9)*SUM(S8)*SUM(S9)&gt;0, R8*R9/R10^3 + S8*S9/S10^3,"")</f>
        <v/>
      </c>
      <c r="AS9" s="135" t="str">
        <f>IF(SUM(R8)*SUM(R9)*SUM(S8)*SUM(S9)&gt;0, ((AA9 -#REF!))^2/AR9,"")</f>
        <v/>
      </c>
    </row>
    <row r="10" spans="1:46" x14ac:dyDescent="0.2">
      <c r="A10" s="263"/>
      <c r="B10" s="264"/>
      <c r="C10" s="264"/>
      <c r="D10" s="264"/>
      <c r="E10" s="264"/>
      <c r="F10" s="264"/>
      <c r="G10" s="264"/>
      <c r="H10" s="265"/>
      <c r="I10" s="66" t="s">
        <v>11</v>
      </c>
      <c r="J10" s="8"/>
      <c r="K10" s="8"/>
      <c r="L10" s="18" t="str">
        <f>IF(SUM(J10,K10)=0,"",SUM(J10,K10))</f>
        <v/>
      </c>
      <c r="M10" s="11"/>
      <c r="N10" s="8"/>
      <c r="O10" s="8"/>
      <c r="P10" s="18" t="str">
        <f>IF(SUM(N10,O10)=0,"",SUM(N10,O10))</f>
        <v/>
      </c>
      <c r="Q10" s="11"/>
      <c r="R10" s="8"/>
      <c r="S10" s="8"/>
      <c r="T10" s="18" t="str">
        <f>IF(SUM(R10,S10)=0,"",SUM(R10,S10))</f>
        <v/>
      </c>
      <c r="U10" s="11"/>
      <c r="V10" s="8"/>
      <c r="W10" s="8"/>
      <c r="X10" s="18" t="str">
        <f>IF(SUM(V10,W10)=0,"",SUM(V10,W10))</f>
        <v/>
      </c>
      <c r="Y10" s="11"/>
      <c r="Z10" s="135">
        <v>8</v>
      </c>
      <c r="AA10" s="135"/>
      <c r="AB10" s="135" t="str">
        <f>IF(AA10="error","error",IF(SUM(V10)*SUM(W10)&gt;0,IF(SUM(W8)&gt;0,V8*W10/W8/V10,IF(SUM(V8)&gt;0,"infinity","indet.")),""))</f>
        <v/>
      </c>
      <c r="AC10" s="135"/>
      <c r="AD10" s="135"/>
      <c r="AE10" s="135" t="str">
        <f>IF(AA10&lt;&gt;"error",IF(V8&gt;0,V8,""),"")</f>
        <v/>
      </c>
      <c r="AF10" s="135" t="str">
        <f>IF(AA10&lt;&gt;"error",IF(SUM(X10)&gt;0,X8*V10/X10,""),"")</f>
        <v/>
      </c>
      <c r="AG10" s="135" t="str">
        <f>IF(AA10&lt;&gt;"error",IF(SUM(X10)&gt;1,SUM(X8)*SUM(X9)*SUM(V10)*SUM(W10)/X10/X10/(X10-1),""),"")</f>
        <v/>
      </c>
      <c r="AH10" s="135" t="str">
        <f>IF(AA10&lt;&gt;"error",IF(SUM(X10)&gt;0,V8*W10/X10,""),"")</f>
        <v/>
      </c>
      <c r="AI10" s="135" t="str">
        <f>IF(AA10&lt;&gt;"error",IF(SUM(X10)&gt;0,W8*V10/X10,""),"")</f>
        <v/>
      </c>
      <c r="AJ10" s="135" t="str">
        <f>IF(AA10&lt;&gt;"error",IF(SUM(AG10)&gt;0,(X8*V10*W10)/X10^2 - V8*W8/X10,""),"")</f>
        <v/>
      </c>
      <c r="AK10" s="135" t="str">
        <f>IF(SUM(V8)*SUM(W9)*SUM(V9)*SUM(W8)&gt;0,LN(V8*W10/V10/W8),"")</f>
        <v/>
      </c>
      <c r="AL10" s="135" t="str">
        <f>IF(SUM(V8)*SUM(W9)*SUM(V9)*SUM(W8)&gt;0,1/V8 - 1/V10 +1/W8 -1/W10,"")</f>
        <v/>
      </c>
      <c r="AM10" s="135" t="str">
        <f xml:space="preserve"> IF(SUM(V8)*SUM(W9)*SUM(V9)*SUM(W8)&gt;0, ((AK10 - LN($R$18)))^2/AL10, "")</f>
        <v/>
      </c>
      <c r="AN10" s="135" t="str">
        <f>IF(AA10&lt;&gt;"error",IF(SUM(V10*W10)&gt;0,V10*W10/X10,""),"")</f>
        <v/>
      </c>
      <c r="AO10" s="135" t="str">
        <f>IF(AND(AA10&lt;&gt;"error",AA10&lt;&gt;""),(V8*W10 - W8*V10)/X10,"")</f>
        <v/>
      </c>
      <c r="AP10" s="135" t="str">
        <f>IF(AND(AA10&lt;&gt;"error",AA10&lt;&gt;""),(V10^2*W8 - W10^2*V8 + V10*W10*(W10-V10)/2)/(X10)^2,"")</f>
        <v/>
      </c>
      <c r="AQ10" s="135" t="str">
        <f>IF(AND(AA10&lt;&gt;"error",AA10&lt;&gt;""),(V8*W9/X10+W8*V9/X10)/2,"")</f>
        <v/>
      </c>
      <c r="AR10" s="135" t="str">
        <f>IF(SUM(V8)*SUM(W9)*SUM(V9)*SUM(W8)&gt;0, V8*V9/V10^3 + W8*W9/W10^3,"")</f>
        <v/>
      </c>
      <c r="AS10" s="135" t="str">
        <f>IF(SUM(V8)*SUM(W9)*SUM(V9)*SUM(W8)&gt;0, ((AA10 -#REF!))^2/AR10,"")</f>
        <v/>
      </c>
    </row>
    <row r="11" spans="1:46" x14ac:dyDescent="0.2">
      <c r="A11" s="263"/>
      <c r="B11" s="264"/>
      <c r="C11" s="264"/>
      <c r="D11" s="264"/>
      <c r="E11" s="264"/>
      <c r="F11" s="264"/>
      <c r="G11" s="264"/>
      <c r="H11" s="265"/>
      <c r="I11" s="66"/>
      <c r="J11" s="70" t="str">
        <f>IF(AB7&lt;&gt;"","RR=","")</f>
        <v/>
      </c>
      <c r="K11" s="322" t="str">
        <f>AB7</f>
        <v/>
      </c>
      <c r="L11" s="322"/>
      <c r="M11" s="70"/>
      <c r="N11" s="70" t="str">
        <f>IF(AB8&lt;&gt;"","RR=","")</f>
        <v/>
      </c>
      <c r="O11" s="322" t="str">
        <f>AB8</f>
        <v/>
      </c>
      <c r="P11" s="322"/>
      <c r="Q11" s="70"/>
      <c r="R11" s="70" t="str">
        <f>IF(AB9&lt;&gt;"","RR=","")</f>
        <v/>
      </c>
      <c r="S11" s="322" t="str">
        <f>AB9</f>
        <v/>
      </c>
      <c r="T11" s="322"/>
      <c r="U11" s="70"/>
      <c r="V11" s="70" t="str">
        <f>IF(AB10&lt;&gt;"","RR=","")</f>
        <v/>
      </c>
      <c r="W11" s="322" t="str">
        <f>AB10</f>
        <v/>
      </c>
      <c r="X11" s="322"/>
      <c r="Y11" s="11"/>
      <c r="Z11" s="135">
        <v>9</v>
      </c>
      <c r="AA11" s="135"/>
      <c r="AB11" s="135" t="str">
        <f>IF(AA11="error","error",IF(SUM(J15)*SUM(K15)&gt;0,IF(SUM(K13)&gt;0,J13*K15/K13/J15,IF(SUM(J13)&gt;0,"infinity","indet.")),""))</f>
        <v/>
      </c>
      <c r="AC11" s="135"/>
      <c r="AD11" s="135"/>
      <c r="AE11" s="135" t="str">
        <f>IF(AA11&lt;&gt;"error",IF(J13&gt;0,J13,""),"")</f>
        <v/>
      </c>
      <c r="AF11" s="135" t="str">
        <f>IF(AA11&lt;&gt;"error",IF(SUM(L15)&gt;0,L13*J15/L15,""),"")</f>
        <v/>
      </c>
      <c r="AG11" s="135" t="str">
        <f>IF(AA11&lt;&gt;"error",IF(SUM(L15)&gt;1,SUM(L13)*SUM(L14)*SUM(J15)*SUM(K15)/L15/L15/(L15-1),""),"")</f>
        <v/>
      </c>
      <c r="AH11" s="135" t="str">
        <f>IF(AA11&lt;&gt;"error",IF(SUM(L15)&gt;0,J13*K15/L15,""),"")</f>
        <v/>
      </c>
      <c r="AI11" s="135" t="str">
        <f>IF(AA11&lt;&gt;"error",IF(SUM(L15)&gt;0,K13*J15/L15,""),"")</f>
        <v/>
      </c>
      <c r="AJ11" s="135" t="str">
        <f>IF(AA11&lt;&gt;"error",IF(SUM(AG11)&gt;0,(L13*J15*K15)/L15^2 - J13*K13/L15,""),"")</f>
        <v/>
      </c>
      <c r="AK11" s="135" t="str">
        <f>IF(SUM(K13)*SUM(J14)*SUM(K14)*SUM(J13)&gt;0,LN(J13*K15/K13/J15),"")</f>
        <v/>
      </c>
      <c r="AL11" s="135" t="str">
        <f>IF(SUM(K13)*SUM(J14)*SUM(K14)*SUM(J13)&gt;0,1/J13 - 1/J15 +1/K13 -1/K15,"")</f>
        <v/>
      </c>
      <c r="AM11" s="135" t="str">
        <f xml:space="preserve"> IF(SUM(K13)*SUM(J14)*SUM(K14)*SUM(J13)&gt;0, ((AK11 - LN($R$18)))^2/AL11,"")</f>
        <v/>
      </c>
      <c r="AN11" s="135" t="str">
        <f>IF(AA11&lt;&gt;"error",IF(SUM(J15*K15)&gt;0,J15*K15/L15,""),"")</f>
        <v/>
      </c>
      <c r="AO11" s="135" t="str">
        <f>IF(AND(AA11&lt;&gt;"error",AA11&lt;&gt;""),(J13*K15 - K13*J15)/L15,"")</f>
        <v/>
      </c>
      <c r="AP11" s="135" t="str">
        <f>IF(AND(AA11&lt;&gt;"error",AA11&lt;&gt;""),(J15^2*K13 - K15^2*J13 + J15*K15*(K15-J15)/2)/(L15)^2,"")</f>
        <v/>
      </c>
      <c r="AQ11" s="135" t="str">
        <f>IF(AND(AA11&lt;&gt;"error",AA11&lt;&gt;""),(J13*K14/L15+K13*J14/L15)/2,"")</f>
        <v/>
      </c>
      <c r="AR11" s="135" t="str">
        <f>IF(SUM(K13)*SUM(J14)*SUM(K14)*SUM(J13)&gt;0, J13*J14/J15^3 + K13*K14/K15^3,"")</f>
        <v/>
      </c>
      <c r="AS11" s="135" t="str">
        <f xml:space="preserve"> IF(SUM(K13)*SUM(J14)*SUM(K14)*SUM(J13)&gt;0, ((AA11 -#REF!))^2/AR11,"")</f>
        <v/>
      </c>
    </row>
    <row r="12" spans="1:46" x14ac:dyDescent="0.2">
      <c r="A12" s="263"/>
      <c r="B12" s="264"/>
      <c r="C12" s="264"/>
      <c r="D12" s="264"/>
      <c r="E12" s="264"/>
      <c r="F12" s="264"/>
      <c r="G12" s="264"/>
      <c r="H12" s="265"/>
      <c r="I12" s="66"/>
      <c r="J12" s="70"/>
      <c r="K12" s="70"/>
      <c r="L12" s="70"/>
      <c r="M12" s="70"/>
      <c r="N12" s="70"/>
      <c r="O12" s="70"/>
      <c r="P12" s="70"/>
      <c r="Q12" s="70"/>
      <c r="R12" s="70"/>
      <c r="S12" s="70"/>
      <c r="T12" s="70"/>
      <c r="U12" s="70"/>
      <c r="V12" s="70"/>
      <c r="W12" s="70"/>
      <c r="X12" s="70"/>
      <c r="Y12" s="11"/>
      <c r="Z12" s="135">
        <v>10</v>
      </c>
      <c r="AA12" s="135"/>
      <c r="AB12" s="135" t="str">
        <f>IF(AA12="error","error",IF(SUM(N15)*SUM(O15)&gt;0,IF(SUM(O13)&gt;0,N13*O15/O13/N15,IF(SUM(N13)&gt;0,"infinity","indet.")),""))</f>
        <v/>
      </c>
      <c r="AC12" s="135"/>
      <c r="AD12" s="135"/>
      <c r="AE12" s="135" t="str">
        <f>IF(AA12&lt;&gt;"error",IF(N13&gt;0,N13,""),"")</f>
        <v/>
      </c>
      <c r="AF12" s="135" t="str">
        <f>IF(AA12&lt;&gt;"error",IF(SUM(P15)&gt;0,P13*N15/P15,""),"")</f>
        <v/>
      </c>
      <c r="AG12" s="135" t="str">
        <f>IF(AA12&lt;&gt;"error",IF(SUM(P15)&gt;1,SUM(P13)*SUM(P14)*SUM(N15)*SUM(O15)/P15/P15/(P15-1),""),"")</f>
        <v/>
      </c>
      <c r="AH12" s="135" t="str">
        <f>IF(AA12&lt;&gt;"error",IF(SUM(P15)&gt;0,N13*O15/P15,""),"")</f>
        <v/>
      </c>
      <c r="AI12" s="135" t="str">
        <f>IF(AA12&lt;&gt;"error",IF(SUM(P15)&gt;0,O13*N15/P15,""),"")</f>
        <v/>
      </c>
      <c r="AJ12" s="135" t="str">
        <f>IF(AA12&lt;&gt;"error",IF(SUM(AG12)&gt;0,(P13*N15*O15)/P15^2 - N13*O13/P15,""),"")</f>
        <v/>
      </c>
      <c r="AK12" s="135" t="str">
        <f>IF(SUM(O13)*SUM(N14)*SUM(O14)*SUM(N13)&gt;0,LN(N13*O15/N15/O13),"")</f>
        <v/>
      </c>
      <c r="AL12" s="135" t="str">
        <f>IF(SUM(O13)*SUM(N14)*SUM(O14)*SUM(N13)&gt;0,1/N13 - 1/N15 +1/O13 -1/O15,"")</f>
        <v/>
      </c>
      <c r="AM12" s="135" t="str">
        <f xml:space="preserve"> IF(SUM(O13)*SUM(N14)*SUM(O14)*SUM(N13)&gt;0, ((AK12 - LN($R$18)))^2/AL12,"")</f>
        <v/>
      </c>
      <c r="AN12" s="135" t="str">
        <f>IF(AA12&lt;&gt;"error",IF(SUM(N15*O15)&gt;0,N15*O15/P15,""),"")</f>
        <v/>
      </c>
      <c r="AO12" s="135" t="str">
        <f>IF(AND(AA12&lt;&gt;"error",AA12&lt;&gt;""),(N13*O15 - O13*N15)/P15,"")</f>
        <v/>
      </c>
      <c r="AP12" s="135" t="str">
        <f>IF(AND(AA12&lt;&gt;"error",AA12&lt;&gt;""),(N15^2*O13 - O15^2*N13 + N15*O15*(O15-N15)/2)/(P15)^2,"")</f>
        <v/>
      </c>
      <c r="AQ12" s="135" t="str">
        <f>IF(AND(AA12&lt;&gt;"error",AA12&lt;&gt;""),(N13*O14/P15+O13*N14/P15)/2,"")</f>
        <v/>
      </c>
      <c r="AR12" s="135" t="str">
        <f>IF(SUM(O13)*SUM(N14)*SUM(O14)*SUM(N13)&gt;0, N13*N14/N15^3 + O13*O14/O15^3,"")</f>
        <v/>
      </c>
      <c r="AS12" s="135" t="str">
        <f xml:space="preserve"> IF(SUM(O13)*SUM(N14)*SUM(O14)*SUM(N13)&gt;0, ((AA12 -#REF!))^2/AR12,"")</f>
        <v/>
      </c>
    </row>
    <row r="13" spans="1:46" x14ac:dyDescent="0.2">
      <c r="A13" s="263"/>
      <c r="B13" s="264"/>
      <c r="C13" s="264"/>
      <c r="D13" s="264"/>
      <c r="E13" s="264"/>
      <c r="F13" s="264"/>
      <c r="G13" s="264"/>
      <c r="H13" s="265"/>
      <c r="I13" s="66" t="s">
        <v>13</v>
      </c>
      <c r="J13" s="8"/>
      <c r="K13" s="8"/>
      <c r="L13" s="19" t="str">
        <f>IF(AND(J13="",K13=""),"",SUM(J13,K13))</f>
        <v/>
      </c>
      <c r="M13" s="11"/>
      <c r="N13" s="8"/>
      <c r="O13" s="8"/>
      <c r="P13" s="19" t="str">
        <f>IF(AND(N13="",O13=""),"",SUM(N13,O13))</f>
        <v/>
      </c>
      <c r="Q13" s="11"/>
      <c r="R13" s="8"/>
      <c r="S13" s="8"/>
      <c r="T13" s="19" t="str">
        <f>IF(AND(R13="",S13=""),"",SUM(R13,S13))</f>
        <v/>
      </c>
      <c r="U13" s="11"/>
      <c r="V13" s="8"/>
      <c r="W13" s="8"/>
      <c r="X13" s="19" t="str">
        <f>IF(AND(V13="",W13=""),"",SUM(V13,W13))</f>
        <v/>
      </c>
      <c r="Y13" s="11"/>
      <c r="Z13" s="135">
        <v>11</v>
      </c>
      <c r="AA13" s="135"/>
      <c r="AB13" s="135" t="str">
        <f>IF(AA13="error","error",IF(SUM(R15)*SUM(S15)&gt;0,IF(SUM(S13)&gt;0,R13*S15/R15/S13,IF(SUM(R13)&gt;0,"infinity","indet.")),""))</f>
        <v/>
      </c>
      <c r="AC13" s="135"/>
      <c r="AD13" s="135"/>
      <c r="AE13" s="135" t="str">
        <f>IF(AA13&lt;&gt;"error",IF(R13&gt;0,R13,""),"")</f>
        <v/>
      </c>
      <c r="AF13" s="135" t="str">
        <f>IF(AA13&lt;&gt;"error",IF(SUM(T15)&gt;0,T13*R15/T15,""),"")</f>
        <v/>
      </c>
      <c r="AG13" s="135" t="str">
        <f>IF(AA13&lt;&gt;"error",IF(SUM(T15)&gt;1,SUM(T13)*SUM(T14)*SUM(R15)*SUM(S15)/T15/T15/(T15-1),""),"")</f>
        <v/>
      </c>
      <c r="AH13" s="135" t="str">
        <f>IF(AA13&lt;&gt;"error",IF(SUM(T15)&gt;0,R13*S15/T15,""),"")</f>
        <v/>
      </c>
      <c r="AI13" s="135" t="str">
        <f>IF(AA13&lt;&gt;"error",IF(SUM(T15)&gt;0,S13*R15/T15,""),"")</f>
        <v/>
      </c>
      <c r="AJ13" s="135" t="str">
        <f>IF(AA13&lt;&gt;"error",IF(SUM(AG13)&gt;0,(T13*R15*S15)/T15^2 - R13*S13/T15,""),"")</f>
        <v/>
      </c>
      <c r="AK13" s="135" t="str">
        <f>IF(SUM(R13)*SUM(R14)*SUM(S13)*SUM(S14)&gt;0,LN(R13*S15/R15/S13),"")</f>
        <v/>
      </c>
      <c r="AL13" s="135" t="str">
        <f>IF(SUM(R13)*SUM(R14)*SUM(S13)*SUM(S14)&gt;0,1/R13 - 1/R15 +1/S13 -1/S15,"")</f>
        <v/>
      </c>
      <c r="AM13" s="135" t="str">
        <f xml:space="preserve"> IF(SUM(R13)*SUM(R14)*SUM(S13)*SUM(S14),((AK13 - LN($R$18)))^2/AL13,"")</f>
        <v/>
      </c>
      <c r="AN13" s="135" t="str">
        <f>IF(AA13&lt;&gt;"error",IF(SUM(R15*S15)&gt;0,R15*S15/T15,""),"")</f>
        <v/>
      </c>
      <c r="AO13" s="135" t="str">
        <f>IF(AND(AA13&lt;&gt;"error",AA13&lt;&gt;""),(R13*S15 - S13*R15)/T15,"")</f>
        <v/>
      </c>
      <c r="AP13" s="135" t="str">
        <f>IF(AND(AA13&lt;&gt;"error",AA13&lt;&gt;""),(R15^2*S13 - S15^2*R13 + R15*S15*(S15-R15)/2)/(T15)^2,"")</f>
        <v/>
      </c>
      <c r="AQ13" s="135" t="str">
        <f>IF(AND(AA13&lt;&gt;"error",AA13&lt;&gt;""),(R13*S14/T15+S13*R14/T15)/2,"")</f>
        <v/>
      </c>
      <c r="AR13" s="135" t="str">
        <f>IF(SUM(R13)*SUM(R14)*SUM(S14)*SUM(S13)&gt;0, R13*R14/R15^3 + S13*S14/S15^3,"")</f>
        <v/>
      </c>
      <c r="AS13" s="135" t="str">
        <f>IF(SUM(R13)*SUM(R14)*SUM(S13)*SUM(S14)&gt;0, ((AA13 -#REF!))^2/AR13,"")</f>
        <v/>
      </c>
    </row>
    <row r="14" spans="1:46" x14ac:dyDescent="0.2">
      <c r="A14" s="263"/>
      <c r="B14" s="264"/>
      <c r="C14" s="264"/>
      <c r="D14" s="264"/>
      <c r="E14" s="264"/>
      <c r="F14" s="264"/>
      <c r="G14" s="264"/>
      <c r="H14" s="265"/>
      <c r="I14" s="66" t="s">
        <v>14</v>
      </c>
      <c r="J14" s="67" t="str">
        <f>IF(SUM(J15)=0,"",IF(SUM(J15)&gt;=SUM(J13),J15-J13,"ERR"))</f>
        <v/>
      </c>
      <c r="K14" s="67" t="str">
        <f>IF(SUM(K15)=0,"",IF(SUM(K15)&gt;=SUM(K13),K15-K13,"ERR"))</f>
        <v/>
      </c>
      <c r="L14" s="19" t="str">
        <f>IF(AND(J14="",K14=""),"",SUM(J14,K14))</f>
        <v/>
      </c>
      <c r="M14" s="11"/>
      <c r="N14" s="67" t="str">
        <f>IF(SUM(N15)=0,"",IF(SUM(N15)&gt;=SUM(N13),N15-N13,"ERR"))</f>
        <v/>
      </c>
      <c r="O14" s="67" t="str">
        <f>IF(SUM(O15)=0,"",IF(SUM(O15)&gt;=SUM(O13),O15-O13,"ERR"))</f>
        <v/>
      </c>
      <c r="P14" s="19" t="str">
        <f>IF(AND(N14="",O14=""),"",SUM(N14,O14))</f>
        <v/>
      </c>
      <c r="Q14" s="11"/>
      <c r="R14" s="67" t="str">
        <f>IF(SUM(R15)=0,"",IF(SUM(R15)&gt;=SUM(R13),R15-R13,"ERR"))</f>
        <v/>
      </c>
      <c r="S14" s="67" t="str">
        <f>IF(SUM(S15)=0,"",IF(SUM(S15)&gt;=SUM(S13),S15-S13,"ERR"))</f>
        <v/>
      </c>
      <c r="T14" s="19" t="str">
        <f>IF(AND(R14="",S14=""),"",SUM(R14,S14))</f>
        <v/>
      </c>
      <c r="U14" s="11"/>
      <c r="V14" s="67" t="str">
        <f>IF(SUM(V15)=0,"",IF(SUM(V15)&gt;=SUM(V13),V15-V13,"ERR"))</f>
        <v/>
      </c>
      <c r="W14" s="67" t="str">
        <f>IF(SUM(W15)=0,"",IF(SUM(W15)&gt;=SUM(W13),W15-W13,"ERR"))</f>
        <v/>
      </c>
      <c r="X14" s="19" t="str">
        <f>IF(AND(V14="",W14=""),"",SUM(V14,W14))</f>
        <v/>
      </c>
      <c r="Y14" s="11"/>
      <c r="Z14" s="135">
        <v>12</v>
      </c>
      <c r="AA14" s="135"/>
      <c r="AB14" s="135" t="str">
        <f>IF(AA14="error","error",IF(SUM(V15)*SUM(W15)&gt;0,IF(SUM(W13)&gt;0,V13*W15/W13/V15,IF(SUM(V13)&gt;0,"infinity","indet.")),""))</f>
        <v/>
      </c>
      <c r="AC14" s="135"/>
      <c r="AD14" s="135"/>
      <c r="AE14" s="135" t="str">
        <f>IF(AA14&lt;&gt;"error",IF(V13&gt;0,V13,""),"")</f>
        <v/>
      </c>
      <c r="AF14" s="135" t="str">
        <f>IF(AA14&lt;&gt;"error",IF(SUM(X15)&gt;0,X13*V15/X15,""),"")</f>
        <v/>
      </c>
      <c r="AG14" s="135" t="str">
        <f>IF(AA14&lt;&gt;"error",IF(SUM(X15)&gt;1,SUM(X13)*SUM(X14)*SUM(V15)*SUM(W15)/X15/X15/(X15-1),""),"")</f>
        <v/>
      </c>
      <c r="AH14" s="135" t="str">
        <f>IF(AA14&lt;&gt;"error",IF(SUM(X15)&gt;0,V13*W15/X15,""),"")</f>
        <v/>
      </c>
      <c r="AI14" s="135" t="str">
        <f>IF(AA14&lt;&gt;"error",IF(SUM(X15)&gt;0,W13*V15/X15,""),"")</f>
        <v/>
      </c>
      <c r="AJ14" s="135" t="str">
        <f>IF(AA14&lt;&gt;"error",IF(SUM(AG14)&gt;0,(X13*V15*W15)/X15^2 - V13*W13/X15,""),"")</f>
        <v/>
      </c>
      <c r="AK14" s="135" t="str">
        <f>IF(SUM(V13)*SUM(W14)*SUM(V14)*SUM(W13)&gt;0,LN(V13*W15/V15/W13),"")</f>
        <v/>
      </c>
      <c r="AL14" s="135" t="str">
        <f>IF(SUM(V13)*SUM(W14)*SUM(V14)*SUM(W13)&gt;0,1/V13 - 1/V15 +1/W13 -1/W15,"")</f>
        <v/>
      </c>
      <c r="AM14" s="135" t="str">
        <f xml:space="preserve"> IF(SUM(V13)*SUM(W14)*SUM(V14)*SUM(W13)&gt;0, ((AK14 - LN($R$18)))^2/AL14, "")</f>
        <v/>
      </c>
      <c r="AN14" s="135" t="str">
        <f>IF(AA14&lt;&gt;"error",IF(SUM(V15*W15)&gt;0,V15*W15/X15,""),"")</f>
        <v/>
      </c>
      <c r="AO14" s="135" t="str">
        <f>IF(AND(AA14&lt;&gt;"error",AA14&lt;&gt;""),(V13*W15 - W13*V15)/X15,"")</f>
        <v/>
      </c>
      <c r="AP14" s="135" t="str">
        <f>IF(AND(AA14&lt;&gt;"error",AA14&lt;&gt;""),(V15^2*W13 - W15^2*V13 + V15*W15*(W15-V15)/2)/(X15)^2,"")</f>
        <v/>
      </c>
      <c r="AQ14" s="135" t="str">
        <f>IF(AND(AA14&lt;&gt;"error",AA14&lt;&gt;""),(V13*W14/X15+W13*V14/X15)/2,"")</f>
        <v/>
      </c>
      <c r="AR14" s="135" t="str">
        <f>IF(SUM(V13)*SUM(W14)*SUM(V14)*SUM(W13)&gt;0, V13*V14/V15^3 + W13*W14/W15^3,"")</f>
        <v/>
      </c>
      <c r="AS14" s="135" t="str">
        <f>IF(SUM(V13)*SUM(W14)*SUM(V14)*SUM(W13)&gt;0, ((AA14 -#REF!))^2/AR14,"")</f>
        <v/>
      </c>
    </row>
    <row r="15" spans="1:46" x14ac:dyDescent="0.2">
      <c r="A15" s="263"/>
      <c r="B15" s="264"/>
      <c r="C15" s="264"/>
      <c r="D15" s="264"/>
      <c r="E15" s="264"/>
      <c r="F15" s="264"/>
      <c r="G15" s="264"/>
      <c r="H15" s="265"/>
      <c r="I15" s="66" t="s">
        <v>11</v>
      </c>
      <c r="J15" s="8"/>
      <c r="K15" s="8"/>
      <c r="L15" s="18" t="str">
        <f>IF(SUM(J15,K15)=0,"",SUM(J15,K15))</f>
        <v/>
      </c>
      <c r="M15" s="11"/>
      <c r="N15" s="8"/>
      <c r="O15" s="8"/>
      <c r="P15" s="18" t="str">
        <f>IF(SUM(N15,O15)=0,"",SUM(N15,O15))</f>
        <v/>
      </c>
      <c r="Q15" s="11"/>
      <c r="R15" s="8"/>
      <c r="S15" s="8"/>
      <c r="T15" s="18" t="str">
        <f>IF(SUM(R15,S15)=0,"",SUM(R15,S15))</f>
        <v/>
      </c>
      <c r="U15" s="11"/>
      <c r="V15" s="8"/>
      <c r="W15" s="8"/>
      <c r="X15" s="18" t="str">
        <f>IF(SUM(V15,W15)=0,"",SUM(V15,W15))</f>
        <v/>
      </c>
      <c r="Y15" s="11"/>
      <c r="Z15" s="137"/>
      <c r="AA15" s="137"/>
      <c r="AB15" s="137"/>
      <c r="AC15" s="137"/>
      <c r="AD15" s="137"/>
      <c r="AE15" s="137"/>
      <c r="AF15" s="137"/>
      <c r="AG15" s="137"/>
      <c r="AH15" s="137"/>
      <c r="AI15" s="137"/>
      <c r="AJ15" s="137"/>
      <c r="AK15" s="137"/>
      <c r="AL15" s="137"/>
      <c r="AM15" s="137"/>
      <c r="AN15" s="137"/>
      <c r="AO15" s="137"/>
      <c r="AP15" s="137"/>
      <c r="AQ15" s="137"/>
      <c r="AR15" s="137"/>
      <c r="AS15" s="137"/>
    </row>
    <row r="16" spans="1:46" ht="17" thickBot="1" x14ac:dyDescent="0.25">
      <c r="A16" s="263"/>
      <c r="B16" s="264"/>
      <c r="C16" s="264"/>
      <c r="D16" s="264"/>
      <c r="E16" s="264"/>
      <c r="F16" s="264"/>
      <c r="G16" s="264"/>
      <c r="H16" s="265"/>
      <c r="I16" s="77"/>
      <c r="J16" s="69" t="str">
        <f>IF(AB11&lt;&gt;"","RR=","")</f>
        <v/>
      </c>
      <c r="K16" s="321" t="str">
        <f>AB11</f>
        <v/>
      </c>
      <c r="L16" s="321"/>
      <c r="M16" s="69"/>
      <c r="N16" s="69" t="str">
        <f>IF(AB12&lt;&gt;"","RR=","")</f>
        <v/>
      </c>
      <c r="O16" s="321" t="str">
        <f>AB12</f>
        <v/>
      </c>
      <c r="P16" s="321"/>
      <c r="Q16" s="69"/>
      <c r="R16" s="69" t="str">
        <f>IF(AB13&lt;&gt;"","RR=","")</f>
        <v/>
      </c>
      <c r="S16" s="321" t="str">
        <f>AB13</f>
        <v/>
      </c>
      <c r="T16" s="321"/>
      <c r="U16" s="69"/>
      <c r="V16" s="69" t="str">
        <f>IF(AB14&lt;&gt;"","RR=","")</f>
        <v/>
      </c>
      <c r="W16" s="321" t="str">
        <f>AB14</f>
        <v/>
      </c>
      <c r="X16" s="321"/>
      <c r="Y16" s="24"/>
      <c r="Z16" s="135"/>
      <c r="AA16" s="135"/>
      <c r="AB16" s="135"/>
      <c r="AC16" s="135"/>
      <c r="AD16" s="135"/>
      <c r="AE16" s="135"/>
      <c r="AF16" s="135"/>
      <c r="AG16" s="135"/>
      <c r="AH16" s="135"/>
      <c r="AI16" s="135"/>
      <c r="AJ16" s="135"/>
      <c r="AK16" s="135"/>
      <c r="AL16" s="135"/>
      <c r="AM16" s="135"/>
      <c r="AN16" s="137"/>
      <c r="AO16" s="137"/>
      <c r="AP16" s="137"/>
      <c r="AQ16" s="137"/>
      <c r="AR16" s="137"/>
      <c r="AS16" s="137"/>
    </row>
    <row r="17" spans="1:50" x14ac:dyDescent="0.2">
      <c r="A17" s="263"/>
      <c r="B17" s="264"/>
      <c r="C17" s="264"/>
      <c r="D17" s="264"/>
      <c r="E17" s="264"/>
      <c r="F17" s="264"/>
      <c r="G17" s="264"/>
      <c r="H17" s="265"/>
      <c r="I17" s="323" t="s">
        <v>60</v>
      </c>
      <c r="J17" s="275"/>
      <c r="K17" s="275"/>
      <c r="L17" s="275"/>
      <c r="M17" s="324"/>
      <c r="N17" s="297" t="s">
        <v>73</v>
      </c>
      <c r="O17" s="298"/>
      <c r="P17" s="298"/>
      <c r="Q17" s="298"/>
      <c r="R17" s="298"/>
      <c r="S17" s="298"/>
      <c r="T17" s="298"/>
      <c r="U17" s="298"/>
      <c r="V17" s="298"/>
      <c r="W17" s="299"/>
      <c r="X17" s="85"/>
      <c r="Z17" s="139"/>
      <c r="AA17" s="139"/>
      <c r="AB17" s="139"/>
      <c r="AC17" s="139"/>
      <c r="AD17" s="139"/>
      <c r="AE17" s="139"/>
      <c r="AF17" s="139"/>
      <c r="AG17" s="139"/>
      <c r="AH17" s="139"/>
      <c r="AI17" s="139"/>
      <c r="AJ17" s="139"/>
      <c r="AK17" s="139"/>
      <c r="AL17" s="139"/>
      <c r="AM17" s="139"/>
      <c r="AN17" s="139"/>
      <c r="AO17" s="139"/>
      <c r="AP17" s="139"/>
      <c r="AQ17" s="139"/>
      <c r="AR17" s="139"/>
      <c r="AS17" s="139"/>
    </row>
    <row r="18" spans="1:50" x14ac:dyDescent="0.2">
      <c r="A18" s="263"/>
      <c r="B18" s="264"/>
      <c r="C18" s="264"/>
      <c r="D18" s="264"/>
      <c r="E18" s="264"/>
      <c r="F18" s="264"/>
      <c r="G18" s="264"/>
      <c r="H18" s="265"/>
      <c r="I18" s="306" t="s">
        <v>13</v>
      </c>
      <c r="J18" s="307"/>
      <c r="K18" s="173">
        <f>IF(SUM(J3,N3,R3,V3,J8,N8,R8,V8,J13,N13,R13,V13)&gt;0,SUM(J3,N3,R3,V3,J8,N8,R8,V8,J13,N13,R13,V13),"")</f>
        <v>33</v>
      </c>
      <c r="L18" s="173">
        <f>IF(SUM(K3,O3,S3,W3,K8,O8,S8,W8,K13,O13,S13,W13)&gt;0,SUM(K3,O3,S3,W3,K8,O8,S8,W8,K13,O13,S13,W13),"")</f>
        <v>23</v>
      </c>
      <c r="M18" s="57">
        <f>IF(SUM(K18,L18)=0,"",SUM(K18,L18))</f>
        <v>56</v>
      </c>
      <c r="N18" s="78"/>
      <c r="O18" s="23"/>
      <c r="P18" s="338" t="str">
        <f xml:space="preserve"> IF(SUM(AG19)&gt;0,"RRmh =","")</f>
        <v>RRmh =</v>
      </c>
      <c r="Q18" s="338"/>
      <c r="R18" s="300">
        <f>IF(SUM(AG19)&gt;0,IF(SUM(AI19)&gt;0,SUM(AH19)/AI19,"infinity"),"")</f>
        <v>1.4347826086956521</v>
      </c>
      <c r="S18" s="301"/>
      <c r="T18" s="301"/>
      <c r="U18" s="302"/>
      <c r="V18" s="23"/>
      <c r="W18" s="79"/>
      <c r="Z18" s="138"/>
      <c r="AA18" s="138"/>
      <c r="AB18" s="138"/>
      <c r="AC18" s="138"/>
      <c r="AD18" s="138"/>
      <c r="AE18" s="138"/>
      <c r="AF18" s="138"/>
      <c r="AG18" s="138"/>
      <c r="AH18" s="138"/>
      <c r="AI18" s="138"/>
      <c r="AJ18" s="138"/>
      <c r="AK18" s="139"/>
      <c r="AL18" s="139"/>
      <c r="AM18" s="139"/>
      <c r="AN18" s="139"/>
      <c r="AO18" s="139"/>
      <c r="AP18" s="139"/>
      <c r="AQ18" s="139"/>
      <c r="AR18" s="139"/>
      <c r="AS18" s="139"/>
    </row>
    <row r="19" spans="1:50" x14ac:dyDescent="0.2">
      <c r="A19" s="263"/>
      <c r="B19" s="264"/>
      <c r="C19" s="264"/>
      <c r="D19" s="264"/>
      <c r="E19" s="264"/>
      <c r="F19" s="264"/>
      <c r="G19" s="264"/>
      <c r="H19" s="265"/>
      <c r="I19" s="306" t="s">
        <v>14</v>
      </c>
      <c r="J19" s="307"/>
      <c r="K19" s="175">
        <f>IF(SUM(J4,N4,R4,V4,J9,N9,R9,V9,J14,N14,R14,V14)&gt;0,SUM(J4,N4,R4,V4,J9,N9,R9,V9,J14,N14,R14,V14),"")</f>
        <v>167</v>
      </c>
      <c r="L19" s="175">
        <f>IF(SUM(K4,O4,S4,W4,K9,O9,S9,W9,K14,O14,S14,W14)&gt;0,SUM(K4,O4,S4,W4,K9,O9,S9,W9,K14,O14,S14,W14),"")</f>
        <v>177</v>
      </c>
      <c r="M19" s="57">
        <f>IF(SUM(K19,L19)=0,"",SUM(K19,L19))</f>
        <v>344</v>
      </c>
      <c r="N19" s="340" t="str">
        <f xml:space="preserve"> IF(SUM($AI19)&gt;0,IF(SUM($R$18)=0,"","90% Conf. Interv. ="),"")</f>
        <v>90% Conf. Interv. =</v>
      </c>
      <c r="O19" s="341"/>
      <c r="P19" s="341"/>
      <c r="Q19" s="341"/>
      <c r="R19" s="341"/>
      <c r="S19" s="339">
        <f>IF(SUM($AI$19)&gt;0,IF(SUM($R$18)=0,"",EXP(LN($R$18)-1.645*SQRT($AG$22))),"")</f>
        <v>0.94861345204054304</v>
      </c>
      <c r="T19" s="339"/>
      <c r="U19" s="87" t="str">
        <f>IF(SUM($S$19)&gt;0,"-","")</f>
        <v>-</v>
      </c>
      <c r="V19" s="329">
        <f>IF(SUM($AI$19)&gt;0,IF(SUM($R$18)=0,"",EXP(LN($R$18)+1.645*SQRT($AG$22))),"")</f>
        <v>2.1701158989336342</v>
      </c>
      <c r="W19" s="330"/>
      <c r="Z19" s="135" t="s">
        <v>61</v>
      </c>
      <c r="AA19" s="135"/>
      <c r="AB19" s="135"/>
      <c r="AC19" s="135"/>
      <c r="AD19" s="135"/>
      <c r="AE19" s="135">
        <f t="shared" ref="AE19:AJ19" si="0">IF(SUM(AE3:AE14)&gt;0,SUM(AE3:AE14),"")</f>
        <v>33</v>
      </c>
      <c r="AF19" s="135">
        <f t="shared" si="0"/>
        <v>28</v>
      </c>
      <c r="AG19" s="135">
        <f t="shared" si="0"/>
        <v>11.939698492462311</v>
      </c>
      <c r="AH19" s="135">
        <f t="shared" si="0"/>
        <v>16.5</v>
      </c>
      <c r="AI19" s="135">
        <f t="shared" si="0"/>
        <v>11.5</v>
      </c>
      <c r="AJ19" s="135">
        <f t="shared" si="0"/>
        <v>12.004999999999999</v>
      </c>
      <c r="AK19" s="137"/>
      <c r="AL19" s="137"/>
      <c r="AM19" s="135">
        <f>IF(AM20&gt;0,SUM(AM3:AM14),"")</f>
        <v>1.1613386678689976</v>
      </c>
      <c r="AN19" s="135">
        <f>IF(SUM(AN3:AN14)&gt;0,SUM(AN3:AN14),"")</f>
        <v>100</v>
      </c>
      <c r="AO19" s="135">
        <f>SUM(AO3:AO14)</f>
        <v>0</v>
      </c>
      <c r="AP19" s="135">
        <f>SUM(AP3:AP14)</f>
        <v>0</v>
      </c>
      <c r="AQ19" s="135">
        <f>SUM(AQ3:AQ14)</f>
        <v>0</v>
      </c>
      <c r="AR19" s="135"/>
      <c r="AS19" s="135" t="e">
        <f>IF(SUM(AS3:AS14)&gt;0,SUM(AS3:AS14),"")</f>
        <v>#REF!</v>
      </c>
    </row>
    <row r="20" spans="1:50" x14ac:dyDescent="0.2">
      <c r="A20" s="263"/>
      <c r="B20" s="264"/>
      <c r="C20" s="264"/>
      <c r="D20" s="264"/>
      <c r="E20" s="264"/>
      <c r="F20" s="264"/>
      <c r="G20" s="264"/>
      <c r="H20" s="265"/>
      <c r="I20" s="306" t="s">
        <v>11</v>
      </c>
      <c r="J20" s="307"/>
      <c r="K20" s="174">
        <f>IF(SUM(K18,K19)=0,"",SUM(K18,K19))</f>
        <v>200</v>
      </c>
      <c r="L20" s="174">
        <f>IF(SUM(L18,L19)=0,"",SUM(L18,L19))</f>
        <v>200</v>
      </c>
      <c r="M20" s="177">
        <f>IF(SUM(K20,L20)=0,"",SUM(K20,L20))</f>
        <v>400</v>
      </c>
      <c r="N20" s="334" t="str">
        <f xml:space="preserve"> IF(SUM($AI19)&gt;0,IF(SUM($R$18)=0,"","95% Conf. Interv. ="),"")</f>
        <v>95% Conf. Interv. =</v>
      </c>
      <c r="O20" s="335"/>
      <c r="P20" s="335"/>
      <c r="Q20" s="335"/>
      <c r="R20" s="335"/>
      <c r="S20" s="342">
        <f>IF(SUM($AI$19)&gt;0,IF(SUM($R$18)=0,"",EXP(LN($R$18)-1.96*SQRT($AG$22))),"")</f>
        <v>0.87635334499364959</v>
      </c>
      <c r="T20" s="342"/>
      <c r="U20" s="87" t="str">
        <f>IF(SUM($S$19)&gt;0,"-","")</f>
        <v>-</v>
      </c>
      <c r="V20" s="342">
        <f>IF(SUM($AI$19)&gt;0,IF(SUM($R$18)=0,"",EXP(LN($R$18)+1.96*SQRT($AG$22))),"")</f>
        <v>2.349053776054701</v>
      </c>
      <c r="W20" s="343"/>
      <c r="Z20" s="137"/>
      <c r="AA20" s="137"/>
      <c r="AB20" s="135"/>
      <c r="AC20" s="135"/>
      <c r="AD20" s="135"/>
      <c r="AE20" s="137"/>
      <c r="AF20" s="137"/>
      <c r="AG20" s="137"/>
      <c r="AH20" s="137"/>
      <c r="AI20" s="137"/>
      <c r="AJ20" s="137"/>
      <c r="AK20" s="137"/>
      <c r="AL20" s="135" t="s">
        <v>62</v>
      </c>
      <c r="AM20" s="135">
        <f xml:space="preserve"> 11 - COUNTIF(AM3:AM14,"")</f>
        <v>1</v>
      </c>
      <c r="AN20" s="137"/>
      <c r="AO20" s="137"/>
      <c r="AP20" s="137"/>
      <c r="AQ20" s="137"/>
      <c r="AR20" s="137"/>
      <c r="AS20" s="137"/>
    </row>
    <row r="21" spans="1:50" x14ac:dyDescent="0.2">
      <c r="A21" s="263"/>
      <c r="B21" s="264"/>
      <c r="C21" s="264"/>
      <c r="D21" s="264"/>
      <c r="E21" s="264"/>
      <c r="F21" s="264"/>
      <c r="G21" s="264"/>
      <c r="H21" s="265"/>
      <c r="I21" s="316" t="str">
        <f>IF(AG19&lt;&gt;"","Crude RR = ","")</f>
        <v xml:space="preserve">Crude RR = </v>
      </c>
      <c r="J21" s="317"/>
      <c r="K21" s="317"/>
      <c r="L21" s="329">
        <f>IF(SUM(AG19)&gt;0,IF(SUM(L18)*SUM(K19)&gt;0,SUM(K18)*SUM(L20)/L18/K20,"infinity"),"")</f>
        <v>1.4347826086956521</v>
      </c>
      <c r="M21" s="330"/>
      <c r="N21" s="336" t="str">
        <f xml:space="preserve"> IF(SUM($AI19)&gt;0,IF(SUM($R$18)=0,"","99% Conf. Interv. ="),"")</f>
        <v>99% Conf. Interv. =</v>
      </c>
      <c r="O21" s="337"/>
      <c r="P21" s="337"/>
      <c r="Q21" s="337"/>
      <c r="R21" s="337"/>
      <c r="S21" s="329">
        <f>IF(SUM($AI$19)&gt;0,IF(SUM($R$18)=0,"",EXP(LN($R$18)-2.575*SQRT($AG$22))),"")</f>
        <v>0.75075418353176615</v>
      </c>
      <c r="T21" s="329"/>
      <c r="U21" s="88" t="str">
        <f>IF(SUM($S$19)&gt;0,"-","")</f>
        <v>-</v>
      </c>
      <c r="V21" s="329">
        <f>IF(SUM($AI$19)&gt;0,IF(SUM($R$18)=0,"",EXP(LN($R$18)+2.575*SQRT($AG$22))),"")</f>
        <v>2.7420441728759228</v>
      </c>
      <c r="W21" s="330"/>
      <c r="Z21" s="137"/>
      <c r="AA21" s="135"/>
      <c r="AB21" s="135"/>
      <c r="AC21" s="135"/>
      <c r="AD21" s="135"/>
      <c r="AE21" s="135"/>
      <c r="AF21" s="150" t="s">
        <v>63</v>
      </c>
      <c r="AG21" s="333">
        <f>IF(SUM(AG19)&gt;0,(SUM(AE19)-AF19)/SQRT(AG19),"")</f>
        <v>1.4470159704907266</v>
      </c>
      <c r="AH21" s="333"/>
      <c r="AI21" s="333"/>
      <c r="AJ21" s="137"/>
      <c r="AK21" s="137"/>
      <c r="AL21" s="137"/>
      <c r="AM21" s="137"/>
      <c r="AN21" s="137"/>
      <c r="AO21" s="137"/>
      <c r="AP21" s="137"/>
      <c r="AQ21" s="137"/>
      <c r="AR21" s="137"/>
      <c r="AS21" s="137"/>
    </row>
    <row r="22" spans="1:50" x14ac:dyDescent="0.2">
      <c r="A22" s="263"/>
      <c r="B22" s="264"/>
      <c r="C22" s="264"/>
      <c r="D22" s="264"/>
      <c r="E22" s="264"/>
      <c r="F22" s="264"/>
      <c r="G22" s="264"/>
      <c r="H22" s="265"/>
      <c r="I22" s="318" t="s">
        <v>74</v>
      </c>
      <c r="J22" s="319"/>
      <c r="K22" s="319"/>
      <c r="L22" s="293">
        <f>EXP(LN(L21)-1.96*(SQRT(1/K18+1/L18-1/(K18+K19)-1/(L18+L19))))</f>
        <v>0.87460420297067654</v>
      </c>
      <c r="M22" s="294"/>
      <c r="N22" s="303" t="str">
        <f>IF(SUM(AG19)&gt;0,"P-value testing RR = 1:","")</f>
        <v>P-value testing RR = 1:</v>
      </c>
      <c r="O22" s="304"/>
      <c r="P22" s="304"/>
      <c r="Q22" s="304"/>
      <c r="R22" s="304"/>
      <c r="S22" s="331">
        <f xml:space="preserve"> IF(SUM(AG19)&gt;0, 2*( 0.3989423 * EXP(-ABS(AG21)*ABS(AG21)/ 2) * (1 / (1 + 0.231649 *ABS(AG21)))  * ((((1.330274 * (1 / (1 + 0.231649 *ABS(AG21))) - 1.821256) * (1 / (1 + 0.231649 *ABS(AG21))) + 1.781478) *( 1 / (1 + 0.231649 *ABS(AG21))) - 0.3565638) * (1 / (1 + 0.231649 *ABS(AG21)) ) + 0.3193815)),"")</f>
        <v>0.14788957883159351</v>
      </c>
      <c r="T22" s="331"/>
      <c r="U22" s="11"/>
      <c r="V22" s="11"/>
      <c r="W22" s="6"/>
      <c r="Z22" s="137"/>
      <c r="AA22" s="140"/>
      <c r="AB22" s="137"/>
      <c r="AC22" s="137"/>
      <c r="AD22" s="137"/>
      <c r="AE22" s="135"/>
      <c r="AF22" s="151" t="s">
        <v>137</v>
      </c>
      <c r="AG22" s="333">
        <f>IF(SUM(AI19)*SUM(AH19)&gt;0,SUM(AJ19)/(SUM(AH19)*SUM(AI19)),"")</f>
        <v>6.3267457180500655E-2</v>
      </c>
      <c r="AH22" s="333"/>
      <c r="AI22" s="333"/>
      <c r="AJ22" s="137"/>
      <c r="AK22" s="137"/>
      <c r="AL22" s="137"/>
      <c r="AM22" s="137"/>
      <c r="AN22" s="137"/>
      <c r="AO22" s="137"/>
      <c r="AP22" s="137"/>
      <c r="AQ22" s="137"/>
      <c r="AR22" s="137"/>
      <c r="AS22" s="137"/>
    </row>
    <row r="23" spans="1:50" ht="17" thickBot="1" x14ac:dyDescent="0.25">
      <c r="A23" s="263"/>
      <c r="B23" s="264"/>
      <c r="C23" s="264"/>
      <c r="D23" s="264"/>
      <c r="E23" s="264"/>
      <c r="F23" s="264"/>
      <c r="G23" s="264"/>
      <c r="H23" s="265"/>
      <c r="I23" s="320" t="s">
        <v>75</v>
      </c>
      <c r="J23" s="319"/>
      <c r="K23" s="319"/>
      <c r="L23" s="295">
        <f>EXP(LN(L21)+1.96*(SQRT(1/K18+1/L18-1/(K18+K19)-1/(L18+L19))))</f>
        <v>2.353751705312261</v>
      </c>
      <c r="M23" s="296"/>
      <c r="N23" s="303" t="str">
        <f>IF(SUM(AM20)&gt;0,"P-value for homogeneity:","")</f>
        <v>P-value for homogeneity:</v>
      </c>
      <c r="O23" s="304"/>
      <c r="P23" s="304"/>
      <c r="Q23" s="304"/>
      <c r="R23" s="305"/>
      <c r="S23" s="332">
        <f xml:space="preserve"> IF(SUM(AM20)&gt;0,CHIDIST(AM19,AM20),"")</f>
        <v>0.28118808543800955</v>
      </c>
      <c r="T23" s="332"/>
      <c r="U23" s="80"/>
      <c r="V23" s="80"/>
      <c r="W23" s="25"/>
      <c r="Z23" s="82"/>
      <c r="AA23" s="82"/>
      <c r="AB23" s="82"/>
      <c r="AC23" s="82"/>
      <c r="AD23" s="82"/>
      <c r="AE23" s="82"/>
      <c r="AF23" s="82"/>
      <c r="AG23" s="82"/>
      <c r="AH23" s="82"/>
      <c r="AI23" s="82"/>
      <c r="AJ23" s="82"/>
      <c r="AK23" s="82"/>
      <c r="AL23" s="82"/>
      <c r="AM23" s="82"/>
      <c r="AN23" s="82"/>
      <c r="AO23" s="82"/>
      <c r="AP23" s="82"/>
      <c r="AQ23" s="82"/>
      <c r="AR23" s="82"/>
      <c r="AS23" s="82"/>
    </row>
    <row r="24" spans="1:50" ht="16" customHeight="1" x14ac:dyDescent="0.2">
      <c r="A24" s="263"/>
      <c r="B24" s="264"/>
      <c r="C24" s="264"/>
      <c r="D24" s="264"/>
      <c r="E24" s="264"/>
      <c r="F24" s="264"/>
      <c r="G24" s="264"/>
      <c r="H24" s="265"/>
      <c r="I24" s="84"/>
      <c r="J24" s="308" t="s">
        <v>76</v>
      </c>
      <c r="K24" s="309"/>
      <c r="L24" s="309"/>
      <c r="M24" s="309"/>
      <c r="N24" s="309"/>
      <c r="O24" s="309"/>
      <c r="P24" s="312" t="str">
        <f>CONCATENATE(ROUND(L21,2)," (95% CI ",ROUND(L22,2)," to ",ROUND(L23,2),")")</f>
        <v>1.43 (95% CI 0.87 to 2.35)</v>
      </c>
      <c r="Q24" s="312"/>
      <c r="R24" s="312"/>
      <c r="S24" s="312"/>
      <c r="T24" s="312"/>
      <c r="U24" s="312"/>
      <c r="V24" s="313"/>
      <c r="AE24" s="82"/>
      <c r="AF24" s="82"/>
      <c r="AG24" s="82"/>
      <c r="AH24" s="82"/>
      <c r="AI24" s="82"/>
      <c r="AJ24" s="82"/>
      <c r="AK24" s="82"/>
      <c r="AL24" s="82"/>
      <c r="AM24" s="82"/>
      <c r="AN24" s="82"/>
      <c r="AO24" s="82"/>
      <c r="AP24" s="82"/>
      <c r="AQ24" s="82"/>
      <c r="AR24" s="82"/>
      <c r="AS24" s="82"/>
      <c r="AT24" s="82"/>
      <c r="AU24" s="82"/>
      <c r="AV24" s="82"/>
      <c r="AW24" s="82"/>
      <c r="AX24" s="82"/>
    </row>
    <row r="25" spans="1:50" ht="16" customHeight="1" x14ac:dyDescent="0.2">
      <c r="A25" s="263"/>
      <c r="B25" s="264"/>
      <c r="C25" s="264"/>
      <c r="D25" s="264"/>
      <c r="E25" s="264"/>
      <c r="F25" s="264"/>
      <c r="G25" s="264"/>
      <c r="H25" s="265"/>
      <c r="J25" s="310"/>
      <c r="K25" s="311"/>
      <c r="L25" s="311"/>
      <c r="M25" s="311"/>
      <c r="N25" s="311"/>
      <c r="O25" s="311"/>
      <c r="P25" s="314"/>
      <c r="Q25" s="314"/>
      <c r="R25" s="314"/>
      <c r="S25" s="314"/>
      <c r="T25" s="314"/>
      <c r="U25" s="314"/>
      <c r="V25" s="315"/>
      <c r="AE25" s="83"/>
      <c r="AF25" s="83"/>
      <c r="AG25" s="82"/>
      <c r="AH25" s="82"/>
      <c r="AI25" s="82"/>
      <c r="AJ25" s="81"/>
      <c r="AK25" s="82"/>
      <c r="AL25" s="81"/>
      <c r="AM25" s="81"/>
      <c r="AN25" s="81"/>
      <c r="AO25" s="82"/>
      <c r="AP25" s="82"/>
      <c r="AQ25" s="82"/>
      <c r="AR25" s="82"/>
      <c r="AS25" s="82"/>
      <c r="AT25" s="82"/>
      <c r="AU25" s="82"/>
      <c r="AV25" s="82"/>
      <c r="AW25" s="82"/>
      <c r="AX25" s="82"/>
    </row>
    <row r="26" spans="1:50" ht="16" customHeight="1" x14ac:dyDescent="0.2">
      <c r="A26" s="263"/>
      <c r="B26" s="264"/>
      <c r="C26" s="264"/>
      <c r="D26" s="264"/>
      <c r="E26" s="264"/>
      <c r="F26" s="264"/>
      <c r="G26" s="264"/>
      <c r="H26" s="265"/>
      <c r="J26" s="325" t="s">
        <v>77</v>
      </c>
      <c r="K26" s="326"/>
      <c r="L26" s="326"/>
      <c r="M26" s="326"/>
      <c r="N26" s="326"/>
      <c r="O26" s="326"/>
      <c r="P26" s="289" t="str">
        <f>CONCATENATE(ROUND(R18,2)," (95% CI ",ROUND(S20,2)," to ",ROUND(V20,2),")")</f>
        <v>1.43 (95% CI 0.88 to 2.35)</v>
      </c>
      <c r="Q26" s="289"/>
      <c r="R26" s="289"/>
      <c r="S26" s="289"/>
      <c r="T26" s="289"/>
      <c r="U26" s="289"/>
      <c r="V26" s="290"/>
      <c r="AE26" s="82"/>
      <c r="AF26" s="82"/>
      <c r="AG26" s="82"/>
      <c r="AH26" s="82"/>
      <c r="AI26" s="82"/>
      <c r="AJ26" s="82"/>
      <c r="AK26" s="82"/>
      <c r="AL26" s="82"/>
      <c r="AM26" s="82"/>
      <c r="AN26" s="82"/>
      <c r="AO26" s="82"/>
      <c r="AP26" s="82"/>
      <c r="AQ26" s="82"/>
      <c r="AR26" s="82"/>
      <c r="AS26" s="82"/>
      <c r="AT26" s="82"/>
      <c r="AU26" s="82"/>
      <c r="AV26" s="82"/>
      <c r="AW26" s="82"/>
      <c r="AX26" s="82"/>
    </row>
    <row r="27" spans="1:50" ht="16" customHeight="1" thickBot="1" x14ac:dyDescent="0.25">
      <c r="A27" s="263"/>
      <c r="B27" s="264"/>
      <c r="C27" s="264"/>
      <c r="D27" s="264"/>
      <c r="E27" s="264"/>
      <c r="F27" s="264"/>
      <c r="G27" s="264"/>
      <c r="H27" s="265"/>
      <c r="J27" s="327"/>
      <c r="K27" s="328"/>
      <c r="L27" s="328"/>
      <c r="M27" s="328"/>
      <c r="N27" s="328"/>
      <c r="O27" s="328"/>
      <c r="P27" s="291"/>
      <c r="Q27" s="291"/>
      <c r="R27" s="291"/>
      <c r="S27" s="291"/>
      <c r="T27" s="291"/>
      <c r="U27" s="291"/>
      <c r="V27" s="292"/>
    </row>
    <row r="28" spans="1:50" x14ac:dyDescent="0.2">
      <c r="A28" s="263"/>
      <c r="B28" s="264"/>
      <c r="C28" s="264"/>
      <c r="D28" s="264"/>
      <c r="E28" s="264"/>
      <c r="F28" s="264"/>
      <c r="G28" s="264"/>
      <c r="H28" s="265"/>
    </row>
    <row r="29" spans="1:50" x14ac:dyDescent="0.2">
      <c r="A29" s="263"/>
      <c r="B29" s="264"/>
      <c r="C29" s="264"/>
      <c r="D29" s="264"/>
      <c r="E29" s="264"/>
      <c r="F29" s="264"/>
      <c r="G29" s="264"/>
      <c r="H29" s="265"/>
    </row>
    <row r="30" spans="1:50" x14ac:dyDescent="0.2">
      <c r="A30" s="263"/>
      <c r="B30" s="264"/>
      <c r="C30" s="264"/>
      <c r="D30" s="264"/>
      <c r="E30" s="264"/>
      <c r="F30" s="264"/>
      <c r="G30" s="264"/>
      <c r="H30" s="265"/>
    </row>
    <row r="31" spans="1:50" x14ac:dyDescent="0.2">
      <c r="A31" s="263"/>
      <c r="B31" s="264"/>
      <c r="C31" s="264"/>
      <c r="D31" s="264"/>
      <c r="E31" s="264"/>
      <c r="F31" s="264"/>
      <c r="G31" s="264"/>
      <c r="H31" s="265"/>
    </row>
    <row r="32" spans="1:50" x14ac:dyDescent="0.2">
      <c r="A32" s="263"/>
      <c r="B32" s="264"/>
      <c r="C32" s="264"/>
      <c r="D32" s="264"/>
      <c r="E32" s="264"/>
      <c r="F32" s="264"/>
      <c r="G32" s="264"/>
      <c r="H32" s="265"/>
    </row>
    <row r="33" spans="1:8" x14ac:dyDescent="0.2">
      <c r="A33" s="263"/>
      <c r="B33" s="264"/>
      <c r="C33" s="264"/>
      <c r="D33" s="264"/>
      <c r="E33" s="264"/>
      <c r="F33" s="264"/>
      <c r="G33" s="264"/>
      <c r="H33" s="265"/>
    </row>
    <row r="34" spans="1:8" x14ac:dyDescent="0.2">
      <c r="A34" s="263"/>
      <c r="B34" s="264"/>
      <c r="C34" s="264"/>
      <c r="D34" s="264"/>
      <c r="E34" s="264"/>
      <c r="F34" s="264"/>
      <c r="G34" s="264"/>
      <c r="H34" s="265"/>
    </row>
    <row r="35" spans="1:8" x14ac:dyDescent="0.2">
      <c r="A35" s="263"/>
      <c r="B35" s="264"/>
      <c r="C35" s="264"/>
      <c r="D35" s="264"/>
      <c r="E35" s="264"/>
      <c r="F35" s="264"/>
      <c r="G35" s="264"/>
      <c r="H35" s="265"/>
    </row>
    <row r="36" spans="1:8" x14ac:dyDescent="0.2">
      <c r="A36" s="263"/>
      <c r="B36" s="264"/>
      <c r="C36" s="264"/>
      <c r="D36" s="264"/>
      <c r="E36" s="264"/>
      <c r="F36" s="264"/>
      <c r="G36" s="264"/>
      <c r="H36" s="265"/>
    </row>
    <row r="37" spans="1:8" x14ac:dyDescent="0.2">
      <c r="A37" s="263"/>
      <c r="B37" s="264"/>
      <c r="C37" s="264"/>
      <c r="D37" s="264"/>
      <c r="E37" s="264"/>
      <c r="F37" s="264"/>
      <c r="G37" s="264"/>
      <c r="H37" s="265"/>
    </row>
    <row r="38" spans="1:8" ht="17" thickBot="1" x14ac:dyDescent="0.25">
      <c r="A38" s="263"/>
      <c r="B38" s="264"/>
      <c r="C38" s="264"/>
      <c r="D38" s="264"/>
      <c r="E38" s="267"/>
      <c r="F38" s="267"/>
      <c r="G38" s="267"/>
      <c r="H38" s="268"/>
    </row>
    <row r="39" spans="1:8" x14ac:dyDescent="0.2">
      <c r="A39" s="135" t="s">
        <v>64</v>
      </c>
      <c r="B39" s="137"/>
      <c r="C39" s="137"/>
      <c r="D39" s="137"/>
      <c r="E39" s="82"/>
      <c r="F39" s="82"/>
      <c r="G39" s="82"/>
      <c r="H39" s="82"/>
    </row>
    <row r="40" spans="1:8" x14ac:dyDescent="0.2">
      <c r="A40" s="135"/>
      <c r="B40" s="136" t="s">
        <v>65</v>
      </c>
      <c r="C40" s="136" t="s">
        <v>66</v>
      </c>
      <c r="D40" s="137"/>
      <c r="E40" s="82"/>
      <c r="F40" s="82"/>
      <c r="G40" s="82"/>
      <c r="H40" s="82"/>
    </row>
    <row r="41" spans="1:8" x14ac:dyDescent="0.2">
      <c r="A41" s="135" t="s">
        <v>67</v>
      </c>
      <c r="B41" s="135" t="s">
        <v>68</v>
      </c>
      <c r="C41" s="135" t="s">
        <v>69</v>
      </c>
      <c r="D41" s="137"/>
      <c r="E41" s="82"/>
      <c r="F41" s="82"/>
      <c r="G41" s="81" t="s">
        <v>70</v>
      </c>
      <c r="H41" s="81"/>
    </row>
    <row r="42" spans="1:8" x14ac:dyDescent="0.2">
      <c r="A42" s="135">
        <v>2.9</v>
      </c>
      <c r="B42" s="135">
        <f t="shared" ref="B42:B73" si="1">IF(SUM(AG$19)&gt;0,D42,"")</f>
        <v>3.7312000000000001E-3</v>
      </c>
      <c r="C42" s="135">
        <f t="shared" ref="C42:C71" si="2">IF(SUM($R$18)&gt;0,EXP(LN($R$18) - A42*SQRT($AG$22)),0.00001)</f>
        <v>0.69182356151267976</v>
      </c>
      <c r="D42" s="135">
        <v>3.7312000000000001E-3</v>
      </c>
      <c r="E42" s="82"/>
      <c r="F42" s="82"/>
      <c r="G42" s="81">
        <v>1</v>
      </c>
      <c r="H42" s="81">
        <v>0</v>
      </c>
    </row>
    <row r="43" spans="1:8" x14ac:dyDescent="0.2">
      <c r="A43" s="135">
        <v>2.8</v>
      </c>
      <c r="B43" s="135">
        <f t="shared" si="1"/>
        <v>5.1098999999999997E-3</v>
      </c>
      <c r="C43" s="135">
        <f t="shared" si="2"/>
        <v>0.70944571164067483</v>
      </c>
      <c r="D43" s="135">
        <v>5.1098999999999997E-3</v>
      </c>
      <c r="E43" s="82"/>
      <c r="F43" s="82"/>
      <c r="G43" s="81">
        <v>1</v>
      </c>
      <c r="H43" s="81">
        <v>1</v>
      </c>
    </row>
    <row r="44" spans="1:8" x14ac:dyDescent="0.2">
      <c r="A44" s="135">
        <v>2.7</v>
      </c>
      <c r="B44" s="135">
        <f t="shared" si="1"/>
        <v>6.9335000000000004E-3</v>
      </c>
      <c r="C44" s="135">
        <f t="shared" si="2"/>
        <v>0.72751673369557335</v>
      </c>
      <c r="D44" s="135">
        <v>6.9335000000000004E-3</v>
      </c>
      <c r="E44" s="82"/>
      <c r="F44" s="82"/>
      <c r="G44" s="82"/>
      <c r="H44" s="82"/>
    </row>
    <row r="45" spans="1:8" x14ac:dyDescent="0.2">
      <c r="A45" s="135">
        <v>2.6</v>
      </c>
      <c r="B45" s="135">
        <f t="shared" si="1"/>
        <v>9.3220000000000004E-3</v>
      </c>
      <c r="C45" s="135">
        <f t="shared" si="2"/>
        <v>0.74604806135631385</v>
      </c>
      <c r="D45" s="135">
        <v>9.3220000000000004E-3</v>
      </c>
      <c r="E45" s="82"/>
      <c r="F45" s="82"/>
      <c r="G45" s="82"/>
      <c r="H45" s="82"/>
    </row>
    <row r="46" spans="1:8" x14ac:dyDescent="0.2">
      <c r="A46" s="135">
        <v>2.5</v>
      </c>
      <c r="B46" s="135">
        <f t="shared" si="1"/>
        <v>1.24189E-2</v>
      </c>
      <c r="C46" s="135">
        <f t="shared" si="2"/>
        <v>0.76505141954084077</v>
      </c>
      <c r="D46" s="135">
        <v>1.24189E-2</v>
      </c>
      <c r="E46" s="82"/>
      <c r="F46" s="82"/>
      <c r="G46" s="82"/>
      <c r="H46" s="82"/>
    </row>
    <row r="47" spans="1:8" x14ac:dyDescent="0.2">
      <c r="A47" s="135">
        <v>2.4</v>
      </c>
      <c r="B47" s="135">
        <f t="shared" si="1"/>
        <v>1.6394700000000002E-2</v>
      </c>
      <c r="C47" s="135">
        <f t="shared" si="2"/>
        <v>0.78453883182455386</v>
      </c>
      <c r="D47" s="135">
        <v>1.6394700000000002E-2</v>
      </c>
      <c r="E47" s="82"/>
      <c r="F47" s="82"/>
      <c r="G47" s="82"/>
      <c r="H47" s="82"/>
    </row>
    <row r="48" spans="1:8" x14ac:dyDescent="0.2">
      <c r="A48" s="135">
        <v>2.2999999999999998</v>
      </c>
      <c r="B48" s="135">
        <f t="shared" si="1"/>
        <v>2.14478E-2</v>
      </c>
      <c r="C48" s="135">
        <f t="shared" si="2"/>
        <v>0.80452262804771957</v>
      </c>
      <c r="D48" s="135">
        <v>2.14478E-2</v>
      </c>
      <c r="E48" s="82"/>
      <c r="F48" s="82"/>
      <c r="G48" s="82"/>
      <c r="H48" s="82"/>
    </row>
    <row r="49" spans="1:8" x14ac:dyDescent="0.2">
      <c r="A49" s="135">
        <v>2.2000000000000002</v>
      </c>
      <c r="B49" s="135">
        <f t="shared" si="1"/>
        <v>2.7806500000000001E-2</v>
      </c>
      <c r="C49" s="135">
        <f t="shared" si="2"/>
        <v>0.82501545211665805</v>
      </c>
      <c r="D49" s="135">
        <v>2.7806500000000001E-2</v>
      </c>
      <c r="E49" s="82"/>
      <c r="F49" s="82"/>
      <c r="G49" s="82"/>
      <c r="H49" s="82"/>
    </row>
    <row r="50" spans="1:8" x14ac:dyDescent="0.2">
      <c r="A50" s="135">
        <v>2.1</v>
      </c>
      <c r="B50" s="135">
        <f t="shared" si="1"/>
        <v>3.57284E-2</v>
      </c>
      <c r="C50" s="135">
        <f t="shared" si="2"/>
        <v>0.84603027000364461</v>
      </c>
      <c r="D50" s="135">
        <v>3.57284E-2</v>
      </c>
      <c r="E50" s="82"/>
      <c r="F50" s="82"/>
      <c r="G50" s="82"/>
      <c r="H50" s="82"/>
    </row>
    <row r="51" spans="1:8" x14ac:dyDescent="0.2">
      <c r="A51" s="135">
        <v>2</v>
      </c>
      <c r="B51" s="135">
        <f t="shared" si="1"/>
        <v>4.5499900000000003E-2</v>
      </c>
      <c r="C51" s="135">
        <f t="shared" si="2"/>
        <v>0.86758037795058118</v>
      </c>
      <c r="D51" s="135">
        <v>4.5499900000000003E-2</v>
      </c>
      <c r="E51" s="82"/>
      <c r="F51" s="82"/>
      <c r="G51" s="82"/>
      <c r="H51" s="82"/>
    </row>
    <row r="52" spans="1:8" x14ac:dyDescent="0.2">
      <c r="A52" s="135">
        <v>1.9</v>
      </c>
      <c r="B52" s="135">
        <f t="shared" si="1"/>
        <v>5.7432700000000003E-2</v>
      </c>
      <c r="C52" s="135">
        <f t="shared" si="2"/>
        <v>0.88967941088163516</v>
      </c>
      <c r="D52" s="135">
        <v>5.7432700000000003E-2</v>
      </c>
      <c r="E52" s="82"/>
      <c r="F52" s="82"/>
      <c r="G52" s="82"/>
      <c r="H52" s="82"/>
    </row>
    <row r="53" spans="1:8" x14ac:dyDescent="0.2">
      <c r="A53" s="135">
        <v>1.8</v>
      </c>
      <c r="B53" s="135">
        <f t="shared" si="1"/>
        <v>7.1860300000000002E-2</v>
      </c>
      <c r="C53" s="135">
        <f t="shared" si="2"/>
        <v>0.91234135103016378</v>
      </c>
      <c r="D53" s="135">
        <v>7.1860300000000002E-2</v>
      </c>
      <c r="E53" s="82"/>
      <c r="F53" s="82"/>
      <c r="G53" s="82"/>
      <c r="H53" s="82"/>
    </row>
    <row r="54" spans="1:8" x14ac:dyDescent="0.2">
      <c r="A54" s="135">
        <v>1.7</v>
      </c>
      <c r="B54" s="135">
        <f t="shared" si="1"/>
        <v>8.9130600000000004E-2</v>
      </c>
      <c r="C54" s="135">
        <f t="shared" si="2"/>
        <v>0.93558053678538411</v>
      </c>
      <c r="D54" s="135">
        <v>8.9130600000000004E-2</v>
      </c>
      <c r="E54" s="82"/>
      <c r="F54" s="82"/>
      <c r="G54" s="82"/>
      <c r="H54" s="82"/>
    </row>
    <row r="55" spans="1:8" x14ac:dyDescent="0.2">
      <c r="A55" s="135">
        <v>1.6</v>
      </c>
      <c r="B55" s="135">
        <f t="shared" si="1"/>
        <v>0.10959820000000001</v>
      </c>
      <c r="C55" s="135">
        <f t="shared" si="2"/>
        <v>0.95941167176438547</v>
      </c>
      <c r="D55" s="135">
        <v>0.10959820000000001</v>
      </c>
      <c r="E55" s="82"/>
      <c r="F55" s="82"/>
      <c r="G55" s="82"/>
      <c r="H55" s="82"/>
    </row>
    <row r="56" spans="1:8" x14ac:dyDescent="0.2">
      <c r="A56" s="135">
        <v>1.5</v>
      </c>
      <c r="B56" s="135">
        <f t="shared" si="1"/>
        <v>0.13361400000000001</v>
      </c>
      <c r="C56" s="135">
        <f t="shared" si="2"/>
        <v>0.98384983411522464</v>
      </c>
      <c r="D56" s="135">
        <v>0.13361400000000001</v>
      </c>
      <c r="E56" s="82"/>
      <c r="F56" s="82"/>
      <c r="G56" s="82"/>
      <c r="H56" s="82"/>
    </row>
    <row r="57" spans="1:8" x14ac:dyDescent="0.2">
      <c r="A57" s="135">
        <v>1.4</v>
      </c>
      <c r="B57" s="135">
        <f t="shared" si="1"/>
        <v>0.16151299999999999</v>
      </c>
      <c r="C57" s="135">
        <f t="shared" si="2"/>
        <v>1.0089104860569895</v>
      </c>
      <c r="D57" s="135">
        <v>0.16151299999999999</v>
      </c>
      <c r="E57" s="82"/>
      <c r="F57" s="82"/>
      <c r="G57" s="82"/>
      <c r="H57" s="82"/>
    </row>
    <row r="58" spans="1:8" x14ac:dyDescent="0.2">
      <c r="A58" s="135">
        <v>1.3</v>
      </c>
      <c r="B58" s="135">
        <f t="shared" si="1"/>
        <v>0.19360060000000001</v>
      </c>
      <c r="C58" s="135">
        <f t="shared" si="2"/>
        <v>1.0346094836628679</v>
      </c>
      <c r="D58" s="135">
        <v>0.19360060000000001</v>
      </c>
      <c r="E58" s="82"/>
      <c r="F58" s="82"/>
      <c r="G58" s="82"/>
      <c r="H58" s="82"/>
    </row>
    <row r="59" spans="1:8" x14ac:dyDescent="0.2">
      <c r="A59" s="135">
        <v>1.2</v>
      </c>
      <c r="B59" s="135">
        <f t="shared" si="1"/>
        <v>0.23013900000000001</v>
      </c>
      <c r="C59" s="135">
        <f t="shared" si="2"/>
        <v>1.0609630868924107</v>
      </c>
      <c r="D59" s="135">
        <v>0.23013900000000001</v>
      </c>
      <c r="E59" s="82"/>
      <c r="F59" s="82"/>
      <c r="G59" s="82"/>
      <c r="H59" s="82"/>
    </row>
    <row r="60" spans="1:8" x14ac:dyDescent="0.2">
      <c r="A60" s="135">
        <v>1.1000000000000001</v>
      </c>
      <c r="B60" s="135">
        <f t="shared" si="1"/>
        <v>0.27133180000000001</v>
      </c>
      <c r="C60" s="135">
        <f t="shared" si="2"/>
        <v>1.0879879698793371</v>
      </c>
      <c r="D60" s="135">
        <v>0.27133180000000001</v>
      </c>
      <c r="E60" s="82"/>
      <c r="F60" s="82"/>
      <c r="G60" s="82"/>
      <c r="H60" s="82"/>
    </row>
    <row r="61" spans="1:8" x14ac:dyDescent="0.2">
      <c r="A61" s="135">
        <v>1</v>
      </c>
      <c r="B61" s="135">
        <f t="shared" si="1"/>
        <v>0.31731019999999999</v>
      </c>
      <c r="C61" s="135">
        <f t="shared" si="2"/>
        <v>1.1157012314813921</v>
      </c>
      <c r="D61" s="135">
        <v>0.31731019999999999</v>
      </c>
      <c r="E61" s="82"/>
      <c r="F61" s="82"/>
      <c r="G61" s="82"/>
      <c r="H61" s="82"/>
    </row>
    <row r="62" spans="1:8" x14ac:dyDescent="0.2">
      <c r="A62" s="135">
        <v>0.9</v>
      </c>
      <c r="B62" s="135">
        <f t="shared" si="1"/>
        <v>0.36812</v>
      </c>
      <c r="C62" s="135">
        <f t="shared" si="2"/>
        <v>1.1441204060989272</v>
      </c>
      <c r="D62" s="135">
        <v>0.36812</v>
      </c>
      <c r="E62" s="82"/>
      <c r="F62" s="82"/>
      <c r="G62" s="82"/>
      <c r="H62" s="82"/>
    </row>
    <row r="63" spans="1:8" x14ac:dyDescent="0.2">
      <c r="A63" s="135">
        <v>0.8</v>
      </c>
      <c r="B63" s="135">
        <f t="shared" si="1"/>
        <v>0.42371049999999999</v>
      </c>
      <c r="C63" s="135">
        <f t="shared" si="2"/>
        <v>1.1732634747690569</v>
      </c>
      <c r="D63" s="135">
        <v>0.42371049999999999</v>
      </c>
      <c r="E63" s="82"/>
      <c r="F63" s="82"/>
      <c r="G63" s="82"/>
      <c r="H63" s="82"/>
    </row>
    <row r="64" spans="1:8" x14ac:dyDescent="0.2">
      <c r="A64" s="135">
        <v>0.7</v>
      </c>
      <c r="B64" s="135">
        <f t="shared" si="1"/>
        <v>0.4839271</v>
      </c>
      <c r="C64" s="135">
        <f t="shared" si="2"/>
        <v>1.2031488765424028</v>
      </c>
      <c r="D64" s="135">
        <v>0.4839271</v>
      </c>
      <c r="E64" s="82"/>
      <c r="F64" s="82"/>
      <c r="G64" s="82"/>
      <c r="H64" s="82"/>
    </row>
    <row r="65" spans="1:8" x14ac:dyDescent="0.2">
      <c r="A65" s="135">
        <v>0.6</v>
      </c>
      <c r="B65" s="135">
        <f t="shared" si="1"/>
        <v>0.54850600000000005</v>
      </c>
      <c r="C65" s="135">
        <f t="shared" si="2"/>
        <v>1.2337955201496253</v>
      </c>
      <c r="D65" s="135">
        <v>0.54850600000000005</v>
      </c>
      <c r="E65" s="82"/>
      <c r="F65" s="82"/>
      <c r="G65" s="82"/>
      <c r="H65" s="82"/>
    </row>
    <row r="66" spans="1:8" x14ac:dyDescent="0.2">
      <c r="A66" s="135">
        <v>0.5</v>
      </c>
      <c r="B66" s="135">
        <f t="shared" si="1"/>
        <v>0.61707489999999998</v>
      </c>
      <c r="C66" s="135">
        <f t="shared" si="2"/>
        <v>1.265222795965131</v>
      </c>
      <c r="D66" s="135">
        <v>0.61707489999999998</v>
      </c>
      <c r="E66" s="82"/>
      <c r="F66" s="82"/>
      <c r="G66" s="82"/>
      <c r="H66" s="82"/>
    </row>
    <row r="67" spans="1:8" x14ac:dyDescent="0.2">
      <c r="A67" s="135">
        <v>0.4</v>
      </c>
      <c r="B67" s="135">
        <f t="shared" si="1"/>
        <v>0.68915630000000005</v>
      </c>
      <c r="C67" s="135">
        <f t="shared" si="2"/>
        <v>1.2974505882755123</v>
      </c>
      <c r="D67" s="135">
        <v>0.68915630000000005</v>
      </c>
      <c r="E67" s="82"/>
      <c r="F67" s="82"/>
      <c r="G67" s="82"/>
      <c r="H67" s="82"/>
    </row>
    <row r="68" spans="1:8" x14ac:dyDescent="0.2">
      <c r="A68" s="135">
        <v>0.3</v>
      </c>
      <c r="B68" s="135">
        <f t="shared" si="1"/>
        <v>0.764177</v>
      </c>
      <c r="C68" s="135">
        <f t="shared" si="2"/>
        <v>1.3304992878604966</v>
      </c>
      <c r="D68" s="135">
        <v>0.764177</v>
      </c>
      <c r="E68" s="82"/>
      <c r="F68" s="82"/>
      <c r="G68" s="82"/>
      <c r="H68" s="82"/>
    </row>
    <row r="69" spans="1:8" x14ac:dyDescent="0.2">
      <c r="A69" s="135">
        <v>0.2</v>
      </c>
      <c r="B69" s="135">
        <f t="shared" si="1"/>
        <v>0.84148049999999996</v>
      </c>
      <c r="C69" s="135">
        <f t="shared" si="2"/>
        <v>1.3643898048943521</v>
      </c>
      <c r="D69" s="135">
        <v>0.84148049999999996</v>
      </c>
      <c r="E69" s="82"/>
      <c r="F69" s="82"/>
      <c r="G69" s="82"/>
      <c r="H69" s="82"/>
    </row>
    <row r="70" spans="1:8" x14ac:dyDescent="0.2">
      <c r="A70" s="135">
        <v>0.1</v>
      </c>
      <c r="B70" s="135">
        <f t="shared" si="1"/>
        <v>0.92034419999999995</v>
      </c>
      <c r="C70" s="135">
        <f t="shared" si="2"/>
        <v>1.3991435821759217</v>
      </c>
      <c r="D70" s="135">
        <v>0.92034419999999995</v>
      </c>
      <c r="E70" s="82"/>
      <c r="F70" s="82"/>
      <c r="G70" s="82"/>
      <c r="H70" s="82"/>
    </row>
    <row r="71" spans="1:8" x14ac:dyDescent="0.2">
      <c r="A71" s="135">
        <v>0</v>
      </c>
      <c r="B71" s="135">
        <f t="shared" si="1"/>
        <v>1</v>
      </c>
      <c r="C71" s="135">
        <f t="shared" si="2"/>
        <v>1.4347826086956521</v>
      </c>
      <c r="D71" s="135">
        <v>1</v>
      </c>
      <c r="E71" s="82"/>
      <c r="F71" s="82"/>
      <c r="G71" s="82"/>
      <c r="H71" s="82"/>
    </row>
    <row r="72" spans="1:8" x14ac:dyDescent="0.2">
      <c r="A72" s="135">
        <v>0.1</v>
      </c>
      <c r="B72" s="135">
        <f t="shared" si="1"/>
        <v>0.9203443</v>
      </c>
      <c r="C72" s="135">
        <f t="shared" ref="C72:C100" si="3">IF(SUM($R$18)&gt;0,EXP(LN($R$18) + A72*SQRT($AG$22)),0.00001)</f>
        <v>1.4713294335482017</v>
      </c>
      <c r="D72" s="135">
        <v>0.9203443</v>
      </c>
      <c r="E72" s="82"/>
      <c r="F72" s="82"/>
      <c r="G72" s="82"/>
      <c r="H72" s="82"/>
    </row>
    <row r="73" spans="1:8" x14ac:dyDescent="0.2">
      <c r="A73" s="135">
        <v>0.2</v>
      </c>
      <c r="B73" s="135">
        <f t="shared" si="1"/>
        <v>0.84148049999999996</v>
      </c>
      <c r="C73" s="135">
        <f t="shared" si="3"/>
        <v>1.5088071801994323</v>
      </c>
      <c r="D73" s="135">
        <v>0.84148049999999996</v>
      </c>
      <c r="E73" s="82"/>
      <c r="F73" s="82"/>
      <c r="G73" s="82"/>
      <c r="H73" s="82"/>
    </row>
    <row r="74" spans="1:8" x14ac:dyDescent="0.2">
      <c r="A74" s="135">
        <v>0.3</v>
      </c>
      <c r="B74" s="135">
        <f t="shared" ref="B74:B100" si="4">IF(SUM(AG$19)&gt;0,D74,"")</f>
        <v>0.76417710000000005</v>
      </c>
      <c r="C74" s="135">
        <f t="shared" si="3"/>
        <v>1.5472395611168084</v>
      </c>
      <c r="D74" s="135">
        <v>0.76417710000000005</v>
      </c>
      <c r="E74" s="82"/>
      <c r="F74" s="82"/>
      <c r="G74" s="82"/>
      <c r="H74" s="82"/>
    </row>
    <row r="75" spans="1:8" x14ac:dyDescent="0.2">
      <c r="A75" s="135">
        <v>0.4</v>
      </c>
      <c r="B75" s="135">
        <f t="shared" si="4"/>
        <v>0.6891564</v>
      </c>
      <c r="C75" s="135">
        <f t="shared" si="3"/>
        <v>1.5866508927724645</v>
      </c>
      <c r="D75" s="135">
        <v>0.6891564</v>
      </c>
      <c r="E75" s="82"/>
      <c r="F75" s="82"/>
      <c r="G75" s="82"/>
      <c r="H75" s="82"/>
    </row>
    <row r="76" spans="1:8" x14ac:dyDescent="0.2">
      <c r="A76" s="135">
        <v>0.5</v>
      </c>
      <c r="B76" s="135">
        <f t="shared" si="4"/>
        <v>0.61707489999999998</v>
      </c>
      <c r="C76" s="135">
        <f t="shared" si="3"/>
        <v>1.6270661110284288</v>
      </c>
      <c r="D76" s="135">
        <v>0.61707489999999998</v>
      </c>
      <c r="E76" s="82"/>
      <c r="F76" s="82"/>
      <c r="G76" s="82"/>
      <c r="H76" s="82"/>
    </row>
    <row r="77" spans="1:8" x14ac:dyDescent="0.2">
      <c r="A77" s="135">
        <v>0.6</v>
      </c>
      <c r="B77" s="135">
        <f t="shared" si="4"/>
        <v>0.5485061</v>
      </c>
      <c r="C77" s="135">
        <f t="shared" si="3"/>
        <v>1.6685107869137417</v>
      </c>
      <c r="D77" s="135">
        <v>0.5485061</v>
      </c>
      <c r="E77" s="82"/>
      <c r="F77" s="82"/>
      <c r="G77" s="82"/>
      <c r="H77" s="82"/>
    </row>
    <row r="78" spans="1:8" x14ac:dyDescent="0.2">
      <c r="A78" s="135">
        <v>0.7</v>
      </c>
      <c r="B78" s="135">
        <f t="shared" si="4"/>
        <v>0.4839271</v>
      </c>
      <c r="C78" s="135">
        <f t="shared" si="3"/>
        <v>1.7110111428034478</v>
      </c>
      <c r="D78" s="135">
        <v>0.4839271</v>
      </c>
      <c r="E78" s="82"/>
      <c r="F78" s="82"/>
      <c r="G78" s="82"/>
      <c r="H78" s="82"/>
    </row>
    <row r="79" spans="1:8" x14ac:dyDescent="0.2">
      <c r="A79" s="135">
        <v>0.8</v>
      </c>
      <c r="B79" s="135">
        <f t="shared" si="4"/>
        <v>0.42371059999999999</v>
      </c>
      <c r="C79" s="135">
        <f t="shared" si="3"/>
        <v>1.7545940690097013</v>
      </c>
      <c r="D79" s="135">
        <v>0.42371059999999999</v>
      </c>
      <c r="E79" s="82"/>
      <c r="F79" s="82"/>
      <c r="G79" s="82"/>
      <c r="H79" s="82"/>
    </row>
    <row r="80" spans="1:8" x14ac:dyDescent="0.2">
      <c r="A80" s="135">
        <v>0.9</v>
      </c>
      <c r="B80" s="135">
        <f t="shared" si="4"/>
        <v>0.36812</v>
      </c>
      <c r="C80" s="135">
        <f t="shared" si="3"/>
        <v>1.7992871407954789</v>
      </c>
      <c r="D80" s="135">
        <v>0.36812</v>
      </c>
      <c r="E80" s="82"/>
      <c r="F80" s="82"/>
      <c r="G80" s="82"/>
      <c r="H80" s="82"/>
    </row>
    <row r="81" spans="1:8" x14ac:dyDescent="0.2">
      <c r="A81" s="135">
        <v>1</v>
      </c>
      <c r="B81" s="135">
        <f t="shared" si="4"/>
        <v>0.31731019999999999</v>
      </c>
      <c r="C81" s="135">
        <f t="shared" si="3"/>
        <v>1.8451186358216678</v>
      </c>
      <c r="D81" s="135">
        <v>0.31731019999999999</v>
      </c>
      <c r="E81" s="82"/>
      <c r="F81" s="82"/>
      <c r="G81" s="82"/>
      <c r="H81" s="82"/>
    </row>
    <row r="82" spans="1:8" x14ac:dyDescent="0.2">
      <c r="A82" s="135">
        <v>1.1000000000000001</v>
      </c>
      <c r="B82" s="135">
        <f t="shared" si="4"/>
        <v>0.27133180000000001</v>
      </c>
      <c r="C82" s="135">
        <f t="shared" si="3"/>
        <v>1.8921175520385662</v>
      </c>
      <c r="D82" s="135">
        <v>0.27133180000000001</v>
      </c>
      <c r="E82" s="82"/>
      <c r="F82" s="82"/>
      <c r="G82" s="82"/>
      <c r="H82" s="82"/>
    </row>
    <row r="83" spans="1:8" x14ac:dyDescent="0.2">
      <c r="A83" s="135">
        <v>1.2</v>
      </c>
      <c r="B83" s="135">
        <f t="shared" si="4"/>
        <v>0.23013900000000001</v>
      </c>
      <c r="C83" s="135">
        <f t="shared" si="3"/>
        <v>1.9403136260331155</v>
      </c>
      <c r="D83" s="135">
        <v>0.23013900000000001</v>
      </c>
      <c r="E83" s="82"/>
      <c r="F83" s="82"/>
      <c r="G83" s="82"/>
      <c r="H83" s="82"/>
    </row>
    <row r="84" spans="1:8" x14ac:dyDescent="0.2">
      <c r="A84" s="135">
        <v>1.3</v>
      </c>
      <c r="B84" s="135">
        <f t="shared" si="4"/>
        <v>0.19360069999999999</v>
      </c>
      <c r="C84" s="135">
        <f t="shared" si="3"/>
        <v>1.9897373518434762</v>
      </c>
      <c r="D84" s="135">
        <v>0.19360069999999999</v>
      </c>
      <c r="E84" s="82"/>
      <c r="F84" s="82"/>
      <c r="G84" s="82"/>
      <c r="H84" s="82"/>
    </row>
    <row r="85" spans="1:8" x14ac:dyDescent="0.2">
      <c r="A85" s="135">
        <v>1.4</v>
      </c>
      <c r="B85" s="135">
        <f t="shared" si="4"/>
        <v>0.16151299999999999</v>
      </c>
      <c r="C85" s="135">
        <f t="shared" si="3"/>
        <v>2.0404200002528454</v>
      </c>
      <c r="D85" s="135">
        <v>0.16151299999999999</v>
      </c>
      <c r="E85" s="82"/>
      <c r="F85" s="82"/>
      <c r="G85" s="82"/>
      <c r="H85" s="82"/>
    </row>
    <row r="86" spans="1:8" x14ac:dyDescent="0.2">
      <c r="A86" s="135">
        <v>1.5</v>
      </c>
      <c r="B86" s="135">
        <f t="shared" si="4"/>
        <v>0.13361410000000001</v>
      </c>
      <c r="C86" s="135">
        <f t="shared" si="3"/>
        <v>2.0923936385747313</v>
      </c>
      <c r="D86" s="135">
        <v>0.13361410000000001</v>
      </c>
      <c r="E86" s="82"/>
      <c r="F86" s="82"/>
      <c r="G86" s="82"/>
      <c r="H86" s="82"/>
    </row>
    <row r="87" spans="1:8" x14ac:dyDescent="0.2">
      <c r="A87" s="135">
        <v>1.6</v>
      </c>
      <c r="B87" s="135">
        <f t="shared" si="4"/>
        <v>0.10959820000000001</v>
      </c>
      <c r="C87" s="135">
        <f t="shared" si="3"/>
        <v>2.1456911509421959</v>
      </c>
      <c r="D87" s="135">
        <v>0.10959820000000001</v>
      </c>
      <c r="E87" s="82"/>
      <c r="F87" s="82"/>
      <c r="G87" s="82"/>
      <c r="H87" s="82"/>
    </row>
    <row r="88" spans="1:8" x14ac:dyDescent="0.2">
      <c r="A88" s="135">
        <v>1.7</v>
      </c>
      <c r="B88" s="135">
        <f t="shared" si="4"/>
        <v>8.9130600000000004E-2</v>
      </c>
      <c r="C88" s="135">
        <f t="shared" si="3"/>
        <v>2.2003462591139069</v>
      </c>
      <c r="D88" s="135">
        <v>8.9130600000000004E-2</v>
      </c>
      <c r="E88" s="82"/>
      <c r="F88" s="82"/>
      <c r="G88" s="82"/>
      <c r="H88" s="82"/>
    </row>
    <row r="89" spans="1:8" x14ac:dyDescent="0.2">
      <c r="A89" s="135">
        <v>1.8</v>
      </c>
      <c r="B89" s="135">
        <f t="shared" si="4"/>
        <v>7.1860300000000002E-2</v>
      </c>
      <c r="C89" s="135">
        <f t="shared" si="3"/>
        <v>2.2563935438101606</v>
      </c>
      <c r="D89" s="135">
        <v>7.1860300000000002E-2</v>
      </c>
      <c r="E89" s="82"/>
      <c r="F89" s="82"/>
      <c r="G89" s="82"/>
      <c r="H89" s="82"/>
    </row>
    <row r="90" spans="1:8" x14ac:dyDescent="0.2">
      <c r="A90" s="135">
        <v>1.9</v>
      </c>
      <c r="B90" s="135">
        <f t="shared" si="4"/>
        <v>5.7432700000000003E-2</v>
      </c>
      <c r="C90" s="135">
        <f t="shared" si="3"/>
        <v>2.3138684665923792</v>
      </c>
      <c r="D90" s="135">
        <v>5.7432700000000003E-2</v>
      </c>
      <c r="E90" s="82"/>
      <c r="F90" s="82"/>
      <c r="G90" s="82"/>
      <c r="H90" s="82"/>
    </row>
    <row r="91" spans="1:8" x14ac:dyDescent="0.2">
      <c r="A91" s="135">
        <v>2</v>
      </c>
      <c r="B91" s="135">
        <f t="shared" si="4"/>
        <v>4.5499900000000003E-2</v>
      </c>
      <c r="C91" s="135">
        <f t="shared" si="3"/>
        <v>2.3728073922999235</v>
      </c>
      <c r="D91" s="135">
        <v>4.5499900000000003E-2</v>
      </c>
      <c r="E91" s="82"/>
      <c r="F91" s="82"/>
      <c r="G91" s="82"/>
      <c r="H91" s="82"/>
    </row>
    <row r="92" spans="1:8" x14ac:dyDescent="0.2">
      <c r="A92" s="135">
        <v>2.1</v>
      </c>
      <c r="B92" s="135">
        <f t="shared" si="4"/>
        <v>3.5728500000000003E-2</v>
      </c>
      <c r="C92" s="135">
        <f t="shared" si="3"/>
        <v>2.4332476120584103</v>
      </c>
      <c r="D92" s="135">
        <v>3.5728500000000003E-2</v>
      </c>
      <c r="E92" s="82"/>
      <c r="F92" s="82"/>
      <c r="G92" s="82"/>
      <c r="H92" s="82"/>
    </row>
    <row r="93" spans="1:8" x14ac:dyDescent="0.2">
      <c r="A93" s="135">
        <v>2.2000000000000002</v>
      </c>
      <c r="B93" s="135">
        <f t="shared" si="4"/>
        <v>2.7806500000000001E-2</v>
      </c>
      <c r="C93" s="135">
        <f t="shared" si="3"/>
        <v>2.4952273668741083</v>
      </c>
      <c r="D93" s="135">
        <v>2.7806500000000001E-2</v>
      </c>
      <c r="E93" s="82"/>
      <c r="F93" s="82"/>
      <c r="G93" s="82"/>
      <c r="H93" s="82"/>
    </row>
    <row r="94" spans="1:8" x14ac:dyDescent="0.2">
      <c r="A94" s="135">
        <v>2.2999999999999998</v>
      </c>
      <c r="B94" s="135">
        <f t="shared" si="4"/>
        <v>2.14478E-2</v>
      </c>
      <c r="C94" s="135">
        <f t="shared" si="3"/>
        <v>2.558785871829321</v>
      </c>
      <c r="D94" s="135">
        <v>2.14478E-2</v>
      </c>
      <c r="E94" s="82"/>
      <c r="F94" s="82"/>
      <c r="G94" s="82"/>
      <c r="H94" s="82"/>
    </row>
    <row r="95" spans="1:8" x14ac:dyDescent="0.2">
      <c r="A95" s="135">
        <v>2.4</v>
      </c>
      <c r="B95" s="135">
        <f t="shared" si="4"/>
        <v>1.6394700000000002E-2</v>
      </c>
      <c r="C95" s="135">
        <f t="shared" si="3"/>
        <v>2.623963340894087</v>
      </c>
      <c r="D95" s="135">
        <v>1.6394700000000002E-2</v>
      </c>
      <c r="E95" s="82"/>
      <c r="F95" s="82"/>
      <c r="G95" s="82"/>
      <c r="H95" s="82"/>
    </row>
    <row r="96" spans="1:8" x14ac:dyDescent="0.2">
      <c r="A96" s="135">
        <v>2.5</v>
      </c>
      <c r="B96" s="135">
        <f t="shared" si="4"/>
        <v>1.24189E-2</v>
      </c>
      <c r="C96" s="135">
        <f t="shared" si="3"/>
        <v>2.69080101236987</v>
      </c>
      <c r="D96" s="135">
        <v>1.24189E-2</v>
      </c>
      <c r="E96" s="82"/>
      <c r="F96" s="82"/>
      <c r="G96" s="82"/>
      <c r="H96" s="82"/>
    </row>
    <row r="97" spans="1:8" x14ac:dyDescent="0.2">
      <c r="A97" s="135">
        <v>2.6</v>
      </c>
      <c r="B97" s="135">
        <f t="shared" si="4"/>
        <v>9.3220000000000004E-3</v>
      </c>
      <c r="C97" s="135">
        <f t="shared" si="3"/>
        <v>2.7593411749813654</v>
      </c>
      <c r="D97" s="135">
        <v>9.3220000000000004E-3</v>
      </c>
      <c r="E97" s="82"/>
      <c r="F97" s="82"/>
      <c r="G97" s="82"/>
      <c r="H97" s="82"/>
    </row>
    <row r="98" spans="1:8" x14ac:dyDescent="0.2">
      <c r="A98" s="135">
        <v>2.7</v>
      </c>
      <c r="B98" s="135">
        <f t="shared" si="4"/>
        <v>6.9335000000000004E-3</v>
      </c>
      <c r="C98" s="135">
        <f t="shared" si="3"/>
        <v>2.829627194632907</v>
      </c>
      <c r="D98" s="135">
        <v>6.9335000000000004E-3</v>
      </c>
      <c r="E98" s="82"/>
      <c r="F98" s="82"/>
      <c r="G98" s="82"/>
      <c r="H98" s="82"/>
    </row>
    <row r="99" spans="1:8" x14ac:dyDescent="0.2">
      <c r="A99" s="135">
        <v>2.8</v>
      </c>
      <c r="B99" s="135">
        <f t="shared" si="4"/>
        <v>5.1098999999999997E-3</v>
      </c>
      <c r="C99" s="135">
        <f t="shared" si="3"/>
        <v>2.901703541846421</v>
      </c>
      <c r="D99" s="135">
        <v>5.1098999999999997E-3</v>
      </c>
      <c r="E99" s="82"/>
      <c r="F99" s="82"/>
      <c r="G99" s="82"/>
      <c r="H99" s="82"/>
    </row>
    <row r="100" spans="1:8" x14ac:dyDescent="0.2">
      <c r="A100" s="135">
        <v>2.9</v>
      </c>
      <c r="B100" s="135">
        <f t="shared" si="4"/>
        <v>3.7312000000000001E-3</v>
      </c>
      <c r="C100" s="135">
        <f t="shared" si="3"/>
        <v>2.9756158198982798</v>
      </c>
      <c r="D100" s="135">
        <v>3.7312000000000001E-3</v>
      </c>
      <c r="E100" s="82"/>
      <c r="F100" s="82"/>
      <c r="G100" s="82"/>
      <c r="H100" s="82"/>
    </row>
  </sheetData>
  <sheetProtection sheet="1" objects="1" scenarios="1"/>
  <mergeCells count="45">
    <mergeCell ref="O6:P6"/>
    <mergeCell ref="S6:T6"/>
    <mergeCell ref="W6:X6"/>
    <mergeCell ref="O16:P16"/>
    <mergeCell ref="S16:T16"/>
    <mergeCell ref="W16:X16"/>
    <mergeCell ref="K11:L11"/>
    <mergeCell ref="O11:P11"/>
    <mergeCell ref="S11:T11"/>
    <mergeCell ref="W11:X11"/>
    <mergeCell ref="AG22:AI22"/>
    <mergeCell ref="N20:R20"/>
    <mergeCell ref="N21:R21"/>
    <mergeCell ref="P18:Q18"/>
    <mergeCell ref="S19:T19"/>
    <mergeCell ref="V19:W19"/>
    <mergeCell ref="N19:R19"/>
    <mergeCell ref="S20:T20"/>
    <mergeCell ref="V20:W20"/>
    <mergeCell ref="AG21:AI21"/>
    <mergeCell ref="S21:T21"/>
    <mergeCell ref="V21:W21"/>
    <mergeCell ref="I18:J18"/>
    <mergeCell ref="I19:J19"/>
    <mergeCell ref="J24:O25"/>
    <mergeCell ref="P24:V25"/>
    <mergeCell ref="A2:H38"/>
    <mergeCell ref="I20:J20"/>
    <mergeCell ref="I21:K21"/>
    <mergeCell ref="I22:K22"/>
    <mergeCell ref="I23:K23"/>
    <mergeCell ref="K16:L16"/>
    <mergeCell ref="K6:L6"/>
    <mergeCell ref="I17:M17"/>
    <mergeCell ref="J26:O27"/>
    <mergeCell ref="L21:M21"/>
    <mergeCell ref="S22:T22"/>
    <mergeCell ref="S23:T23"/>
    <mergeCell ref="P26:V27"/>
    <mergeCell ref="L22:M22"/>
    <mergeCell ref="L23:M23"/>
    <mergeCell ref="N17:W17"/>
    <mergeCell ref="R18:U18"/>
    <mergeCell ref="N22:R22"/>
    <mergeCell ref="N23:R23"/>
  </mergeCells>
  <dataValidations count="2">
    <dataValidation type="custom" allowBlank="1" showInputMessage="1" showErrorMessage="1" errorTitle="Invalid Entry" error="Please enter a whole number_x000a_greater than zero and at least _x000a_as great as the number of exposed cases" promptTitle="ENTER:" prompt="Number of Unexposed People at Risk" sqref="K10 JI10 TE10 ADA10 AMW10 AWS10 BGO10 BQK10 CAG10 CKC10 CTY10 DDU10 DNQ10 DXM10 EHI10 ERE10 FBA10 FKW10 FUS10 GEO10 GOK10 GYG10 HIC10 HRY10 IBU10 ILQ10 IVM10 JFI10 JPE10 JZA10 KIW10 KSS10 LCO10 LMK10 LWG10 MGC10 MPY10 MZU10 NJQ10 NTM10 ODI10 ONE10 OXA10 PGW10 PQS10 QAO10 QKK10 QUG10 REC10 RNY10 RXU10 SHQ10 SRM10 TBI10 TLE10 TVA10 UEW10 UOS10 UYO10 VIK10 VSG10 WCC10 WLY10 WVU10 M65546 JK65546 TG65546 ADC65546 AMY65546 AWU65546 BGQ65546 BQM65546 CAI65546 CKE65546 CUA65546 DDW65546 DNS65546 DXO65546 EHK65546 ERG65546 FBC65546 FKY65546 FUU65546 GEQ65546 GOM65546 GYI65546 HIE65546 HSA65546 IBW65546 ILS65546 IVO65546 JFK65546 JPG65546 JZC65546 KIY65546 KSU65546 LCQ65546 LMM65546 LWI65546 MGE65546 MQA65546 MZW65546 NJS65546 NTO65546 ODK65546 ONG65546 OXC65546 PGY65546 PQU65546 QAQ65546 QKM65546 QUI65546 REE65546 ROA65546 RXW65546 SHS65546 SRO65546 TBK65546 TLG65546 TVC65546 UEY65546 UOU65546 UYQ65546 VIM65546 VSI65546 WCE65546 WMA65546 WVW65546 M131082 JK131082 TG131082 ADC131082 AMY131082 AWU131082 BGQ131082 BQM131082 CAI131082 CKE131082 CUA131082 DDW131082 DNS131082 DXO131082 EHK131082 ERG131082 FBC131082 FKY131082 FUU131082 GEQ131082 GOM131082 GYI131082 HIE131082 HSA131082 IBW131082 ILS131082 IVO131082 JFK131082 JPG131082 JZC131082 KIY131082 KSU131082 LCQ131082 LMM131082 LWI131082 MGE131082 MQA131082 MZW131082 NJS131082 NTO131082 ODK131082 ONG131082 OXC131082 PGY131082 PQU131082 QAQ131082 QKM131082 QUI131082 REE131082 ROA131082 RXW131082 SHS131082 SRO131082 TBK131082 TLG131082 TVC131082 UEY131082 UOU131082 UYQ131082 VIM131082 VSI131082 WCE131082 WMA131082 WVW131082 M196618 JK196618 TG196618 ADC196618 AMY196618 AWU196618 BGQ196618 BQM196618 CAI196618 CKE196618 CUA196618 DDW196618 DNS196618 DXO196618 EHK196618 ERG196618 FBC196618 FKY196618 FUU196618 GEQ196618 GOM196618 GYI196618 HIE196618 HSA196618 IBW196618 ILS196618 IVO196618 JFK196618 JPG196618 JZC196618 KIY196618 KSU196618 LCQ196618 LMM196618 LWI196618 MGE196618 MQA196618 MZW196618 NJS196618 NTO196618 ODK196618 ONG196618 OXC196618 PGY196618 PQU196618 QAQ196618 QKM196618 QUI196618 REE196618 ROA196618 RXW196618 SHS196618 SRO196618 TBK196618 TLG196618 TVC196618 UEY196618 UOU196618 UYQ196618 VIM196618 VSI196618 WCE196618 WMA196618 WVW196618 M262154 JK262154 TG262154 ADC262154 AMY262154 AWU262154 BGQ262154 BQM262154 CAI262154 CKE262154 CUA262154 DDW262154 DNS262154 DXO262154 EHK262154 ERG262154 FBC262154 FKY262154 FUU262154 GEQ262154 GOM262154 GYI262154 HIE262154 HSA262154 IBW262154 ILS262154 IVO262154 JFK262154 JPG262154 JZC262154 KIY262154 KSU262154 LCQ262154 LMM262154 LWI262154 MGE262154 MQA262154 MZW262154 NJS262154 NTO262154 ODK262154 ONG262154 OXC262154 PGY262154 PQU262154 QAQ262154 QKM262154 QUI262154 REE262154 ROA262154 RXW262154 SHS262154 SRO262154 TBK262154 TLG262154 TVC262154 UEY262154 UOU262154 UYQ262154 VIM262154 VSI262154 WCE262154 WMA262154 WVW262154 M327690 JK327690 TG327690 ADC327690 AMY327690 AWU327690 BGQ327690 BQM327690 CAI327690 CKE327690 CUA327690 DDW327690 DNS327690 DXO327690 EHK327690 ERG327690 FBC327690 FKY327690 FUU327690 GEQ327690 GOM327690 GYI327690 HIE327690 HSA327690 IBW327690 ILS327690 IVO327690 JFK327690 JPG327690 JZC327690 KIY327690 KSU327690 LCQ327690 LMM327690 LWI327690 MGE327690 MQA327690 MZW327690 NJS327690 NTO327690 ODK327690 ONG327690 OXC327690 PGY327690 PQU327690 QAQ327690 QKM327690 QUI327690 REE327690 ROA327690 RXW327690 SHS327690 SRO327690 TBK327690 TLG327690 TVC327690 UEY327690 UOU327690 UYQ327690 VIM327690 VSI327690 WCE327690 WMA327690 WVW327690 M393226 JK393226 TG393226 ADC393226 AMY393226 AWU393226 BGQ393226 BQM393226 CAI393226 CKE393226 CUA393226 DDW393226 DNS393226 DXO393226 EHK393226 ERG393226 FBC393226 FKY393226 FUU393226 GEQ393226 GOM393226 GYI393226 HIE393226 HSA393226 IBW393226 ILS393226 IVO393226 JFK393226 JPG393226 JZC393226 KIY393226 KSU393226 LCQ393226 LMM393226 LWI393226 MGE393226 MQA393226 MZW393226 NJS393226 NTO393226 ODK393226 ONG393226 OXC393226 PGY393226 PQU393226 QAQ393226 QKM393226 QUI393226 REE393226 ROA393226 RXW393226 SHS393226 SRO393226 TBK393226 TLG393226 TVC393226 UEY393226 UOU393226 UYQ393226 VIM393226 VSI393226 WCE393226 WMA393226 WVW393226 M458762 JK458762 TG458762 ADC458762 AMY458762 AWU458762 BGQ458762 BQM458762 CAI458762 CKE458762 CUA458762 DDW458762 DNS458762 DXO458762 EHK458762 ERG458762 FBC458762 FKY458762 FUU458762 GEQ458762 GOM458762 GYI458762 HIE458762 HSA458762 IBW458762 ILS458762 IVO458762 JFK458762 JPG458762 JZC458762 KIY458762 KSU458762 LCQ458762 LMM458762 LWI458762 MGE458762 MQA458762 MZW458762 NJS458762 NTO458762 ODK458762 ONG458762 OXC458762 PGY458762 PQU458762 QAQ458762 QKM458762 QUI458762 REE458762 ROA458762 RXW458762 SHS458762 SRO458762 TBK458762 TLG458762 TVC458762 UEY458762 UOU458762 UYQ458762 VIM458762 VSI458762 WCE458762 WMA458762 WVW458762 M524298 JK524298 TG524298 ADC524298 AMY524298 AWU524298 BGQ524298 BQM524298 CAI524298 CKE524298 CUA524298 DDW524298 DNS524298 DXO524298 EHK524298 ERG524298 FBC524298 FKY524298 FUU524298 GEQ524298 GOM524298 GYI524298 HIE524298 HSA524298 IBW524298 ILS524298 IVO524298 JFK524298 JPG524298 JZC524298 KIY524298 KSU524298 LCQ524298 LMM524298 LWI524298 MGE524298 MQA524298 MZW524298 NJS524298 NTO524298 ODK524298 ONG524298 OXC524298 PGY524298 PQU524298 QAQ524298 QKM524298 QUI524298 REE524298 ROA524298 RXW524298 SHS524298 SRO524298 TBK524298 TLG524298 TVC524298 UEY524298 UOU524298 UYQ524298 VIM524298 VSI524298 WCE524298 WMA524298 WVW524298 M589834 JK589834 TG589834 ADC589834 AMY589834 AWU589834 BGQ589834 BQM589834 CAI589834 CKE589834 CUA589834 DDW589834 DNS589834 DXO589834 EHK589834 ERG589834 FBC589834 FKY589834 FUU589834 GEQ589834 GOM589834 GYI589834 HIE589834 HSA589834 IBW589834 ILS589834 IVO589834 JFK589834 JPG589834 JZC589834 KIY589834 KSU589834 LCQ589834 LMM589834 LWI589834 MGE589834 MQA589834 MZW589834 NJS589834 NTO589834 ODK589834 ONG589834 OXC589834 PGY589834 PQU589834 QAQ589834 QKM589834 QUI589834 REE589834 ROA589834 RXW589834 SHS589834 SRO589834 TBK589834 TLG589834 TVC589834 UEY589834 UOU589834 UYQ589834 VIM589834 VSI589834 WCE589834 WMA589834 WVW589834 M655370 JK655370 TG655370 ADC655370 AMY655370 AWU655370 BGQ655370 BQM655370 CAI655370 CKE655370 CUA655370 DDW655370 DNS655370 DXO655370 EHK655370 ERG655370 FBC655370 FKY655370 FUU655370 GEQ655370 GOM655370 GYI655370 HIE655370 HSA655370 IBW655370 ILS655370 IVO655370 JFK655370 JPG655370 JZC655370 KIY655370 KSU655370 LCQ655370 LMM655370 LWI655370 MGE655370 MQA655370 MZW655370 NJS655370 NTO655370 ODK655370 ONG655370 OXC655370 PGY655370 PQU655370 QAQ655370 QKM655370 QUI655370 REE655370 ROA655370 RXW655370 SHS655370 SRO655370 TBK655370 TLG655370 TVC655370 UEY655370 UOU655370 UYQ655370 VIM655370 VSI655370 WCE655370 WMA655370 WVW655370 M720906 JK720906 TG720906 ADC720906 AMY720906 AWU720906 BGQ720906 BQM720906 CAI720906 CKE720906 CUA720906 DDW720906 DNS720906 DXO720906 EHK720906 ERG720906 FBC720906 FKY720906 FUU720906 GEQ720906 GOM720906 GYI720906 HIE720906 HSA720906 IBW720906 ILS720906 IVO720906 JFK720906 JPG720906 JZC720906 KIY720906 KSU720906 LCQ720906 LMM720906 LWI720906 MGE720906 MQA720906 MZW720906 NJS720906 NTO720906 ODK720906 ONG720906 OXC720906 PGY720906 PQU720906 QAQ720906 QKM720906 QUI720906 REE720906 ROA720906 RXW720906 SHS720906 SRO720906 TBK720906 TLG720906 TVC720906 UEY720906 UOU720906 UYQ720906 VIM720906 VSI720906 WCE720906 WMA720906 WVW720906 M786442 JK786442 TG786442 ADC786442 AMY786442 AWU786442 BGQ786442 BQM786442 CAI786442 CKE786442 CUA786442 DDW786442 DNS786442 DXO786442 EHK786442 ERG786442 FBC786442 FKY786442 FUU786442 GEQ786442 GOM786442 GYI786442 HIE786442 HSA786442 IBW786442 ILS786442 IVO786442 JFK786442 JPG786442 JZC786442 KIY786442 KSU786442 LCQ786442 LMM786442 LWI786442 MGE786442 MQA786442 MZW786442 NJS786442 NTO786442 ODK786442 ONG786442 OXC786442 PGY786442 PQU786442 QAQ786442 QKM786442 QUI786442 REE786442 ROA786442 RXW786442 SHS786442 SRO786442 TBK786442 TLG786442 TVC786442 UEY786442 UOU786442 UYQ786442 VIM786442 VSI786442 WCE786442 WMA786442 WVW786442 M851978 JK851978 TG851978 ADC851978 AMY851978 AWU851978 BGQ851978 BQM851978 CAI851978 CKE851978 CUA851978 DDW851978 DNS851978 DXO851978 EHK851978 ERG851978 FBC851978 FKY851978 FUU851978 GEQ851978 GOM851978 GYI851978 HIE851978 HSA851978 IBW851978 ILS851978 IVO851978 JFK851978 JPG851978 JZC851978 KIY851978 KSU851978 LCQ851978 LMM851978 LWI851978 MGE851978 MQA851978 MZW851978 NJS851978 NTO851978 ODK851978 ONG851978 OXC851978 PGY851978 PQU851978 QAQ851978 QKM851978 QUI851978 REE851978 ROA851978 RXW851978 SHS851978 SRO851978 TBK851978 TLG851978 TVC851978 UEY851978 UOU851978 UYQ851978 VIM851978 VSI851978 WCE851978 WMA851978 WVW851978 M917514 JK917514 TG917514 ADC917514 AMY917514 AWU917514 BGQ917514 BQM917514 CAI917514 CKE917514 CUA917514 DDW917514 DNS917514 DXO917514 EHK917514 ERG917514 FBC917514 FKY917514 FUU917514 GEQ917514 GOM917514 GYI917514 HIE917514 HSA917514 IBW917514 ILS917514 IVO917514 JFK917514 JPG917514 JZC917514 KIY917514 KSU917514 LCQ917514 LMM917514 LWI917514 MGE917514 MQA917514 MZW917514 NJS917514 NTO917514 ODK917514 ONG917514 OXC917514 PGY917514 PQU917514 QAQ917514 QKM917514 QUI917514 REE917514 ROA917514 RXW917514 SHS917514 SRO917514 TBK917514 TLG917514 TVC917514 UEY917514 UOU917514 UYQ917514 VIM917514 VSI917514 WCE917514 WMA917514 WVW917514 M983050 JK983050 TG983050 ADC983050 AMY983050 AWU983050 BGQ983050 BQM983050 CAI983050 CKE983050 CUA983050 DDW983050 DNS983050 DXO983050 EHK983050 ERG983050 FBC983050 FKY983050 FUU983050 GEQ983050 GOM983050 GYI983050 HIE983050 HSA983050 IBW983050 ILS983050 IVO983050 JFK983050 JPG983050 JZC983050 KIY983050 KSU983050 LCQ983050 LMM983050 LWI983050 MGE983050 MQA983050 MZW983050 NJS983050 NTO983050 ODK983050 ONG983050 OXC983050 PGY983050 PQU983050 QAQ983050 QKM983050 QUI983050 REE983050 ROA983050 RXW983050 SHS983050 SRO983050 TBK983050 TLG983050 TVC983050 UEY983050 UOU983050 UYQ983050 VIM983050 VSI983050 WCE983050 WMA983050 WVW983050 W15 JU15 TQ15 ADM15 ANI15 AXE15 BHA15 BQW15 CAS15 CKO15 CUK15 DEG15 DOC15 DXY15 EHU15 ERQ15 FBM15 FLI15 FVE15 GFA15 GOW15 GYS15 HIO15 HSK15 ICG15 IMC15 IVY15 JFU15 JPQ15 JZM15 KJI15 KTE15 LDA15 LMW15 LWS15 MGO15 MQK15 NAG15 NKC15 NTY15 ODU15 ONQ15 OXM15 PHI15 PRE15 QBA15 QKW15 QUS15 REO15 ROK15 RYG15 SIC15 SRY15 TBU15 TLQ15 TVM15 UFI15 UPE15 UZA15 VIW15 VSS15 WCO15 WMK15 WWG15 Y65541 JW65551 TS65551 ADO65551 ANK65551 AXG65551 BHC65551 BQY65551 CAU65551 CKQ65551 CUM65551 DEI65551 DOE65551 DYA65551 EHW65551 ERS65551 FBO65551 FLK65551 FVG65551 GFC65551 GOY65551 GYU65551 HIQ65551 HSM65551 ICI65551 IME65551 IWA65551 JFW65551 JPS65551 JZO65551 KJK65551 KTG65551 LDC65551 LMY65551 LWU65551 MGQ65551 MQM65551 NAI65551 NKE65551 NUA65551 ODW65551 ONS65551 OXO65551 PHK65551 PRG65551 QBC65551 QKY65551 QUU65551 REQ65551 ROM65551 RYI65551 SIE65551 SSA65551 TBW65551 TLS65551 TVO65551 UFK65551 UPG65551 UZC65551 VIY65551 VSU65551 WCQ65551 WMM65551 WWI65551 Y131077 JW131087 TS131087 ADO131087 ANK131087 AXG131087 BHC131087 BQY131087 CAU131087 CKQ131087 CUM131087 DEI131087 DOE131087 DYA131087 EHW131087 ERS131087 FBO131087 FLK131087 FVG131087 GFC131087 GOY131087 GYU131087 HIQ131087 HSM131087 ICI131087 IME131087 IWA131087 JFW131087 JPS131087 JZO131087 KJK131087 KTG131087 LDC131087 LMY131087 LWU131087 MGQ131087 MQM131087 NAI131087 NKE131087 NUA131087 ODW131087 ONS131087 OXO131087 PHK131087 PRG131087 QBC131087 QKY131087 QUU131087 REQ131087 ROM131087 RYI131087 SIE131087 SSA131087 TBW131087 TLS131087 TVO131087 UFK131087 UPG131087 UZC131087 VIY131087 VSU131087 WCQ131087 WMM131087 WWI131087 Y196613 JW196623 TS196623 ADO196623 ANK196623 AXG196623 BHC196623 BQY196623 CAU196623 CKQ196623 CUM196623 DEI196623 DOE196623 DYA196623 EHW196623 ERS196623 FBO196623 FLK196623 FVG196623 GFC196623 GOY196623 GYU196623 HIQ196623 HSM196623 ICI196623 IME196623 IWA196623 JFW196623 JPS196623 JZO196623 KJK196623 KTG196623 LDC196623 LMY196623 LWU196623 MGQ196623 MQM196623 NAI196623 NKE196623 NUA196623 ODW196623 ONS196623 OXO196623 PHK196623 PRG196623 QBC196623 QKY196623 QUU196623 REQ196623 ROM196623 RYI196623 SIE196623 SSA196623 TBW196623 TLS196623 TVO196623 UFK196623 UPG196623 UZC196623 VIY196623 VSU196623 WCQ196623 WMM196623 WWI196623 Y262149 JW262159 TS262159 ADO262159 ANK262159 AXG262159 BHC262159 BQY262159 CAU262159 CKQ262159 CUM262159 DEI262159 DOE262159 DYA262159 EHW262159 ERS262159 FBO262159 FLK262159 FVG262159 GFC262159 GOY262159 GYU262159 HIQ262159 HSM262159 ICI262159 IME262159 IWA262159 JFW262159 JPS262159 JZO262159 KJK262159 KTG262159 LDC262159 LMY262159 LWU262159 MGQ262159 MQM262159 NAI262159 NKE262159 NUA262159 ODW262159 ONS262159 OXO262159 PHK262159 PRG262159 QBC262159 QKY262159 QUU262159 REQ262159 ROM262159 RYI262159 SIE262159 SSA262159 TBW262159 TLS262159 TVO262159 UFK262159 UPG262159 UZC262159 VIY262159 VSU262159 WCQ262159 WMM262159 WWI262159 Y327685 JW327695 TS327695 ADO327695 ANK327695 AXG327695 BHC327695 BQY327695 CAU327695 CKQ327695 CUM327695 DEI327695 DOE327695 DYA327695 EHW327695 ERS327695 FBO327695 FLK327695 FVG327695 GFC327695 GOY327695 GYU327695 HIQ327695 HSM327695 ICI327695 IME327695 IWA327695 JFW327695 JPS327695 JZO327695 KJK327695 KTG327695 LDC327695 LMY327695 LWU327695 MGQ327695 MQM327695 NAI327695 NKE327695 NUA327695 ODW327695 ONS327695 OXO327695 PHK327695 PRG327695 QBC327695 QKY327695 QUU327695 REQ327695 ROM327695 RYI327695 SIE327695 SSA327695 TBW327695 TLS327695 TVO327695 UFK327695 UPG327695 UZC327695 VIY327695 VSU327695 WCQ327695 WMM327695 WWI327695 Y393221 JW393231 TS393231 ADO393231 ANK393231 AXG393231 BHC393231 BQY393231 CAU393231 CKQ393231 CUM393231 DEI393231 DOE393231 DYA393231 EHW393231 ERS393231 FBO393231 FLK393231 FVG393231 GFC393231 GOY393231 GYU393231 HIQ393231 HSM393231 ICI393231 IME393231 IWA393231 JFW393231 JPS393231 JZO393231 KJK393231 KTG393231 LDC393231 LMY393231 LWU393231 MGQ393231 MQM393231 NAI393231 NKE393231 NUA393231 ODW393231 ONS393231 OXO393231 PHK393231 PRG393231 QBC393231 QKY393231 QUU393231 REQ393231 ROM393231 RYI393231 SIE393231 SSA393231 TBW393231 TLS393231 TVO393231 UFK393231 UPG393231 UZC393231 VIY393231 VSU393231 WCQ393231 WMM393231 WWI393231 Y458757 JW458767 TS458767 ADO458767 ANK458767 AXG458767 BHC458767 BQY458767 CAU458767 CKQ458767 CUM458767 DEI458767 DOE458767 DYA458767 EHW458767 ERS458767 FBO458767 FLK458767 FVG458767 GFC458767 GOY458767 GYU458767 HIQ458767 HSM458767 ICI458767 IME458767 IWA458767 JFW458767 JPS458767 JZO458767 KJK458767 KTG458767 LDC458767 LMY458767 LWU458767 MGQ458767 MQM458767 NAI458767 NKE458767 NUA458767 ODW458767 ONS458767 OXO458767 PHK458767 PRG458767 QBC458767 QKY458767 QUU458767 REQ458767 ROM458767 RYI458767 SIE458767 SSA458767 TBW458767 TLS458767 TVO458767 UFK458767 UPG458767 UZC458767 VIY458767 VSU458767 WCQ458767 WMM458767 WWI458767 Y524293 JW524303 TS524303 ADO524303 ANK524303 AXG524303 BHC524303 BQY524303 CAU524303 CKQ524303 CUM524303 DEI524303 DOE524303 DYA524303 EHW524303 ERS524303 FBO524303 FLK524303 FVG524303 GFC524303 GOY524303 GYU524303 HIQ524303 HSM524303 ICI524303 IME524303 IWA524303 JFW524303 JPS524303 JZO524303 KJK524303 KTG524303 LDC524303 LMY524303 LWU524303 MGQ524303 MQM524303 NAI524303 NKE524303 NUA524303 ODW524303 ONS524303 OXO524303 PHK524303 PRG524303 QBC524303 QKY524303 QUU524303 REQ524303 ROM524303 RYI524303 SIE524303 SSA524303 TBW524303 TLS524303 TVO524303 UFK524303 UPG524303 UZC524303 VIY524303 VSU524303 WCQ524303 WMM524303 WWI524303 Y589829 JW589839 TS589839 ADO589839 ANK589839 AXG589839 BHC589839 BQY589839 CAU589839 CKQ589839 CUM589839 DEI589839 DOE589839 DYA589839 EHW589839 ERS589839 FBO589839 FLK589839 FVG589839 GFC589839 GOY589839 GYU589839 HIQ589839 HSM589839 ICI589839 IME589839 IWA589839 JFW589839 JPS589839 JZO589839 KJK589839 KTG589839 LDC589839 LMY589839 LWU589839 MGQ589839 MQM589839 NAI589839 NKE589839 NUA589839 ODW589839 ONS589839 OXO589839 PHK589839 PRG589839 QBC589839 QKY589839 QUU589839 REQ589839 ROM589839 RYI589839 SIE589839 SSA589839 TBW589839 TLS589839 TVO589839 UFK589839 UPG589839 UZC589839 VIY589839 VSU589839 WCQ589839 WMM589839 WWI589839 Y655365 JW655375 TS655375 ADO655375 ANK655375 AXG655375 BHC655375 BQY655375 CAU655375 CKQ655375 CUM655375 DEI655375 DOE655375 DYA655375 EHW655375 ERS655375 FBO655375 FLK655375 FVG655375 GFC655375 GOY655375 GYU655375 HIQ655375 HSM655375 ICI655375 IME655375 IWA655375 JFW655375 JPS655375 JZO655375 KJK655375 KTG655375 LDC655375 LMY655375 LWU655375 MGQ655375 MQM655375 NAI655375 NKE655375 NUA655375 ODW655375 ONS655375 OXO655375 PHK655375 PRG655375 QBC655375 QKY655375 QUU655375 REQ655375 ROM655375 RYI655375 SIE655375 SSA655375 TBW655375 TLS655375 TVO655375 UFK655375 UPG655375 UZC655375 VIY655375 VSU655375 WCQ655375 WMM655375 WWI655375 Y720901 JW720911 TS720911 ADO720911 ANK720911 AXG720911 BHC720911 BQY720911 CAU720911 CKQ720911 CUM720911 DEI720911 DOE720911 DYA720911 EHW720911 ERS720911 FBO720911 FLK720911 FVG720911 GFC720911 GOY720911 GYU720911 HIQ720911 HSM720911 ICI720911 IME720911 IWA720911 JFW720911 JPS720911 JZO720911 KJK720911 KTG720911 LDC720911 LMY720911 LWU720911 MGQ720911 MQM720911 NAI720911 NKE720911 NUA720911 ODW720911 ONS720911 OXO720911 PHK720911 PRG720911 QBC720911 QKY720911 QUU720911 REQ720911 ROM720911 RYI720911 SIE720911 SSA720911 TBW720911 TLS720911 TVO720911 UFK720911 UPG720911 UZC720911 VIY720911 VSU720911 WCQ720911 WMM720911 WWI720911 Y786437 JW786447 TS786447 ADO786447 ANK786447 AXG786447 BHC786447 BQY786447 CAU786447 CKQ786447 CUM786447 DEI786447 DOE786447 DYA786447 EHW786447 ERS786447 FBO786447 FLK786447 FVG786447 GFC786447 GOY786447 GYU786447 HIQ786447 HSM786447 ICI786447 IME786447 IWA786447 JFW786447 JPS786447 JZO786447 KJK786447 KTG786447 LDC786447 LMY786447 LWU786447 MGQ786447 MQM786447 NAI786447 NKE786447 NUA786447 ODW786447 ONS786447 OXO786447 PHK786447 PRG786447 QBC786447 QKY786447 QUU786447 REQ786447 ROM786447 RYI786447 SIE786447 SSA786447 TBW786447 TLS786447 TVO786447 UFK786447 UPG786447 UZC786447 VIY786447 VSU786447 WCQ786447 WMM786447 WWI786447 Y851973 JW851983 TS851983 ADO851983 ANK851983 AXG851983 BHC851983 BQY851983 CAU851983 CKQ851983 CUM851983 DEI851983 DOE851983 DYA851983 EHW851983 ERS851983 FBO851983 FLK851983 FVG851983 GFC851983 GOY851983 GYU851983 HIQ851983 HSM851983 ICI851983 IME851983 IWA851983 JFW851983 JPS851983 JZO851983 KJK851983 KTG851983 LDC851983 LMY851983 LWU851983 MGQ851983 MQM851983 NAI851983 NKE851983 NUA851983 ODW851983 ONS851983 OXO851983 PHK851983 PRG851983 QBC851983 QKY851983 QUU851983 REQ851983 ROM851983 RYI851983 SIE851983 SSA851983 TBW851983 TLS851983 TVO851983 UFK851983 UPG851983 UZC851983 VIY851983 VSU851983 WCQ851983 WMM851983 WWI851983 Y917509 JW917519 TS917519 ADO917519 ANK917519 AXG917519 BHC917519 BQY917519 CAU917519 CKQ917519 CUM917519 DEI917519 DOE917519 DYA917519 EHW917519 ERS917519 FBO917519 FLK917519 FVG917519 GFC917519 GOY917519 GYU917519 HIQ917519 HSM917519 ICI917519 IME917519 IWA917519 JFW917519 JPS917519 JZO917519 KJK917519 KTG917519 LDC917519 LMY917519 LWU917519 MGQ917519 MQM917519 NAI917519 NKE917519 NUA917519 ODW917519 ONS917519 OXO917519 PHK917519 PRG917519 QBC917519 QKY917519 QUU917519 REQ917519 ROM917519 RYI917519 SIE917519 SSA917519 TBW917519 TLS917519 TVO917519 UFK917519 UPG917519 UZC917519 VIY917519 VSU917519 WCQ917519 WMM917519 WWI917519 Y983045 JW983055 TS983055 ADO983055 ANK983055 AXG983055 BHC983055 BQY983055 CAU983055 CKQ983055 CUM983055 DEI983055 DOE983055 DYA983055 EHW983055 ERS983055 FBO983055 FLK983055 FVG983055 GFC983055 GOY983055 GYU983055 HIQ983055 HSM983055 ICI983055 IME983055 IWA983055 JFW983055 JPS983055 JZO983055 KJK983055 KTG983055 LDC983055 LMY983055 LWU983055 MGQ983055 MQM983055 NAI983055 NKE983055 NUA983055 ODW983055 ONS983055 OXO983055 PHK983055 PRG983055 QBC983055 QKY983055 QUU983055 REQ983055 ROM983055 RYI983055 SIE983055 SSA983055 TBW983055 TLS983055 TVO983055 UFK983055 UPG983055 UZC983055 VIY983055 VSU983055 WCQ983055 WMM983055 WWI983055 O15 JM15 TI15 ADE15 ANA15 AWW15 BGS15 BQO15 CAK15 CKG15 CUC15 DDY15 DNU15 DXQ15 EHM15 ERI15 FBE15 FLA15 FUW15 GES15 GOO15 GYK15 HIG15 HSC15 IBY15 ILU15 IVQ15 JFM15 JPI15 JZE15 KJA15 KSW15 LCS15 LMO15 LWK15 MGG15 MQC15 MZY15 NJU15 NTQ15 ODM15 ONI15 OXE15 PHA15 PQW15 QAS15 QKO15 QUK15 REG15 ROC15 RXY15 SHU15 SRQ15 TBM15 TLI15 TVE15 UFA15 UOW15 UYS15 VIO15 VSK15 WCG15 WMC15 WVY15 Q65542 JO65551 TK65551 ADG65551 ANC65551 AWY65551 BGU65551 BQQ65551 CAM65551 CKI65551 CUE65551 DEA65551 DNW65551 DXS65551 EHO65551 ERK65551 FBG65551 FLC65551 FUY65551 GEU65551 GOQ65551 GYM65551 HII65551 HSE65551 ICA65551 ILW65551 IVS65551 JFO65551 JPK65551 JZG65551 KJC65551 KSY65551 LCU65551 LMQ65551 LWM65551 MGI65551 MQE65551 NAA65551 NJW65551 NTS65551 ODO65551 ONK65551 OXG65551 PHC65551 PQY65551 QAU65551 QKQ65551 QUM65551 REI65551 ROE65551 RYA65551 SHW65551 SRS65551 TBO65551 TLK65551 TVG65551 UFC65551 UOY65551 UYU65551 VIQ65551 VSM65551 WCI65551 WME65551 WWA65551 Q131078 JO131087 TK131087 ADG131087 ANC131087 AWY131087 BGU131087 BQQ131087 CAM131087 CKI131087 CUE131087 DEA131087 DNW131087 DXS131087 EHO131087 ERK131087 FBG131087 FLC131087 FUY131087 GEU131087 GOQ131087 GYM131087 HII131087 HSE131087 ICA131087 ILW131087 IVS131087 JFO131087 JPK131087 JZG131087 KJC131087 KSY131087 LCU131087 LMQ131087 LWM131087 MGI131087 MQE131087 NAA131087 NJW131087 NTS131087 ODO131087 ONK131087 OXG131087 PHC131087 PQY131087 QAU131087 QKQ131087 QUM131087 REI131087 ROE131087 RYA131087 SHW131087 SRS131087 TBO131087 TLK131087 TVG131087 UFC131087 UOY131087 UYU131087 VIQ131087 VSM131087 WCI131087 WME131087 WWA131087 Q196614 JO196623 TK196623 ADG196623 ANC196623 AWY196623 BGU196623 BQQ196623 CAM196623 CKI196623 CUE196623 DEA196623 DNW196623 DXS196623 EHO196623 ERK196623 FBG196623 FLC196623 FUY196623 GEU196623 GOQ196623 GYM196623 HII196623 HSE196623 ICA196623 ILW196623 IVS196623 JFO196623 JPK196623 JZG196623 KJC196623 KSY196623 LCU196623 LMQ196623 LWM196623 MGI196623 MQE196623 NAA196623 NJW196623 NTS196623 ODO196623 ONK196623 OXG196623 PHC196623 PQY196623 QAU196623 QKQ196623 QUM196623 REI196623 ROE196623 RYA196623 SHW196623 SRS196623 TBO196623 TLK196623 TVG196623 UFC196623 UOY196623 UYU196623 VIQ196623 VSM196623 WCI196623 WME196623 WWA196623 Q262150 JO262159 TK262159 ADG262159 ANC262159 AWY262159 BGU262159 BQQ262159 CAM262159 CKI262159 CUE262159 DEA262159 DNW262159 DXS262159 EHO262159 ERK262159 FBG262159 FLC262159 FUY262159 GEU262159 GOQ262159 GYM262159 HII262159 HSE262159 ICA262159 ILW262159 IVS262159 JFO262159 JPK262159 JZG262159 KJC262159 KSY262159 LCU262159 LMQ262159 LWM262159 MGI262159 MQE262159 NAA262159 NJW262159 NTS262159 ODO262159 ONK262159 OXG262159 PHC262159 PQY262159 QAU262159 QKQ262159 QUM262159 REI262159 ROE262159 RYA262159 SHW262159 SRS262159 TBO262159 TLK262159 TVG262159 UFC262159 UOY262159 UYU262159 VIQ262159 VSM262159 WCI262159 WME262159 WWA262159 Q327686 JO327695 TK327695 ADG327695 ANC327695 AWY327695 BGU327695 BQQ327695 CAM327695 CKI327695 CUE327695 DEA327695 DNW327695 DXS327695 EHO327695 ERK327695 FBG327695 FLC327695 FUY327695 GEU327695 GOQ327695 GYM327695 HII327695 HSE327695 ICA327695 ILW327695 IVS327695 JFO327695 JPK327695 JZG327695 KJC327695 KSY327695 LCU327695 LMQ327695 LWM327695 MGI327695 MQE327695 NAA327695 NJW327695 NTS327695 ODO327695 ONK327695 OXG327695 PHC327695 PQY327695 QAU327695 QKQ327695 QUM327695 REI327695 ROE327695 RYA327695 SHW327695 SRS327695 TBO327695 TLK327695 TVG327695 UFC327695 UOY327695 UYU327695 VIQ327695 VSM327695 WCI327695 WME327695 WWA327695 Q393222 JO393231 TK393231 ADG393231 ANC393231 AWY393231 BGU393231 BQQ393231 CAM393231 CKI393231 CUE393231 DEA393231 DNW393231 DXS393231 EHO393231 ERK393231 FBG393231 FLC393231 FUY393231 GEU393231 GOQ393231 GYM393231 HII393231 HSE393231 ICA393231 ILW393231 IVS393231 JFO393231 JPK393231 JZG393231 KJC393231 KSY393231 LCU393231 LMQ393231 LWM393231 MGI393231 MQE393231 NAA393231 NJW393231 NTS393231 ODO393231 ONK393231 OXG393231 PHC393231 PQY393231 QAU393231 QKQ393231 QUM393231 REI393231 ROE393231 RYA393231 SHW393231 SRS393231 TBO393231 TLK393231 TVG393231 UFC393231 UOY393231 UYU393231 VIQ393231 VSM393231 WCI393231 WME393231 WWA393231 Q458758 JO458767 TK458767 ADG458767 ANC458767 AWY458767 BGU458767 BQQ458767 CAM458767 CKI458767 CUE458767 DEA458767 DNW458767 DXS458767 EHO458767 ERK458767 FBG458767 FLC458767 FUY458767 GEU458767 GOQ458767 GYM458767 HII458767 HSE458767 ICA458767 ILW458767 IVS458767 JFO458767 JPK458767 JZG458767 KJC458767 KSY458767 LCU458767 LMQ458767 LWM458767 MGI458767 MQE458767 NAA458767 NJW458767 NTS458767 ODO458767 ONK458767 OXG458767 PHC458767 PQY458767 QAU458767 QKQ458767 QUM458767 REI458767 ROE458767 RYA458767 SHW458767 SRS458767 TBO458767 TLK458767 TVG458767 UFC458767 UOY458767 UYU458767 VIQ458767 VSM458767 WCI458767 WME458767 WWA458767 Q524294 JO524303 TK524303 ADG524303 ANC524303 AWY524303 BGU524303 BQQ524303 CAM524303 CKI524303 CUE524303 DEA524303 DNW524303 DXS524303 EHO524303 ERK524303 FBG524303 FLC524303 FUY524303 GEU524303 GOQ524303 GYM524303 HII524303 HSE524303 ICA524303 ILW524303 IVS524303 JFO524303 JPK524303 JZG524303 KJC524303 KSY524303 LCU524303 LMQ524303 LWM524303 MGI524303 MQE524303 NAA524303 NJW524303 NTS524303 ODO524303 ONK524303 OXG524303 PHC524303 PQY524303 QAU524303 QKQ524303 QUM524303 REI524303 ROE524303 RYA524303 SHW524303 SRS524303 TBO524303 TLK524303 TVG524303 UFC524303 UOY524303 UYU524303 VIQ524303 VSM524303 WCI524303 WME524303 WWA524303 Q589830 JO589839 TK589839 ADG589839 ANC589839 AWY589839 BGU589839 BQQ589839 CAM589839 CKI589839 CUE589839 DEA589839 DNW589839 DXS589839 EHO589839 ERK589839 FBG589839 FLC589839 FUY589839 GEU589839 GOQ589839 GYM589839 HII589839 HSE589839 ICA589839 ILW589839 IVS589839 JFO589839 JPK589839 JZG589839 KJC589839 KSY589839 LCU589839 LMQ589839 LWM589839 MGI589839 MQE589839 NAA589839 NJW589839 NTS589839 ODO589839 ONK589839 OXG589839 PHC589839 PQY589839 QAU589839 QKQ589839 QUM589839 REI589839 ROE589839 RYA589839 SHW589839 SRS589839 TBO589839 TLK589839 TVG589839 UFC589839 UOY589839 UYU589839 VIQ589839 VSM589839 WCI589839 WME589839 WWA589839 Q655366 JO655375 TK655375 ADG655375 ANC655375 AWY655375 BGU655375 BQQ655375 CAM655375 CKI655375 CUE655375 DEA655375 DNW655375 DXS655375 EHO655375 ERK655375 FBG655375 FLC655375 FUY655375 GEU655375 GOQ655375 GYM655375 HII655375 HSE655375 ICA655375 ILW655375 IVS655375 JFO655375 JPK655375 JZG655375 KJC655375 KSY655375 LCU655375 LMQ655375 LWM655375 MGI655375 MQE655375 NAA655375 NJW655375 NTS655375 ODO655375 ONK655375 OXG655375 PHC655375 PQY655375 QAU655375 QKQ655375 QUM655375 REI655375 ROE655375 RYA655375 SHW655375 SRS655375 TBO655375 TLK655375 TVG655375 UFC655375 UOY655375 UYU655375 VIQ655375 VSM655375 WCI655375 WME655375 WWA655375 Q720902 JO720911 TK720911 ADG720911 ANC720911 AWY720911 BGU720911 BQQ720911 CAM720911 CKI720911 CUE720911 DEA720911 DNW720911 DXS720911 EHO720911 ERK720911 FBG720911 FLC720911 FUY720911 GEU720911 GOQ720911 GYM720911 HII720911 HSE720911 ICA720911 ILW720911 IVS720911 JFO720911 JPK720911 JZG720911 KJC720911 KSY720911 LCU720911 LMQ720911 LWM720911 MGI720911 MQE720911 NAA720911 NJW720911 NTS720911 ODO720911 ONK720911 OXG720911 PHC720911 PQY720911 QAU720911 QKQ720911 QUM720911 REI720911 ROE720911 RYA720911 SHW720911 SRS720911 TBO720911 TLK720911 TVG720911 UFC720911 UOY720911 UYU720911 VIQ720911 VSM720911 WCI720911 WME720911 WWA720911 Q786438 JO786447 TK786447 ADG786447 ANC786447 AWY786447 BGU786447 BQQ786447 CAM786447 CKI786447 CUE786447 DEA786447 DNW786447 DXS786447 EHO786447 ERK786447 FBG786447 FLC786447 FUY786447 GEU786447 GOQ786447 GYM786447 HII786447 HSE786447 ICA786447 ILW786447 IVS786447 JFO786447 JPK786447 JZG786447 KJC786447 KSY786447 LCU786447 LMQ786447 LWM786447 MGI786447 MQE786447 NAA786447 NJW786447 NTS786447 ODO786447 ONK786447 OXG786447 PHC786447 PQY786447 QAU786447 QKQ786447 QUM786447 REI786447 ROE786447 RYA786447 SHW786447 SRS786447 TBO786447 TLK786447 TVG786447 UFC786447 UOY786447 UYU786447 VIQ786447 VSM786447 WCI786447 WME786447 WWA786447 Q851974 JO851983 TK851983 ADG851983 ANC851983 AWY851983 BGU851983 BQQ851983 CAM851983 CKI851983 CUE851983 DEA851983 DNW851983 DXS851983 EHO851983 ERK851983 FBG851983 FLC851983 FUY851983 GEU851983 GOQ851983 GYM851983 HII851983 HSE851983 ICA851983 ILW851983 IVS851983 JFO851983 JPK851983 JZG851983 KJC851983 KSY851983 LCU851983 LMQ851983 LWM851983 MGI851983 MQE851983 NAA851983 NJW851983 NTS851983 ODO851983 ONK851983 OXG851983 PHC851983 PQY851983 QAU851983 QKQ851983 QUM851983 REI851983 ROE851983 RYA851983 SHW851983 SRS851983 TBO851983 TLK851983 TVG851983 UFC851983 UOY851983 UYU851983 VIQ851983 VSM851983 WCI851983 WME851983 WWA851983 Q917510 JO917519 TK917519 ADG917519 ANC917519 AWY917519 BGU917519 BQQ917519 CAM917519 CKI917519 CUE917519 DEA917519 DNW917519 DXS917519 EHO917519 ERK917519 FBG917519 FLC917519 FUY917519 GEU917519 GOQ917519 GYM917519 HII917519 HSE917519 ICA917519 ILW917519 IVS917519 JFO917519 JPK917519 JZG917519 KJC917519 KSY917519 LCU917519 LMQ917519 LWM917519 MGI917519 MQE917519 NAA917519 NJW917519 NTS917519 ODO917519 ONK917519 OXG917519 PHC917519 PQY917519 QAU917519 QKQ917519 QUM917519 REI917519 ROE917519 RYA917519 SHW917519 SRS917519 TBO917519 TLK917519 TVG917519 UFC917519 UOY917519 UYU917519 VIQ917519 VSM917519 WCI917519 WME917519 WWA917519 Q983046 JO983055 TK983055 ADG983055 ANC983055 AWY983055 BGU983055 BQQ983055 CAM983055 CKI983055 CUE983055 DEA983055 DNW983055 DXS983055 EHO983055 ERK983055 FBG983055 FLC983055 FUY983055 GEU983055 GOQ983055 GYM983055 HII983055 HSE983055 ICA983055 ILW983055 IVS983055 JFO983055 JPK983055 JZG983055 KJC983055 KSY983055 LCU983055 LMQ983055 LWM983055 MGI983055 MQE983055 NAA983055 NJW983055 NTS983055 ODO983055 ONK983055 OXG983055 PHC983055 PQY983055 QAU983055 QKQ983055 QUM983055 REI983055 ROE983055 RYA983055 SHW983055 SRS983055 TBO983055 TLK983055 TVG983055 UFC983055 UOY983055 UYU983055 VIQ983055 VSM983055 WCI983055 WME983055 WWA983055 S10 JQ10 TM10 ADI10 ANE10 AXA10 BGW10 BQS10 CAO10 CKK10 CUG10 DEC10 DNY10 DXU10 EHQ10 ERM10 FBI10 FLE10 FVA10 GEW10 GOS10 GYO10 HIK10 HSG10 ICC10 ILY10 IVU10 JFQ10 JPM10 JZI10 KJE10 KTA10 LCW10 LMS10 LWO10 MGK10 MQG10 NAC10 NJY10 NTU10 ODQ10 ONM10 OXI10 PHE10 PRA10 QAW10 QKS10 QUO10 REK10 ROG10 RYC10 SHY10 SRU10 TBQ10 TLM10 TVI10 UFE10 UPA10 UYW10 VIS10 VSO10 WCK10 WMG10 WWC10 U65536 JS65546 TO65546 ADK65546 ANG65546 AXC65546 BGY65546 BQU65546 CAQ65546 CKM65546 CUI65546 DEE65546 DOA65546 DXW65546 EHS65546 ERO65546 FBK65546 FLG65546 FVC65546 GEY65546 GOU65546 GYQ65546 HIM65546 HSI65546 ICE65546 IMA65546 IVW65546 JFS65546 JPO65546 JZK65546 KJG65546 KTC65546 LCY65546 LMU65546 LWQ65546 MGM65546 MQI65546 NAE65546 NKA65546 NTW65546 ODS65546 ONO65546 OXK65546 PHG65546 PRC65546 QAY65546 QKU65546 QUQ65546 REM65546 ROI65546 RYE65546 SIA65546 SRW65546 TBS65546 TLO65546 TVK65546 UFG65546 UPC65546 UYY65546 VIU65546 VSQ65546 WCM65546 WMI65546 WWE65546 U131072 JS131082 TO131082 ADK131082 ANG131082 AXC131082 BGY131082 BQU131082 CAQ131082 CKM131082 CUI131082 DEE131082 DOA131082 DXW131082 EHS131082 ERO131082 FBK131082 FLG131082 FVC131082 GEY131082 GOU131082 GYQ131082 HIM131082 HSI131082 ICE131082 IMA131082 IVW131082 JFS131082 JPO131082 JZK131082 KJG131082 KTC131082 LCY131082 LMU131082 LWQ131082 MGM131082 MQI131082 NAE131082 NKA131082 NTW131082 ODS131082 ONO131082 OXK131082 PHG131082 PRC131082 QAY131082 QKU131082 QUQ131082 REM131082 ROI131082 RYE131082 SIA131082 SRW131082 TBS131082 TLO131082 TVK131082 UFG131082 UPC131082 UYY131082 VIU131082 VSQ131082 WCM131082 WMI131082 WWE131082 U196608 JS196618 TO196618 ADK196618 ANG196618 AXC196618 BGY196618 BQU196618 CAQ196618 CKM196618 CUI196618 DEE196618 DOA196618 DXW196618 EHS196618 ERO196618 FBK196618 FLG196618 FVC196618 GEY196618 GOU196618 GYQ196618 HIM196618 HSI196618 ICE196618 IMA196618 IVW196618 JFS196618 JPO196618 JZK196618 KJG196618 KTC196618 LCY196618 LMU196618 LWQ196618 MGM196618 MQI196618 NAE196618 NKA196618 NTW196618 ODS196618 ONO196618 OXK196618 PHG196618 PRC196618 QAY196618 QKU196618 QUQ196618 REM196618 ROI196618 RYE196618 SIA196618 SRW196618 TBS196618 TLO196618 TVK196618 UFG196618 UPC196618 UYY196618 VIU196618 VSQ196618 WCM196618 WMI196618 WWE196618 U262144 JS262154 TO262154 ADK262154 ANG262154 AXC262154 BGY262154 BQU262154 CAQ262154 CKM262154 CUI262154 DEE262154 DOA262154 DXW262154 EHS262154 ERO262154 FBK262154 FLG262154 FVC262154 GEY262154 GOU262154 GYQ262154 HIM262154 HSI262154 ICE262154 IMA262154 IVW262154 JFS262154 JPO262154 JZK262154 KJG262154 KTC262154 LCY262154 LMU262154 LWQ262154 MGM262154 MQI262154 NAE262154 NKA262154 NTW262154 ODS262154 ONO262154 OXK262154 PHG262154 PRC262154 QAY262154 QKU262154 QUQ262154 REM262154 ROI262154 RYE262154 SIA262154 SRW262154 TBS262154 TLO262154 TVK262154 UFG262154 UPC262154 UYY262154 VIU262154 VSQ262154 WCM262154 WMI262154 WWE262154 U327680 JS327690 TO327690 ADK327690 ANG327690 AXC327690 BGY327690 BQU327690 CAQ327690 CKM327690 CUI327690 DEE327690 DOA327690 DXW327690 EHS327690 ERO327690 FBK327690 FLG327690 FVC327690 GEY327690 GOU327690 GYQ327690 HIM327690 HSI327690 ICE327690 IMA327690 IVW327690 JFS327690 JPO327690 JZK327690 KJG327690 KTC327690 LCY327690 LMU327690 LWQ327690 MGM327690 MQI327690 NAE327690 NKA327690 NTW327690 ODS327690 ONO327690 OXK327690 PHG327690 PRC327690 QAY327690 QKU327690 QUQ327690 REM327690 ROI327690 RYE327690 SIA327690 SRW327690 TBS327690 TLO327690 TVK327690 UFG327690 UPC327690 UYY327690 VIU327690 VSQ327690 WCM327690 WMI327690 WWE327690 U393216 JS393226 TO393226 ADK393226 ANG393226 AXC393226 BGY393226 BQU393226 CAQ393226 CKM393226 CUI393226 DEE393226 DOA393226 DXW393226 EHS393226 ERO393226 FBK393226 FLG393226 FVC393226 GEY393226 GOU393226 GYQ393226 HIM393226 HSI393226 ICE393226 IMA393226 IVW393226 JFS393226 JPO393226 JZK393226 KJG393226 KTC393226 LCY393226 LMU393226 LWQ393226 MGM393226 MQI393226 NAE393226 NKA393226 NTW393226 ODS393226 ONO393226 OXK393226 PHG393226 PRC393226 QAY393226 QKU393226 QUQ393226 REM393226 ROI393226 RYE393226 SIA393226 SRW393226 TBS393226 TLO393226 TVK393226 UFG393226 UPC393226 UYY393226 VIU393226 VSQ393226 WCM393226 WMI393226 WWE393226 U458752 JS458762 TO458762 ADK458762 ANG458762 AXC458762 BGY458762 BQU458762 CAQ458762 CKM458762 CUI458762 DEE458762 DOA458762 DXW458762 EHS458762 ERO458762 FBK458762 FLG458762 FVC458762 GEY458762 GOU458762 GYQ458762 HIM458762 HSI458762 ICE458762 IMA458762 IVW458762 JFS458762 JPO458762 JZK458762 KJG458762 KTC458762 LCY458762 LMU458762 LWQ458762 MGM458762 MQI458762 NAE458762 NKA458762 NTW458762 ODS458762 ONO458762 OXK458762 PHG458762 PRC458762 QAY458762 QKU458762 QUQ458762 REM458762 ROI458762 RYE458762 SIA458762 SRW458762 TBS458762 TLO458762 TVK458762 UFG458762 UPC458762 UYY458762 VIU458762 VSQ458762 WCM458762 WMI458762 WWE458762 U524288 JS524298 TO524298 ADK524298 ANG524298 AXC524298 BGY524298 BQU524298 CAQ524298 CKM524298 CUI524298 DEE524298 DOA524298 DXW524298 EHS524298 ERO524298 FBK524298 FLG524298 FVC524298 GEY524298 GOU524298 GYQ524298 HIM524298 HSI524298 ICE524298 IMA524298 IVW524298 JFS524298 JPO524298 JZK524298 KJG524298 KTC524298 LCY524298 LMU524298 LWQ524298 MGM524298 MQI524298 NAE524298 NKA524298 NTW524298 ODS524298 ONO524298 OXK524298 PHG524298 PRC524298 QAY524298 QKU524298 QUQ524298 REM524298 ROI524298 RYE524298 SIA524298 SRW524298 TBS524298 TLO524298 TVK524298 UFG524298 UPC524298 UYY524298 VIU524298 VSQ524298 WCM524298 WMI524298 WWE524298 U589824 JS589834 TO589834 ADK589834 ANG589834 AXC589834 BGY589834 BQU589834 CAQ589834 CKM589834 CUI589834 DEE589834 DOA589834 DXW589834 EHS589834 ERO589834 FBK589834 FLG589834 FVC589834 GEY589834 GOU589834 GYQ589834 HIM589834 HSI589834 ICE589834 IMA589834 IVW589834 JFS589834 JPO589834 JZK589834 KJG589834 KTC589834 LCY589834 LMU589834 LWQ589834 MGM589834 MQI589834 NAE589834 NKA589834 NTW589834 ODS589834 ONO589834 OXK589834 PHG589834 PRC589834 QAY589834 QKU589834 QUQ589834 REM589834 ROI589834 RYE589834 SIA589834 SRW589834 TBS589834 TLO589834 TVK589834 UFG589834 UPC589834 UYY589834 VIU589834 VSQ589834 WCM589834 WMI589834 WWE589834 U655360 JS655370 TO655370 ADK655370 ANG655370 AXC655370 BGY655370 BQU655370 CAQ655370 CKM655370 CUI655370 DEE655370 DOA655370 DXW655370 EHS655370 ERO655370 FBK655370 FLG655370 FVC655370 GEY655370 GOU655370 GYQ655370 HIM655370 HSI655370 ICE655370 IMA655370 IVW655370 JFS655370 JPO655370 JZK655370 KJG655370 KTC655370 LCY655370 LMU655370 LWQ655370 MGM655370 MQI655370 NAE655370 NKA655370 NTW655370 ODS655370 ONO655370 OXK655370 PHG655370 PRC655370 QAY655370 QKU655370 QUQ655370 REM655370 ROI655370 RYE655370 SIA655370 SRW655370 TBS655370 TLO655370 TVK655370 UFG655370 UPC655370 UYY655370 VIU655370 VSQ655370 WCM655370 WMI655370 WWE655370 U720896 JS720906 TO720906 ADK720906 ANG720906 AXC720906 BGY720906 BQU720906 CAQ720906 CKM720906 CUI720906 DEE720906 DOA720906 DXW720906 EHS720906 ERO720906 FBK720906 FLG720906 FVC720906 GEY720906 GOU720906 GYQ720906 HIM720906 HSI720906 ICE720906 IMA720906 IVW720906 JFS720906 JPO720906 JZK720906 KJG720906 KTC720906 LCY720906 LMU720906 LWQ720906 MGM720906 MQI720906 NAE720906 NKA720906 NTW720906 ODS720906 ONO720906 OXK720906 PHG720906 PRC720906 QAY720906 QKU720906 QUQ720906 REM720906 ROI720906 RYE720906 SIA720906 SRW720906 TBS720906 TLO720906 TVK720906 UFG720906 UPC720906 UYY720906 VIU720906 VSQ720906 WCM720906 WMI720906 WWE720906 U786432 JS786442 TO786442 ADK786442 ANG786442 AXC786442 BGY786442 BQU786442 CAQ786442 CKM786442 CUI786442 DEE786442 DOA786442 DXW786442 EHS786442 ERO786442 FBK786442 FLG786442 FVC786442 GEY786442 GOU786442 GYQ786442 HIM786442 HSI786442 ICE786442 IMA786442 IVW786442 JFS786442 JPO786442 JZK786442 KJG786442 KTC786442 LCY786442 LMU786442 LWQ786442 MGM786442 MQI786442 NAE786442 NKA786442 NTW786442 ODS786442 ONO786442 OXK786442 PHG786442 PRC786442 QAY786442 QKU786442 QUQ786442 REM786442 ROI786442 RYE786442 SIA786442 SRW786442 TBS786442 TLO786442 TVK786442 UFG786442 UPC786442 UYY786442 VIU786442 VSQ786442 WCM786442 WMI786442 WWE786442 U851968 JS851978 TO851978 ADK851978 ANG851978 AXC851978 BGY851978 BQU851978 CAQ851978 CKM851978 CUI851978 DEE851978 DOA851978 DXW851978 EHS851978 ERO851978 FBK851978 FLG851978 FVC851978 GEY851978 GOU851978 GYQ851978 HIM851978 HSI851978 ICE851978 IMA851978 IVW851978 JFS851978 JPO851978 JZK851978 KJG851978 KTC851978 LCY851978 LMU851978 LWQ851978 MGM851978 MQI851978 NAE851978 NKA851978 NTW851978 ODS851978 ONO851978 OXK851978 PHG851978 PRC851978 QAY851978 QKU851978 QUQ851978 REM851978 ROI851978 RYE851978 SIA851978 SRW851978 TBS851978 TLO851978 TVK851978 UFG851978 UPC851978 UYY851978 VIU851978 VSQ851978 WCM851978 WMI851978 WWE851978 U917504 JS917514 TO917514 ADK917514 ANG917514 AXC917514 BGY917514 BQU917514 CAQ917514 CKM917514 CUI917514 DEE917514 DOA917514 DXW917514 EHS917514 ERO917514 FBK917514 FLG917514 FVC917514 GEY917514 GOU917514 GYQ917514 HIM917514 HSI917514 ICE917514 IMA917514 IVW917514 JFS917514 JPO917514 JZK917514 KJG917514 KTC917514 LCY917514 LMU917514 LWQ917514 MGM917514 MQI917514 NAE917514 NKA917514 NTW917514 ODS917514 ONO917514 OXK917514 PHG917514 PRC917514 QAY917514 QKU917514 QUQ917514 REM917514 ROI917514 RYE917514 SIA917514 SRW917514 TBS917514 TLO917514 TVK917514 UFG917514 UPC917514 UYY917514 VIU917514 VSQ917514 WCM917514 WMI917514 WWE917514 U983040 JS983050 TO983050 ADK983050 ANG983050 AXC983050 BGY983050 BQU983050 CAQ983050 CKM983050 CUI983050 DEE983050 DOA983050 DXW983050 EHS983050 ERO983050 FBK983050 FLG983050 FVC983050 GEY983050 GOU983050 GYQ983050 HIM983050 HSI983050 ICE983050 IMA983050 IVW983050 JFS983050 JPO983050 JZK983050 KJG983050 KTC983050 LCY983050 LMU983050 LWQ983050 MGM983050 MQI983050 NAE983050 NKA983050 NTW983050 ODS983050 ONO983050 OXK983050 PHG983050 PRC983050 QAY983050 QKU983050 QUQ983050 REM983050 ROI983050 RYE983050 SIA983050 SRW983050 TBS983050 TLO983050 TVK983050 UFG983050 UPC983050 UYY983050 VIU983050 VSQ983050 WCM983050 WMI983050 WWE983050 W5 JU5 TQ5 ADM5 ANI5 AXE5 BHA5 BQW5 CAS5 CKO5 CUK5 DEG5 DOC5 DXY5 EHU5 ERQ5 FBM5 FLI5 FVE5 GFA5 GOW5 GYS5 HIO5 HSK5 ICG5 IMC5 IVY5 JFU5 JPQ5 JZM5 KJI5 KTE5 LDA5 LMW5 LWS5 MGO5 MQK5 NAG5 NKC5 NTY5 ODU5 ONQ5 OXM5 PHI5 PRE5 QBA5 QKW5 QUS5 REO5 ROK5 RYG5 SIC5 SRY5 TBU5 TLQ5 TVM5 UFI5 UPE5 UZA5 VIW5 VSS5 WCO5 WMK5 WWG5 Y65531 JW65541 TS65541 ADO65541 ANK65541 AXG65541 BHC65541 BQY65541 CAU65541 CKQ65541 CUM65541 DEI65541 DOE65541 DYA65541 EHW65541 ERS65541 FBO65541 FLK65541 FVG65541 GFC65541 GOY65541 GYU65541 HIQ65541 HSM65541 ICI65541 IME65541 IWA65541 JFW65541 JPS65541 JZO65541 KJK65541 KTG65541 LDC65541 LMY65541 LWU65541 MGQ65541 MQM65541 NAI65541 NKE65541 NUA65541 ODW65541 ONS65541 OXO65541 PHK65541 PRG65541 QBC65541 QKY65541 QUU65541 REQ65541 ROM65541 RYI65541 SIE65541 SSA65541 TBW65541 TLS65541 TVO65541 UFK65541 UPG65541 UZC65541 VIY65541 VSU65541 WCQ65541 WMM65541 WWI65541 Y131067 JW131077 TS131077 ADO131077 ANK131077 AXG131077 BHC131077 BQY131077 CAU131077 CKQ131077 CUM131077 DEI131077 DOE131077 DYA131077 EHW131077 ERS131077 FBO131077 FLK131077 FVG131077 GFC131077 GOY131077 GYU131077 HIQ131077 HSM131077 ICI131077 IME131077 IWA131077 JFW131077 JPS131077 JZO131077 KJK131077 KTG131077 LDC131077 LMY131077 LWU131077 MGQ131077 MQM131077 NAI131077 NKE131077 NUA131077 ODW131077 ONS131077 OXO131077 PHK131077 PRG131077 QBC131077 QKY131077 QUU131077 REQ131077 ROM131077 RYI131077 SIE131077 SSA131077 TBW131077 TLS131077 TVO131077 UFK131077 UPG131077 UZC131077 VIY131077 VSU131077 WCQ131077 WMM131077 WWI131077 Y196603 JW196613 TS196613 ADO196613 ANK196613 AXG196613 BHC196613 BQY196613 CAU196613 CKQ196613 CUM196613 DEI196613 DOE196613 DYA196613 EHW196613 ERS196613 FBO196613 FLK196613 FVG196613 GFC196613 GOY196613 GYU196613 HIQ196613 HSM196613 ICI196613 IME196613 IWA196613 JFW196613 JPS196613 JZO196613 KJK196613 KTG196613 LDC196613 LMY196613 LWU196613 MGQ196613 MQM196613 NAI196613 NKE196613 NUA196613 ODW196613 ONS196613 OXO196613 PHK196613 PRG196613 QBC196613 QKY196613 QUU196613 REQ196613 ROM196613 RYI196613 SIE196613 SSA196613 TBW196613 TLS196613 TVO196613 UFK196613 UPG196613 UZC196613 VIY196613 VSU196613 WCQ196613 WMM196613 WWI196613 Y262139 JW262149 TS262149 ADO262149 ANK262149 AXG262149 BHC262149 BQY262149 CAU262149 CKQ262149 CUM262149 DEI262149 DOE262149 DYA262149 EHW262149 ERS262149 FBO262149 FLK262149 FVG262149 GFC262149 GOY262149 GYU262149 HIQ262149 HSM262149 ICI262149 IME262149 IWA262149 JFW262149 JPS262149 JZO262149 KJK262149 KTG262149 LDC262149 LMY262149 LWU262149 MGQ262149 MQM262149 NAI262149 NKE262149 NUA262149 ODW262149 ONS262149 OXO262149 PHK262149 PRG262149 QBC262149 QKY262149 QUU262149 REQ262149 ROM262149 RYI262149 SIE262149 SSA262149 TBW262149 TLS262149 TVO262149 UFK262149 UPG262149 UZC262149 VIY262149 VSU262149 WCQ262149 WMM262149 WWI262149 Y327675 JW327685 TS327685 ADO327685 ANK327685 AXG327685 BHC327685 BQY327685 CAU327685 CKQ327685 CUM327685 DEI327685 DOE327685 DYA327685 EHW327685 ERS327685 FBO327685 FLK327685 FVG327685 GFC327685 GOY327685 GYU327685 HIQ327685 HSM327685 ICI327685 IME327685 IWA327685 JFW327685 JPS327685 JZO327685 KJK327685 KTG327685 LDC327685 LMY327685 LWU327685 MGQ327685 MQM327685 NAI327685 NKE327685 NUA327685 ODW327685 ONS327685 OXO327685 PHK327685 PRG327685 QBC327685 QKY327685 QUU327685 REQ327685 ROM327685 RYI327685 SIE327685 SSA327685 TBW327685 TLS327685 TVO327685 UFK327685 UPG327685 UZC327685 VIY327685 VSU327685 WCQ327685 WMM327685 WWI327685 Y393211 JW393221 TS393221 ADO393221 ANK393221 AXG393221 BHC393221 BQY393221 CAU393221 CKQ393221 CUM393221 DEI393221 DOE393221 DYA393221 EHW393221 ERS393221 FBO393221 FLK393221 FVG393221 GFC393221 GOY393221 GYU393221 HIQ393221 HSM393221 ICI393221 IME393221 IWA393221 JFW393221 JPS393221 JZO393221 KJK393221 KTG393221 LDC393221 LMY393221 LWU393221 MGQ393221 MQM393221 NAI393221 NKE393221 NUA393221 ODW393221 ONS393221 OXO393221 PHK393221 PRG393221 QBC393221 QKY393221 QUU393221 REQ393221 ROM393221 RYI393221 SIE393221 SSA393221 TBW393221 TLS393221 TVO393221 UFK393221 UPG393221 UZC393221 VIY393221 VSU393221 WCQ393221 WMM393221 WWI393221 Y458747 JW458757 TS458757 ADO458757 ANK458757 AXG458757 BHC458757 BQY458757 CAU458757 CKQ458757 CUM458757 DEI458757 DOE458757 DYA458757 EHW458757 ERS458757 FBO458757 FLK458757 FVG458757 GFC458757 GOY458757 GYU458757 HIQ458757 HSM458757 ICI458757 IME458757 IWA458757 JFW458757 JPS458757 JZO458757 KJK458757 KTG458757 LDC458757 LMY458757 LWU458757 MGQ458757 MQM458757 NAI458757 NKE458757 NUA458757 ODW458757 ONS458757 OXO458757 PHK458757 PRG458757 QBC458757 QKY458757 QUU458757 REQ458757 ROM458757 RYI458757 SIE458757 SSA458757 TBW458757 TLS458757 TVO458757 UFK458757 UPG458757 UZC458757 VIY458757 VSU458757 WCQ458757 WMM458757 WWI458757 Y524283 JW524293 TS524293 ADO524293 ANK524293 AXG524293 BHC524293 BQY524293 CAU524293 CKQ524293 CUM524293 DEI524293 DOE524293 DYA524293 EHW524293 ERS524293 FBO524293 FLK524293 FVG524293 GFC524293 GOY524293 GYU524293 HIQ524293 HSM524293 ICI524293 IME524293 IWA524293 JFW524293 JPS524293 JZO524293 KJK524293 KTG524293 LDC524293 LMY524293 LWU524293 MGQ524293 MQM524293 NAI524293 NKE524293 NUA524293 ODW524293 ONS524293 OXO524293 PHK524293 PRG524293 QBC524293 QKY524293 QUU524293 REQ524293 ROM524293 RYI524293 SIE524293 SSA524293 TBW524293 TLS524293 TVO524293 UFK524293 UPG524293 UZC524293 VIY524293 VSU524293 WCQ524293 WMM524293 WWI524293 Y589819 JW589829 TS589829 ADO589829 ANK589829 AXG589829 BHC589829 BQY589829 CAU589829 CKQ589829 CUM589829 DEI589829 DOE589829 DYA589829 EHW589829 ERS589829 FBO589829 FLK589829 FVG589829 GFC589829 GOY589829 GYU589829 HIQ589829 HSM589829 ICI589829 IME589829 IWA589829 JFW589829 JPS589829 JZO589829 KJK589829 KTG589829 LDC589829 LMY589829 LWU589829 MGQ589829 MQM589829 NAI589829 NKE589829 NUA589829 ODW589829 ONS589829 OXO589829 PHK589829 PRG589829 QBC589829 QKY589829 QUU589829 REQ589829 ROM589829 RYI589829 SIE589829 SSA589829 TBW589829 TLS589829 TVO589829 UFK589829 UPG589829 UZC589829 VIY589829 VSU589829 WCQ589829 WMM589829 WWI589829 Y655355 JW655365 TS655365 ADO655365 ANK655365 AXG655365 BHC655365 BQY655365 CAU655365 CKQ655365 CUM655365 DEI655365 DOE655365 DYA655365 EHW655365 ERS655365 FBO655365 FLK655365 FVG655365 GFC655365 GOY655365 GYU655365 HIQ655365 HSM655365 ICI655365 IME655365 IWA655365 JFW655365 JPS655365 JZO655365 KJK655365 KTG655365 LDC655365 LMY655365 LWU655365 MGQ655365 MQM655365 NAI655365 NKE655365 NUA655365 ODW655365 ONS655365 OXO655365 PHK655365 PRG655365 QBC655365 QKY655365 QUU655365 REQ655365 ROM655365 RYI655365 SIE655365 SSA655365 TBW655365 TLS655365 TVO655365 UFK655365 UPG655365 UZC655365 VIY655365 VSU655365 WCQ655365 WMM655365 WWI655365 Y720891 JW720901 TS720901 ADO720901 ANK720901 AXG720901 BHC720901 BQY720901 CAU720901 CKQ720901 CUM720901 DEI720901 DOE720901 DYA720901 EHW720901 ERS720901 FBO720901 FLK720901 FVG720901 GFC720901 GOY720901 GYU720901 HIQ720901 HSM720901 ICI720901 IME720901 IWA720901 JFW720901 JPS720901 JZO720901 KJK720901 KTG720901 LDC720901 LMY720901 LWU720901 MGQ720901 MQM720901 NAI720901 NKE720901 NUA720901 ODW720901 ONS720901 OXO720901 PHK720901 PRG720901 QBC720901 QKY720901 QUU720901 REQ720901 ROM720901 RYI720901 SIE720901 SSA720901 TBW720901 TLS720901 TVO720901 UFK720901 UPG720901 UZC720901 VIY720901 VSU720901 WCQ720901 WMM720901 WWI720901 Y786427 JW786437 TS786437 ADO786437 ANK786437 AXG786437 BHC786437 BQY786437 CAU786437 CKQ786437 CUM786437 DEI786437 DOE786437 DYA786437 EHW786437 ERS786437 FBO786437 FLK786437 FVG786437 GFC786437 GOY786437 GYU786437 HIQ786437 HSM786437 ICI786437 IME786437 IWA786437 JFW786437 JPS786437 JZO786437 KJK786437 KTG786437 LDC786437 LMY786437 LWU786437 MGQ786437 MQM786437 NAI786437 NKE786437 NUA786437 ODW786437 ONS786437 OXO786437 PHK786437 PRG786437 QBC786437 QKY786437 QUU786437 REQ786437 ROM786437 RYI786437 SIE786437 SSA786437 TBW786437 TLS786437 TVO786437 UFK786437 UPG786437 UZC786437 VIY786437 VSU786437 WCQ786437 WMM786437 WWI786437 Y851963 JW851973 TS851973 ADO851973 ANK851973 AXG851973 BHC851973 BQY851973 CAU851973 CKQ851973 CUM851973 DEI851973 DOE851973 DYA851973 EHW851973 ERS851973 FBO851973 FLK851973 FVG851973 GFC851973 GOY851973 GYU851973 HIQ851973 HSM851973 ICI851973 IME851973 IWA851973 JFW851973 JPS851973 JZO851973 KJK851973 KTG851973 LDC851973 LMY851973 LWU851973 MGQ851973 MQM851973 NAI851973 NKE851973 NUA851973 ODW851973 ONS851973 OXO851973 PHK851973 PRG851973 QBC851973 QKY851973 QUU851973 REQ851973 ROM851973 RYI851973 SIE851973 SSA851973 TBW851973 TLS851973 TVO851973 UFK851973 UPG851973 UZC851973 VIY851973 VSU851973 WCQ851973 WMM851973 WWI851973 Y917499 JW917509 TS917509 ADO917509 ANK917509 AXG917509 BHC917509 BQY917509 CAU917509 CKQ917509 CUM917509 DEI917509 DOE917509 DYA917509 EHW917509 ERS917509 FBO917509 FLK917509 FVG917509 GFC917509 GOY917509 GYU917509 HIQ917509 HSM917509 ICI917509 IME917509 IWA917509 JFW917509 JPS917509 JZO917509 KJK917509 KTG917509 LDC917509 LMY917509 LWU917509 MGQ917509 MQM917509 NAI917509 NKE917509 NUA917509 ODW917509 ONS917509 OXO917509 PHK917509 PRG917509 QBC917509 QKY917509 QUU917509 REQ917509 ROM917509 RYI917509 SIE917509 SSA917509 TBW917509 TLS917509 TVO917509 UFK917509 UPG917509 UZC917509 VIY917509 VSU917509 WCQ917509 WMM917509 WWI917509 Y983035 JW983045 TS983045 ADO983045 ANK983045 AXG983045 BHC983045 BQY983045 CAU983045 CKQ983045 CUM983045 DEI983045 DOE983045 DYA983045 EHW983045 ERS983045 FBO983045 FLK983045 FVG983045 GFC983045 GOY983045 GYU983045 HIQ983045 HSM983045 ICI983045 IME983045 IWA983045 JFW983045 JPS983045 JZO983045 KJK983045 KTG983045 LDC983045 LMY983045 LWU983045 MGQ983045 MQM983045 NAI983045 NKE983045 NUA983045 ODW983045 ONS983045 OXO983045 PHK983045 PRG983045 QBC983045 QKY983045 QUU983045 REQ983045 ROM983045 RYI983045 SIE983045 SSA983045 TBW983045 TLS983045 TVO983045 UFK983045 UPG983045 UZC983045 VIY983045 VSU983045 WCQ983045 WMM983045 WWI983045 O5 JM5 TI5 ADE5 ANA5 AWW5 BGS5 BQO5 CAK5 CKG5 CUC5 DDY5 DNU5 DXQ5 EHM5 ERI5 FBE5 FLA5 FUW5 GES5 GOO5 GYK5 HIG5 HSC5 IBY5 ILU5 IVQ5 JFM5 JPI5 JZE5 KJA5 KSW5 LCS5 LMO5 LWK5 MGG5 MQC5 MZY5 NJU5 NTQ5 ODM5 ONI5 OXE5 PHA5 PQW5 QAS5 QKO5 QUK5 REG5 ROC5 RXY5 SHU5 SRQ5 TBM5 TLI5 TVE5 UFA5 UOW5 UYS5 VIO5 VSK5 WCG5 WMC5 WVY5 Q65532 JO65541 TK65541 ADG65541 ANC65541 AWY65541 BGU65541 BQQ65541 CAM65541 CKI65541 CUE65541 DEA65541 DNW65541 DXS65541 EHO65541 ERK65541 FBG65541 FLC65541 FUY65541 GEU65541 GOQ65541 GYM65541 HII65541 HSE65541 ICA65541 ILW65541 IVS65541 JFO65541 JPK65541 JZG65541 KJC65541 KSY65541 LCU65541 LMQ65541 LWM65541 MGI65541 MQE65541 NAA65541 NJW65541 NTS65541 ODO65541 ONK65541 OXG65541 PHC65541 PQY65541 QAU65541 QKQ65541 QUM65541 REI65541 ROE65541 RYA65541 SHW65541 SRS65541 TBO65541 TLK65541 TVG65541 UFC65541 UOY65541 UYU65541 VIQ65541 VSM65541 WCI65541 WME65541 WWA65541 Q131068 JO131077 TK131077 ADG131077 ANC131077 AWY131077 BGU131077 BQQ131077 CAM131077 CKI131077 CUE131077 DEA131077 DNW131077 DXS131077 EHO131077 ERK131077 FBG131077 FLC131077 FUY131077 GEU131077 GOQ131077 GYM131077 HII131077 HSE131077 ICA131077 ILW131077 IVS131077 JFO131077 JPK131077 JZG131077 KJC131077 KSY131077 LCU131077 LMQ131077 LWM131077 MGI131077 MQE131077 NAA131077 NJW131077 NTS131077 ODO131077 ONK131077 OXG131077 PHC131077 PQY131077 QAU131077 QKQ131077 QUM131077 REI131077 ROE131077 RYA131077 SHW131077 SRS131077 TBO131077 TLK131077 TVG131077 UFC131077 UOY131077 UYU131077 VIQ131077 VSM131077 WCI131077 WME131077 WWA131077 Q196604 JO196613 TK196613 ADG196613 ANC196613 AWY196613 BGU196613 BQQ196613 CAM196613 CKI196613 CUE196613 DEA196613 DNW196613 DXS196613 EHO196613 ERK196613 FBG196613 FLC196613 FUY196613 GEU196613 GOQ196613 GYM196613 HII196613 HSE196613 ICA196613 ILW196613 IVS196613 JFO196613 JPK196613 JZG196613 KJC196613 KSY196613 LCU196613 LMQ196613 LWM196613 MGI196613 MQE196613 NAA196613 NJW196613 NTS196613 ODO196613 ONK196613 OXG196613 PHC196613 PQY196613 QAU196613 QKQ196613 QUM196613 REI196613 ROE196613 RYA196613 SHW196613 SRS196613 TBO196613 TLK196613 TVG196613 UFC196613 UOY196613 UYU196613 VIQ196613 VSM196613 WCI196613 WME196613 WWA196613 Q262140 JO262149 TK262149 ADG262149 ANC262149 AWY262149 BGU262149 BQQ262149 CAM262149 CKI262149 CUE262149 DEA262149 DNW262149 DXS262149 EHO262149 ERK262149 FBG262149 FLC262149 FUY262149 GEU262149 GOQ262149 GYM262149 HII262149 HSE262149 ICA262149 ILW262149 IVS262149 JFO262149 JPK262149 JZG262149 KJC262149 KSY262149 LCU262149 LMQ262149 LWM262149 MGI262149 MQE262149 NAA262149 NJW262149 NTS262149 ODO262149 ONK262149 OXG262149 PHC262149 PQY262149 QAU262149 QKQ262149 QUM262149 REI262149 ROE262149 RYA262149 SHW262149 SRS262149 TBO262149 TLK262149 TVG262149 UFC262149 UOY262149 UYU262149 VIQ262149 VSM262149 WCI262149 WME262149 WWA262149 Q327676 JO327685 TK327685 ADG327685 ANC327685 AWY327685 BGU327685 BQQ327685 CAM327685 CKI327685 CUE327685 DEA327685 DNW327685 DXS327685 EHO327685 ERK327685 FBG327685 FLC327685 FUY327685 GEU327685 GOQ327685 GYM327685 HII327685 HSE327685 ICA327685 ILW327685 IVS327685 JFO327685 JPK327685 JZG327685 KJC327685 KSY327685 LCU327685 LMQ327685 LWM327685 MGI327685 MQE327685 NAA327685 NJW327685 NTS327685 ODO327685 ONK327685 OXG327685 PHC327685 PQY327685 QAU327685 QKQ327685 QUM327685 REI327685 ROE327685 RYA327685 SHW327685 SRS327685 TBO327685 TLK327685 TVG327685 UFC327685 UOY327685 UYU327685 VIQ327685 VSM327685 WCI327685 WME327685 WWA327685 Q393212 JO393221 TK393221 ADG393221 ANC393221 AWY393221 BGU393221 BQQ393221 CAM393221 CKI393221 CUE393221 DEA393221 DNW393221 DXS393221 EHO393221 ERK393221 FBG393221 FLC393221 FUY393221 GEU393221 GOQ393221 GYM393221 HII393221 HSE393221 ICA393221 ILW393221 IVS393221 JFO393221 JPK393221 JZG393221 KJC393221 KSY393221 LCU393221 LMQ393221 LWM393221 MGI393221 MQE393221 NAA393221 NJW393221 NTS393221 ODO393221 ONK393221 OXG393221 PHC393221 PQY393221 QAU393221 QKQ393221 QUM393221 REI393221 ROE393221 RYA393221 SHW393221 SRS393221 TBO393221 TLK393221 TVG393221 UFC393221 UOY393221 UYU393221 VIQ393221 VSM393221 WCI393221 WME393221 WWA393221 Q458748 JO458757 TK458757 ADG458757 ANC458757 AWY458757 BGU458757 BQQ458757 CAM458757 CKI458757 CUE458757 DEA458757 DNW458757 DXS458757 EHO458757 ERK458757 FBG458757 FLC458757 FUY458757 GEU458757 GOQ458757 GYM458757 HII458757 HSE458757 ICA458757 ILW458757 IVS458757 JFO458757 JPK458757 JZG458757 KJC458757 KSY458757 LCU458757 LMQ458757 LWM458757 MGI458757 MQE458757 NAA458757 NJW458757 NTS458757 ODO458757 ONK458757 OXG458757 PHC458757 PQY458757 QAU458757 QKQ458757 QUM458757 REI458757 ROE458757 RYA458757 SHW458757 SRS458757 TBO458757 TLK458757 TVG458757 UFC458757 UOY458757 UYU458757 VIQ458757 VSM458757 WCI458757 WME458757 WWA458757 Q524284 JO524293 TK524293 ADG524293 ANC524293 AWY524293 BGU524293 BQQ524293 CAM524293 CKI524293 CUE524293 DEA524293 DNW524293 DXS524293 EHO524293 ERK524293 FBG524293 FLC524293 FUY524293 GEU524293 GOQ524293 GYM524293 HII524293 HSE524293 ICA524293 ILW524293 IVS524293 JFO524293 JPK524293 JZG524293 KJC524293 KSY524293 LCU524293 LMQ524293 LWM524293 MGI524293 MQE524293 NAA524293 NJW524293 NTS524293 ODO524293 ONK524293 OXG524293 PHC524293 PQY524293 QAU524293 QKQ524293 QUM524293 REI524293 ROE524293 RYA524293 SHW524293 SRS524293 TBO524293 TLK524293 TVG524293 UFC524293 UOY524293 UYU524293 VIQ524293 VSM524293 WCI524293 WME524293 WWA524293 Q589820 JO589829 TK589829 ADG589829 ANC589829 AWY589829 BGU589829 BQQ589829 CAM589829 CKI589829 CUE589829 DEA589829 DNW589829 DXS589829 EHO589829 ERK589829 FBG589829 FLC589829 FUY589829 GEU589829 GOQ589829 GYM589829 HII589829 HSE589829 ICA589829 ILW589829 IVS589829 JFO589829 JPK589829 JZG589829 KJC589829 KSY589829 LCU589829 LMQ589829 LWM589829 MGI589829 MQE589829 NAA589829 NJW589829 NTS589829 ODO589829 ONK589829 OXG589829 PHC589829 PQY589829 QAU589829 QKQ589829 QUM589829 REI589829 ROE589829 RYA589829 SHW589829 SRS589829 TBO589829 TLK589829 TVG589829 UFC589829 UOY589829 UYU589829 VIQ589829 VSM589829 WCI589829 WME589829 WWA589829 Q655356 JO655365 TK655365 ADG655365 ANC655365 AWY655365 BGU655365 BQQ655365 CAM655365 CKI655365 CUE655365 DEA655365 DNW655365 DXS655365 EHO655365 ERK655365 FBG655365 FLC655365 FUY655365 GEU655365 GOQ655365 GYM655365 HII655365 HSE655365 ICA655365 ILW655365 IVS655365 JFO655365 JPK655365 JZG655365 KJC655365 KSY655365 LCU655365 LMQ655365 LWM655365 MGI655365 MQE655365 NAA655365 NJW655365 NTS655365 ODO655365 ONK655365 OXG655365 PHC655365 PQY655365 QAU655365 QKQ655365 QUM655365 REI655365 ROE655365 RYA655365 SHW655365 SRS655365 TBO655365 TLK655365 TVG655365 UFC655365 UOY655365 UYU655365 VIQ655365 VSM655365 WCI655365 WME655365 WWA655365 Q720892 JO720901 TK720901 ADG720901 ANC720901 AWY720901 BGU720901 BQQ720901 CAM720901 CKI720901 CUE720901 DEA720901 DNW720901 DXS720901 EHO720901 ERK720901 FBG720901 FLC720901 FUY720901 GEU720901 GOQ720901 GYM720901 HII720901 HSE720901 ICA720901 ILW720901 IVS720901 JFO720901 JPK720901 JZG720901 KJC720901 KSY720901 LCU720901 LMQ720901 LWM720901 MGI720901 MQE720901 NAA720901 NJW720901 NTS720901 ODO720901 ONK720901 OXG720901 PHC720901 PQY720901 QAU720901 QKQ720901 QUM720901 REI720901 ROE720901 RYA720901 SHW720901 SRS720901 TBO720901 TLK720901 TVG720901 UFC720901 UOY720901 UYU720901 VIQ720901 VSM720901 WCI720901 WME720901 WWA720901 Q786428 JO786437 TK786437 ADG786437 ANC786437 AWY786437 BGU786437 BQQ786437 CAM786437 CKI786437 CUE786437 DEA786437 DNW786437 DXS786437 EHO786437 ERK786437 FBG786437 FLC786437 FUY786437 GEU786437 GOQ786437 GYM786437 HII786437 HSE786437 ICA786437 ILW786437 IVS786437 JFO786437 JPK786437 JZG786437 KJC786437 KSY786437 LCU786437 LMQ786437 LWM786437 MGI786437 MQE786437 NAA786437 NJW786437 NTS786437 ODO786437 ONK786437 OXG786437 PHC786437 PQY786437 QAU786437 QKQ786437 QUM786437 REI786437 ROE786437 RYA786437 SHW786437 SRS786437 TBO786437 TLK786437 TVG786437 UFC786437 UOY786437 UYU786437 VIQ786437 VSM786437 WCI786437 WME786437 WWA786437 Q851964 JO851973 TK851973 ADG851973 ANC851973 AWY851973 BGU851973 BQQ851973 CAM851973 CKI851973 CUE851973 DEA851973 DNW851973 DXS851973 EHO851973 ERK851973 FBG851973 FLC851973 FUY851973 GEU851973 GOQ851973 GYM851973 HII851973 HSE851973 ICA851973 ILW851973 IVS851973 JFO851973 JPK851973 JZG851973 KJC851973 KSY851973 LCU851973 LMQ851973 LWM851973 MGI851973 MQE851973 NAA851973 NJW851973 NTS851973 ODO851973 ONK851973 OXG851973 PHC851973 PQY851973 QAU851973 QKQ851973 QUM851973 REI851973 ROE851973 RYA851973 SHW851973 SRS851973 TBO851973 TLK851973 TVG851973 UFC851973 UOY851973 UYU851973 VIQ851973 VSM851973 WCI851973 WME851973 WWA851973 Q917500 JO917509 TK917509 ADG917509 ANC917509 AWY917509 BGU917509 BQQ917509 CAM917509 CKI917509 CUE917509 DEA917509 DNW917509 DXS917509 EHO917509 ERK917509 FBG917509 FLC917509 FUY917509 GEU917509 GOQ917509 GYM917509 HII917509 HSE917509 ICA917509 ILW917509 IVS917509 JFO917509 JPK917509 JZG917509 KJC917509 KSY917509 LCU917509 LMQ917509 LWM917509 MGI917509 MQE917509 NAA917509 NJW917509 NTS917509 ODO917509 ONK917509 OXG917509 PHC917509 PQY917509 QAU917509 QKQ917509 QUM917509 REI917509 ROE917509 RYA917509 SHW917509 SRS917509 TBO917509 TLK917509 TVG917509 UFC917509 UOY917509 UYU917509 VIQ917509 VSM917509 WCI917509 WME917509 WWA917509 Q983036 JO983045 TK983045 ADG983045 ANC983045 AWY983045 BGU983045 BQQ983045 CAM983045 CKI983045 CUE983045 DEA983045 DNW983045 DXS983045 EHO983045 ERK983045 FBG983045 FLC983045 FUY983045 GEU983045 GOQ983045 GYM983045 HII983045 HSE983045 ICA983045 ILW983045 IVS983045 JFO983045 JPK983045 JZG983045 KJC983045 KSY983045 LCU983045 LMQ983045 LWM983045 MGI983045 MQE983045 NAA983045 NJW983045 NTS983045 ODO983045 ONK983045 OXG983045 PHC983045 PQY983045 QAU983045 QKQ983045 QUM983045 REI983045 ROE983045 RYA983045 SHW983045 SRS983045 TBO983045 TLK983045 TVG983045 UFC983045 UOY983045 UYU983045 VIQ983045 VSM983045 WCI983045 WME983045 WWA983045" xr:uid="{9CA130E9-1EC9-AC4D-ABA7-6EBC10AF846E}">
      <formula1 xml:space="preserve"> AND(K5&gt;=K3,K5&gt;0)</formula1>
    </dataValidation>
    <dataValidation type="custom" allowBlank="1" showInputMessage="1" showErrorMessage="1" errorTitle="Invalid Entry" error="Please enter a whole number_x000a_greater than zero and at least _x000a_as great as the number of exposed cases" promptTitle="ENTER:" prompt="Number of Unexposed People at Risk" sqref="S15 JQ15 TM15 ADI15 ANE15 AXA15 BGW15 BQS15 CAO15 CKK15 CUG15 DEC15 DNY15 DXU15 EHQ15 ERM15 FBI15 FLE15 FVA15 GEW15 GOS15 GYO15 HIK15 HSG15 ICC15 ILY15 IVU15 JFQ15 JPM15 JZI15 KJE15 KTA15 LCW15 LMS15 LWO15 MGK15 MQG15 NAC15 NJY15 NTU15 ODQ15 ONM15 OXI15 PHE15 PRA15 QAW15 QKS15 QUO15 REK15 ROG15 RYC15 SHY15 SRU15 TBQ15 TLM15 TVI15 UFE15 UPA15 UYW15 VIS15 VSO15 WCK15 WMG15 WWC15 U65541 JS65551 TO65551 ADK65551 ANG65551 AXC65551 BGY65551 BQU65551 CAQ65551 CKM65551 CUI65551 DEE65551 DOA65551 DXW65551 EHS65551 ERO65551 FBK65551 FLG65551 FVC65551 GEY65551 GOU65551 GYQ65551 HIM65551 HSI65551 ICE65551 IMA65551 IVW65551 JFS65551 JPO65551 JZK65551 KJG65551 KTC65551 LCY65551 LMU65551 LWQ65551 MGM65551 MQI65551 NAE65551 NKA65551 NTW65551 ODS65551 ONO65551 OXK65551 PHG65551 PRC65551 QAY65551 QKU65551 QUQ65551 REM65551 ROI65551 RYE65551 SIA65551 SRW65551 TBS65551 TLO65551 TVK65551 UFG65551 UPC65551 UYY65551 VIU65551 VSQ65551 WCM65551 WMI65551 WWE65551 U131077 JS131087 TO131087 ADK131087 ANG131087 AXC131087 BGY131087 BQU131087 CAQ131087 CKM131087 CUI131087 DEE131087 DOA131087 DXW131087 EHS131087 ERO131087 FBK131087 FLG131087 FVC131087 GEY131087 GOU131087 GYQ131087 HIM131087 HSI131087 ICE131087 IMA131087 IVW131087 JFS131087 JPO131087 JZK131087 KJG131087 KTC131087 LCY131087 LMU131087 LWQ131087 MGM131087 MQI131087 NAE131087 NKA131087 NTW131087 ODS131087 ONO131087 OXK131087 PHG131087 PRC131087 QAY131087 QKU131087 QUQ131087 REM131087 ROI131087 RYE131087 SIA131087 SRW131087 TBS131087 TLO131087 TVK131087 UFG131087 UPC131087 UYY131087 VIU131087 VSQ131087 WCM131087 WMI131087 WWE131087 U196613 JS196623 TO196623 ADK196623 ANG196623 AXC196623 BGY196623 BQU196623 CAQ196623 CKM196623 CUI196623 DEE196623 DOA196623 DXW196623 EHS196623 ERO196623 FBK196623 FLG196623 FVC196623 GEY196623 GOU196623 GYQ196623 HIM196623 HSI196623 ICE196623 IMA196623 IVW196623 JFS196623 JPO196623 JZK196623 KJG196623 KTC196623 LCY196623 LMU196623 LWQ196623 MGM196623 MQI196623 NAE196623 NKA196623 NTW196623 ODS196623 ONO196623 OXK196623 PHG196623 PRC196623 QAY196623 QKU196623 QUQ196623 REM196623 ROI196623 RYE196623 SIA196623 SRW196623 TBS196623 TLO196623 TVK196623 UFG196623 UPC196623 UYY196623 VIU196623 VSQ196623 WCM196623 WMI196623 WWE196623 U262149 JS262159 TO262159 ADK262159 ANG262159 AXC262159 BGY262159 BQU262159 CAQ262159 CKM262159 CUI262159 DEE262159 DOA262159 DXW262159 EHS262159 ERO262159 FBK262159 FLG262159 FVC262159 GEY262159 GOU262159 GYQ262159 HIM262159 HSI262159 ICE262159 IMA262159 IVW262159 JFS262159 JPO262159 JZK262159 KJG262159 KTC262159 LCY262159 LMU262159 LWQ262159 MGM262159 MQI262159 NAE262159 NKA262159 NTW262159 ODS262159 ONO262159 OXK262159 PHG262159 PRC262159 QAY262159 QKU262159 QUQ262159 REM262159 ROI262159 RYE262159 SIA262159 SRW262159 TBS262159 TLO262159 TVK262159 UFG262159 UPC262159 UYY262159 VIU262159 VSQ262159 WCM262159 WMI262159 WWE262159 U327685 JS327695 TO327695 ADK327695 ANG327695 AXC327695 BGY327695 BQU327695 CAQ327695 CKM327695 CUI327695 DEE327695 DOA327695 DXW327695 EHS327695 ERO327695 FBK327695 FLG327695 FVC327695 GEY327695 GOU327695 GYQ327695 HIM327695 HSI327695 ICE327695 IMA327695 IVW327695 JFS327695 JPO327695 JZK327695 KJG327695 KTC327695 LCY327695 LMU327695 LWQ327695 MGM327695 MQI327695 NAE327695 NKA327695 NTW327695 ODS327695 ONO327695 OXK327695 PHG327695 PRC327695 QAY327695 QKU327695 QUQ327695 REM327695 ROI327695 RYE327695 SIA327695 SRW327695 TBS327695 TLO327695 TVK327695 UFG327695 UPC327695 UYY327695 VIU327695 VSQ327695 WCM327695 WMI327695 WWE327695 U393221 JS393231 TO393231 ADK393231 ANG393231 AXC393231 BGY393231 BQU393231 CAQ393231 CKM393231 CUI393231 DEE393231 DOA393231 DXW393231 EHS393231 ERO393231 FBK393231 FLG393231 FVC393231 GEY393231 GOU393231 GYQ393231 HIM393231 HSI393231 ICE393231 IMA393231 IVW393231 JFS393231 JPO393231 JZK393231 KJG393231 KTC393231 LCY393231 LMU393231 LWQ393231 MGM393231 MQI393231 NAE393231 NKA393231 NTW393231 ODS393231 ONO393231 OXK393231 PHG393231 PRC393231 QAY393231 QKU393231 QUQ393231 REM393231 ROI393231 RYE393231 SIA393231 SRW393231 TBS393231 TLO393231 TVK393231 UFG393231 UPC393231 UYY393231 VIU393231 VSQ393231 WCM393231 WMI393231 WWE393231 U458757 JS458767 TO458767 ADK458767 ANG458767 AXC458767 BGY458767 BQU458767 CAQ458767 CKM458767 CUI458767 DEE458767 DOA458767 DXW458767 EHS458767 ERO458767 FBK458767 FLG458767 FVC458767 GEY458767 GOU458767 GYQ458767 HIM458767 HSI458767 ICE458767 IMA458767 IVW458767 JFS458767 JPO458767 JZK458767 KJG458767 KTC458767 LCY458767 LMU458767 LWQ458767 MGM458767 MQI458767 NAE458767 NKA458767 NTW458767 ODS458767 ONO458767 OXK458767 PHG458767 PRC458767 QAY458767 QKU458767 QUQ458767 REM458767 ROI458767 RYE458767 SIA458767 SRW458767 TBS458767 TLO458767 TVK458767 UFG458767 UPC458767 UYY458767 VIU458767 VSQ458767 WCM458767 WMI458767 WWE458767 U524293 JS524303 TO524303 ADK524303 ANG524303 AXC524303 BGY524303 BQU524303 CAQ524303 CKM524303 CUI524303 DEE524303 DOA524303 DXW524303 EHS524303 ERO524303 FBK524303 FLG524303 FVC524303 GEY524303 GOU524303 GYQ524303 HIM524303 HSI524303 ICE524303 IMA524303 IVW524303 JFS524303 JPO524303 JZK524303 KJG524303 KTC524303 LCY524303 LMU524303 LWQ524303 MGM524303 MQI524303 NAE524303 NKA524303 NTW524303 ODS524303 ONO524303 OXK524303 PHG524303 PRC524303 QAY524303 QKU524303 QUQ524303 REM524303 ROI524303 RYE524303 SIA524303 SRW524303 TBS524303 TLO524303 TVK524303 UFG524303 UPC524303 UYY524303 VIU524303 VSQ524303 WCM524303 WMI524303 WWE524303 U589829 JS589839 TO589839 ADK589839 ANG589839 AXC589839 BGY589839 BQU589839 CAQ589839 CKM589839 CUI589839 DEE589839 DOA589839 DXW589839 EHS589839 ERO589839 FBK589839 FLG589839 FVC589839 GEY589839 GOU589839 GYQ589839 HIM589839 HSI589839 ICE589839 IMA589839 IVW589839 JFS589839 JPO589839 JZK589839 KJG589839 KTC589839 LCY589839 LMU589839 LWQ589839 MGM589839 MQI589839 NAE589839 NKA589839 NTW589839 ODS589839 ONO589839 OXK589839 PHG589839 PRC589839 QAY589839 QKU589839 QUQ589839 REM589839 ROI589839 RYE589839 SIA589839 SRW589839 TBS589839 TLO589839 TVK589839 UFG589839 UPC589839 UYY589839 VIU589839 VSQ589839 WCM589839 WMI589839 WWE589839 U655365 JS655375 TO655375 ADK655375 ANG655375 AXC655375 BGY655375 BQU655375 CAQ655375 CKM655375 CUI655375 DEE655375 DOA655375 DXW655375 EHS655375 ERO655375 FBK655375 FLG655375 FVC655375 GEY655375 GOU655375 GYQ655375 HIM655375 HSI655375 ICE655375 IMA655375 IVW655375 JFS655375 JPO655375 JZK655375 KJG655375 KTC655375 LCY655375 LMU655375 LWQ655375 MGM655375 MQI655375 NAE655375 NKA655375 NTW655375 ODS655375 ONO655375 OXK655375 PHG655375 PRC655375 QAY655375 QKU655375 QUQ655375 REM655375 ROI655375 RYE655375 SIA655375 SRW655375 TBS655375 TLO655375 TVK655375 UFG655375 UPC655375 UYY655375 VIU655375 VSQ655375 WCM655375 WMI655375 WWE655375 U720901 JS720911 TO720911 ADK720911 ANG720911 AXC720911 BGY720911 BQU720911 CAQ720911 CKM720911 CUI720911 DEE720911 DOA720911 DXW720911 EHS720911 ERO720911 FBK720911 FLG720911 FVC720911 GEY720911 GOU720911 GYQ720911 HIM720911 HSI720911 ICE720911 IMA720911 IVW720911 JFS720911 JPO720911 JZK720911 KJG720911 KTC720911 LCY720911 LMU720911 LWQ720911 MGM720911 MQI720911 NAE720911 NKA720911 NTW720911 ODS720911 ONO720911 OXK720911 PHG720911 PRC720911 QAY720911 QKU720911 QUQ720911 REM720911 ROI720911 RYE720911 SIA720911 SRW720911 TBS720911 TLO720911 TVK720911 UFG720911 UPC720911 UYY720911 VIU720911 VSQ720911 WCM720911 WMI720911 WWE720911 U786437 JS786447 TO786447 ADK786447 ANG786447 AXC786447 BGY786447 BQU786447 CAQ786447 CKM786447 CUI786447 DEE786447 DOA786447 DXW786447 EHS786447 ERO786447 FBK786447 FLG786447 FVC786447 GEY786447 GOU786447 GYQ786447 HIM786447 HSI786447 ICE786447 IMA786447 IVW786447 JFS786447 JPO786447 JZK786447 KJG786447 KTC786447 LCY786447 LMU786447 LWQ786447 MGM786447 MQI786447 NAE786447 NKA786447 NTW786447 ODS786447 ONO786447 OXK786447 PHG786447 PRC786447 QAY786447 QKU786447 QUQ786447 REM786447 ROI786447 RYE786447 SIA786447 SRW786447 TBS786447 TLO786447 TVK786447 UFG786447 UPC786447 UYY786447 VIU786447 VSQ786447 WCM786447 WMI786447 WWE786447 U851973 JS851983 TO851983 ADK851983 ANG851983 AXC851983 BGY851983 BQU851983 CAQ851983 CKM851983 CUI851983 DEE851983 DOA851983 DXW851983 EHS851983 ERO851983 FBK851983 FLG851983 FVC851983 GEY851983 GOU851983 GYQ851983 HIM851983 HSI851983 ICE851983 IMA851983 IVW851983 JFS851983 JPO851983 JZK851983 KJG851983 KTC851983 LCY851983 LMU851983 LWQ851983 MGM851983 MQI851983 NAE851983 NKA851983 NTW851983 ODS851983 ONO851983 OXK851983 PHG851983 PRC851983 QAY851983 QKU851983 QUQ851983 REM851983 ROI851983 RYE851983 SIA851983 SRW851983 TBS851983 TLO851983 TVK851983 UFG851983 UPC851983 UYY851983 VIU851983 VSQ851983 WCM851983 WMI851983 WWE851983 U917509 JS917519 TO917519 ADK917519 ANG917519 AXC917519 BGY917519 BQU917519 CAQ917519 CKM917519 CUI917519 DEE917519 DOA917519 DXW917519 EHS917519 ERO917519 FBK917519 FLG917519 FVC917519 GEY917519 GOU917519 GYQ917519 HIM917519 HSI917519 ICE917519 IMA917519 IVW917519 JFS917519 JPO917519 JZK917519 KJG917519 KTC917519 LCY917519 LMU917519 LWQ917519 MGM917519 MQI917519 NAE917519 NKA917519 NTW917519 ODS917519 ONO917519 OXK917519 PHG917519 PRC917519 QAY917519 QKU917519 QUQ917519 REM917519 ROI917519 RYE917519 SIA917519 SRW917519 TBS917519 TLO917519 TVK917519 UFG917519 UPC917519 UYY917519 VIU917519 VSQ917519 WCM917519 WMI917519 WWE917519 U983045 JS983055 TO983055 ADK983055 ANG983055 AXC983055 BGY983055 BQU983055 CAQ983055 CKM983055 CUI983055 DEE983055 DOA983055 DXW983055 EHS983055 ERO983055 FBK983055 FLG983055 FVC983055 GEY983055 GOU983055 GYQ983055 HIM983055 HSI983055 ICE983055 IMA983055 IVW983055 JFS983055 JPO983055 JZK983055 KJG983055 KTC983055 LCY983055 LMU983055 LWQ983055 MGM983055 MQI983055 NAE983055 NKA983055 NTW983055 ODS983055 ONO983055 OXK983055 PHG983055 PRC983055 QAY983055 QKU983055 QUQ983055 REM983055 ROI983055 RYE983055 SIA983055 SRW983055 TBS983055 TLO983055 TVK983055 UFG983055 UPC983055 UYY983055 VIU983055 VSQ983055 WCM983055 WMI983055 WWE983055 S5 JQ5 TM5 ADI5 ANE5 AXA5 BGW5 BQS5 CAO5 CKK5 CUG5 DEC5 DNY5 DXU5 EHQ5 ERM5 FBI5 FLE5 FVA5 GEW5 GOS5 GYO5 HIK5 HSG5 ICC5 ILY5 IVU5 JFQ5 JPM5 JZI5 KJE5 KTA5 LCW5 LMS5 LWO5 MGK5 MQG5 NAC5 NJY5 NTU5 ODQ5 ONM5 OXI5 PHE5 PRA5 QAW5 QKS5 QUO5 REK5 ROG5 RYC5 SHY5 SRU5 TBQ5 TLM5 TVI5 UFE5 UPA5 UYW5 VIS5 VSO5 WCK5 WMG5 WWC5 U65531 JS65541 TO65541 ADK65541 ANG65541 AXC65541 BGY65541 BQU65541 CAQ65541 CKM65541 CUI65541 DEE65541 DOA65541 DXW65541 EHS65541 ERO65541 FBK65541 FLG65541 FVC65541 GEY65541 GOU65541 GYQ65541 HIM65541 HSI65541 ICE65541 IMA65541 IVW65541 JFS65541 JPO65541 JZK65541 KJG65541 KTC65541 LCY65541 LMU65541 LWQ65541 MGM65541 MQI65541 NAE65541 NKA65541 NTW65541 ODS65541 ONO65541 OXK65541 PHG65541 PRC65541 QAY65541 QKU65541 QUQ65541 REM65541 ROI65541 RYE65541 SIA65541 SRW65541 TBS65541 TLO65541 TVK65541 UFG65541 UPC65541 UYY65541 VIU65541 VSQ65541 WCM65541 WMI65541 WWE65541 U131067 JS131077 TO131077 ADK131077 ANG131077 AXC131077 BGY131077 BQU131077 CAQ131077 CKM131077 CUI131077 DEE131077 DOA131077 DXW131077 EHS131077 ERO131077 FBK131077 FLG131077 FVC131077 GEY131077 GOU131077 GYQ131077 HIM131077 HSI131077 ICE131077 IMA131077 IVW131077 JFS131077 JPO131077 JZK131077 KJG131077 KTC131077 LCY131077 LMU131077 LWQ131077 MGM131077 MQI131077 NAE131077 NKA131077 NTW131077 ODS131077 ONO131077 OXK131077 PHG131077 PRC131077 QAY131077 QKU131077 QUQ131077 REM131077 ROI131077 RYE131077 SIA131077 SRW131077 TBS131077 TLO131077 TVK131077 UFG131077 UPC131077 UYY131077 VIU131077 VSQ131077 WCM131077 WMI131077 WWE131077 U196603 JS196613 TO196613 ADK196613 ANG196613 AXC196613 BGY196613 BQU196613 CAQ196613 CKM196613 CUI196613 DEE196613 DOA196613 DXW196613 EHS196613 ERO196613 FBK196613 FLG196613 FVC196613 GEY196613 GOU196613 GYQ196613 HIM196613 HSI196613 ICE196613 IMA196613 IVW196613 JFS196613 JPO196613 JZK196613 KJG196613 KTC196613 LCY196613 LMU196613 LWQ196613 MGM196613 MQI196613 NAE196613 NKA196613 NTW196613 ODS196613 ONO196613 OXK196613 PHG196613 PRC196613 QAY196613 QKU196613 QUQ196613 REM196613 ROI196613 RYE196613 SIA196613 SRW196613 TBS196613 TLO196613 TVK196613 UFG196613 UPC196613 UYY196613 VIU196613 VSQ196613 WCM196613 WMI196613 WWE196613 U262139 JS262149 TO262149 ADK262149 ANG262149 AXC262149 BGY262149 BQU262149 CAQ262149 CKM262149 CUI262149 DEE262149 DOA262149 DXW262149 EHS262149 ERO262149 FBK262149 FLG262149 FVC262149 GEY262149 GOU262149 GYQ262149 HIM262149 HSI262149 ICE262149 IMA262149 IVW262149 JFS262149 JPO262149 JZK262149 KJG262149 KTC262149 LCY262149 LMU262149 LWQ262149 MGM262149 MQI262149 NAE262149 NKA262149 NTW262149 ODS262149 ONO262149 OXK262149 PHG262149 PRC262149 QAY262149 QKU262149 QUQ262149 REM262149 ROI262149 RYE262149 SIA262149 SRW262149 TBS262149 TLO262149 TVK262149 UFG262149 UPC262149 UYY262149 VIU262149 VSQ262149 WCM262149 WMI262149 WWE262149 U327675 JS327685 TO327685 ADK327685 ANG327685 AXC327685 BGY327685 BQU327685 CAQ327685 CKM327685 CUI327685 DEE327685 DOA327685 DXW327685 EHS327685 ERO327685 FBK327685 FLG327685 FVC327685 GEY327685 GOU327685 GYQ327685 HIM327685 HSI327685 ICE327685 IMA327685 IVW327685 JFS327685 JPO327685 JZK327685 KJG327685 KTC327685 LCY327685 LMU327685 LWQ327685 MGM327685 MQI327685 NAE327685 NKA327685 NTW327685 ODS327685 ONO327685 OXK327685 PHG327685 PRC327685 QAY327685 QKU327685 QUQ327685 REM327685 ROI327685 RYE327685 SIA327685 SRW327685 TBS327685 TLO327685 TVK327685 UFG327685 UPC327685 UYY327685 VIU327685 VSQ327685 WCM327685 WMI327685 WWE327685 U393211 JS393221 TO393221 ADK393221 ANG393221 AXC393221 BGY393221 BQU393221 CAQ393221 CKM393221 CUI393221 DEE393221 DOA393221 DXW393221 EHS393221 ERO393221 FBK393221 FLG393221 FVC393221 GEY393221 GOU393221 GYQ393221 HIM393221 HSI393221 ICE393221 IMA393221 IVW393221 JFS393221 JPO393221 JZK393221 KJG393221 KTC393221 LCY393221 LMU393221 LWQ393221 MGM393221 MQI393221 NAE393221 NKA393221 NTW393221 ODS393221 ONO393221 OXK393221 PHG393221 PRC393221 QAY393221 QKU393221 QUQ393221 REM393221 ROI393221 RYE393221 SIA393221 SRW393221 TBS393221 TLO393221 TVK393221 UFG393221 UPC393221 UYY393221 VIU393221 VSQ393221 WCM393221 WMI393221 WWE393221 U458747 JS458757 TO458757 ADK458757 ANG458757 AXC458757 BGY458757 BQU458757 CAQ458757 CKM458757 CUI458757 DEE458757 DOA458757 DXW458757 EHS458757 ERO458757 FBK458757 FLG458757 FVC458757 GEY458757 GOU458757 GYQ458757 HIM458757 HSI458757 ICE458757 IMA458757 IVW458757 JFS458757 JPO458757 JZK458757 KJG458757 KTC458757 LCY458757 LMU458757 LWQ458757 MGM458757 MQI458757 NAE458757 NKA458757 NTW458757 ODS458757 ONO458757 OXK458757 PHG458757 PRC458757 QAY458757 QKU458757 QUQ458757 REM458757 ROI458757 RYE458757 SIA458757 SRW458757 TBS458757 TLO458757 TVK458757 UFG458757 UPC458757 UYY458757 VIU458757 VSQ458757 WCM458757 WMI458757 WWE458757 U524283 JS524293 TO524293 ADK524293 ANG524293 AXC524293 BGY524293 BQU524293 CAQ524293 CKM524293 CUI524293 DEE524293 DOA524293 DXW524293 EHS524293 ERO524293 FBK524293 FLG524293 FVC524293 GEY524293 GOU524293 GYQ524293 HIM524293 HSI524293 ICE524293 IMA524293 IVW524293 JFS524293 JPO524293 JZK524293 KJG524293 KTC524293 LCY524293 LMU524293 LWQ524293 MGM524293 MQI524293 NAE524293 NKA524293 NTW524293 ODS524293 ONO524293 OXK524293 PHG524293 PRC524293 QAY524293 QKU524293 QUQ524293 REM524293 ROI524293 RYE524293 SIA524293 SRW524293 TBS524293 TLO524293 TVK524293 UFG524293 UPC524293 UYY524293 VIU524293 VSQ524293 WCM524293 WMI524293 WWE524293 U589819 JS589829 TO589829 ADK589829 ANG589829 AXC589829 BGY589829 BQU589829 CAQ589829 CKM589829 CUI589829 DEE589829 DOA589829 DXW589829 EHS589829 ERO589829 FBK589829 FLG589829 FVC589829 GEY589829 GOU589829 GYQ589829 HIM589829 HSI589829 ICE589829 IMA589829 IVW589829 JFS589829 JPO589829 JZK589829 KJG589829 KTC589829 LCY589829 LMU589829 LWQ589829 MGM589829 MQI589829 NAE589829 NKA589829 NTW589829 ODS589829 ONO589829 OXK589829 PHG589829 PRC589829 QAY589829 QKU589829 QUQ589829 REM589829 ROI589829 RYE589829 SIA589829 SRW589829 TBS589829 TLO589829 TVK589829 UFG589829 UPC589829 UYY589829 VIU589829 VSQ589829 WCM589829 WMI589829 WWE589829 U655355 JS655365 TO655365 ADK655365 ANG655365 AXC655365 BGY655365 BQU655365 CAQ655365 CKM655365 CUI655365 DEE655365 DOA655365 DXW655365 EHS655365 ERO655365 FBK655365 FLG655365 FVC655365 GEY655365 GOU655365 GYQ655365 HIM655365 HSI655365 ICE655365 IMA655365 IVW655365 JFS655365 JPO655365 JZK655365 KJG655365 KTC655365 LCY655365 LMU655365 LWQ655365 MGM655365 MQI655365 NAE655365 NKA655365 NTW655365 ODS655365 ONO655365 OXK655365 PHG655365 PRC655365 QAY655365 QKU655365 QUQ655365 REM655365 ROI655365 RYE655365 SIA655365 SRW655365 TBS655365 TLO655365 TVK655365 UFG655365 UPC655365 UYY655365 VIU655365 VSQ655365 WCM655365 WMI655365 WWE655365 U720891 JS720901 TO720901 ADK720901 ANG720901 AXC720901 BGY720901 BQU720901 CAQ720901 CKM720901 CUI720901 DEE720901 DOA720901 DXW720901 EHS720901 ERO720901 FBK720901 FLG720901 FVC720901 GEY720901 GOU720901 GYQ720901 HIM720901 HSI720901 ICE720901 IMA720901 IVW720901 JFS720901 JPO720901 JZK720901 KJG720901 KTC720901 LCY720901 LMU720901 LWQ720901 MGM720901 MQI720901 NAE720901 NKA720901 NTW720901 ODS720901 ONO720901 OXK720901 PHG720901 PRC720901 QAY720901 QKU720901 QUQ720901 REM720901 ROI720901 RYE720901 SIA720901 SRW720901 TBS720901 TLO720901 TVK720901 UFG720901 UPC720901 UYY720901 VIU720901 VSQ720901 WCM720901 WMI720901 WWE720901 U786427 JS786437 TO786437 ADK786437 ANG786437 AXC786437 BGY786437 BQU786437 CAQ786437 CKM786437 CUI786437 DEE786437 DOA786437 DXW786437 EHS786437 ERO786437 FBK786437 FLG786437 FVC786437 GEY786437 GOU786437 GYQ786437 HIM786437 HSI786437 ICE786437 IMA786437 IVW786437 JFS786437 JPO786437 JZK786437 KJG786437 KTC786437 LCY786437 LMU786437 LWQ786437 MGM786437 MQI786437 NAE786437 NKA786437 NTW786437 ODS786437 ONO786437 OXK786437 PHG786437 PRC786437 QAY786437 QKU786437 QUQ786437 REM786437 ROI786437 RYE786437 SIA786437 SRW786437 TBS786437 TLO786437 TVK786437 UFG786437 UPC786437 UYY786437 VIU786437 VSQ786437 WCM786437 WMI786437 WWE786437 U851963 JS851973 TO851973 ADK851973 ANG851973 AXC851973 BGY851973 BQU851973 CAQ851973 CKM851973 CUI851973 DEE851973 DOA851973 DXW851973 EHS851973 ERO851973 FBK851973 FLG851973 FVC851973 GEY851973 GOU851973 GYQ851973 HIM851973 HSI851973 ICE851973 IMA851973 IVW851973 JFS851973 JPO851973 JZK851973 KJG851973 KTC851973 LCY851973 LMU851973 LWQ851973 MGM851973 MQI851973 NAE851973 NKA851973 NTW851973 ODS851973 ONO851973 OXK851973 PHG851973 PRC851973 QAY851973 QKU851973 QUQ851973 REM851973 ROI851973 RYE851973 SIA851973 SRW851973 TBS851973 TLO851973 TVK851973 UFG851973 UPC851973 UYY851973 VIU851973 VSQ851973 WCM851973 WMI851973 WWE851973 U917499 JS917509 TO917509 ADK917509 ANG917509 AXC917509 BGY917509 BQU917509 CAQ917509 CKM917509 CUI917509 DEE917509 DOA917509 DXW917509 EHS917509 ERO917509 FBK917509 FLG917509 FVC917509 GEY917509 GOU917509 GYQ917509 HIM917509 HSI917509 ICE917509 IMA917509 IVW917509 JFS917509 JPO917509 JZK917509 KJG917509 KTC917509 LCY917509 LMU917509 LWQ917509 MGM917509 MQI917509 NAE917509 NKA917509 NTW917509 ODS917509 ONO917509 OXK917509 PHG917509 PRC917509 QAY917509 QKU917509 QUQ917509 REM917509 ROI917509 RYE917509 SIA917509 SRW917509 TBS917509 TLO917509 TVK917509 UFG917509 UPC917509 UYY917509 VIU917509 VSQ917509 WCM917509 WMI917509 WWE917509 U983035 JS983045 TO983045 ADK983045 ANG983045 AXC983045 BGY983045 BQU983045 CAQ983045 CKM983045 CUI983045 DEE983045 DOA983045 DXW983045 EHS983045 ERO983045 FBK983045 FLG983045 FVC983045 GEY983045 GOU983045 GYQ983045 HIM983045 HSI983045 ICE983045 IMA983045 IVW983045 JFS983045 JPO983045 JZK983045 KJG983045 KTC983045 LCY983045 LMU983045 LWQ983045 MGM983045 MQI983045 NAE983045 NKA983045 NTW983045 ODS983045 ONO983045 OXK983045 PHG983045 PRC983045 QAY983045 QKU983045 QUQ983045 REM983045 ROI983045 RYE983045 SIA983045 SRW983045 TBS983045 TLO983045 TVK983045 UFG983045 UPC983045 UYY983045 VIU983045 VSQ983045 WCM983045 WMI983045 WWE983045 W10 JU10 TQ10 ADM10 ANI10 AXE10 BHA10 BQW10 CAS10 CKO10 CUK10 DEG10 DOC10 DXY10 EHU10 ERQ10 FBM10 FLI10 FVE10 GFA10 GOW10 GYS10 HIO10 HSK10 ICG10 IMC10 IVY10 JFU10 JPQ10 JZM10 KJI10 KTE10 LDA10 LMW10 LWS10 MGO10 MQK10 NAG10 NKC10 NTY10 ODU10 ONQ10 OXM10 PHI10 PRE10 QBA10 QKW10 QUS10 REO10 ROK10 RYG10 SIC10 SRY10 TBU10 TLQ10 TVM10 UFI10 UPE10 UZA10 VIW10 VSS10 WCO10 WMK10 WWG10 Y65536 JW65546 TS65546 ADO65546 ANK65546 AXG65546 BHC65546 BQY65546 CAU65546 CKQ65546 CUM65546 DEI65546 DOE65546 DYA65546 EHW65546 ERS65546 FBO65546 FLK65546 FVG65546 GFC65546 GOY65546 GYU65546 HIQ65546 HSM65546 ICI65546 IME65546 IWA65546 JFW65546 JPS65546 JZO65546 KJK65546 KTG65546 LDC65546 LMY65546 LWU65546 MGQ65546 MQM65546 NAI65546 NKE65546 NUA65546 ODW65546 ONS65546 OXO65546 PHK65546 PRG65546 QBC65546 QKY65546 QUU65546 REQ65546 ROM65546 RYI65546 SIE65546 SSA65546 TBW65546 TLS65546 TVO65546 UFK65546 UPG65546 UZC65546 VIY65546 VSU65546 WCQ65546 WMM65546 WWI65546 Y131072 JW131082 TS131082 ADO131082 ANK131082 AXG131082 BHC131082 BQY131082 CAU131082 CKQ131082 CUM131082 DEI131082 DOE131082 DYA131082 EHW131082 ERS131082 FBO131082 FLK131082 FVG131082 GFC131082 GOY131082 GYU131082 HIQ131082 HSM131082 ICI131082 IME131082 IWA131082 JFW131082 JPS131082 JZO131082 KJK131082 KTG131082 LDC131082 LMY131082 LWU131082 MGQ131082 MQM131082 NAI131082 NKE131082 NUA131082 ODW131082 ONS131082 OXO131082 PHK131082 PRG131082 QBC131082 QKY131082 QUU131082 REQ131082 ROM131082 RYI131082 SIE131082 SSA131082 TBW131082 TLS131082 TVO131082 UFK131082 UPG131082 UZC131082 VIY131082 VSU131082 WCQ131082 WMM131082 WWI131082 Y196608 JW196618 TS196618 ADO196618 ANK196618 AXG196618 BHC196618 BQY196618 CAU196618 CKQ196618 CUM196618 DEI196618 DOE196618 DYA196618 EHW196618 ERS196618 FBO196618 FLK196618 FVG196618 GFC196618 GOY196618 GYU196618 HIQ196618 HSM196618 ICI196618 IME196618 IWA196618 JFW196618 JPS196618 JZO196618 KJK196618 KTG196618 LDC196618 LMY196618 LWU196618 MGQ196618 MQM196618 NAI196618 NKE196618 NUA196618 ODW196618 ONS196618 OXO196618 PHK196618 PRG196618 QBC196618 QKY196618 QUU196618 REQ196618 ROM196618 RYI196618 SIE196618 SSA196618 TBW196618 TLS196618 TVO196618 UFK196618 UPG196618 UZC196618 VIY196618 VSU196618 WCQ196618 WMM196618 WWI196618 Y262144 JW262154 TS262154 ADO262154 ANK262154 AXG262154 BHC262154 BQY262154 CAU262154 CKQ262154 CUM262154 DEI262154 DOE262154 DYA262154 EHW262154 ERS262154 FBO262154 FLK262154 FVG262154 GFC262154 GOY262154 GYU262154 HIQ262154 HSM262154 ICI262154 IME262154 IWA262154 JFW262154 JPS262154 JZO262154 KJK262154 KTG262154 LDC262154 LMY262154 LWU262154 MGQ262154 MQM262154 NAI262154 NKE262154 NUA262154 ODW262154 ONS262154 OXO262154 PHK262154 PRG262154 QBC262154 QKY262154 QUU262154 REQ262154 ROM262154 RYI262154 SIE262154 SSA262154 TBW262154 TLS262154 TVO262154 UFK262154 UPG262154 UZC262154 VIY262154 VSU262154 WCQ262154 WMM262154 WWI262154 Y327680 JW327690 TS327690 ADO327690 ANK327690 AXG327690 BHC327690 BQY327690 CAU327690 CKQ327690 CUM327690 DEI327690 DOE327690 DYA327690 EHW327690 ERS327690 FBO327690 FLK327690 FVG327690 GFC327690 GOY327690 GYU327690 HIQ327690 HSM327690 ICI327690 IME327690 IWA327690 JFW327690 JPS327690 JZO327690 KJK327690 KTG327690 LDC327690 LMY327690 LWU327690 MGQ327690 MQM327690 NAI327690 NKE327690 NUA327690 ODW327690 ONS327690 OXO327690 PHK327690 PRG327690 QBC327690 QKY327690 QUU327690 REQ327690 ROM327690 RYI327690 SIE327690 SSA327690 TBW327690 TLS327690 TVO327690 UFK327690 UPG327690 UZC327690 VIY327690 VSU327690 WCQ327690 WMM327690 WWI327690 Y393216 JW393226 TS393226 ADO393226 ANK393226 AXG393226 BHC393226 BQY393226 CAU393226 CKQ393226 CUM393226 DEI393226 DOE393226 DYA393226 EHW393226 ERS393226 FBO393226 FLK393226 FVG393226 GFC393226 GOY393226 GYU393226 HIQ393226 HSM393226 ICI393226 IME393226 IWA393226 JFW393226 JPS393226 JZO393226 KJK393226 KTG393226 LDC393226 LMY393226 LWU393226 MGQ393226 MQM393226 NAI393226 NKE393226 NUA393226 ODW393226 ONS393226 OXO393226 PHK393226 PRG393226 QBC393226 QKY393226 QUU393226 REQ393226 ROM393226 RYI393226 SIE393226 SSA393226 TBW393226 TLS393226 TVO393226 UFK393226 UPG393226 UZC393226 VIY393226 VSU393226 WCQ393226 WMM393226 WWI393226 Y458752 JW458762 TS458762 ADO458762 ANK458762 AXG458762 BHC458762 BQY458762 CAU458762 CKQ458762 CUM458762 DEI458762 DOE458762 DYA458762 EHW458762 ERS458762 FBO458762 FLK458762 FVG458762 GFC458762 GOY458762 GYU458762 HIQ458762 HSM458762 ICI458762 IME458762 IWA458762 JFW458762 JPS458762 JZO458762 KJK458762 KTG458762 LDC458762 LMY458762 LWU458762 MGQ458762 MQM458762 NAI458762 NKE458762 NUA458762 ODW458762 ONS458762 OXO458762 PHK458762 PRG458762 QBC458762 QKY458762 QUU458762 REQ458762 ROM458762 RYI458762 SIE458762 SSA458762 TBW458762 TLS458762 TVO458762 UFK458762 UPG458762 UZC458762 VIY458762 VSU458762 WCQ458762 WMM458762 WWI458762 Y524288 JW524298 TS524298 ADO524298 ANK524298 AXG524298 BHC524298 BQY524298 CAU524298 CKQ524298 CUM524298 DEI524298 DOE524298 DYA524298 EHW524298 ERS524298 FBO524298 FLK524298 FVG524298 GFC524298 GOY524298 GYU524298 HIQ524298 HSM524298 ICI524298 IME524298 IWA524298 JFW524298 JPS524298 JZO524298 KJK524298 KTG524298 LDC524298 LMY524298 LWU524298 MGQ524298 MQM524298 NAI524298 NKE524298 NUA524298 ODW524298 ONS524298 OXO524298 PHK524298 PRG524298 QBC524298 QKY524298 QUU524298 REQ524298 ROM524298 RYI524298 SIE524298 SSA524298 TBW524298 TLS524298 TVO524298 UFK524298 UPG524298 UZC524298 VIY524298 VSU524298 WCQ524298 WMM524298 WWI524298 Y589824 JW589834 TS589834 ADO589834 ANK589834 AXG589834 BHC589834 BQY589834 CAU589834 CKQ589834 CUM589834 DEI589834 DOE589834 DYA589834 EHW589834 ERS589834 FBO589834 FLK589834 FVG589834 GFC589834 GOY589834 GYU589834 HIQ589834 HSM589834 ICI589834 IME589834 IWA589834 JFW589834 JPS589834 JZO589834 KJK589834 KTG589834 LDC589834 LMY589834 LWU589834 MGQ589834 MQM589834 NAI589834 NKE589834 NUA589834 ODW589834 ONS589834 OXO589834 PHK589834 PRG589834 QBC589834 QKY589834 QUU589834 REQ589834 ROM589834 RYI589834 SIE589834 SSA589834 TBW589834 TLS589834 TVO589834 UFK589834 UPG589834 UZC589834 VIY589834 VSU589834 WCQ589834 WMM589834 WWI589834 Y655360 JW655370 TS655370 ADO655370 ANK655370 AXG655370 BHC655370 BQY655370 CAU655370 CKQ655370 CUM655370 DEI655370 DOE655370 DYA655370 EHW655370 ERS655370 FBO655370 FLK655370 FVG655370 GFC655370 GOY655370 GYU655370 HIQ655370 HSM655370 ICI655370 IME655370 IWA655370 JFW655370 JPS655370 JZO655370 KJK655370 KTG655370 LDC655370 LMY655370 LWU655370 MGQ655370 MQM655370 NAI655370 NKE655370 NUA655370 ODW655370 ONS655370 OXO655370 PHK655370 PRG655370 QBC655370 QKY655370 QUU655370 REQ655370 ROM655370 RYI655370 SIE655370 SSA655370 TBW655370 TLS655370 TVO655370 UFK655370 UPG655370 UZC655370 VIY655370 VSU655370 WCQ655370 WMM655370 WWI655370 Y720896 JW720906 TS720906 ADO720906 ANK720906 AXG720906 BHC720906 BQY720906 CAU720906 CKQ720906 CUM720906 DEI720906 DOE720906 DYA720906 EHW720906 ERS720906 FBO720906 FLK720906 FVG720906 GFC720906 GOY720906 GYU720906 HIQ720906 HSM720906 ICI720906 IME720906 IWA720906 JFW720906 JPS720906 JZO720906 KJK720906 KTG720906 LDC720906 LMY720906 LWU720906 MGQ720906 MQM720906 NAI720906 NKE720906 NUA720906 ODW720906 ONS720906 OXO720906 PHK720906 PRG720906 QBC720906 QKY720906 QUU720906 REQ720906 ROM720906 RYI720906 SIE720906 SSA720906 TBW720906 TLS720906 TVO720906 UFK720906 UPG720906 UZC720906 VIY720906 VSU720906 WCQ720906 WMM720906 WWI720906 Y786432 JW786442 TS786442 ADO786442 ANK786442 AXG786442 BHC786442 BQY786442 CAU786442 CKQ786442 CUM786442 DEI786442 DOE786442 DYA786442 EHW786442 ERS786442 FBO786442 FLK786442 FVG786442 GFC786442 GOY786442 GYU786442 HIQ786442 HSM786442 ICI786442 IME786442 IWA786442 JFW786442 JPS786442 JZO786442 KJK786442 KTG786442 LDC786442 LMY786442 LWU786442 MGQ786442 MQM786442 NAI786442 NKE786442 NUA786442 ODW786442 ONS786442 OXO786442 PHK786442 PRG786442 QBC786442 QKY786442 QUU786442 REQ786442 ROM786442 RYI786442 SIE786442 SSA786442 TBW786442 TLS786442 TVO786442 UFK786442 UPG786442 UZC786442 VIY786442 VSU786442 WCQ786442 WMM786442 WWI786442 Y851968 JW851978 TS851978 ADO851978 ANK851978 AXG851978 BHC851978 BQY851978 CAU851978 CKQ851978 CUM851978 DEI851978 DOE851978 DYA851978 EHW851978 ERS851978 FBO851978 FLK851978 FVG851978 GFC851978 GOY851978 GYU851978 HIQ851978 HSM851978 ICI851978 IME851978 IWA851978 JFW851978 JPS851978 JZO851978 KJK851978 KTG851978 LDC851978 LMY851978 LWU851978 MGQ851978 MQM851978 NAI851978 NKE851978 NUA851978 ODW851978 ONS851978 OXO851978 PHK851978 PRG851978 QBC851978 QKY851978 QUU851978 REQ851978 ROM851978 RYI851978 SIE851978 SSA851978 TBW851978 TLS851978 TVO851978 UFK851978 UPG851978 UZC851978 VIY851978 VSU851978 WCQ851978 WMM851978 WWI851978 Y917504 JW917514 TS917514 ADO917514 ANK917514 AXG917514 BHC917514 BQY917514 CAU917514 CKQ917514 CUM917514 DEI917514 DOE917514 DYA917514 EHW917514 ERS917514 FBO917514 FLK917514 FVG917514 GFC917514 GOY917514 GYU917514 HIQ917514 HSM917514 ICI917514 IME917514 IWA917514 JFW917514 JPS917514 JZO917514 KJK917514 KTG917514 LDC917514 LMY917514 LWU917514 MGQ917514 MQM917514 NAI917514 NKE917514 NUA917514 ODW917514 ONS917514 OXO917514 PHK917514 PRG917514 QBC917514 QKY917514 QUU917514 REQ917514 ROM917514 RYI917514 SIE917514 SSA917514 TBW917514 TLS917514 TVO917514 UFK917514 UPG917514 UZC917514 VIY917514 VSU917514 WCQ917514 WMM917514 WWI917514 Y983040 JW983050 TS983050 ADO983050 ANK983050 AXG983050 BHC983050 BQY983050 CAU983050 CKQ983050 CUM983050 DEI983050 DOE983050 DYA983050 EHW983050 ERS983050 FBO983050 FLK983050 FVG983050 GFC983050 GOY983050 GYU983050 HIQ983050 HSM983050 ICI983050 IME983050 IWA983050 JFW983050 JPS983050 JZO983050 KJK983050 KTG983050 LDC983050 LMY983050 LWU983050 MGQ983050 MQM983050 NAI983050 NKE983050 NUA983050 ODW983050 ONS983050 OXO983050 PHK983050 PRG983050 QBC983050 QKY983050 QUU983050 REQ983050 ROM983050 RYI983050 SIE983050 SSA983050 TBW983050 TLS983050 TVO983050 UFK983050 UPG983050 UZC983050 VIY983050 VSU983050 WCQ983050 WMM983050 WWI983050 O10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37 JO65546 TK65546 ADG65546 ANC65546 AWY65546 BGU65546 BQQ65546 CAM65546 CKI65546 CUE65546 DEA65546 DNW65546 DXS65546 EHO65546 ERK65546 FBG65546 FLC65546 FUY65546 GEU65546 GOQ65546 GYM65546 HII65546 HSE65546 ICA65546 ILW65546 IVS65546 JFO65546 JPK65546 JZG65546 KJC65546 KSY65546 LCU65546 LMQ65546 LWM65546 MGI65546 MQE65546 NAA65546 NJW65546 NTS65546 ODO65546 ONK65546 OXG65546 PHC65546 PQY65546 QAU65546 QKQ65546 QUM65546 REI65546 ROE65546 RYA65546 SHW65546 SRS65546 TBO65546 TLK65546 TVG65546 UFC65546 UOY65546 UYU65546 VIQ65546 VSM65546 WCI65546 WME65546 WWA65546 Q131073 JO131082 TK131082 ADG131082 ANC131082 AWY131082 BGU131082 BQQ131082 CAM131082 CKI131082 CUE131082 DEA131082 DNW131082 DXS131082 EHO131082 ERK131082 FBG131082 FLC131082 FUY131082 GEU131082 GOQ131082 GYM131082 HII131082 HSE131082 ICA131082 ILW131082 IVS131082 JFO131082 JPK131082 JZG131082 KJC131082 KSY131082 LCU131082 LMQ131082 LWM131082 MGI131082 MQE131082 NAA131082 NJW131082 NTS131082 ODO131082 ONK131082 OXG131082 PHC131082 PQY131082 QAU131082 QKQ131082 QUM131082 REI131082 ROE131082 RYA131082 SHW131082 SRS131082 TBO131082 TLK131082 TVG131082 UFC131082 UOY131082 UYU131082 VIQ131082 VSM131082 WCI131082 WME131082 WWA131082 Q196609 JO196618 TK196618 ADG196618 ANC196618 AWY196618 BGU196618 BQQ196618 CAM196618 CKI196618 CUE196618 DEA196618 DNW196618 DXS196618 EHO196618 ERK196618 FBG196618 FLC196618 FUY196618 GEU196618 GOQ196618 GYM196618 HII196618 HSE196618 ICA196618 ILW196618 IVS196618 JFO196618 JPK196618 JZG196618 KJC196618 KSY196618 LCU196618 LMQ196618 LWM196618 MGI196618 MQE196618 NAA196618 NJW196618 NTS196618 ODO196618 ONK196618 OXG196618 PHC196618 PQY196618 QAU196618 QKQ196618 QUM196618 REI196618 ROE196618 RYA196618 SHW196618 SRS196618 TBO196618 TLK196618 TVG196618 UFC196618 UOY196618 UYU196618 VIQ196618 VSM196618 WCI196618 WME196618 WWA196618 Q262145 JO262154 TK262154 ADG262154 ANC262154 AWY262154 BGU262154 BQQ262154 CAM262154 CKI262154 CUE262154 DEA262154 DNW262154 DXS262154 EHO262154 ERK262154 FBG262154 FLC262154 FUY262154 GEU262154 GOQ262154 GYM262154 HII262154 HSE262154 ICA262154 ILW262154 IVS262154 JFO262154 JPK262154 JZG262154 KJC262154 KSY262154 LCU262154 LMQ262154 LWM262154 MGI262154 MQE262154 NAA262154 NJW262154 NTS262154 ODO262154 ONK262154 OXG262154 PHC262154 PQY262154 QAU262154 QKQ262154 QUM262154 REI262154 ROE262154 RYA262154 SHW262154 SRS262154 TBO262154 TLK262154 TVG262154 UFC262154 UOY262154 UYU262154 VIQ262154 VSM262154 WCI262154 WME262154 WWA262154 Q327681 JO327690 TK327690 ADG327690 ANC327690 AWY327690 BGU327690 BQQ327690 CAM327690 CKI327690 CUE327690 DEA327690 DNW327690 DXS327690 EHO327690 ERK327690 FBG327690 FLC327690 FUY327690 GEU327690 GOQ327690 GYM327690 HII327690 HSE327690 ICA327690 ILW327690 IVS327690 JFO327690 JPK327690 JZG327690 KJC327690 KSY327690 LCU327690 LMQ327690 LWM327690 MGI327690 MQE327690 NAA327690 NJW327690 NTS327690 ODO327690 ONK327690 OXG327690 PHC327690 PQY327690 QAU327690 QKQ327690 QUM327690 REI327690 ROE327690 RYA327690 SHW327690 SRS327690 TBO327690 TLK327690 TVG327690 UFC327690 UOY327690 UYU327690 VIQ327690 VSM327690 WCI327690 WME327690 WWA327690 Q393217 JO393226 TK393226 ADG393226 ANC393226 AWY393226 BGU393226 BQQ393226 CAM393226 CKI393226 CUE393226 DEA393226 DNW393226 DXS393226 EHO393226 ERK393226 FBG393226 FLC393226 FUY393226 GEU393226 GOQ393226 GYM393226 HII393226 HSE393226 ICA393226 ILW393226 IVS393226 JFO393226 JPK393226 JZG393226 KJC393226 KSY393226 LCU393226 LMQ393226 LWM393226 MGI393226 MQE393226 NAA393226 NJW393226 NTS393226 ODO393226 ONK393226 OXG393226 PHC393226 PQY393226 QAU393226 QKQ393226 QUM393226 REI393226 ROE393226 RYA393226 SHW393226 SRS393226 TBO393226 TLK393226 TVG393226 UFC393226 UOY393226 UYU393226 VIQ393226 VSM393226 WCI393226 WME393226 WWA393226 Q458753 JO458762 TK458762 ADG458762 ANC458762 AWY458762 BGU458762 BQQ458762 CAM458762 CKI458762 CUE458762 DEA458762 DNW458762 DXS458762 EHO458762 ERK458762 FBG458762 FLC458762 FUY458762 GEU458762 GOQ458762 GYM458762 HII458762 HSE458762 ICA458762 ILW458762 IVS458762 JFO458762 JPK458762 JZG458762 KJC458762 KSY458762 LCU458762 LMQ458762 LWM458762 MGI458762 MQE458762 NAA458762 NJW458762 NTS458762 ODO458762 ONK458762 OXG458762 PHC458762 PQY458762 QAU458762 QKQ458762 QUM458762 REI458762 ROE458762 RYA458762 SHW458762 SRS458762 TBO458762 TLK458762 TVG458762 UFC458762 UOY458762 UYU458762 VIQ458762 VSM458762 WCI458762 WME458762 WWA458762 Q524289 JO524298 TK524298 ADG524298 ANC524298 AWY524298 BGU524298 BQQ524298 CAM524298 CKI524298 CUE524298 DEA524298 DNW524298 DXS524298 EHO524298 ERK524298 FBG524298 FLC524298 FUY524298 GEU524298 GOQ524298 GYM524298 HII524298 HSE524298 ICA524298 ILW524298 IVS524298 JFO524298 JPK524298 JZG524298 KJC524298 KSY524298 LCU524298 LMQ524298 LWM524298 MGI524298 MQE524298 NAA524298 NJW524298 NTS524298 ODO524298 ONK524298 OXG524298 PHC524298 PQY524298 QAU524298 QKQ524298 QUM524298 REI524298 ROE524298 RYA524298 SHW524298 SRS524298 TBO524298 TLK524298 TVG524298 UFC524298 UOY524298 UYU524298 VIQ524298 VSM524298 WCI524298 WME524298 WWA524298 Q589825 JO589834 TK589834 ADG589834 ANC589834 AWY589834 BGU589834 BQQ589834 CAM589834 CKI589834 CUE589834 DEA589834 DNW589834 DXS589834 EHO589834 ERK589834 FBG589834 FLC589834 FUY589834 GEU589834 GOQ589834 GYM589834 HII589834 HSE589834 ICA589834 ILW589834 IVS589834 JFO589834 JPK589834 JZG589834 KJC589834 KSY589834 LCU589834 LMQ589834 LWM589834 MGI589834 MQE589834 NAA589834 NJW589834 NTS589834 ODO589834 ONK589834 OXG589834 PHC589834 PQY589834 QAU589834 QKQ589834 QUM589834 REI589834 ROE589834 RYA589834 SHW589834 SRS589834 TBO589834 TLK589834 TVG589834 UFC589834 UOY589834 UYU589834 VIQ589834 VSM589834 WCI589834 WME589834 WWA589834 Q655361 JO655370 TK655370 ADG655370 ANC655370 AWY655370 BGU655370 BQQ655370 CAM655370 CKI655370 CUE655370 DEA655370 DNW655370 DXS655370 EHO655370 ERK655370 FBG655370 FLC655370 FUY655370 GEU655370 GOQ655370 GYM655370 HII655370 HSE655370 ICA655370 ILW655370 IVS655370 JFO655370 JPK655370 JZG655370 KJC655370 KSY655370 LCU655370 LMQ655370 LWM655370 MGI655370 MQE655370 NAA655370 NJW655370 NTS655370 ODO655370 ONK655370 OXG655370 PHC655370 PQY655370 QAU655370 QKQ655370 QUM655370 REI655370 ROE655370 RYA655370 SHW655370 SRS655370 TBO655370 TLK655370 TVG655370 UFC655370 UOY655370 UYU655370 VIQ655370 VSM655370 WCI655370 WME655370 WWA655370 Q720897 JO720906 TK720906 ADG720906 ANC720906 AWY720906 BGU720906 BQQ720906 CAM720906 CKI720906 CUE720906 DEA720906 DNW720906 DXS720906 EHO720906 ERK720906 FBG720906 FLC720906 FUY720906 GEU720906 GOQ720906 GYM720906 HII720906 HSE720906 ICA720906 ILW720906 IVS720906 JFO720906 JPK720906 JZG720906 KJC720906 KSY720906 LCU720906 LMQ720906 LWM720906 MGI720906 MQE720906 NAA720906 NJW720906 NTS720906 ODO720906 ONK720906 OXG720906 PHC720906 PQY720906 QAU720906 QKQ720906 QUM720906 REI720906 ROE720906 RYA720906 SHW720906 SRS720906 TBO720906 TLK720906 TVG720906 UFC720906 UOY720906 UYU720906 VIQ720906 VSM720906 WCI720906 WME720906 WWA720906 Q786433 JO786442 TK786442 ADG786442 ANC786442 AWY786442 BGU786442 BQQ786442 CAM786442 CKI786442 CUE786442 DEA786442 DNW786442 DXS786442 EHO786442 ERK786442 FBG786442 FLC786442 FUY786442 GEU786442 GOQ786442 GYM786442 HII786442 HSE786442 ICA786442 ILW786442 IVS786442 JFO786442 JPK786442 JZG786442 KJC786442 KSY786442 LCU786442 LMQ786442 LWM786442 MGI786442 MQE786442 NAA786442 NJW786442 NTS786442 ODO786442 ONK786442 OXG786442 PHC786442 PQY786442 QAU786442 QKQ786442 QUM786442 REI786442 ROE786442 RYA786442 SHW786442 SRS786442 TBO786442 TLK786442 TVG786442 UFC786442 UOY786442 UYU786442 VIQ786442 VSM786442 WCI786442 WME786442 WWA786442 Q851969 JO851978 TK851978 ADG851978 ANC851978 AWY851978 BGU851978 BQQ851978 CAM851978 CKI851978 CUE851978 DEA851978 DNW851978 DXS851978 EHO851978 ERK851978 FBG851978 FLC851978 FUY851978 GEU851978 GOQ851978 GYM851978 HII851978 HSE851978 ICA851978 ILW851978 IVS851978 JFO851978 JPK851978 JZG851978 KJC851978 KSY851978 LCU851978 LMQ851978 LWM851978 MGI851978 MQE851978 NAA851978 NJW851978 NTS851978 ODO851978 ONK851978 OXG851978 PHC851978 PQY851978 QAU851978 QKQ851978 QUM851978 REI851978 ROE851978 RYA851978 SHW851978 SRS851978 TBO851978 TLK851978 TVG851978 UFC851978 UOY851978 UYU851978 VIQ851978 VSM851978 WCI851978 WME851978 WWA851978 Q917505 JO917514 TK917514 ADG917514 ANC917514 AWY917514 BGU917514 BQQ917514 CAM917514 CKI917514 CUE917514 DEA917514 DNW917514 DXS917514 EHO917514 ERK917514 FBG917514 FLC917514 FUY917514 GEU917514 GOQ917514 GYM917514 HII917514 HSE917514 ICA917514 ILW917514 IVS917514 JFO917514 JPK917514 JZG917514 KJC917514 KSY917514 LCU917514 LMQ917514 LWM917514 MGI917514 MQE917514 NAA917514 NJW917514 NTS917514 ODO917514 ONK917514 OXG917514 PHC917514 PQY917514 QAU917514 QKQ917514 QUM917514 REI917514 ROE917514 RYA917514 SHW917514 SRS917514 TBO917514 TLK917514 TVG917514 UFC917514 UOY917514 UYU917514 VIQ917514 VSM917514 WCI917514 WME917514 WWA917514 Q983041 JO983050 TK983050 ADG983050 ANC983050 AWY983050 BGU983050 BQQ983050 CAM983050 CKI983050 CUE983050 DEA983050 DNW983050 DXS983050 EHO983050 ERK983050 FBG983050 FLC983050 FUY983050 GEU983050 GOQ983050 GYM983050 HII983050 HSE983050 ICA983050 ILW983050 IVS983050 JFO983050 JPK983050 JZG983050 KJC983050 KSY983050 LCU983050 LMQ983050 LWM983050 MGI983050 MQE983050 NAA983050 NJW983050 NTS983050 ODO983050 ONK983050 OXG983050 PHC983050 PQY983050 QAU983050 QKQ983050 QUM983050 REI983050 ROE983050 RYA983050 SHW983050 SRS983050 TBO983050 TLK983050 TVG983050 UFC983050 UOY983050 UYU983050 VIQ983050 VSM983050 WCI983050 WME983050 WWA983050 K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K65551 TG65551 ADC65551 AMY65551 AWU65551 BGQ65551 BQM65551 CAI65551 CKE65551 CUA65551 DDW65551 DNS65551 DXO65551 EHK65551 ERG65551 FBC65551 FKY65551 FUU65551 GEQ65551 GOM65551 GYI65551 HIE65551 HSA65551 IBW65551 ILS65551 IVO65551 JFK65551 JPG65551 JZC65551 KIY65551 KSU65551 LCQ65551 LMM65551 LWI65551 MGE65551 MQA65551 MZW65551 NJS65551 NTO65551 ODK65551 ONG65551 OXC65551 PGY65551 PQU65551 QAQ65551 QKM65551 QUI65551 REE65551 ROA65551 RXW65551 SHS65551 SRO65551 TBK65551 TLG65551 TVC65551 UEY65551 UOU65551 UYQ65551 VIM65551 VSI65551 WCE65551 WMA65551 WVW65551 M131087 JK131087 TG131087 ADC131087 AMY131087 AWU131087 BGQ131087 BQM131087 CAI131087 CKE131087 CUA131087 DDW131087 DNS131087 DXO131087 EHK131087 ERG131087 FBC131087 FKY131087 FUU131087 GEQ131087 GOM131087 GYI131087 HIE131087 HSA131087 IBW131087 ILS131087 IVO131087 JFK131087 JPG131087 JZC131087 KIY131087 KSU131087 LCQ131087 LMM131087 LWI131087 MGE131087 MQA131087 MZW131087 NJS131087 NTO131087 ODK131087 ONG131087 OXC131087 PGY131087 PQU131087 QAQ131087 QKM131087 QUI131087 REE131087 ROA131087 RXW131087 SHS131087 SRO131087 TBK131087 TLG131087 TVC131087 UEY131087 UOU131087 UYQ131087 VIM131087 VSI131087 WCE131087 WMA131087 WVW131087 M196623 JK196623 TG196623 ADC196623 AMY196623 AWU196623 BGQ196623 BQM196623 CAI196623 CKE196623 CUA196623 DDW196623 DNS196623 DXO196623 EHK196623 ERG196623 FBC196623 FKY196623 FUU196623 GEQ196623 GOM196623 GYI196623 HIE196623 HSA196623 IBW196623 ILS196623 IVO196623 JFK196623 JPG196623 JZC196623 KIY196623 KSU196623 LCQ196623 LMM196623 LWI196623 MGE196623 MQA196623 MZW196623 NJS196623 NTO196623 ODK196623 ONG196623 OXC196623 PGY196623 PQU196623 QAQ196623 QKM196623 QUI196623 REE196623 ROA196623 RXW196623 SHS196623 SRO196623 TBK196623 TLG196623 TVC196623 UEY196623 UOU196623 UYQ196623 VIM196623 VSI196623 WCE196623 WMA196623 WVW196623 M262159 JK262159 TG262159 ADC262159 AMY262159 AWU262159 BGQ262159 BQM262159 CAI262159 CKE262159 CUA262159 DDW262159 DNS262159 DXO262159 EHK262159 ERG262159 FBC262159 FKY262159 FUU262159 GEQ262159 GOM262159 GYI262159 HIE262159 HSA262159 IBW262159 ILS262159 IVO262159 JFK262159 JPG262159 JZC262159 KIY262159 KSU262159 LCQ262159 LMM262159 LWI262159 MGE262159 MQA262159 MZW262159 NJS262159 NTO262159 ODK262159 ONG262159 OXC262159 PGY262159 PQU262159 QAQ262159 QKM262159 QUI262159 REE262159 ROA262159 RXW262159 SHS262159 SRO262159 TBK262159 TLG262159 TVC262159 UEY262159 UOU262159 UYQ262159 VIM262159 VSI262159 WCE262159 WMA262159 WVW262159 M327695 JK327695 TG327695 ADC327695 AMY327695 AWU327695 BGQ327695 BQM327695 CAI327695 CKE327695 CUA327695 DDW327695 DNS327695 DXO327695 EHK327695 ERG327695 FBC327695 FKY327695 FUU327695 GEQ327695 GOM327695 GYI327695 HIE327695 HSA327695 IBW327695 ILS327695 IVO327695 JFK327695 JPG327695 JZC327695 KIY327695 KSU327695 LCQ327695 LMM327695 LWI327695 MGE327695 MQA327695 MZW327695 NJS327695 NTO327695 ODK327695 ONG327695 OXC327695 PGY327695 PQU327695 QAQ327695 QKM327695 QUI327695 REE327695 ROA327695 RXW327695 SHS327695 SRO327695 TBK327695 TLG327695 TVC327695 UEY327695 UOU327695 UYQ327695 VIM327695 VSI327695 WCE327695 WMA327695 WVW327695 M393231 JK393231 TG393231 ADC393231 AMY393231 AWU393231 BGQ393231 BQM393231 CAI393231 CKE393231 CUA393231 DDW393231 DNS393231 DXO393231 EHK393231 ERG393231 FBC393231 FKY393231 FUU393231 GEQ393231 GOM393231 GYI393231 HIE393231 HSA393231 IBW393231 ILS393231 IVO393231 JFK393231 JPG393231 JZC393231 KIY393231 KSU393231 LCQ393231 LMM393231 LWI393231 MGE393231 MQA393231 MZW393231 NJS393231 NTO393231 ODK393231 ONG393231 OXC393231 PGY393231 PQU393231 QAQ393231 QKM393231 QUI393231 REE393231 ROA393231 RXW393231 SHS393231 SRO393231 TBK393231 TLG393231 TVC393231 UEY393231 UOU393231 UYQ393231 VIM393231 VSI393231 WCE393231 WMA393231 WVW393231 M458767 JK458767 TG458767 ADC458767 AMY458767 AWU458767 BGQ458767 BQM458767 CAI458767 CKE458767 CUA458767 DDW458767 DNS458767 DXO458767 EHK458767 ERG458767 FBC458767 FKY458767 FUU458767 GEQ458767 GOM458767 GYI458767 HIE458767 HSA458767 IBW458767 ILS458767 IVO458767 JFK458767 JPG458767 JZC458767 KIY458767 KSU458767 LCQ458767 LMM458767 LWI458767 MGE458767 MQA458767 MZW458767 NJS458767 NTO458767 ODK458767 ONG458767 OXC458767 PGY458767 PQU458767 QAQ458767 QKM458767 QUI458767 REE458767 ROA458767 RXW458767 SHS458767 SRO458767 TBK458767 TLG458767 TVC458767 UEY458767 UOU458767 UYQ458767 VIM458767 VSI458767 WCE458767 WMA458767 WVW458767 M524303 JK524303 TG524303 ADC524303 AMY524303 AWU524303 BGQ524303 BQM524303 CAI524303 CKE524303 CUA524303 DDW524303 DNS524303 DXO524303 EHK524303 ERG524303 FBC524303 FKY524303 FUU524303 GEQ524303 GOM524303 GYI524303 HIE524303 HSA524303 IBW524303 ILS524303 IVO524303 JFK524303 JPG524303 JZC524303 KIY524303 KSU524303 LCQ524303 LMM524303 LWI524303 MGE524303 MQA524303 MZW524303 NJS524303 NTO524303 ODK524303 ONG524303 OXC524303 PGY524303 PQU524303 QAQ524303 QKM524303 QUI524303 REE524303 ROA524303 RXW524303 SHS524303 SRO524303 TBK524303 TLG524303 TVC524303 UEY524303 UOU524303 UYQ524303 VIM524303 VSI524303 WCE524303 WMA524303 WVW524303 M589839 JK589839 TG589839 ADC589839 AMY589839 AWU589839 BGQ589839 BQM589839 CAI589839 CKE589839 CUA589839 DDW589839 DNS589839 DXO589839 EHK589839 ERG589839 FBC589839 FKY589839 FUU589839 GEQ589839 GOM589839 GYI589839 HIE589839 HSA589839 IBW589839 ILS589839 IVO589839 JFK589839 JPG589839 JZC589839 KIY589839 KSU589839 LCQ589839 LMM589839 LWI589839 MGE589839 MQA589839 MZW589839 NJS589839 NTO589839 ODK589839 ONG589839 OXC589839 PGY589839 PQU589839 QAQ589839 QKM589839 QUI589839 REE589839 ROA589839 RXW589839 SHS589839 SRO589839 TBK589839 TLG589839 TVC589839 UEY589839 UOU589839 UYQ589839 VIM589839 VSI589839 WCE589839 WMA589839 WVW589839 M655375 JK655375 TG655375 ADC655375 AMY655375 AWU655375 BGQ655375 BQM655375 CAI655375 CKE655375 CUA655375 DDW655375 DNS655375 DXO655375 EHK655375 ERG655375 FBC655375 FKY655375 FUU655375 GEQ655375 GOM655375 GYI655375 HIE655375 HSA655375 IBW655375 ILS655375 IVO655375 JFK655375 JPG655375 JZC655375 KIY655375 KSU655375 LCQ655375 LMM655375 LWI655375 MGE655375 MQA655375 MZW655375 NJS655375 NTO655375 ODK655375 ONG655375 OXC655375 PGY655375 PQU655375 QAQ655375 QKM655375 QUI655375 REE655375 ROA655375 RXW655375 SHS655375 SRO655375 TBK655375 TLG655375 TVC655375 UEY655375 UOU655375 UYQ655375 VIM655375 VSI655375 WCE655375 WMA655375 WVW655375 M720911 JK720911 TG720911 ADC720911 AMY720911 AWU720911 BGQ720911 BQM720911 CAI720911 CKE720911 CUA720911 DDW720911 DNS720911 DXO720911 EHK720911 ERG720911 FBC720911 FKY720911 FUU720911 GEQ720911 GOM720911 GYI720911 HIE720911 HSA720911 IBW720911 ILS720911 IVO720911 JFK720911 JPG720911 JZC720911 KIY720911 KSU720911 LCQ720911 LMM720911 LWI720911 MGE720911 MQA720911 MZW720911 NJS720911 NTO720911 ODK720911 ONG720911 OXC720911 PGY720911 PQU720911 QAQ720911 QKM720911 QUI720911 REE720911 ROA720911 RXW720911 SHS720911 SRO720911 TBK720911 TLG720911 TVC720911 UEY720911 UOU720911 UYQ720911 VIM720911 VSI720911 WCE720911 WMA720911 WVW720911 M786447 JK786447 TG786447 ADC786447 AMY786447 AWU786447 BGQ786447 BQM786447 CAI786447 CKE786447 CUA786447 DDW786447 DNS786447 DXO786447 EHK786447 ERG786447 FBC786447 FKY786447 FUU786447 GEQ786447 GOM786447 GYI786447 HIE786447 HSA786447 IBW786447 ILS786447 IVO786447 JFK786447 JPG786447 JZC786447 KIY786447 KSU786447 LCQ786447 LMM786447 LWI786447 MGE786447 MQA786447 MZW786447 NJS786447 NTO786447 ODK786447 ONG786447 OXC786447 PGY786447 PQU786447 QAQ786447 QKM786447 QUI786447 REE786447 ROA786447 RXW786447 SHS786447 SRO786447 TBK786447 TLG786447 TVC786447 UEY786447 UOU786447 UYQ786447 VIM786447 VSI786447 WCE786447 WMA786447 WVW786447 M851983 JK851983 TG851983 ADC851983 AMY851983 AWU851983 BGQ851983 BQM851983 CAI851983 CKE851983 CUA851983 DDW851983 DNS851983 DXO851983 EHK851983 ERG851983 FBC851983 FKY851983 FUU851983 GEQ851983 GOM851983 GYI851983 HIE851983 HSA851983 IBW851983 ILS851983 IVO851983 JFK851983 JPG851983 JZC851983 KIY851983 KSU851983 LCQ851983 LMM851983 LWI851983 MGE851983 MQA851983 MZW851983 NJS851983 NTO851983 ODK851983 ONG851983 OXC851983 PGY851983 PQU851983 QAQ851983 QKM851983 QUI851983 REE851983 ROA851983 RXW851983 SHS851983 SRO851983 TBK851983 TLG851983 TVC851983 UEY851983 UOU851983 UYQ851983 VIM851983 VSI851983 WCE851983 WMA851983 WVW851983 M917519 JK917519 TG917519 ADC917519 AMY917519 AWU917519 BGQ917519 BQM917519 CAI917519 CKE917519 CUA917519 DDW917519 DNS917519 DXO917519 EHK917519 ERG917519 FBC917519 FKY917519 FUU917519 GEQ917519 GOM917519 GYI917519 HIE917519 HSA917519 IBW917519 ILS917519 IVO917519 JFK917519 JPG917519 JZC917519 KIY917519 KSU917519 LCQ917519 LMM917519 LWI917519 MGE917519 MQA917519 MZW917519 NJS917519 NTO917519 ODK917519 ONG917519 OXC917519 PGY917519 PQU917519 QAQ917519 QKM917519 QUI917519 REE917519 ROA917519 RXW917519 SHS917519 SRO917519 TBK917519 TLG917519 TVC917519 UEY917519 UOU917519 UYQ917519 VIM917519 VSI917519 WCE917519 WMA917519 WVW917519 M983055 JK983055 TG983055 ADC983055 AMY983055 AWU983055 BGQ983055 BQM983055 CAI983055 CKE983055 CUA983055 DDW983055 DNS983055 DXO983055 EHK983055 ERG983055 FBC983055 FKY983055 FUU983055 GEQ983055 GOM983055 GYI983055 HIE983055 HSA983055 IBW983055 ILS983055 IVO983055 JFK983055 JPG983055 JZC983055 KIY983055 KSU983055 LCQ983055 LMM983055 LWI983055 MGE983055 MQA983055 MZW983055 NJS983055 NTO983055 ODK983055 ONG983055 OXC983055 PGY983055 PQU983055 QAQ983055 QKM983055 QUI983055 REE983055 ROA983055 RXW983055 SHS983055 SRO983055 TBK983055 TLG983055 TVC983055 UEY983055 UOU983055 UYQ983055 VIM983055 VSI983055 WCE983055 WMA983055 WVW983055 K5 JI5 TE5 ADA5 AMW5 AWS5 BGO5 BQK5 CAG5 CKC5 CTY5 DDU5 DNQ5 DXM5 EHI5 ERE5 FBA5 FKW5 FUS5 GEO5 GOK5 GYG5 HIC5 HRY5 IBU5 ILQ5 IVM5 JFI5 JPE5 JZA5 KIW5 KSS5 LCO5 LMK5 LWG5 MGC5 MPY5 MZU5 NJQ5 NTM5 ODI5 ONE5 OXA5 PGW5 PQS5 QAO5 QKK5 QUG5 REC5 RNY5 RXU5 SHQ5 SRM5 TBI5 TLE5 TVA5 UEW5 UOS5 UYO5 VIK5 VSG5 WCC5 WLY5 WVU5 M65541 JK65541 TG65541 ADC65541 AMY65541 AWU65541 BGQ65541 BQM65541 CAI65541 CKE65541 CUA65541 DDW65541 DNS65541 DXO65541 EHK65541 ERG65541 FBC65541 FKY65541 FUU65541 GEQ65541 GOM65541 GYI65541 HIE65541 HSA65541 IBW65541 ILS65541 IVO65541 JFK65541 JPG65541 JZC65541 KIY65541 KSU65541 LCQ65541 LMM65541 LWI65541 MGE65541 MQA65541 MZW65541 NJS65541 NTO65541 ODK65541 ONG65541 OXC65541 PGY65541 PQU65541 QAQ65541 QKM65541 QUI65541 REE65541 ROA65541 RXW65541 SHS65541 SRO65541 TBK65541 TLG65541 TVC65541 UEY65541 UOU65541 UYQ65541 VIM65541 VSI65541 WCE65541 WMA65541 WVW65541 M131077 JK131077 TG131077 ADC131077 AMY131077 AWU131077 BGQ131077 BQM131077 CAI131077 CKE131077 CUA131077 DDW131077 DNS131077 DXO131077 EHK131077 ERG131077 FBC131077 FKY131077 FUU131077 GEQ131077 GOM131077 GYI131077 HIE131077 HSA131077 IBW131077 ILS131077 IVO131077 JFK131077 JPG131077 JZC131077 KIY131077 KSU131077 LCQ131077 LMM131077 LWI131077 MGE131077 MQA131077 MZW131077 NJS131077 NTO131077 ODK131077 ONG131077 OXC131077 PGY131077 PQU131077 QAQ131077 QKM131077 QUI131077 REE131077 ROA131077 RXW131077 SHS131077 SRO131077 TBK131077 TLG131077 TVC131077 UEY131077 UOU131077 UYQ131077 VIM131077 VSI131077 WCE131077 WMA131077 WVW131077 M196613 JK196613 TG196613 ADC196613 AMY196613 AWU196613 BGQ196613 BQM196613 CAI196613 CKE196613 CUA196613 DDW196613 DNS196613 DXO196613 EHK196613 ERG196613 FBC196613 FKY196613 FUU196613 GEQ196613 GOM196613 GYI196613 HIE196613 HSA196613 IBW196613 ILS196613 IVO196613 JFK196613 JPG196613 JZC196613 KIY196613 KSU196613 LCQ196613 LMM196613 LWI196613 MGE196613 MQA196613 MZW196613 NJS196613 NTO196613 ODK196613 ONG196613 OXC196613 PGY196613 PQU196613 QAQ196613 QKM196613 QUI196613 REE196613 ROA196613 RXW196613 SHS196613 SRO196613 TBK196613 TLG196613 TVC196613 UEY196613 UOU196613 UYQ196613 VIM196613 VSI196613 WCE196613 WMA196613 WVW196613 M262149 JK262149 TG262149 ADC262149 AMY262149 AWU262149 BGQ262149 BQM262149 CAI262149 CKE262149 CUA262149 DDW262149 DNS262149 DXO262149 EHK262149 ERG262149 FBC262149 FKY262149 FUU262149 GEQ262149 GOM262149 GYI262149 HIE262149 HSA262149 IBW262149 ILS262149 IVO262149 JFK262149 JPG262149 JZC262149 KIY262149 KSU262149 LCQ262149 LMM262149 LWI262149 MGE262149 MQA262149 MZW262149 NJS262149 NTO262149 ODK262149 ONG262149 OXC262149 PGY262149 PQU262149 QAQ262149 QKM262149 QUI262149 REE262149 ROA262149 RXW262149 SHS262149 SRO262149 TBK262149 TLG262149 TVC262149 UEY262149 UOU262149 UYQ262149 VIM262149 VSI262149 WCE262149 WMA262149 WVW262149 M327685 JK327685 TG327685 ADC327685 AMY327685 AWU327685 BGQ327685 BQM327685 CAI327685 CKE327685 CUA327685 DDW327685 DNS327685 DXO327685 EHK327685 ERG327685 FBC327685 FKY327685 FUU327685 GEQ327685 GOM327685 GYI327685 HIE327685 HSA327685 IBW327685 ILS327685 IVO327685 JFK327685 JPG327685 JZC327685 KIY327685 KSU327685 LCQ327685 LMM327685 LWI327685 MGE327685 MQA327685 MZW327685 NJS327685 NTO327685 ODK327685 ONG327685 OXC327685 PGY327685 PQU327685 QAQ327685 QKM327685 QUI327685 REE327685 ROA327685 RXW327685 SHS327685 SRO327685 TBK327685 TLG327685 TVC327685 UEY327685 UOU327685 UYQ327685 VIM327685 VSI327685 WCE327685 WMA327685 WVW327685 M393221 JK393221 TG393221 ADC393221 AMY393221 AWU393221 BGQ393221 BQM393221 CAI393221 CKE393221 CUA393221 DDW393221 DNS393221 DXO393221 EHK393221 ERG393221 FBC393221 FKY393221 FUU393221 GEQ393221 GOM393221 GYI393221 HIE393221 HSA393221 IBW393221 ILS393221 IVO393221 JFK393221 JPG393221 JZC393221 KIY393221 KSU393221 LCQ393221 LMM393221 LWI393221 MGE393221 MQA393221 MZW393221 NJS393221 NTO393221 ODK393221 ONG393221 OXC393221 PGY393221 PQU393221 QAQ393221 QKM393221 QUI393221 REE393221 ROA393221 RXW393221 SHS393221 SRO393221 TBK393221 TLG393221 TVC393221 UEY393221 UOU393221 UYQ393221 VIM393221 VSI393221 WCE393221 WMA393221 WVW393221 M458757 JK458757 TG458757 ADC458757 AMY458757 AWU458757 BGQ458757 BQM458757 CAI458757 CKE458757 CUA458757 DDW458757 DNS458757 DXO458757 EHK458757 ERG458757 FBC458757 FKY458757 FUU458757 GEQ458757 GOM458757 GYI458757 HIE458757 HSA458757 IBW458757 ILS458757 IVO458757 JFK458757 JPG458757 JZC458757 KIY458757 KSU458757 LCQ458757 LMM458757 LWI458757 MGE458757 MQA458757 MZW458757 NJS458757 NTO458757 ODK458757 ONG458757 OXC458757 PGY458757 PQU458757 QAQ458757 QKM458757 QUI458757 REE458757 ROA458757 RXW458757 SHS458757 SRO458757 TBK458757 TLG458757 TVC458757 UEY458757 UOU458757 UYQ458757 VIM458757 VSI458757 WCE458757 WMA458757 WVW458757 M524293 JK524293 TG524293 ADC524293 AMY524293 AWU524293 BGQ524293 BQM524293 CAI524293 CKE524293 CUA524293 DDW524293 DNS524293 DXO524293 EHK524293 ERG524293 FBC524293 FKY524293 FUU524293 GEQ524293 GOM524293 GYI524293 HIE524293 HSA524293 IBW524293 ILS524293 IVO524293 JFK524293 JPG524293 JZC524293 KIY524293 KSU524293 LCQ524293 LMM524293 LWI524293 MGE524293 MQA524293 MZW524293 NJS524293 NTO524293 ODK524293 ONG524293 OXC524293 PGY524293 PQU524293 QAQ524293 QKM524293 QUI524293 REE524293 ROA524293 RXW524293 SHS524293 SRO524293 TBK524293 TLG524293 TVC524293 UEY524293 UOU524293 UYQ524293 VIM524293 VSI524293 WCE524293 WMA524293 WVW524293 M589829 JK589829 TG589829 ADC589829 AMY589829 AWU589829 BGQ589829 BQM589829 CAI589829 CKE589829 CUA589829 DDW589829 DNS589829 DXO589829 EHK589829 ERG589829 FBC589829 FKY589829 FUU589829 GEQ589829 GOM589829 GYI589829 HIE589829 HSA589829 IBW589829 ILS589829 IVO589829 JFK589829 JPG589829 JZC589829 KIY589829 KSU589829 LCQ589829 LMM589829 LWI589829 MGE589829 MQA589829 MZW589829 NJS589829 NTO589829 ODK589829 ONG589829 OXC589829 PGY589829 PQU589829 QAQ589829 QKM589829 QUI589829 REE589829 ROA589829 RXW589829 SHS589829 SRO589829 TBK589829 TLG589829 TVC589829 UEY589829 UOU589829 UYQ589829 VIM589829 VSI589829 WCE589829 WMA589829 WVW589829 M655365 JK655365 TG655365 ADC655365 AMY655365 AWU655365 BGQ655365 BQM655365 CAI655365 CKE655365 CUA655365 DDW655365 DNS655365 DXO655365 EHK655365 ERG655365 FBC655365 FKY655365 FUU655365 GEQ655365 GOM655365 GYI655365 HIE655365 HSA655365 IBW655365 ILS655365 IVO655365 JFK655365 JPG655365 JZC655365 KIY655365 KSU655365 LCQ655365 LMM655365 LWI655365 MGE655365 MQA655365 MZW655365 NJS655365 NTO655365 ODK655365 ONG655365 OXC655365 PGY655365 PQU655365 QAQ655365 QKM655365 QUI655365 REE655365 ROA655365 RXW655365 SHS655365 SRO655365 TBK655365 TLG655365 TVC655365 UEY655365 UOU655365 UYQ655365 VIM655365 VSI655365 WCE655365 WMA655365 WVW655365 M720901 JK720901 TG720901 ADC720901 AMY720901 AWU720901 BGQ720901 BQM720901 CAI720901 CKE720901 CUA720901 DDW720901 DNS720901 DXO720901 EHK720901 ERG720901 FBC720901 FKY720901 FUU720901 GEQ720901 GOM720901 GYI720901 HIE720901 HSA720901 IBW720901 ILS720901 IVO720901 JFK720901 JPG720901 JZC720901 KIY720901 KSU720901 LCQ720901 LMM720901 LWI720901 MGE720901 MQA720901 MZW720901 NJS720901 NTO720901 ODK720901 ONG720901 OXC720901 PGY720901 PQU720901 QAQ720901 QKM720901 QUI720901 REE720901 ROA720901 RXW720901 SHS720901 SRO720901 TBK720901 TLG720901 TVC720901 UEY720901 UOU720901 UYQ720901 VIM720901 VSI720901 WCE720901 WMA720901 WVW720901 M786437 JK786437 TG786437 ADC786437 AMY786437 AWU786437 BGQ786437 BQM786437 CAI786437 CKE786437 CUA786437 DDW786437 DNS786437 DXO786437 EHK786437 ERG786437 FBC786437 FKY786437 FUU786437 GEQ786437 GOM786437 GYI786437 HIE786437 HSA786437 IBW786437 ILS786437 IVO786437 JFK786437 JPG786437 JZC786437 KIY786437 KSU786437 LCQ786437 LMM786437 LWI786437 MGE786437 MQA786437 MZW786437 NJS786437 NTO786437 ODK786437 ONG786437 OXC786437 PGY786437 PQU786437 QAQ786437 QKM786437 QUI786437 REE786437 ROA786437 RXW786437 SHS786437 SRO786437 TBK786437 TLG786437 TVC786437 UEY786437 UOU786437 UYQ786437 VIM786437 VSI786437 WCE786437 WMA786437 WVW786437 M851973 JK851973 TG851973 ADC851973 AMY851973 AWU851973 BGQ851973 BQM851973 CAI851973 CKE851973 CUA851973 DDW851973 DNS851973 DXO851973 EHK851973 ERG851973 FBC851973 FKY851973 FUU851973 GEQ851973 GOM851973 GYI851973 HIE851973 HSA851973 IBW851973 ILS851973 IVO851973 JFK851973 JPG851973 JZC851973 KIY851973 KSU851973 LCQ851973 LMM851973 LWI851973 MGE851973 MQA851973 MZW851973 NJS851973 NTO851973 ODK851973 ONG851973 OXC851973 PGY851973 PQU851973 QAQ851973 QKM851973 QUI851973 REE851973 ROA851973 RXW851973 SHS851973 SRO851973 TBK851973 TLG851973 TVC851973 UEY851973 UOU851973 UYQ851973 VIM851973 VSI851973 WCE851973 WMA851973 WVW851973 M917509 JK917509 TG917509 ADC917509 AMY917509 AWU917509 BGQ917509 BQM917509 CAI917509 CKE917509 CUA917509 DDW917509 DNS917509 DXO917509 EHK917509 ERG917509 FBC917509 FKY917509 FUU917509 GEQ917509 GOM917509 GYI917509 HIE917509 HSA917509 IBW917509 ILS917509 IVO917509 JFK917509 JPG917509 JZC917509 KIY917509 KSU917509 LCQ917509 LMM917509 LWI917509 MGE917509 MQA917509 MZW917509 NJS917509 NTO917509 ODK917509 ONG917509 OXC917509 PGY917509 PQU917509 QAQ917509 QKM917509 QUI917509 REE917509 ROA917509 RXW917509 SHS917509 SRO917509 TBK917509 TLG917509 TVC917509 UEY917509 UOU917509 UYQ917509 VIM917509 VSI917509 WCE917509 WMA917509 WVW917509 M983045 JK983045 TG983045 ADC983045 AMY983045 AWU983045 BGQ983045 BQM983045 CAI983045 CKE983045 CUA983045 DDW983045 DNS983045 DXO983045 EHK983045 ERG983045 FBC983045 FKY983045 FUU983045 GEQ983045 GOM983045 GYI983045 HIE983045 HSA983045 IBW983045 ILS983045 IVO983045 JFK983045 JPG983045 JZC983045 KIY983045 KSU983045 LCQ983045 LMM983045 LWI983045 MGE983045 MQA983045 MZW983045 NJS983045 NTO983045 ODK983045 ONG983045 OXC983045 PGY983045 PQU983045 QAQ983045 QKM983045 QUI983045 REE983045 ROA983045 RXW983045 SHS983045 SRO983045 TBK983045 TLG983045 TVC983045 UEY983045 UOU983045 UYQ983045 VIM983045 VSI983045 WCE983045 WMA983045 WVW983045" xr:uid="{9C46D9EE-4E12-134C-AEF8-D21D6FE7F25D}">
      <formula1 xml:space="preserve"> AND(K5&gt;=K3,SUM(K5)&gt;0)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whole" operator="greaterThanOrEqual" allowBlank="1" showInputMessage="1" showErrorMessage="1" errorTitle="Invalid Entry" error="Enter a whole number greater_x000a_than zero" promptTitle="ENTER:" prompt="Exposed Cases" xr:uid="{9EBAD4D6-B522-874A-9AC9-0AE1EAC43F2D}">
          <x14:formula1>
            <xm:f>0</xm:f>
          </x14:formula1>
          <xm:sqref>V13 JT13 TP13 ADL13 ANH13 AXD13 BGZ13 BQV13 CAR13 CKN13 CUJ13 DEF13 DOB13 DXX13 EHT13 ERP13 FBL13 FLH13 FVD13 GEZ13 GOV13 GYR13 HIN13 HSJ13 ICF13 IMB13 IVX13 JFT13 JPP13 JZL13 KJH13 KTD13 LCZ13 LMV13 LWR13 MGN13 MQJ13 NAF13 NKB13 NTX13 ODT13 ONP13 OXL13 PHH13 PRD13 QAZ13 QKV13 QUR13 REN13 ROJ13 RYF13 SIB13 SRX13 TBT13 TLP13 TVL13 UFH13 UPD13 UYZ13 VIV13 VSR13 WCN13 WMJ13 WWF13 X65539 JV65549 TR65549 ADN65549 ANJ65549 AXF65549 BHB65549 BQX65549 CAT65549 CKP65549 CUL65549 DEH65549 DOD65549 DXZ65549 EHV65549 ERR65549 FBN65549 FLJ65549 FVF65549 GFB65549 GOX65549 GYT65549 HIP65549 HSL65549 ICH65549 IMD65549 IVZ65549 JFV65549 JPR65549 JZN65549 KJJ65549 KTF65549 LDB65549 LMX65549 LWT65549 MGP65549 MQL65549 NAH65549 NKD65549 NTZ65549 ODV65549 ONR65549 OXN65549 PHJ65549 PRF65549 QBB65549 QKX65549 QUT65549 REP65549 ROL65549 RYH65549 SID65549 SRZ65549 TBV65549 TLR65549 TVN65549 UFJ65549 UPF65549 UZB65549 VIX65549 VST65549 WCP65549 WML65549 WWH65549 X131075 JV131085 TR131085 ADN131085 ANJ131085 AXF131085 BHB131085 BQX131085 CAT131085 CKP131085 CUL131085 DEH131085 DOD131085 DXZ131085 EHV131085 ERR131085 FBN131085 FLJ131085 FVF131085 GFB131085 GOX131085 GYT131085 HIP131085 HSL131085 ICH131085 IMD131085 IVZ131085 JFV131085 JPR131085 JZN131085 KJJ131085 KTF131085 LDB131085 LMX131085 LWT131085 MGP131085 MQL131085 NAH131085 NKD131085 NTZ131085 ODV131085 ONR131085 OXN131085 PHJ131085 PRF131085 QBB131085 QKX131085 QUT131085 REP131085 ROL131085 RYH131085 SID131085 SRZ131085 TBV131085 TLR131085 TVN131085 UFJ131085 UPF131085 UZB131085 VIX131085 VST131085 WCP131085 WML131085 WWH131085 X196611 JV196621 TR196621 ADN196621 ANJ196621 AXF196621 BHB196621 BQX196621 CAT196621 CKP196621 CUL196621 DEH196621 DOD196621 DXZ196621 EHV196621 ERR196621 FBN196621 FLJ196621 FVF196621 GFB196621 GOX196621 GYT196621 HIP196621 HSL196621 ICH196621 IMD196621 IVZ196621 JFV196621 JPR196621 JZN196621 KJJ196621 KTF196621 LDB196621 LMX196621 LWT196621 MGP196621 MQL196621 NAH196621 NKD196621 NTZ196621 ODV196621 ONR196621 OXN196621 PHJ196621 PRF196621 QBB196621 QKX196621 QUT196621 REP196621 ROL196621 RYH196621 SID196621 SRZ196621 TBV196621 TLR196621 TVN196621 UFJ196621 UPF196621 UZB196621 VIX196621 VST196621 WCP196621 WML196621 WWH196621 X262147 JV262157 TR262157 ADN262157 ANJ262157 AXF262157 BHB262157 BQX262157 CAT262157 CKP262157 CUL262157 DEH262157 DOD262157 DXZ262157 EHV262157 ERR262157 FBN262157 FLJ262157 FVF262157 GFB262157 GOX262157 GYT262157 HIP262157 HSL262157 ICH262157 IMD262157 IVZ262157 JFV262157 JPR262157 JZN262157 KJJ262157 KTF262157 LDB262157 LMX262157 LWT262157 MGP262157 MQL262157 NAH262157 NKD262157 NTZ262157 ODV262157 ONR262157 OXN262157 PHJ262157 PRF262157 QBB262157 QKX262157 QUT262157 REP262157 ROL262157 RYH262157 SID262157 SRZ262157 TBV262157 TLR262157 TVN262157 UFJ262157 UPF262157 UZB262157 VIX262157 VST262157 WCP262157 WML262157 WWH262157 X327683 JV327693 TR327693 ADN327693 ANJ327693 AXF327693 BHB327693 BQX327693 CAT327693 CKP327693 CUL327693 DEH327693 DOD327693 DXZ327693 EHV327693 ERR327693 FBN327693 FLJ327693 FVF327693 GFB327693 GOX327693 GYT327693 HIP327693 HSL327693 ICH327693 IMD327693 IVZ327693 JFV327693 JPR327693 JZN327693 KJJ327693 KTF327693 LDB327693 LMX327693 LWT327693 MGP327693 MQL327693 NAH327693 NKD327693 NTZ327693 ODV327693 ONR327693 OXN327693 PHJ327693 PRF327693 QBB327693 QKX327693 QUT327693 REP327693 ROL327693 RYH327693 SID327693 SRZ327693 TBV327693 TLR327693 TVN327693 UFJ327693 UPF327693 UZB327693 VIX327693 VST327693 WCP327693 WML327693 WWH327693 X393219 JV393229 TR393229 ADN393229 ANJ393229 AXF393229 BHB393229 BQX393229 CAT393229 CKP393229 CUL393229 DEH393229 DOD393229 DXZ393229 EHV393229 ERR393229 FBN393229 FLJ393229 FVF393229 GFB393229 GOX393229 GYT393229 HIP393229 HSL393229 ICH393229 IMD393229 IVZ393229 JFV393229 JPR393229 JZN393229 KJJ393229 KTF393229 LDB393229 LMX393229 LWT393229 MGP393229 MQL393229 NAH393229 NKD393229 NTZ393229 ODV393229 ONR393229 OXN393229 PHJ393229 PRF393229 QBB393229 QKX393229 QUT393229 REP393229 ROL393229 RYH393229 SID393229 SRZ393229 TBV393229 TLR393229 TVN393229 UFJ393229 UPF393229 UZB393229 VIX393229 VST393229 WCP393229 WML393229 WWH393229 X458755 JV458765 TR458765 ADN458765 ANJ458765 AXF458765 BHB458765 BQX458765 CAT458765 CKP458765 CUL458765 DEH458765 DOD458765 DXZ458765 EHV458765 ERR458765 FBN458765 FLJ458765 FVF458765 GFB458765 GOX458765 GYT458765 HIP458765 HSL458765 ICH458765 IMD458765 IVZ458765 JFV458765 JPR458765 JZN458765 KJJ458765 KTF458765 LDB458765 LMX458765 LWT458765 MGP458765 MQL458765 NAH458765 NKD458765 NTZ458765 ODV458765 ONR458765 OXN458765 PHJ458765 PRF458765 QBB458765 QKX458765 QUT458765 REP458765 ROL458765 RYH458765 SID458765 SRZ458765 TBV458765 TLR458765 TVN458765 UFJ458765 UPF458765 UZB458765 VIX458765 VST458765 WCP458765 WML458765 WWH458765 X524291 JV524301 TR524301 ADN524301 ANJ524301 AXF524301 BHB524301 BQX524301 CAT524301 CKP524301 CUL524301 DEH524301 DOD524301 DXZ524301 EHV524301 ERR524301 FBN524301 FLJ524301 FVF524301 GFB524301 GOX524301 GYT524301 HIP524301 HSL524301 ICH524301 IMD524301 IVZ524301 JFV524301 JPR524301 JZN524301 KJJ524301 KTF524301 LDB524301 LMX524301 LWT524301 MGP524301 MQL524301 NAH524301 NKD524301 NTZ524301 ODV524301 ONR524301 OXN524301 PHJ524301 PRF524301 QBB524301 QKX524301 QUT524301 REP524301 ROL524301 RYH524301 SID524301 SRZ524301 TBV524301 TLR524301 TVN524301 UFJ524301 UPF524301 UZB524301 VIX524301 VST524301 WCP524301 WML524301 WWH524301 X589827 JV589837 TR589837 ADN589837 ANJ589837 AXF589837 BHB589837 BQX589837 CAT589837 CKP589837 CUL589837 DEH589837 DOD589837 DXZ589837 EHV589837 ERR589837 FBN589837 FLJ589837 FVF589837 GFB589837 GOX589837 GYT589837 HIP589837 HSL589837 ICH589837 IMD589837 IVZ589837 JFV589837 JPR589837 JZN589837 KJJ589837 KTF589837 LDB589837 LMX589837 LWT589837 MGP589837 MQL589837 NAH589837 NKD589837 NTZ589837 ODV589837 ONR589837 OXN589837 PHJ589837 PRF589837 QBB589837 QKX589837 QUT589837 REP589837 ROL589837 RYH589837 SID589837 SRZ589837 TBV589837 TLR589837 TVN589837 UFJ589837 UPF589837 UZB589837 VIX589837 VST589837 WCP589837 WML589837 WWH589837 X655363 JV655373 TR655373 ADN655373 ANJ655373 AXF655373 BHB655373 BQX655373 CAT655373 CKP655373 CUL655373 DEH655373 DOD655373 DXZ655373 EHV655373 ERR655373 FBN655373 FLJ655373 FVF655373 GFB655373 GOX655373 GYT655373 HIP655373 HSL655373 ICH655373 IMD655373 IVZ655373 JFV655373 JPR655373 JZN655373 KJJ655373 KTF655373 LDB655373 LMX655373 LWT655373 MGP655373 MQL655373 NAH655373 NKD655373 NTZ655373 ODV655373 ONR655373 OXN655373 PHJ655373 PRF655373 QBB655373 QKX655373 QUT655373 REP655373 ROL655373 RYH655373 SID655373 SRZ655373 TBV655373 TLR655373 TVN655373 UFJ655373 UPF655373 UZB655373 VIX655373 VST655373 WCP655373 WML655373 WWH655373 X720899 JV720909 TR720909 ADN720909 ANJ720909 AXF720909 BHB720909 BQX720909 CAT720909 CKP720909 CUL720909 DEH720909 DOD720909 DXZ720909 EHV720909 ERR720909 FBN720909 FLJ720909 FVF720909 GFB720909 GOX720909 GYT720909 HIP720909 HSL720909 ICH720909 IMD720909 IVZ720909 JFV720909 JPR720909 JZN720909 KJJ720909 KTF720909 LDB720909 LMX720909 LWT720909 MGP720909 MQL720909 NAH720909 NKD720909 NTZ720909 ODV720909 ONR720909 OXN720909 PHJ720909 PRF720909 QBB720909 QKX720909 QUT720909 REP720909 ROL720909 RYH720909 SID720909 SRZ720909 TBV720909 TLR720909 TVN720909 UFJ720909 UPF720909 UZB720909 VIX720909 VST720909 WCP720909 WML720909 WWH720909 X786435 JV786445 TR786445 ADN786445 ANJ786445 AXF786445 BHB786445 BQX786445 CAT786445 CKP786445 CUL786445 DEH786445 DOD786445 DXZ786445 EHV786445 ERR786445 FBN786445 FLJ786445 FVF786445 GFB786445 GOX786445 GYT786445 HIP786445 HSL786445 ICH786445 IMD786445 IVZ786445 JFV786445 JPR786445 JZN786445 KJJ786445 KTF786445 LDB786445 LMX786445 LWT786445 MGP786445 MQL786445 NAH786445 NKD786445 NTZ786445 ODV786445 ONR786445 OXN786445 PHJ786445 PRF786445 QBB786445 QKX786445 QUT786445 REP786445 ROL786445 RYH786445 SID786445 SRZ786445 TBV786445 TLR786445 TVN786445 UFJ786445 UPF786445 UZB786445 VIX786445 VST786445 WCP786445 WML786445 WWH786445 X851971 JV851981 TR851981 ADN851981 ANJ851981 AXF851981 BHB851981 BQX851981 CAT851981 CKP851981 CUL851981 DEH851981 DOD851981 DXZ851981 EHV851981 ERR851981 FBN851981 FLJ851981 FVF851981 GFB851981 GOX851981 GYT851981 HIP851981 HSL851981 ICH851981 IMD851981 IVZ851981 JFV851981 JPR851981 JZN851981 KJJ851981 KTF851981 LDB851981 LMX851981 LWT851981 MGP851981 MQL851981 NAH851981 NKD851981 NTZ851981 ODV851981 ONR851981 OXN851981 PHJ851981 PRF851981 QBB851981 QKX851981 QUT851981 REP851981 ROL851981 RYH851981 SID851981 SRZ851981 TBV851981 TLR851981 TVN851981 UFJ851981 UPF851981 UZB851981 VIX851981 VST851981 WCP851981 WML851981 WWH851981 X917507 JV917517 TR917517 ADN917517 ANJ917517 AXF917517 BHB917517 BQX917517 CAT917517 CKP917517 CUL917517 DEH917517 DOD917517 DXZ917517 EHV917517 ERR917517 FBN917517 FLJ917517 FVF917517 GFB917517 GOX917517 GYT917517 HIP917517 HSL917517 ICH917517 IMD917517 IVZ917517 JFV917517 JPR917517 JZN917517 KJJ917517 KTF917517 LDB917517 LMX917517 LWT917517 MGP917517 MQL917517 NAH917517 NKD917517 NTZ917517 ODV917517 ONR917517 OXN917517 PHJ917517 PRF917517 QBB917517 QKX917517 QUT917517 REP917517 ROL917517 RYH917517 SID917517 SRZ917517 TBV917517 TLR917517 TVN917517 UFJ917517 UPF917517 UZB917517 VIX917517 VST917517 WCP917517 WML917517 WWH917517 X983043 JV983053 TR983053 ADN983053 ANJ983053 AXF983053 BHB983053 BQX983053 CAT983053 CKP983053 CUL983053 DEH983053 DOD983053 DXZ983053 EHV983053 ERR983053 FBN983053 FLJ983053 FVF983053 GFB983053 GOX983053 GYT983053 HIP983053 HSL983053 ICH983053 IMD983053 IVZ983053 JFV983053 JPR983053 JZN983053 KJJ983053 KTF983053 LDB983053 LMX983053 LWT983053 MGP983053 MQL983053 NAH983053 NKD983053 NTZ983053 ODV983053 ONR983053 OXN983053 PHJ983053 PRF983053 QBB983053 QKX983053 QUT983053 REP983053 ROL983053 RYH983053 SID983053 SRZ983053 TBV983053 TLR983053 TVN983053 UFJ983053 UPF983053 UZB983053 VIX983053 VST983053 WCP983053 WML983053 WWH983053 J3 JH3 TD3 ACZ3 AMV3 AWR3 BGN3 BQJ3 CAF3 CKB3 CTX3 DDT3 DNP3 DXL3 EHH3 ERD3 FAZ3 FKV3 FUR3 GEN3 GOJ3 GYF3 HIB3 HRX3 IBT3 ILP3 IVL3 JFH3 JPD3 JYZ3 KIV3 KSR3 LCN3 LMJ3 LWF3 MGB3 MPX3 MZT3 NJP3 NTL3 ODH3 OND3 OWZ3 PGV3 PQR3 QAN3 QKJ3 QUF3 REB3 RNX3 RXT3 SHP3 SRL3 TBH3 TLD3 TUZ3 UEV3 UOR3 UYN3 VIJ3 VSF3 WCB3 WLX3 WVT3 L65539 JJ65539 TF65539 ADB65539 AMX65539 AWT65539 BGP65539 BQL65539 CAH65539 CKD65539 CTZ65539 DDV65539 DNR65539 DXN65539 EHJ65539 ERF65539 FBB65539 FKX65539 FUT65539 GEP65539 GOL65539 GYH65539 HID65539 HRZ65539 IBV65539 ILR65539 IVN65539 JFJ65539 JPF65539 JZB65539 KIX65539 KST65539 LCP65539 LML65539 LWH65539 MGD65539 MPZ65539 MZV65539 NJR65539 NTN65539 ODJ65539 ONF65539 OXB65539 PGX65539 PQT65539 QAP65539 QKL65539 QUH65539 RED65539 RNZ65539 RXV65539 SHR65539 SRN65539 TBJ65539 TLF65539 TVB65539 UEX65539 UOT65539 UYP65539 VIL65539 VSH65539 WCD65539 WLZ65539 WVV65539 L131075 JJ131075 TF131075 ADB131075 AMX131075 AWT131075 BGP131075 BQL131075 CAH131075 CKD131075 CTZ131075 DDV131075 DNR131075 DXN131075 EHJ131075 ERF131075 FBB131075 FKX131075 FUT131075 GEP131075 GOL131075 GYH131075 HID131075 HRZ131075 IBV131075 ILR131075 IVN131075 JFJ131075 JPF131075 JZB131075 KIX131075 KST131075 LCP131075 LML131075 LWH131075 MGD131075 MPZ131075 MZV131075 NJR131075 NTN131075 ODJ131075 ONF131075 OXB131075 PGX131075 PQT131075 QAP131075 QKL131075 QUH131075 RED131075 RNZ131075 RXV131075 SHR131075 SRN131075 TBJ131075 TLF131075 TVB131075 UEX131075 UOT131075 UYP131075 VIL131075 VSH131075 WCD131075 WLZ131075 WVV131075 L196611 JJ196611 TF196611 ADB196611 AMX196611 AWT196611 BGP196611 BQL196611 CAH196611 CKD196611 CTZ196611 DDV196611 DNR196611 DXN196611 EHJ196611 ERF196611 FBB196611 FKX196611 FUT196611 GEP196611 GOL196611 GYH196611 HID196611 HRZ196611 IBV196611 ILR196611 IVN196611 JFJ196611 JPF196611 JZB196611 KIX196611 KST196611 LCP196611 LML196611 LWH196611 MGD196611 MPZ196611 MZV196611 NJR196611 NTN196611 ODJ196611 ONF196611 OXB196611 PGX196611 PQT196611 QAP196611 QKL196611 QUH196611 RED196611 RNZ196611 RXV196611 SHR196611 SRN196611 TBJ196611 TLF196611 TVB196611 UEX196611 UOT196611 UYP196611 VIL196611 VSH196611 WCD196611 WLZ196611 WVV196611 L262147 JJ262147 TF262147 ADB262147 AMX262147 AWT262147 BGP262147 BQL262147 CAH262147 CKD262147 CTZ262147 DDV262147 DNR262147 DXN262147 EHJ262147 ERF262147 FBB262147 FKX262147 FUT262147 GEP262147 GOL262147 GYH262147 HID262147 HRZ262147 IBV262147 ILR262147 IVN262147 JFJ262147 JPF262147 JZB262147 KIX262147 KST262147 LCP262147 LML262147 LWH262147 MGD262147 MPZ262147 MZV262147 NJR262147 NTN262147 ODJ262147 ONF262147 OXB262147 PGX262147 PQT262147 QAP262147 QKL262147 QUH262147 RED262147 RNZ262147 RXV262147 SHR262147 SRN262147 TBJ262147 TLF262147 TVB262147 UEX262147 UOT262147 UYP262147 VIL262147 VSH262147 WCD262147 WLZ262147 WVV262147 L327683 JJ327683 TF327683 ADB327683 AMX327683 AWT327683 BGP327683 BQL327683 CAH327683 CKD327683 CTZ327683 DDV327683 DNR327683 DXN327683 EHJ327683 ERF327683 FBB327683 FKX327683 FUT327683 GEP327683 GOL327683 GYH327683 HID327683 HRZ327683 IBV327683 ILR327683 IVN327683 JFJ327683 JPF327683 JZB327683 KIX327683 KST327683 LCP327683 LML327683 LWH327683 MGD327683 MPZ327683 MZV327683 NJR327683 NTN327683 ODJ327683 ONF327683 OXB327683 PGX327683 PQT327683 QAP327683 QKL327683 QUH327683 RED327683 RNZ327683 RXV327683 SHR327683 SRN327683 TBJ327683 TLF327683 TVB327683 UEX327683 UOT327683 UYP327683 VIL327683 VSH327683 WCD327683 WLZ327683 WVV327683 L393219 JJ393219 TF393219 ADB393219 AMX393219 AWT393219 BGP393219 BQL393219 CAH393219 CKD393219 CTZ393219 DDV393219 DNR393219 DXN393219 EHJ393219 ERF393219 FBB393219 FKX393219 FUT393219 GEP393219 GOL393219 GYH393219 HID393219 HRZ393219 IBV393219 ILR393219 IVN393219 JFJ393219 JPF393219 JZB393219 KIX393219 KST393219 LCP393219 LML393219 LWH393219 MGD393219 MPZ393219 MZV393219 NJR393219 NTN393219 ODJ393219 ONF393219 OXB393219 PGX393219 PQT393219 QAP393219 QKL393219 QUH393219 RED393219 RNZ393219 RXV393219 SHR393219 SRN393219 TBJ393219 TLF393219 TVB393219 UEX393219 UOT393219 UYP393219 VIL393219 VSH393219 WCD393219 WLZ393219 WVV393219 L458755 JJ458755 TF458755 ADB458755 AMX458755 AWT458755 BGP458755 BQL458755 CAH458755 CKD458755 CTZ458755 DDV458755 DNR458755 DXN458755 EHJ458755 ERF458755 FBB458755 FKX458755 FUT458755 GEP458755 GOL458755 GYH458755 HID458755 HRZ458755 IBV458755 ILR458755 IVN458755 JFJ458755 JPF458755 JZB458755 KIX458755 KST458755 LCP458755 LML458755 LWH458755 MGD458755 MPZ458755 MZV458755 NJR458755 NTN458755 ODJ458755 ONF458755 OXB458755 PGX458755 PQT458755 QAP458755 QKL458755 QUH458755 RED458755 RNZ458755 RXV458755 SHR458755 SRN458755 TBJ458755 TLF458755 TVB458755 UEX458755 UOT458755 UYP458755 VIL458755 VSH458755 WCD458755 WLZ458755 WVV458755 L524291 JJ524291 TF524291 ADB524291 AMX524291 AWT524291 BGP524291 BQL524291 CAH524291 CKD524291 CTZ524291 DDV524291 DNR524291 DXN524291 EHJ524291 ERF524291 FBB524291 FKX524291 FUT524291 GEP524291 GOL524291 GYH524291 HID524291 HRZ524291 IBV524291 ILR524291 IVN524291 JFJ524291 JPF524291 JZB524291 KIX524291 KST524291 LCP524291 LML524291 LWH524291 MGD524291 MPZ524291 MZV524291 NJR524291 NTN524291 ODJ524291 ONF524291 OXB524291 PGX524291 PQT524291 QAP524291 QKL524291 QUH524291 RED524291 RNZ524291 RXV524291 SHR524291 SRN524291 TBJ524291 TLF524291 TVB524291 UEX524291 UOT524291 UYP524291 VIL524291 VSH524291 WCD524291 WLZ524291 WVV524291 L589827 JJ589827 TF589827 ADB589827 AMX589827 AWT589827 BGP589827 BQL589827 CAH589827 CKD589827 CTZ589827 DDV589827 DNR589827 DXN589827 EHJ589827 ERF589827 FBB589827 FKX589827 FUT589827 GEP589827 GOL589827 GYH589827 HID589827 HRZ589827 IBV589827 ILR589827 IVN589827 JFJ589827 JPF589827 JZB589827 KIX589827 KST589827 LCP589827 LML589827 LWH589827 MGD589827 MPZ589827 MZV589827 NJR589827 NTN589827 ODJ589827 ONF589827 OXB589827 PGX589827 PQT589827 QAP589827 QKL589827 QUH589827 RED589827 RNZ589827 RXV589827 SHR589827 SRN589827 TBJ589827 TLF589827 TVB589827 UEX589827 UOT589827 UYP589827 VIL589827 VSH589827 WCD589827 WLZ589827 WVV589827 L655363 JJ655363 TF655363 ADB655363 AMX655363 AWT655363 BGP655363 BQL655363 CAH655363 CKD655363 CTZ655363 DDV655363 DNR655363 DXN655363 EHJ655363 ERF655363 FBB655363 FKX655363 FUT655363 GEP655363 GOL655363 GYH655363 HID655363 HRZ655363 IBV655363 ILR655363 IVN655363 JFJ655363 JPF655363 JZB655363 KIX655363 KST655363 LCP655363 LML655363 LWH655363 MGD655363 MPZ655363 MZV655363 NJR655363 NTN655363 ODJ655363 ONF655363 OXB655363 PGX655363 PQT655363 QAP655363 QKL655363 QUH655363 RED655363 RNZ655363 RXV655363 SHR655363 SRN655363 TBJ655363 TLF655363 TVB655363 UEX655363 UOT655363 UYP655363 VIL655363 VSH655363 WCD655363 WLZ655363 WVV655363 L720899 JJ720899 TF720899 ADB720899 AMX720899 AWT720899 BGP720899 BQL720899 CAH720899 CKD720899 CTZ720899 DDV720899 DNR720899 DXN720899 EHJ720899 ERF720899 FBB720899 FKX720899 FUT720899 GEP720899 GOL720899 GYH720899 HID720899 HRZ720899 IBV720899 ILR720899 IVN720899 JFJ720899 JPF720899 JZB720899 KIX720899 KST720899 LCP720899 LML720899 LWH720899 MGD720899 MPZ720899 MZV720899 NJR720899 NTN720899 ODJ720899 ONF720899 OXB720899 PGX720899 PQT720899 QAP720899 QKL720899 QUH720899 RED720899 RNZ720899 RXV720899 SHR720899 SRN720899 TBJ720899 TLF720899 TVB720899 UEX720899 UOT720899 UYP720899 VIL720899 VSH720899 WCD720899 WLZ720899 WVV720899 L786435 JJ786435 TF786435 ADB786435 AMX786435 AWT786435 BGP786435 BQL786435 CAH786435 CKD786435 CTZ786435 DDV786435 DNR786435 DXN786435 EHJ786435 ERF786435 FBB786435 FKX786435 FUT786435 GEP786435 GOL786435 GYH786435 HID786435 HRZ786435 IBV786435 ILR786435 IVN786435 JFJ786435 JPF786435 JZB786435 KIX786435 KST786435 LCP786435 LML786435 LWH786435 MGD786435 MPZ786435 MZV786435 NJR786435 NTN786435 ODJ786435 ONF786435 OXB786435 PGX786435 PQT786435 QAP786435 QKL786435 QUH786435 RED786435 RNZ786435 RXV786435 SHR786435 SRN786435 TBJ786435 TLF786435 TVB786435 UEX786435 UOT786435 UYP786435 VIL786435 VSH786435 WCD786435 WLZ786435 WVV786435 L851971 JJ851971 TF851971 ADB851971 AMX851971 AWT851971 BGP851971 BQL851971 CAH851971 CKD851971 CTZ851971 DDV851971 DNR851971 DXN851971 EHJ851971 ERF851971 FBB851971 FKX851971 FUT851971 GEP851971 GOL851971 GYH851971 HID851971 HRZ851971 IBV851971 ILR851971 IVN851971 JFJ851971 JPF851971 JZB851971 KIX851971 KST851971 LCP851971 LML851971 LWH851971 MGD851971 MPZ851971 MZV851971 NJR851971 NTN851971 ODJ851971 ONF851971 OXB851971 PGX851971 PQT851971 QAP851971 QKL851971 QUH851971 RED851971 RNZ851971 RXV851971 SHR851971 SRN851971 TBJ851971 TLF851971 TVB851971 UEX851971 UOT851971 UYP851971 VIL851971 VSH851971 WCD851971 WLZ851971 WVV851971 L917507 JJ917507 TF917507 ADB917507 AMX917507 AWT917507 BGP917507 BQL917507 CAH917507 CKD917507 CTZ917507 DDV917507 DNR917507 DXN917507 EHJ917507 ERF917507 FBB917507 FKX917507 FUT917507 GEP917507 GOL917507 GYH917507 HID917507 HRZ917507 IBV917507 ILR917507 IVN917507 JFJ917507 JPF917507 JZB917507 KIX917507 KST917507 LCP917507 LML917507 LWH917507 MGD917507 MPZ917507 MZV917507 NJR917507 NTN917507 ODJ917507 ONF917507 OXB917507 PGX917507 PQT917507 QAP917507 QKL917507 QUH917507 RED917507 RNZ917507 RXV917507 SHR917507 SRN917507 TBJ917507 TLF917507 TVB917507 UEX917507 UOT917507 UYP917507 VIL917507 VSH917507 WCD917507 WLZ917507 WVV917507 L983043 JJ983043 TF983043 ADB983043 AMX983043 AWT983043 BGP983043 BQL983043 CAH983043 CKD983043 CTZ983043 DDV983043 DNR983043 DXN983043 EHJ983043 ERF983043 FBB983043 FKX983043 FUT983043 GEP983043 GOL983043 GYH983043 HID983043 HRZ983043 IBV983043 ILR983043 IVN983043 JFJ983043 JPF983043 JZB983043 KIX983043 KST983043 LCP983043 LML983043 LWH983043 MGD983043 MPZ983043 MZV983043 NJR983043 NTN983043 ODJ983043 ONF983043 OXB983043 PGX983043 PQT983043 QAP983043 QKL983043 QUH983043 RED983043 RNZ983043 RXV983043 SHR983043 SRN983043 TBJ983043 TLF983043 TVB983043 UEX983043 UOT983043 UYP983043 VIL983043 VSH983043 WCD983043 WLZ983043 WVV983043 R13 JP13 TL13 ADH13 AND13 AWZ13 BGV13 BQR13 CAN13 CKJ13 CUF13 DEB13 DNX13 DXT13 EHP13 ERL13 FBH13 FLD13 FUZ13 GEV13 GOR13 GYN13 HIJ13 HSF13 ICB13 ILX13 IVT13 JFP13 JPL13 JZH13 KJD13 KSZ13 LCV13 LMR13 LWN13 MGJ13 MQF13 NAB13 NJX13 NTT13 ODP13 ONL13 OXH13 PHD13 PQZ13 QAV13 QKR13 QUN13 REJ13 ROF13 RYB13 SHX13 SRT13 TBP13 TLL13 TVH13 UFD13 UOZ13 UYV13 VIR13 VSN13 WCJ13 WMF13 WWB13 T65539 JR65549 TN65549 ADJ65549 ANF65549 AXB65549 BGX65549 BQT65549 CAP65549 CKL65549 CUH65549 DED65549 DNZ65549 DXV65549 EHR65549 ERN65549 FBJ65549 FLF65549 FVB65549 GEX65549 GOT65549 GYP65549 HIL65549 HSH65549 ICD65549 ILZ65549 IVV65549 JFR65549 JPN65549 JZJ65549 KJF65549 KTB65549 LCX65549 LMT65549 LWP65549 MGL65549 MQH65549 NAD65549 NJZ65549 NTV65549 ODR65549 ONN65549 OXJ65549 PHF65549 PRB65549 QAX65549 QKT65549 QUP65549 REL65549 ROH65549 RYD65549 SHZ65549 SRV65549 TBR65549 TLN65549 TVJ65549 UFF65549 UPB65549 UYX65549 VIT65549 VSP65549 WCL65549 WMH65549 WWD65549 T131075 JR131085 TN131085 ADJ131085 ANF131085 AXB131085 BGX131085 BQT131085 CAP131085 CKL131085 CUH131085 DED131085 DNZ131085 DXV131085 EHR131085 ERN131085 FBJ131085 FLF131085 FVB131085 GEX131085 GOT131085 GYP131085 HIL131085 HSH131085 ICD131085 ILZ131085 IVV131085 JFR131085 JPN131085 JZJ131085 KJF131085 KTB131085 LCX131085 LMT131085 LWP131085 MGL131085 MQH131085 NAD131085 NJZ131085 NTV131085 ODR131085 ONN131085 OXJ131085 PHF131085 PRB131085 QAX131085 QKT131085 QUP131085 REL131085 ROH131085 RYD131085 SHZ131085 SRV131085 TBR131085 TLN131085 TVJ131085 UFF131085 UPB131085 UYX131085 VIT131085 VSP131085 WCL131085 WMH131085 WWD131085 T196611 JR196621 TN196621 ADJ196621 ANF196621 AXB196621 BGX196621 BQT196621 CAP196621 CKL196621 CUH196621 DED196621 DNZ196621 DXV196621 EHR196621 ERN196621 FBJ196621 FLF196621 FVB196621 GEX196621 GOT196621 GYP196621 HIL196621 HSH196621 ICD196621 ILZ196621 IVV196621 JFR196621 JPN196621 JZJ196621 KJF196621 KTB196621 LCX196621 LMT196621 LWP196621 MGL196621 MQH196621 NAD196621 NJZ196621 NTV196621 ODR196621 ONN196621 OXJ196621 PHF196621 PRB196621 QAX196621 QKT196621 QUP196621 REL196621 ROH196621 RYD196621 SHZ196621 SRV196621 TBR196621 TLN196621 TVJ196621 UFF196621 UPB196621 UYX196621 VIT196621 VSP196621 WCL196621 WMH196621 WWD196621 T262147 JR262157 TN262157 ADJ262157 ANF262157 AXB262157 BGX262157 BQT262157 CAP262157 CKL262157 CUH262157 DED262157 DNZ262157 DXV262157 EHR262157 ERN262157 FBJ262157 FLF262157 FVB262157 GEX262157 GOT262157 GYP262157 HIL262157 HSH262157 ICD262157 ILZ262157 IVV262157 JFR262157 JPN262157 JZJ262157 KJF262157 KTB262157 LCX262157 LMT262157 LWP262157 MGL262157 MQH262157 NAD262157 NJZ262157 NTV262157 ODR262157 ONN262157 OXJ262157 PHF262157 PRB262157 QAX262157 QKT262157 QUP262157 REL262157 ROH262157 RYD262157 SHZ262157 SRV262157 TBR262157 TLN262157 TVJ262157 UFF262157 UPB262157 UYX262157 VIT262157 VSP262157 WCL262157 WMH262157 WWD262157 T327683 JR327693 TN327693 ADJ327693 ANF327693 AXB327693 BGX327693 BQT327693 CAP327693 CKL327693 CUH327693 DED327693 DNZ327693 DXV327693 EHR327693 ERN327693 FBJ327693 FLF327693 FVB327693 GEX327693 GOT327693 GYP327693 HIL327693 HSH327693 ICD327693 ILZ327693 IVV327693 JFR327693 JPN327693 JZJ327693 KJF327693 KTB327693 LCX327693 LMT327693 LWP327693 MGL327693 MQH327693 NAD327693 NJZ327693 NTV327693 ODR327693 ONN327693 OXJ327693 PHF327693 PRB327693 QAX327693 QKT327693 QUP327693 REL327693 ROH327693 RYD327693 SHZ327693 SRV327693 TBR327693 TLN327693 TVJ327693 UFF327693 UPB327693 UYX327693 VIT327693 VSP327693 WCL327693 WMH327693 WWD327693 T393219 JR393229 TN393229 ADJ393229 ANF393229 AXB393229 BGX393229 BQT393229 CAP393229 CKL393229 CUH393229 DED393229 DNZ393229 DXV393229 EHR393229 ERN393229 FBJ393229 FLF393229 FVB393229 GEX393229 GOT393229 GYP393229 HIL393229 HSH393229 ICD393229 ILZ393229 IVV393229 JFR393229 JPN393229 JZJ393229 KJF393229 KTB393229 LCX393229 LMT393229 LWP393229 MGL393229 MQH393229 NAD393229 NJZ393229 NTV393229 ODR393229 ONN393229 OXJ393229 PHF393229 PRB393229 QAX393229 QKT393229 QUP393229 REL393229 ROH393229 RYD393229 SHZ393229 SRV393229 TBR393229 TLN393229 TVJ393229 UFF393229 UPB393229 UYX393229 VIT393229 VSP393229 WCL393229 WMH393229 WWD393229 T458755 JR458765 TN458765 ADJ458765 ANF458765 AXB458765 BGX458765 BQT458765 CAP458765 CKL458765 CUH458765 DED458765 DNZ458765 DXV458765 EHR458765 ERN458765 FBJ458765 FLF458765 FVB458765 GEX458765 GOT458765 GYP458765 HIL458765 HSH458765 ICD458765 ILZ458765 IVV458765 JFR458765 JPN458765 JZJ458765 KJF458765 KTB458765 LCX458765 LMT458765 LWP458765 MGL458765 MQH458765 NAD458765 NJZ458765 NTV458765 ODR458765 ONN458765 OXJ458765 PHF458765 PRB458765 QAX458765 QKT458765 QUP458765 REL458765 ROH458765 RYD458765 SHZ458765 SRV458765 TBR458765 TLN458765 TVJ458765 UFF458765 UPB458765 UYX458765 VIT458765 VSP458765 WCL458765 WMH458765 WWD458765 T524291 JR524301 TN524301 ADJ524301 ANF524301 AXB524301 BGX524301 BQT524301 CAP524301 CKL524301 CUH524301 DED524301 DNZ524301 DXV524301 EHR524301 ERN524301 FBJ524301 FLF524301 FVB524301 GEX524301 GOT524301 GYP524301 HIL524301 HSH524301 ICD524301 ILZ524301 IVV524301 JFR524301 JPN524301 JZJ524301 KJF524301 KTB524301 LCX524301 LMT524301 LWP524301 MGL524301 MQH524301 NAD524301 NJZ524301 NTV524301 ODR524301 ONN524301 OXJ524301 PHF524301 PRB524301 QAX524301 QKT524301 QUP524301 REL524301 ROH524301 RYD524301 SHZ524301 SRV524301 TBR524301 TLN524301 TVJ524301 UFF524301 UPB524301 UYX524301 VIT524301 VSP524301 WCL524301 WMH524301 WWD524301 T589827 JR589837 TN589837 ADJ589837 ANF589837 AXB589837 BGX589837 BQT589837 CAP589837 CKL589837 CUH589837 DED589837 DNZ589837 DXV589837 EHR589837 ERN589837 FBJ589837 FLF589837 FVB589837 GEX589837 GOT589837 GYP589837 HIL589837 HSH589837 ICD589837 ILZ589837 IVV589837 JFR589837 JPN589837 JZJ589837 KJF589837 KTB589837 LCX589837 LMT589837 LWP589837 MGL589837 MQH589837 NAD589837 NJZ589837 NTV589837 ODR589837 ONN589837 OXJ589837 PHF589837 PRB589837 QAX589837 QKT589837 QUP589837 REL589837 ROH589837 RYD589837 SHZ589837 SRV589837 TBR589837 TLN589837 TVJ589837 UFF589837 UPB589837 UYX589837 VIT589837 VSP589837 WCL589837 WMH589837 WWD589837 T655363 JR655373 TN655373 ADJ655373 ANF655373 AXB655373 BGX655373 BQT655373 CAP655373 CKL655373 CUH655373 DED655373 DNZ655373 DXV655373 EHR655373 ERN655373 FBJ655373 FLF655373 FVB655373 GEX655373 GOT655373 GYP655373 HIL655373 HSH655373 ICD655373 ILZ655373 IVV655373 JFR655373 JPN655373 JZJ655373 KJF655373 KTB655373 LCX655373 LMT655373 LWP655373 MGL655373 MQH655373 NAD655373 NJZ655373 NTV655373 ODR655373 ONN655373 OXJ655373 PHF655373 PRB655373 QAX655373 QKT655373 QUP655373 REL655373 ROH655373 RYD655373 SHZ655373 SRV655373 TBR655373 TLN655373 TVJ655373 UFF655373 UPB655373 UYX655373 VIT655373 VSP655373 WCL655373 WMH655373 WWD655373 T720899 JR720909 TN720909 ADJ720909 ANF720909 AXB720909 BGX720909 BQT720909 CAP720909 CKL720909 CUH720909 DED720909 DNZ720909 DXV720909 EHR720909 ERN720909 FBJ720909 FLF720909 FVB720909 GEX720909 GOT720909 GYP720909 HIL720909 HSH720909 ICD720909 ILZ720909 IVV720909 JFR720909 JPN720909 JZJ720909 KJF720909 KTB720909 LCX720909 LMT720909 LWP720909 MGL720909 MQH720909 NAD720909 NJZ720909 NTV720909 ODR720909 ONN720909 OXJ720909 PHF720909 PRB720909 QAX720909 QKT720909 QUP720909 REL720909 ROH720909 RYD720909 SHZ720909 SRV720909 TBR720909 TLN720909 TVJ720909 UFF720909 UPB720909 UYX720909 VIT720909 VSP720909 WCL720909 WMH720909 WWD720909 T786435 JR786445 TN786445 ADJ786445 ANF786445 AXB786445 BGX786445 BQT786445 CAP786445 CKL786445 CUH786445 DED786445 DNZ786445 DXV786445 EHR786445 ERN786445 FBJ786445 FLF786445 FVB786445 GEX786445 GOT786445 GYP786445 HIL786445 HSH786445 ICD786445 ILZ786445 IVV786445 JFR786445 JPN786445 JZJ786445 KJF786445 KTB786445 LCX786445 LMT786445 LWP786445 MGL786445 MQH786445 NAD786445 NJZ786445 NTV786445 ODR786445 ONN786445 OXJ786445 PHF786445 PRB786445 QAX786445 QKT786445 QUP786445 REL786445 ROH786445 RYD786445 SHZ786445 SRV786445 TBR786445 TLN786445 TVJ786445 UFF786445 UPB786445 UYX786445 VIT786445 VSP786445 WCL786445 WMH786445 WWD786445 T851971 JR851981 TN851981 ADJ851981 ANF851981 AXB851981 BGX851981 BQT851981 CAP851981 CKL851981 CUH851981 DED851981 DNZ851981 DXV851981 EHR851981 ERN851981 FBJ851981 FLF851981 FVB851981 GEX851981 GOT851981 GYP851981 HIL851981 HSH851981 ICD851981 ILZ851981 IVV851981 JFR851981 JPN851981 JZJ851981 KJF851981 KTB851981 LCX851981 LMT851981 LWP851981 MGL851981 MQH851981 NAD851981 NJZ851981 NTV851981 ODR851981 ONN851981 OXJ851981 PHF851981 PRB851981 QAX851981 QKT851981 QUP851981 REL851981 ROH851981 RYD851981 SHZ851981 SRV851981 TBR851981 TLN851981 TVJ851981 UFF851981 UPB851981 UYX851981 VIT851981 VSP851981 WCL851981 WMH851981 WWD851981 T917507 JR917517 TN917517 ADJ917517 ANF917517 AXB917517 BGX917517 BQT917517 CAP917517 CKL917517 CUH917517 DED917517 DNZ917517 DXV917517 EHR917517 ERN917517 FBJ917517 FLF917517 FVB917517 GEX917517 GOT917517 GYP917517 HIL917517 HSH917517 ICD917517 ILZ917517 IVV917517 JFR917517 JPN917517 JZJ917517 KJF917517 KTB917517 LCX917517 LMT917517 LWP917517 MGL917517 MQH917517 NAD917517 NJZ917517 NTV917517 ODR917517 ONN917517 OXJ917517 PHF917517 PRB917517 QAX917517 QKT917517 QUP917517 REL917517 ROH917517 RYD917517 SHZ917517 SRV917517 TBR917517 TLN917517 TVJ917517 UFF917517 UPB917517 UYX917517 VIT917517 VSP917517 WCL917517 WMH917517 WWD917517 T983043 JR983053 TN983053 ADJ983053 ANF983053 AXB983053 BGX983053 BQT983053 CAP983053 CKL983053 CUH983053 DED983053 DNZ983053 DXV983053 EHR983053 ERN983053 FBJ983053 FLF983053 FVB983053 GEX983053 GOT983053 GYP983053 HIL983053 HSH983053 ICD983053 ILZ983053 IVV983053 JFR983053 JPN983053 JZJ983053 KJF983053 KTB983053 LCX983053 LMT983053 LWP983053 MGL983053 MQH983053 NAD983053 NJZ983053 NTV983053 ODR983053 ONN983053 OXJ983053 PHF983053 PRB983053 QAX983053 QKT983053 QUP983053 REL983053 ROH983053 RYD983053 SHZ983053 SRV983053 TBR983053 TLN983053 TVJ983053 UFF983053 UPB983053 UYX983053 VIT983053 VSP983053 WCL983053 WMH983053 WWD983053 R3 JP3 TL3 ADH3 AND3 AWZ3 BGV3 BQR3 CAN3 CKJ3 CUF3 DEB3 DNX3 DXT3 EHP3 ERL3 FBH3 FLD3 FUZ3 GEV3 GOR3 GYN3 HIJ3 HSF3 ICB3 ILX3 IVT3 JFP3 JPL3 JZH3 KJD3 KSZ3 LCV3 LMR3 LWN3 MGJ3 MQF3 NAB3 NJX3 NTT3 ODP3 ONL3 OXH3 PHD3 PQZ3 QAV3 QKR3 QUN3 REJ3 ROF3 RYB3 SHX3 SRT3 TBP3 TLL3 TVH3 UFD3 UOZ3 UYV3 VIR3 VSN3 WCJ3 WMF3 WWB3 T65529 JR65539 TN65539 ADJ65539 ANF65539 AXB65539 BGX65539 BQT65539 CAP65539 CKL65539 CUH65539 DED65539 DNZ65539 DXV65539 EHR65539 ERN65539 FBJ65539 FLF65539 FVB65539 GEX65539 GOT65539 GYP65539 HIL65539 HSH65539 ICD65539 ILZ65539 IVV65539 JFR65539 JPN65539 JZJ65539 KJF65539 KTB65539 LCX65539 LMT65539 LWP65539 MGL65539 MQH65539 NAD65539 NJZ65539 NTV65539 ODR65539 ONN65539 OXJ65539 PHF65539 PRB65539 QAX65539 QKT65539 QUP65539 REL65539 ROH65539 RYD65539 SHZ65539 SRV65539 TBR65539 TLN65539 TVJ65539 UFF65539 UPB65539 UYX65539 VIT65539 VSP65539 WCL65539 WMH65539 WWD65539 T131065 JR131075 TN131075 ADJ131075 ANF131075 AXB131075 BGX131075 BQT131075 CAP131075 CKL131075 CUH131075 DED131075 DNZ131075 DXV131075 EHR131075 ERN131075 FBJ131075 FLF131075 FVB131075 GEX131075 GOT131075 GYP131075 HIL131075 HSH131075 ICD131075 ILZ131075 IVV131075 JFR131075 JPN131075 JZJ131075 KJF131075 KTB131075 LCX131075 LMT131075 LWP131075 MGL131075 MQH131075 NAD131075 NJZ131075 NTV131075 ODR131075 ONN131075 OXJ131075 PHF131075 PRB131075 QAX131075 QKT131075 QUP131075 REL131075 ROH131075 RYD131075 SHZ131075 SRV131075 TBR131075 TLN131075 TVJ131075 UFF131075 UPB131075 UYX131075 VIT131075 VSP131075 WCL131075 WMH131075 WWD131075 T196601 JR196611 TN196611 ADJ196611 ANF196611 AXB196611 BGX196611 BQT196611 CAP196611 CKL196611 CUH196611 DED196611 DNZ196611 DXV196611 EHR196611 ERN196611 FBJ196611 FLF196611 FVB196611 GEX196611 GOT196611 GYP196611 HIL196611 HSH196611 ICD196611 ILZ196611 IVV196611 JFR196611 JPN196611 JZJ196611 KJF196611 KTB196611 LCX196611 LMT196611 LWP196611 MGL196611 MQH196611 NAD196611 NJZ196611 NTV196611 ODR196611 ONN196611 OXJ196611 PHF196611 PRB196611 QAX196611 QKT196611 QUP196611 REL196611 ROH196611 RYD196611 SHZ196611 SRV196611 TBR196611 TLN196611 TVJ196611 UFF196611 UPB196611 UYX196611 VIT196611 VSP196611 WCL196611 WMH196611 WWD196611 T262137 JR262147 TN262147 ADJ262147 ANF262147 AXB262147 BGX262147 BQT262147 CAP262147 CKL262147 CUH262147 DED262147 DNZ262147 DXV262147 EHR262147 ERN262147 FBJ262147 FLF262147 FVB262147 GEX262147 GOT262147 GYP262147 HIL262147 HSH262147 ICD262147 ILZ262147 IVV262147 JFR262147 JPN262147 JZJ262147 KJF262147 KTB262147 LCX262147 LMT262147 LWP262147 MGL262147 MQH262147 NAD262147 NJZ262147 NTV262147 ODR262147 ONN262147 OXJ262147 PHF262147 PRB262147 QAX262147 QKT262147 QUP262147 REL262147 ROH262147 RYD262147 SHZ262147 SRV262147 TBR262147 TLN262147 TVJ262147 UFF262147 UPB262147 UYX262147 VIT262147 VSP262147 WCL262147 WMH262147 WWD262147 T327673 JR327683 TN327683 ADJ327683 ANF327683 AXB327683 BGX327683 BQT327683 CAP327683 CKL327683 CUH327683 DED327683 DNZ327683 DXV327683 EHR327683 ERN327683 FBJ327683 FLF327683 FVB327683 GEX327683 GOT327683 GYP327683 HIL327683 HSH327683 ICD327683 ILZ327683 IVV327683 JFR327683 JPN327683 JZJ327683 KJF327683 KTB327683 LCX327683 LMT327683 LWP327683 MGL327683 MQH327683 NAD327683 NJZ327683 NTV327683 ODR327683 ONN327683 OXJ327683 PHF327683 PRB327683 QAX327683 QKT327683 QUP327683 REL327683 ROH327683 RYD327683 SHZ327683 SRV327683 TBR327683 TLN327683 TVJ327683 UFF327683 UPB327683 UYX327683 VIT327683 VSP327683 WCL327683 WMH327683 WWD327683 T393209 JR393219 TN393219 ADJ393219 ANF393219 AXB393219 BGX393219 BQT393219 CAP393219 CKL393219 CUH393219 DED393219 DNZ393219 DXV393219 EHR393219 ERN393219 FBJ393219 FLF393219 FVB393219 GEX393219 GOT393219 GYP393219 HIL393219 HSH393219 ICD393219 ILZ393219 IVV393219 JFR393219 JPN393219 JZJ393219 KJF393219 KTB393219 LCX393219 LMT393219 LWP393219 MGL393219 MQH393219 NAD393219 NJZ393219 NTV393219 ODR393219 ONN393219 OXJ393219 PHF393219 PRB393219 QAX393219 QKT393219 QUP393219 REL393219 ROH393219 RYD393219 SHZ393219 SRV393219 TBR393219 TLN393219 TVJ393219 UFF393219 UPB393219 UYX393219 VIT393219 VSP393219 WCL393219 WMH393219 WWD393219 T458745 JR458755 TN458755 ADJ458755 ANF458755 AXB458755 BGX458755 BQT458755 CAP458755 CKL458755 CUH458755 DED458755 DNZ458755 DXV458755 EHR458755 ERN458755 FBJ458755 FLF458755 FVB458755 GEX458755 GOT458755 GYP458755 HIL458755 HSH458755 ICD458755 ILZ458755 IVV458755 JFR458755 JPN458755 JZJ458755 KJF458755 KTB458755 LCX458755 LMT458755 LWP458755 MGL458755 MQH458755 NAD458755 NJZ458755 NTV458755 ODR458755 ONN458755 OXJ458755 PHF458755 PRB458755 QAX458755 QKT458755 QUP458755 REL458755 ROH458755 RYD458755 SHZ458755 SRV458755 TBR458755 TLN458755 TVJ458755 UFF458755 UPB458755 UYX458755 VIT458755 VSP458755 WCL458755 WMH458755 WWD458755 T524281 JR524291 TN524291 ADJ524291 ANF524291 AXB524291 BGX524291 BQT524291 CAP524291 CKL524291 CUH524291 DED524291 DNZ524291 DXV524291 EHR524291 ERN524291 FBJ524291 FLF524291 FVB524291 GEX524291 GOT524291 GYP524291 HIL524291 HSH524291 ICD524291 ILZ524291 IVV524291 JFR524291 JPN524291 JZJ524291 KJF524291 KTB524291 LCX524291 LMT524291 LWP524291 MGL524291 MQH524291 NAD524291 NJZ524291 NTV524291 ODR524291 ONN524291 OXJ524291 PHF524291 PRB524291 QAX524291 QKT524291 QUP524291 REL524291 ROH524291 RYD524291 SHZ524291 SRV524291 TBR524291 TLN524291 TVJ524291 UFF524291 UPB524291 UYX524291 VIT524291 VSP524291 WCL524291 WMH524291 WWD524291 T589817 JR589827 TN589827 ADJ589827 ANF589827 AXB589827 BGX589827 BQT589827 CAP589827 CKL589827 CUH589827 DED589827 DNZ589827 DXV589827 EHR589827 ERN589827 FBJ589827 FLF589827 FVB589827 GEX589827 GOT589827 GYP589827 HIL589827 HSH589827 ICD589827 ILZ589827 IVV589827 JFR589827 JPN589827 JZJ589827 KJF589827 KTB589827 LCX589827 LMT589827 LWP589827 MGL589827 MQH589827 NAD589827 NJZ589827 NTV589827 ODR589827 ONN589827 OXJ589827 PHF589827 PRB589827 QAX589827 QKT589827 QUP589827 REL589827 ROH589827 RYD589827 SHZ589827 SRV589827 TBR589827 TLN589827 TVJ589827 UFF589827 UPB589827 UYX589827 VIT589827 VSP589827 WCL589827 WMH589827 WWD589827 T655353 JR655363 TN655363 ADJ655363 ANF655363 AXB655363 BGX655363 BQT655363 CAP655363 CKL655363 CUH655363 DED655363 DNZ655363 DXV655363 EHR655363 ERN655363 FBJ655363 FLF655363 FVB655363 GEX655363 GOT655363 GYP655363 HIL655363 HSH655363 ICD655363 ILZ655363 IVV655363 JFR655363 JPN655363 JZJ655363 KJF655363 KTB655363 LCX655363 LMT655363 LWP655363 MGL655363 MQH655363 NAD655363 NJZ655363 NTV655363 ODR655363 ONN655363 OXJ655363 PHF655363 PRB655363 QAX655363 QKT655363 QUP655363 REL655363 ROH655363 RYD655363 SHZ655363 SRV655363 TBR655363 TLN655363 TVJ655363 UFF655363 UPB655363 UYX655363 VIT655363 VSP655363 WCL655363 WMH655363 WWD655363 T720889 JR720899 TN720899 ADJ720899 ANF720899 AXB720899 BGX720899 BQT720899 CAP720899 CKL720899 CUH720899 DED720899 DNZ720899 DXV720899 EHR720899 ERN720899 FBJ720899 FLF720899 FVB720899 GEX720899 GOT720899 GYP720899 HIL720899 HSH720899 ICD720899 ILZ720899 IVV720899 JFR720899 JPN720899 JZJ720899 KJF720899 KTB720899 LCX720899 LMT720899 LWP720899 MGL720899 MQH720899 NAD720899 NJZ720899 NTV720899 ODR720899 ONN720899 OXJ720899 PHF720899 PRB720899 QAX720899 QKT720899 QUP720899 REL720899 ROH720899 RYD720899 SHZ720899 SRV720899 TBR720899 TLN720899 TVJ720899 UFF720899 UPB720899 UYX720899 VIT720899 VSP720899 WCL720899 WMH720899 WWD720899 T786425 JR786435 TN786435 ADJ786435 ANF786435 AXB786435 BGX786435 BQT786435 CAP786435 CKL786435 CUH786435 DED786435 DNZ786435 DXV786435 EHR786435 ERN786435 FBJ786435 FLF786435 FVB786435 GEX786435 GOT786435 GYP786435 HIL786435 HSH786435 ICD786435 ILZ786435 IVV786435 JFR786435 JPN786435 JZJ786435 KJF786435 KTB786435 LCX786435 LMT786435 LWP786435 MGL786435 MQH786435 NAD786435 NJZ786435 NTV786435 ODR786435 ONN786435 OXJ786435 PHF786435 PRB786435 QAX786435 QKT786435 QUP786435 REL786435 ROH786435 RYD786435 SHZ786435 SRV786435 TBR786435 TLN786435 TVJ786435 UFF786435 UPB786435 UYX786435 VIT786435 VSP786435 WCL786435 WMH786435 WWD786435 T851961 JR851971 TN851971 ADJ851971 ANF851971 AXB851971 BGX851971 BQT851971 CAP851971 CKL851971 CUH851971 DED851971 DNZ851971 DXV851971 EHR851971 ERN851971 FBJ851971 FLF851971 FVB851971 GEX851971 GOT851971 GYP851971 HIL851971 HSH851971 ICD851971 ILZ851971 IVV851971 JFR851971 JPN851971 JZJ851971 KJF851971 KTB851971 LCX851971 LMT851971 LWP851971 MGL851971 MQH851971 NAD851971 NJZ851971 NTV851971 ODR851971 ONN851971 OXJ851971 PHF851971 PRB851971 QAX851971 QKT851971 QUP851971 REL851971 ROH851971 RYD851971 SHZ851971 SRV851971 TBR851971 TLN851971 TVJ851971 UFF851971 UPB851971 UYX851971 VIT851971 VSP851971 WCL851971 WMH851971 WWD851971 T917497 JR917507 TN917507 ADJ917507 ANF917507 AXB917507 BGX917507 BQT917507 CAP917507 CKL917507 CUH917507 DED917507 DNZ917507 DXV917507 EHR917507 ERN917507 FBJ917507 FLF917507 FVB917507 GEX917507 GOT917507 GYP917507 HIL917507 HSH917507 ICD917507 ILZ917507 IVV917507 JFR917507 JPN917507 JZJ917507 KJF917507 KTB917507 LCX917507 LMT917507 LWP917507 MGL917507 MQH917507 NAD917507 NJZ917507 NTV917507 ODR917507 ONN917507 OXJ917507 PHF917507 PRB917507 QAX917507 QKT917507 QUP917507 REL917507 ROH917507 RYD917507 SHZ917507 SRV917507 TBR917507 TLN917507 TVJ917507 UFF917507 UPB917507 UYX917507 VIT917507 VSP917507 WCL917507 WMH917507 WWD917507 T983033 JR983043 TN983043 ADJ983043 ANF983043 AXB983043 BGX983043 BQT983043 CAP983043 CKL983043 CUH983043 DED983043 DNZ983043 DXV983043 EHR983043 ERN983043 FBJ983043 FLF983043 FVB983043 GEX983043 GOT983043 GYP983043 HIL983043 HSH983043 ICD983043 ILZ983043 IVV983043 JFR983043 JPN983043 JZJ983043 KJF983043 KTB983043 LCX983043 LMT983043 LWP983043 MGL983043 MQH983043 NAD983043 NJZ983043 NTV983043 ODR983043 ONN983043 OXJ983043 PHF983043 PRB983043 QAX983043 QKT983043 QUP983043 REL983043 ROH983043 RYD983043 SHZ983043 SRV983043 TBR983043 TLN983043 TVJ983043 UFF983043 UPB983043 UYX983043 VIT983043 VSP983043 WCL983043 WMH983043 WWD983043 V3 JT3 TP3 ADL3 ANH3 AXD3 BGZ3 BQV3 CAR3 CKN3 CUJ3 DEF3 DOB3 DXX3 EHT3 ERP3 FBL3 FLH3 FVD3 GEZ3 GOV3 GYR3 HIN3 HSJ3 ICF3 IMB3 IVX3 JFT3 JPP3 JZL3 KJH3 KTD3 LCZ3 LMV3 LWR3 MGN3 MQJ3 NAF3 NKB3 NTX3 ODT3 ONP3 OXL3 PHH3 PRD3 QAZ3 QKV3 QUR3 REN3 ROJ3 RYF3 SIB3 SRX3 TBT3 TLP3 TVL3 UFH3 UPD3 UYZ3 VIV3 VSR3 WCN3 WMJ3 WWF3 X65529 JV65539 TR65539 ADN65539 ANJ65539 AXF65539 BHB65539 BQX65539 CAT65539 CKP65539 CUL65539 DEH65539 DOD65539 DXZ65539 EHV65539 ERR65539 FBN65539 FLJ65539 FVF65539 GFB65539 GOX65539 GYT65539 HIP65539 HSL65539 ICH65539 IMD65539 IVZ65539 JFV65539 JPR65539 JZN65539 KJJ65539 KTF65539 LDB65539 LMX65539 LWT65539 MGP65539 MQL65539 NAH65539 NKD65539 NTZ65539 ODV65539 ONR65539 OXN65539 PHJ65539 PRF65539 QBB65539 QKX65539 QUT65539 REP65539 ROL65539 RYH65539 SID65539 SRZ65539 TBV65539 TLR65539 TVN65539 UFJ65539 UPF65539 UZB65539 VIX65539 VST65539 WCP65539 WML65539 WWH65539 X131065 JV131075 TR131075 ADN131075 ANJ131075 AXF131075 BHB131075 BQX131075 CAT131075 CKP131075 CUL131075 DEH131075 DOD131075 DXZ131075 EHV131075 ERR131075 FBN131075 FLJ131075 FVF131075 GFB131075 GOX131075 GYT131075 HIP131075 HSL131075 ICH131075 IMD131075 IVZ131075 JFV131075 JPR131075 JZN131075 KJJ131075 KTF131075 LDB131075 LMX131075 LWT131075 MGP131075 MQL131075 NAH131075 NKD131075 NTZ131075 ODV131075 ONR131075 OXN131075 PHJ131075 PRF131075 QBB131075 QKX131075 QUT131075 REP131075 ROL131075 RYH131075 SID131075 SRZ131075 TBV131075 TLR131075 TVN131075 UFJ131075 UPF131075 UZB131075 VIX131075 VST131075 WCP131075 WML131075 WWH131075 X196601 JV196611 TR196611 ADN196611 ANJ196611 AXF196611 BHB196611 BQX196611 CAT196611 CKP196611 CUL196611 DEH196611 DOD196611 DXZ196611 EHV196611 ERR196611 FBN196611 FLJ196611 FVF196611 GFB196611 GOX196611 GYT196611 HIP196611 HSL196611 ICH196611 IMD196611 IVZ196611 JFV196611 JPR196611 JZN196611 KJJ196611 KTF196611 LDB196611 LMX196611 LWT196611 MGP196611 MQL196611 NAH196611 NKD196611 NTZ196611 ODV196611 ONR196611 OXN196611 PHJ196611 PRF196611 QBB196611 QKX196611 QUT196611 REP196611 ROL196611 RYH196611 SID196611 SRZ196611 TBV196611 TLR196611 TVN196611 UFJ196611 UPF196611 UZB196611 VIX196611 VST196611 WCP196611 WML196611 WWH196611 X262137 JV262147 TR262147 ADN262147 ANJ262147 AXF262147 BHB262147 BQX262147 CAT262147 CKP262147 CUL262147 DEH262147 DOD262147 DXZ262147 EHV262147 ERR262147 FBN262147 FLJ262147 FVF262147 GFB262147 GOX262147 GYT262147 HIP262147 HSL262147 ICH262147 IMD262147 IVZ262147 JFV262147 JPR262147 JZN262147 KJJ262147 KTF262147 LDB262147 LMX262147 LWT262147 MGP262147 MQL262147 NAH262147 NKD262147 NTZ262147 ODV262147 ONR262147 OXN262147 PHJ262147 PRF262147 QBB262147 QKX262147 QUT262147 REP262147 ROL262147 RYH262147 SID262147 SRZ262147 TBV262147 TLR262147 TVN262147 UFJ262147 UPF262147 UZB262147 VIX262147 VST262147 WCP262147 WML262147 WWH262147 X327673 JV327683 TR327683 ADN327683 ANJ327683 AXF327683 BHB327683 BQX327683 CAT327683 CKP327683 CUL327683 DEH327683 DOD327683 DXZ327683 EHV327683 ERR327683 FBN327683 FLJ327683 FVF327683 GFB327683 GOX327683 GYT327683 HIP327683 HSL327683 ICH327683 IMD327683 IVZ327683 JFV327683 JPR327683 JZN327683 KJJ327683 KTF327683 LDB327683 LMX327683 LWT327683 MGP327683 MQL327683 NAH327683 NKD327683 NTZ327683 ODV327683 ONR327683 OXN327683 PHJ327683 PRF327683 QBB327683 QKX327683 QUT327683 REP327683 ROL327683 RYH327683 SID327683 SRZ327683 TBV327683 TLR327683 TVN327683 UFJ327683 UPF327683 UZB327683 VIX327683 VST327683 WCP327683 WML327683 WWH327683 X393209 JV393219 TR393219 ADN393219 ANJ393219 AXF393219 BHB393219 BQX393219 CAT393219 CKP393219 CUL393219 DEH393219 DOD393219 DXZ393219 EHV393219 ERR393219 FBN393219 FLJ393219 FVF393219 GFB393219 GOX393219 GYT393219 HIP393219 HSL393219 ICH393219 IMD393219 IVZ393219 JFV393219 JPR393219 JZN393219 KJJ393219 KTF393219 LDB393219 LMX393219 LWT393219 MGP393219 MQL393219 NAH393219 NKD393219 NTZ393219 ODV393219 ONR393219 OXN393219 PHJ393219 PRF393219 QBB393219 QKX393219 QUT393219 REP393219 ROL393219 RYH393219 SID393219 SRZ393219 TBV393219 TLR393219 TVN393219 UFJ393219 UPF393219 UZB393219 VIX393219 VST393219 WCP393219 WML393219 WWH393219 X458745 JV458755 TR458755 ADN458755 ANJ458755 AXF458755 BHB458755 BQX458755 CAT458755 CKP458755 CUL458755 DEH458755 DOD458755 DXZ458755 EHV458755 ERR458755 FBN458755 FLJ458755 FVF458755 GFB458755 GOX458755 GYT458755 HIP458755 HSL458755 ICH458755 IMD458755 IVZ458755 JFV458755 JPR458755 JZN458755 KJJ458755 KTF458755 LDB458755 LMX458755 LWT458755 MGP458755 MQL458755 NAH458755 NKD458755 NTZ458755 ODV458755 ONR458755 OXN458755 PHJ458755 PRF458755 QBB458755 QKX458755 QUT458755 REP458755 ROL458755 RYH458755 SID458755 SRZ458755 TBV458755 TLR458755 TVN458755 UFJ458755 UPF458755 UZB458755 VIX458755 VST458755 WCP458755 WML458755 WWH458755 X524281 JV524291 TR524291 ADN524291 ANJ524291 AXF524291 BHB524291 BQX524291 CAT524291 CKP524291 CUL524291 DEH524291 DOD524291 DXZ524291 EHV524291 ERR524291 FBN524291 FLJ524291 FVF524291 GFB524291 GOX524291 GYT524291 HIP524291 HSL524291 ICH524291 IMD524291 IVZ524291 JFV524291 JPR524291 JZN524291 KJJ524291 KTF524291 LDB524291 LMX524291 LWT524291 MGP524291 MQL524291 NAH524291 NKD524291 NTZ524291 ODV524291 ONR524291 OXN524291 PHJ524291 PRF524291 QBB524291 QKX524291 QUT524291 REP524291 ROL524291 RYH524291 SID524291 SRZ524291 TBV524291 TLR524291 TVN524291 UFJ524291 UPF524291 UZB524291 VIX524291 VST524291 WCP524291 WML524291 WWH524291 X589817 JV589827 TR589827 ADN589827 ANJ589827 AXF589827 BHB589827 BQX589827 CAT589827 CKP589827 CUL589827 DEH589827 DOD589827 DXZ589827 EHV589827 ERR589827 FBN589827 FLJ589827 FVF589827 GFB589827 GOX589827 GYT589827 HIP589827 HSL589827 ICH589827 IMD589827 IVZ589827 JFV589827 JPR589827 JZN589827 KJJ589827 KTF589827 LDB589827 LMX589827 LWT589827 MGP589827 MQL589827 NAH589827 NKD589827 NTZ589827 ODV589827 ONR589827 OXN589827 PHJ589827 PRF589827 QBB589827 QKX589827 QUT589827 REP589827 ROL589827 RYH589827 SID589827 SRZ589827 TBV589827 TLR589827 TVN589827 UFJ589827 UPF589827 UZB589827 VIX589827 VST589827 WCP589827 WML589827 WWH589827 X655353 JV655363 TR655363 ADN655363 ANJ655363 AXF655363 BHB655363 BQX655363 CAT655363 CKP655363 CUL655363 DEH655363 DOD655363 DXZ655363 EHV655363 ERR655363 FBN655363 FLJ655363 FVF655363 GFB655363 GOX655363 GYT655363 HIP655363 HSL655363 ICH655363 IMD655363 IVZ655363 JFV655363 JPR655363 JZN655363 KJJ655363 KTF655363 LDB655363 LMX655363 LWT655363 MGP655363 MQL655363 NAH655363 NKD655363 NTZ655363 ODV655363 ONR655363 OXN655363 PHJ655363 PRF655363 QBB655363 QKX655363 QUT655363 REP655363 ROL655363 RYH655363 SID655363 SRZ655363 TBV655363 TLR655363 TVN655363 UFJ655363 UPF655363 UZB655363 VIX655363 VST655363 WCP655363 WML655363 WWH655363 X720889 JV720899 TR720899 ADN720899 ANJ720899 AXF720899 BHB720899 BQX720899 CAT720899 CKP720899 CUL720899 DEH720899 DOD720899 DXZ720899 EHV720899 ERR720899 FBN720899 FLJ720899 FVF720899 GFB720899 GOX720899 GYT720899 HIP720899 HSL720899 ICH720899 IMD720899 IVZ720899 JFV720899 JPR720899 JZN720899 KJJ720899 KTF720899 LDB720899 LMX720899 LWT720899 MGP720899 MQL720899 NAH720899 NKD720899 NTZ720899 ODV720899 ONR720899 OXN720899 PHJ720899 PRF720899 QBB720899 QKX720899 QUT720899 REP720899 ROL720899 RYH720899 SID720899 SRZ720899 TBV720899 TLR720899 TVN720899 UFJ720899 UPF720899 UZB720899 VIX720899 VST720899 WCP720899 WML720899 WWH720899 X786425 JV786435 TR786435 ADN786435 ANJ786435 AXF786435 BHB786435 BQX786435 CAT786435 CKP786435 CUL786435 DEH786435 DOD786435 DXZ786435 EHV786435 ERR786435 FBN786435 FLJ786435 FVF786435 GFB786435 GOX786435 GYT786435 HIP786435 HSL786435 ICH786435 IMD786435 IVZ786435 JFV786435 JPR786435 JZN786435 KJJ786435 KTF786435 LDB786435 LMX786435 LWT786435 MGP786435 MQL786435 NAH786435 NKD786435 NTZ786435 ODV786435 ONR786435 OXN786435 PHJ786435 PRF786435 QBB786435 QKX786435 QUT786435 REP786435 ROL786435 RYH786435 SID786435 SRZ786435 TBV786435 TLR786435 TVN786435 UFJ786435 UPF786435 UZB786435 VIX786435 VST786435 WCP786435 WML786435 WWH786435 X851961 JV851971 TR851971 ADN851971 ANJ851971 AXF851971 BHB851971 BQX851971 CAT851971 CKP851971 CUL851971 DEH851971 DOD851971 DXZ851971 EHV851971 ERR851971 FBN851971 FLJ851971 FVF851971 GFB851971 GOX851971 GYT851971 HIP851971 HSL851971 ICH851971 IMD851971 IVZ851971 JFV851971 JPR851971 JZN851971 KJJ851971 KTF851971 LDB851971 LMX851971 LWT851971 MGP851971 MQL851971 NAH851971 NKD851971 NTZ851971 ODV851971 ONR851971 OXN851971 PHJ851971 PRF851971 QBB851971 QKX851971 QUT851971 REP851971 ROL851971 RYH851971 SID851971 SRZ851971 TBV851971 TLR851971 TVN851971 UFJ851971 UPF851971 UZB851971 VIX851971 VST851971 WCP851971 WML851971 WWH851971 X917497 JV917507 TR917507 ADN917507 ANJ917507 AXF917507 BHB917507 BQX917507 CAT917507 CKP917507 CUL917507 DEH917507 DOD917507 DXZ917507 EHV917507 ERR917507 FBN917507 FLJ917507 FVF917507 GFB917507 GOX917507 GYT917507 HIP917507 HSL917507 ICH917507 IMD917507 IVZ917507 JFV917507 JPR917507 JZN917507 KJJ917507 KTF917507 LDB917507 LMX917507 LWT917507 MGP917507 MQL917507 NAH917507 NKD917507 NTZ917507 ODV917507 ONR917507 OXN917507 PHJ917507 PRF917507 QBB917507 QKX917507 QUT917507 REP917507 ROL917507 RYH917507 SID917507 SRZ917507 TBV917507 TLR917507 TVN917507 UFJ917507 UPF917507 UZB917507 VIX917507 VST917507 WCP917507 WML917507 WWH917507 X983033 JV983043 TR983043 ADN983043 ANJ983043 AXF983043 BHB983043 BQX983043 CAT983043 CKP983043 CUL983043 DEH983043 DOD983043 DXZ983043 EHV983043 ERR983043 FBN983043 FLJ983043 FVF983043 GFB983043 GOX983043 GYT983043 HIP983043 HSL983043 ICH983043 IMD983043 IVZ983043 JFV983043 JPR983043 JZN983043 KJJ983043 KTF983043 LDB983043 LMX983043 LWT983043 MGP983043 MQL983043 NAH983043 NKD983043 NTZ983043 ODV983043 ONR983043 OXN983043 PHJ983043 PRF983043 QBB983043 QKX983043 QUT983043 REP983043 ROL983043 RYH983043 SID983043 SRZ983043 TBV983043 TLR983043 TVN983043 UFJ983043 UPF983043 UZB983043 VIX983043 VST983043 WCP983043 WML983043 WWH983043 V8 JT8 TP8 ADL8 ANH8 AXD8 BGZ8 BQV8 CAR8 CKN8 CUJ8 DEF8 DOB8 DXX8 EHT8 ERP8 FBL8 FLH8 FVD8 GEZ8 GOV8 GYR8 HIN8 HSJ8 ICF8 IMB8 IVX8 JFT8 JPP8 JZL8 KJH8 KTD8 LCZ8 LMV8 LWR8 MGN8 MQJ8 NAF8 NKB8 NTX8 ODT8 ONP8 OXL8 PHH8 PRD8 QAZ8 QKV8 QUR8 REN8 ROJ8 RYF8 SIB8 SRX8 TBT8 TLP8 TVL8 UFH8 UPD8 UYZ8 VIV8 VSR8 WCN8 WMJ8 WWF8 X65534 JV65544 TR65544 ADN65544 ANJ65544 AXF65544 BHB65544 BQX65544 CAT65544 CKP65544 CUL65544 DEH65544 DOD65544 DXZ65544 EHV65544 ERR65544 FBN65544 FLJ65544 FVF65544 GFB65544 GOX65544 GYT65544 HIP65544 HSL65544 ICH65544 IMD65544 IVZ65544 JFV65544 JPR65544 JZN65544 KJJ65544 KTF65544 LDB65544 LMX65544 LWT65544 MGP65544 MQL65544 NAH65544 NKD65544 NTZ65544 ODV65544 ONR65544 OXN65544 PHJ65544 PRF65544 QBB65544 QKX65544 QUT65544 REP65544 ROL65544 RYH65544 SID65544 SRZ65544 TBV65544 TLR65544 TVN65544 UFJ65544 UPF65544 UZB65544 VIX65544 VST65544 WCP65544 WML65544 WWH65544 X131070 JV131080 TR131080 ADN131080 ANJ131080 AXF131080 BHB131080 BQX131080 CAT131080 CKP131080 CUL131080 DEH131080 DOD131080 DXZ131080 EHV131080 ERR131080 FBN131080 FLJ131080 FVF131080 GFB131080 GOX131080 GYT131080 HIP131080 HSL131080 ICH131080 IMD131080 IVZ131080 JFV131080 JPR131080 JZN131080 KJJ131080 KTF131080 LDB131080 LMX131080 LWT131080 MGP131080 MQL131080 NAH131080 NKD131080 NTZ131080 ODV131080 ONR131080 OXN131080 PHJ131080 PRF131080 QBB131080 QKX131080 QUT131080 REP131080 ROL131080 RYH131080 SID131080 SRZ131080 TBV131080 TLR131080 TVN131080 UFJ131080 UPF131080 UZB131080 VIX131080 VST131080 WCP131080 WML131080 WWH131080 X196606 JV196616 TR196616 ADN196616 ANJ196616 AXF196616 BHB196616 BQX196616 CAT196616 CKP196616 CUL196616 DEH196616 DOD196616 DXZ196616 EHV196616 ERR196616 FBN196616 FLJ196616 FVF196616 GFB196616 GOX196616 GYT196616 HIP196616 HSL196616 ICH196616 IMD196616 IVZ196616 JFV196616 JPR196616 JZN196616 KJJ196616 KTF196616 LDB196616 LMX196616 LWT196616 MGP196616 MQL196616 NAH196616 NKD196616 NTZ196616 ODV196616 ONR196616 OXN196616 PHJ196616 PRF196616 QBB196616 QKX196616 QUT196616 REP196616 ROL196616 RYH196616 SID196616 SRZ196616 TBV196616 TLR196616 TVN196616 UFJ196616 UPF196616 UZB196616 VIX196616 VST196616 WCP196616 WML196616 WWH196616 X262142 JV262152 TR262152 ADN262152 ANJ262152 AXF262152 BHB262152 BQX262152 CAT262152 CKP262152 CUL262152 DEH262152 DOD262152 DXZ262152 EHV262152 ERR262152 FBN262152 FLJ262152 FVF262152 GFB262152 GOX262152 GYT262152 HIP262152 HSL262152 ICH262152 IMD262152 IVZ262152 JFV262152 JPR262152 JZN262152 KJJ262152 KTF262152 LDB262152 LMX262152 LWT262152 MGP262152 MQL262152 NAH262152 NKD262152 NTZ262152 ODV262152 ONR262152 OXN262152 PHJ262152 PRF262152 QBB262152 QKX262152 QUT262152 REP262152 ROL262152 RYH262152 SID262152 SRZ262152 TBV262152 TLR262152 TVN262152 UFJ262152 UPF262152 UZB262152 VIX262152 VST262152 WCP262152 WML262152 WWH262152 X327678 JV327688 TR327688 ADN327688 ANJ327688 AXF327688 BHB327688 BQX327688 CAT327688 CKP327688 CUL327688 DEH327688 DOD327688 DXZ327688 EHV327688 ERR327688 FBN327688 FLJ327688 FVF327688 GFB327688 GOX327688 GYT327688 HIP327688 HSL327688 ICH327688 IMD327688 IVZ327688 JFV327688 JPR327688 JZN327688 KJJ327688 KTF327688 LDB327688 LMX327688 LWT327688 MGP327688 MQL327688 NAH327688 NKD327688 NTZ327688 ODV327688 ONR327688 OXN327688 PHJ327688 PRF327688 QBB327688 QKX327688 QUT327688 REP327688 ROL327688 RYH327688 SID327688 SRZ327688 TBV327688 TLR327688 TVN327688 UFJ327688 UPF327688 UZB327688 VIX327688 VST327688 WCP327688 WML327688 WWH327688 X393214 JV393224 TR393224 ADN393224 ANJ393224 AXF393224 BHB393224 BQX393224 CAT393224 CKP393224 CUL393224 DEH393224 DOD393224 DXZ393224 EHV393224 ERR393224 FBN393224 FLJ393224 FVF393224 GFB393224 GOX393224 GYT393224 HIP393224 HSL393224 ICH393224 IMD393224 IVZ393224 JFV393224 JPR393224 JZN393224 KJJ393224 KTF393224 LDB393224 LMX393224 LWT393224 MGP393224 MQL393224 NAH393224 NKD393224 NTZ393224 ODV393224 ONR393224 OXN393224 PHJ393224 PRF393224 QBB393224 QKX393224 QUT393224 REP393224 ROL393224 RYH393224 SID393224 SRZ393224 TBV393224 TLR393224 TVN393224 UFJ393224 UPF393224 UZB393224 VIX393224 VST393224 WCP393224 WML393224 WWH393224 X458750 JV458760 TR458760 ADN458760 ANJ458760 AXF458760 BHB458760 BQX458760 CAT458760 CKP458760 CUL458760 DEH458760 DOD458760 DXZ458760 EHV458760 ERR458760 FBN458760 FLJ458760 FVF458760 GFB458760 GOX458760 GYT458760 HIP458760 HSL458760 ICH458760 IMD458760 IVZ458760 JFV458760 JPR458760 JZN458760 KJJ458760 KTF458760 LDB458760 LMX458760 LWT458760 MGP458760 MQL458760 NAH458760 NKD458760 NTZ458760 ODV458760 ONR458760 OXN458760 PHJ458760 PRF458760 QBB458760 QKX458760 QUT458760 REP458760 ROL458760 RYH458760 SID458760 SRZ458760 TBV458760 TLR458760 TVN458760 UFJ458760 UPF458760 UZB458760 VIX458760 VST458760 WCP458760 WML458760 WWH458760 X524286 JV524296 TR524296 ADN524296 ANJ524296 AXF524296 BHB524296 BQX524296 CAT524296 CKP524296 CUL524296 DEH524296 DOD524296 DXZ524296 EHV524296 ERR524296 FBN524296 FLJ524296 FVF524296 GFB524296 GOX524296 GYT524296 HIP524296 HSL524296 ICH524296 IMD524296 IVZ524296 JFV524296 JPR524296 JZN524296 KJJ524296 KTF524296 LDB524296 LMX524296 LWT524296 MGP524296 MQL524296 NAH524296 NKD524296 NTZ524296 ODV524296 ONR524296 OXN524296 PHJ524296 PRF524296 QBB524296 QKX524296 QUT524296 REP524296 ROL524296 RYH524296 SID524296 SRZ524296 TBV524296 TLR524296 TVN524296 UFJ524296 UPF524296 UZB524296 VIX524296 VST524296 WCP524296 WML524296 WWH524296 X589822 JV589832 TR589832 ADN589832 ANJ589832 AXF589832 BHB589832 BQX589832 CAT589832 CKP589832 CUL589832 DEH589832 DOD589832 DXZ589832 EHV589832 ERR589832 FBN589832 FLJ589832 FVF589832 GFB589832 GOX589832 GYT589832 HIP589832 HSL589832 ICH589832 IMD589832 IVZ589832 JFV589832 JPR589832 JZN589832 KJJ589832 KTF589832 LDB589832 LMX589832 LWT589832 MGP589832 MQL589832 NAH589832 NKD589832 NTZ589832 ODV589832 ONR589832 OXN589832 PHJ589832 PRF589832 QBB589832 QKX589832 QUT589832 REP589832 ROL589832 RYH589832 SID589832 SRZ589832 TBV589832 TLR589832 TVN589832 UFJ589832 UPF589832 UZB589832 VIX589832 VST589832 WCP589832 WML589832 WWH589832 X655358 JV655368 TR655368 ADN655368 ANJ655368 AXF655368 BHB655368 BQX655368 CAT655368 CKP655368 CUL655368 DEH655368 DOD655368 DXZ655368 EHV655368 ERR655368 FBN655368 FLJ655368 FVF655368 GFB655368 GOX655368 GYT655368 HIP655368 HSL655368 ICH655368 IMD655368 IVZ655368 JFV655368 JPR655368 JZN655368 KJJ655368 KTF655368 LDB655368 LMX655368 LWT655368 MGP655368 MQL655368 NAH655368 NKD655368 NTZ655368 ODV655368 ONR655368 OXN655368 PHJ655368 PRF655368 QBB655368 QKX655368 QUT655368 REP655368 ROL655368 RYH655368 SID655368 SRZ655368 TBV655368 TLR655368 TVN655368 UFJ655368 UPF655368 UZB655368 VIX655368 VST655368 WCP655368 WML655368 WWH655368 X720894 JV720904 TR720904 ADN720904 ANJ720904 AXF720904 BHB720904 BQX720904 CAT720904 CKP720904 CUL720904 DEH720904 DOD720904 DXZ720904 EHV720904 ERR720904 FBN720904 FLJ720904 FVF720904 GFB720904 GOX720904 GYT720904 HIP720904 HSL720904 ICH720904 IMD720904 IVZ720904 JFV720904 JPR720904 JZN720904 KJJ720904 KTF720904 LDB720904 LMX720904 LWT720904 MGP720904 MQL720904 NAH720904 NKD720904 NTZ720904 ODV720904 ONR720904 OXN720904 PHJ720904 PRF720904 QBB720904 QKX720904 QUT720904 REP720904 ROL720904 RYH720904 SID720904 SRZ720904 TBV720904 TLR720904 TVN720904 UFJ720904 UPF720904 UZB720904 VIX720904 VST720904 WCP720904 WML720904 WWH720904 X786430 JV786440 TR786440 ADN786440 ANJ786440 AXF786440 BHB786440 BQX786440 CAT786440 CKP786440 CUL786440 DEH786440 DOD786440 DXZ786440 EHV786440 ERR786440 FBN786440 FLJ786440 FVF786440 GFB786440 GOX786440 GYT786440 HIP786440 HSL786440 ICH786440 IMD786440 IVZ786440 JFV786440 JPR786440 JZN786440 KJJ786440 KTF786440 LDB786440 LMX786440 LWT786440 MGP786440 MQL786440 NAH786440 NKD786440 NTZ786440 ODV786440 ONR786440 OXN786440 PHJ786440 PRF786440 QBB786440 QKX786440 QUT786440 REP786440 ROL786440 RYH786440 SID786440 SRZ786440 TBV786440 TLR786440 TVN786440 UFJ786440 UPF786440 UZB786440 VIX786440 VST786440 WCP786440 WML786440 WWH786440 X851966 JV851976 TR851976 ADN851976 ANJ851976 AXF851976 BHB851976 BQX851976 CAT851976 CKP851976 CUL851976 DEH851976 DOD851976 DXZ851976 EHV851976 ERR851976 FBN851976 FLJ851976 FVF851976 GFB851976 GOX851976 GYT851976 HIP851976 HSL851976 ICH851976 IMD851976 IVZ851976 JFV851976 JPR851976 JZN851976 KJJ851976 KTF851976 LDB851976 LMX851976 LWT851976 MGP851976 MQL851976 NAH851976 NKD851976 NTZ851976 ODV851976 ONR851976 OXN851976 PHJ851976 PRF851976 QBB851976 QKX851976 QUT851976 REP851976 ROL851976 RYH851976 SID851976 SRZ851976 TBV851976 TLR851976 TVN851976 UFJ851976 UPF851976 UZB851976 VIX851976 VST851976 WCP851976 WML851976 WWH851976 X917502 JV917512 TR917512 ADN917512 ANJ917512 AXF917512 BHB917512 BQX917512 CAT917512 CKP917512 CUL917512 DEH917512 DOD917512 DXZ917512 EHV917512 ERR917512 FBN917512 FLJ917512 FVF917512 GFB917512 GOX917512 GYT917512 HIP917512 HSL917512 ICH917512 IMD917512 IVZ917512 JFV917512 JPR917512 JZN917512 KJJ917512 KTF917512 LDB917512 LMX917512 LWT917512 MGP917512 MQL917512 NAH917512 NKD917512 NTZ917512 ODV917512 ONR917512 OXN917512 PHJ917512 PRF917512 QBB917512 QKX917512 QUT917512 REP917512 ROL917512 RYH917512 SID917512 SRZ917512 TBV917512 TLR917512 TVN917512 UFJ917512 UPF917512 UZB917512 VIX917512 VST917512 WCP917512 WML917512 WWH917512 X983038 JV983048 TR983048 ADN983048 ANJ983048 AXF983048 BHB983048 BQX983048 CAT983048 CKP983048 CUL983048 DEH983048 DOD983048 DXZ983048 EHV983048 ERR983048 FBN983048 FLJ983048 FVF983048 GFB983048 GOX983048 GYT983048 HIP983048 HSL983048 ICH983048 IMD983048 IVZ983048 JFV983048 JPR983048 JZN983048 KJJ983048 KTF983048 LDB983048 LMX983048 LWT983048 MGP983048 MQL983048 NAH983048 NKD983048 NTZ983048 ODV983048 ONR983048 OXN983048 PHJ983048 PRF983048 QBB983048 QKX983048 QUT983048 REP983048 ROL983048 RYH983048 SID983048 SRZ983048 TBV983048 TLR983048 TVN983048 UFJ983048 UPF983048 UZB983048 VIX983048 VST983048 WCP983048 WML983048 WWH983048 R8 JP8 TL8 ADH8 AND8 AWZ8 BGV8 BQR8 CAN8 CKJ8 CUF8 DEB8 DNX8 DXT8 EHP8 ERL8 FBH8 FLD8 FUZ8 GEV8 GOR8 GYN8 HIJ8 HSF8 ICB8 ILX8 IVT8 JFP8 JPL8 JZH8 KJD8 KSZ8 LCV8 LMR8 LWN8 MGJ8 MQF8 NAB8 NJX8 NTT8 ODP8 ONL8 OXH8 PHD8 PQZ8 QAV8 QKR8 QUN8 REJ8 ROF8 RYB8 SHX8 SRT8 TBP8 TLL8 TVH8 UFD8 UOZ8 UYV8 VIR8 VSN8 WCJ8 WMF8 WWB8 T65534 JR65544 TN65544 ADJ65544 ANF65544 AXB65544 BGX65544 BQT65544 CAP65544 CKL65544 CUH65544 DED65544 DNZ65544 DXV65544 EHR65544 ERN65544 FBJ65544 FLF65544 FVB65544 GEX65544 GOT65544 GYP65544 HIL65544 HSH65544 ICD65544 ILZ65544 IVV65544 JFR65544 JPN65544 JZJ65544 KJF65544 KTB65544 LCX65544 LMT65544 LWP65544 MGL65544 MQH65544 NAD65544 NJZ65544 NTV65544 ODR65544 ONN65544 OXJ65544 PHF65544 PRB65544 QAX65544 QKT65544 QUP65544 REL65544 ROH65544 RYD65544 SHZ65544 SRV65544 TBR65544 TLN65544 TVJ65544 UFF65544 UPB65544 UYX65544 VIT65544 VSP65544 WCL65544 WMH65544 WWD65544 T131070 JR131080 TN131080 ADJ131080 ANF131080 AXB131080 BGX131080 BQT131080 CAP131080 CKL131080 CUH131080 DED131080 DNZ131080 DXV131080 EHR131080 ERN131080 FBJ131080 FLF131080 FVB131080 GEX131080 GOT131080 GYP131080 HIL131080 HSH131080 ICD131080 ILZ131080 IVV131080 JFR131080 JPN131080 JZJ131080 KJF131080 KTB131080 LCX131080 LMT131080 LWP131080 MGL131080 MQH131080 NAD131080 NJZ131080 NTV131080 ODR131080 ONN131080 OXJ131080 PHF131080 PRB131080 QAX131080 QKT131080 QUP131080 REL131080 ROH131080 RYD131080 SHZ131080 SRV131080 TBR131080 TLN131080 TVJ131080 UFF131080 UPB131080 UYX131080 VIT131080 VSP131080 WCL131080 WMH131080 WWD131080 T196606 JR196616 TN196616 ADJ196616 ANF196616 AXB196616 BGX196616 BQT196616 CAP196616 CKL196616 CUH196616 DED196616 DNZ196616 DXV196616 EHR196616 ERN196616 FBJ196616 FLF196616 FVB196616 GEX196616 GOT196616 GYP196616 HIL196616 HSH196616 ICD196616 ILZ196616 IVV196616 JFR196616 JPN196616 JZJ196616 KJF196616 KTB196616 LCX196616 LMT196616 LWP196616 MGL196616 MQH196616 NAD196616 NJZ196616 NTV196616 ODR196616 ONN196616 OXJ196616 PHF196616 PRB196616 QAX196616 QKT196616 QUP196616 REL196616 ROH196616 RYD196616 SHZ196616 SRV196616 TBR196616 TLN196616 TVJ196616 UFF196616 UPB196616 UYX196616 VIT196616 VSP196616 WCL196616 WMH196616 WWD196616 T262142 JR262152 TN262152 ADJ262152 ANF262152 AXB262152 BGX262152 BQT262152 CAP262152 CKL262152 CUH262152 DED262152 DNZ262152 DXV262152 EHR262152 ERN262152 FBJ262152 FLF262152 FVB262152 GEX262152 GOT262152 GYP262152 HIL262152 HSH262152 ICD262152 ILZ262152 IVV262152 JFR262152 JPN262152 JZJ262152 KJF262152 KTB262152 LCX262152 LMT262152 LWP262152 MGL262152 MQH262152 NAD262152 NJZ262152 NTV262152 ODR262152 ONN262152 OXJ262152 PHF262152 PRB262152 QAX262152 QKT262152 QUP262152 REL262152 ROH262152 RYD262152 SHZ262152 SRV262152 TBR262152 TLN262152 TVJ262152 UFF262152 UPB262152 UYX262152 VIT262152 VSP262152 WCL262152 WMH262152 WWD262152 T327678 JR327688 TN327688 ADJ327688 ANF327688 AXB327688 BGX327688 BQT327688 CAP327688 CKL327688 CUH327688 DED327688 DNZ327688 DXV327688 EHR327688 ERN327688 FBJ327688 FLF327688 FVB327688 GEX327688 GOT327688 GYP327688 HIL327688 HSH327688 ICD327688 ILZ327688 IVV327688 JFR327688 JPN327688 JZJ327688 KJF327688 KTB327688 LCX327688 LMT327688 LWP327688 MGL327688 MQH327688 NAD327688 NJZ327688 NTV327688 ODR327688 ONN327688 OXJ327688 PHF327688 PRB327688 QAX327688 QKT327688 QUP327688 REL327688 ROH327688 RYD327688 SHZ327688 SRV327688 TBR327688 TLN327688 TVJ327688 UFF327688 UPB327688 UYX327688 VIT327688 VSP327688 WCL327688 WMH327688 WWD327688 T393214 JR393224 TN393224 ADJ393224 ANF393224 AXB393224 BGX393224 BQT393224 CAP393224 CKL393224 CUH393224 DED393224 DNZ393224 DXV393224 EHR393224 ERN393224 FBJ393224 FLF393224 FVB393224 GEX393224 GOT393224 GYP393224 HIL393224 HSH393224 ICD393224 ILZ393224 IVV393224 JFR393224 JPN393224 JZJ393224 KJF393224 KTB393224 LCX393224 LMT393224 LWP393224 MGL393224 MQH393224 NAD393224 NJZ393224 NTV393224 ODR393224 ONN393224 OXJ393224 PHF393224 PRB393224 QAX393224 QKT393224 QUP393224 REL393224 ROH393224 RYD393224 SHZ393224 SRV393224 TBR393224 TLN393224 TVJ393224 UFF393224 UPB393224 UYX393224 VIT393224 VSP393224 WCL393224 WMH393224 WWD393224 T458750 JR458760 TN458760 ADJ458760 ANF458760 AXB458760 BGX458760 BQT458760 CAP458760 CKL458760 CUH458760 DED458760 DNZ458760 DXV458760 EHR458760 ERN458760 FBJ458760 FLF458760 FVB458760 GEX458760 GOT458760 GYP458760 HIL458760 HSH458760 ICD458760 ILZ458760 IVV458760 JFR458760 JPN458760 JZJ458760 KJF458760 KTB458760 LCX458760 LMT458760 LWP458760 MGL458760 MQH458760 NAD458760 NJZ458760 NTV458760 ODR458760 ONN458760 OXJ458760 PHF458760 PRB458760 QAX458760 QKT458760 QUP458760 REL458760 ROH458760 RYD458760 SHZ458760 SRV458760 TBR458760 TLN458760 TVJ458760 UFF458760 UPB458760 UYX458760 VIT458760 VSP458760 WCL458760 WMH458760 WWD458760 T524286 JR524296 TN524296 ADJ524296 ANF524296 AXB524296 BGX524296 BQT524296 CAP524296 CKL524296 CUH524296 DED524296 DNZ524296 DXV524296 EHR524296 ERN524296 FBJ524296 FLF524296 FVB524296 GEX524296 GOT524296 GYP524296 HIL524296 HSH524296 ICD524296 ILZ524296 IVV524296 JFR524296 JPN524296 JZJ524296 KJF524296 KTB524296 LCX524296 LMT524296 LWP524296 MGL524296 MQH524296 NAD524296 NJZ524296 NTV524296 ODR524296 ONN524296 OXJ524296 PHF524296 PRB524296 QAX524296 QKT524296 QUP524296 REL524296 ROH524296 RYD524296 SHZ524296 SRV524296 TBR524296 TLN524296 TVJ524296 UFF524296 UPB524296 UYX524296 VIT524296 VSP524296 WCL524296 WMH524296 WWD524296 T589822 JR589832 TN589832 ADJ589832 ANF589832 AXB589832 BGX589832 BQT589832 CAP589832 CKL589832 CUH589832 DED589832 DNZ589832 DXV589832 EHR589832 ERN589832 FBJ589832 FLF589832 FVB589832 GEX589832 GOT589832 GYP589832 HIL589832 HSH589832 ICD589832 ILZ589832 IVV589832 JFR589832 JPN589832 JZJ589832 KJF589832 KTB589832 LCX589832 LMT589832 LWP589832 MGL589832 MQH589832 NAD589832 NJZ589832 NTV589832 ODR589832 ONN589832 OXJ589832 PHF589832 PRB589832 QAX589832 QKT589832 QUP589832 REL589832 ROH589832 RYD589832 SHZ589832 SRV589832 TBR589832 TLN589832 TVJ589832 UFF589832 UPB589832 UYX589832 VIT589832 VSP589832 WCL589832 WMH589832 WWD589832 T655358 JR655368 TN655368 ADJ655368 ANF655368 AXB655368 BGX655368 BQT655368 CAP655368 CKL655368 CUH655368 DED655368 DNZ655368 DXV655368 EHR655368 ERN655368 FBJ655368 FLF655368 FVB655368 GEX655368 GOT655368 GYP655368 HIL655368 HSH655368 ICD655368 ILZ655368 IVV655368 JFR655368 JPN655368 JZJ655368 KJF655368 KTB655368 LCX655368 LMT655368 LWP655368 MGL655368 MQH655368 NAD655368 NJZ655368 NTV655368 ODR655368 ONN655368 OXJ655368 PHF655368 PRB655368 QAX655368 QKT655368 QUP655368 REL655368 ROH655368 RYD655368 SHZ655368 SRV655368 TBR655368 TLN655368 TVJ655368 UFF655368 UPB655368 UYX655368 VIT655368 VSP655368 WCL655368 WMH655368 WWD655368 T720894 JR720904 TN720904 ADJ720904 ANF720904 AXB720904 BGX720904 BQT720904 CAP720904 CKL720904 CUH720904 DED720904 DNZ720904 DXV720904 EHR720904 ERN720904 FBJ720904 FLF720904 FVB720904 GEX720904 GOT720904 GYP720904 HIL720904 HSH720904 ICD720904 ILZ720904 IVV720904 JFR720904 JPN720904 JZJ720904 KJF720904 KTB720904 LCX720904 LMT720904 LWP720904 MGL720904 MQH720904 NAD720904 NJZ720904 NTV720904 ODR720904 ONN720904 OXJ720904 PHF720904 PRB720904 QAX720904 QKT720904 QUP720904 REL720904 ROH720904 RYD720904 SHZ720904 SRV720904 TBR720904 TLN720904 TVJ720904 UFF720904 UPB720904 UYX720904 VIT720904 VSP720904 WCL720904 WMH720904 WWD720904 T786430 JR786440 TN786440 ADJ786440 ANF786440 AXB786440 BGX786440 BQT786440 CAP786440 CKL786440 CUH786440 DED786440 DNZ786440 DXV786440 EHR786440 ERN786440 FBJ786440 FLF786440 FVB786440 GEX786440 GOT786440 GYP786440 HIL786440 HSH786440 ICD786440 ILZ786440 IVV786440 JFR786440 JPN786440 JZJ786440 KJF786440 KTB786440 LCX786440 LMT786440 LWP786440 MGL786440 MQH786440 NAD786440 NJZ786440 NTV786440 ODR786440 ONN786440 OXJ786440 PHF786440 PRB786440 QAX786440 QKT786440 QUP786440 REL786440 ROH786440 RYD786440 SHZ786440 SRV786440 TBR786440 TLN786440 TVJ786440 UFF786440 UPB786440 UYX786440 VIT786440 VSP786440 WCL786440 WMH786440 WWD786440 T851966 JR851976 TN851976 ADJ851976 ANF851976 AXB851976 BGX851976 BQT851976 CAP851976 CKL851976 CUH851976 DED851976 DNZ851976 DXV851976 EHR851976 ERN851976 FBJ851976 FLF851976 FVB851976 GEX851976 GOT851976 GYP851976 HIL851976 HSH851976 ICD851976 ILZ851976 IVV851976 JFR851976 JPN851976 JZJ851976 KJF851976 KTB851976 LCX851976 LMT851976 LWP851976 MGL851976 MQH851976 NAD851976 NJZ851976 NTV851976 ODR851976 ONN851976 OXJ851976 PHF851976 PRB851976 QAX851976 QKT851976 QUP851976 REL851976 ROH851976 RYD851976 SHZ851976 SRV851976 TBR851976 TLN851976 TVJ851976 UFF851976 UPB851976 UYX851976 VIT851976 VSP851976 WCL851976 WMH851976 WWD851976 T917502 JR917512 TN917512 ADJ917512 ANF917512 AXB917512 BGX917512 BQT917512 CAP917512 CKL917512 CUH917512 DED917512 DNZ917512 DXV917512 EHR917512 ERN917512 FBJ917512 FLF917512 FVB917512 GEX917512 GOT917512 GYP917512 HIL917512 HSH917512 ICD917512 ILZ917512 IVV917512 JFR917512 JPN917512 JZJ917512 KJF917512 KTB917512 LCX917512 LMT917512 LWP917512 MGL917512 MQH917512 NAD917512 NJZ917512 NTV917512 ODR917512 ONN917512 OXJ917512 PHF917512 PRB917512 QAX917512 QKT917512 QUP917512 REL917512 ROH917512 RYD917512 SHZ917512 SRV917512 TBR917512 TLN917512 TVJ917512 UFF917512 UPB917512 UYX917512 VIT917512 VSP917512 WCL917512 WMH917512 WWD917512 T983038 JR983048 TN983048 ADJ983048 ANF983048 AXB983048 BGX983048 BQT983048 CAP983048 CKL983048 CUH983048 DED983048 DNZ983048 DXV983048 EHR983048 ERN983048 FBJ983048 FLF983048 FVB983048 GEX983048 GOT983048 GYP983048 HIL983048 HSH983048 ICD983048 ILZ983048 IVV983048 JFR983048 JPN983048 JZJ983048 KJF983048 KTB983048 LCX983048 LMT983048 LWP983048 MGL983048 MQH983048 NAD983048 NJZ983048 NTV983048 ODR983048 ONN983048 OXJ983048 PHF983048 PRB983048 QAX983048 QKT983048 QUP983048 REL983048 ROH983048 RYD983048 SHZ983048 SRV983048 TBR983048 TLN983048 TVJ983048 UFF983048 UPB983048 UYX983048 VIT983048 VSP983048 WCL983048 WMH983048 WWD983048 N8 JL8 TH8 ADD8 AMZ8 AWV8 BGR8 BQN8 CAJ8 CKF8 CUB8 DDX8 DNT8 DXP8 EHL8 ERH8 FBD8 FKZ8 FUV8 GER8 GON8 GYJ8 HIF8 HSB8 IBX8 ILT8 IVP8 JFL8 JPH8 JZD8 KIZ8 KSV8 LCR8 LMN8 LWJ8 MGF8 MQB8 MZX8 NJT8 NTP8 ODL8 ONH8 OXD8 PGZ8 PQV8 QAR8 QKN8 QUJ8 REF8 ROB8 RXX8 SHT8 SRP8 TBL8 TLH8 TVD8 UEZ8 UOV8 UYR8 VIN8 VSJ8 WCF8 WMB8 WVX8 P65535 JN65544 TJ65544 ADF65544 ANB65544 AWX65544 BGT65544 BQP65544 CAL65544 CKH65544 CUD65544 DDZ65544 DNV65544 DXR65544 EHN65544 ERJ65544 FBF65544 FLB65544 FUX65544 GET65544 GOP65544 GYL65544 HIH65544 HSD65544 IBZ65544 ILV65544 IVR65544 JFN65544 JPJ65544 JZF65544 KJB65544 KSX65544 LCT65544 LMP65544 LWL65544 MGH65544 MQD65544 MZZ65544 NJV65544 NTR65544 ODN65544 ONJ65544 OXF65544 PHB65544 PQX65544 QAT65544 QKP65544 QUL65544 REH65544 ROD65544 RXZ65544 SHV65544 SRR65544 TBN65544 TLJ65544 TVF65544 UFB65544 UOX65544 UYT65544 VIP65544 VSL65544 WCH65544 WMD65544 WVZ65544 P131071 JN131080 TJ131080 ADF131080 ANB131080 AWX131080 BGT131080 BQP131080 CAL131080 CKH131080 CUD131080 DDZ131080 DNV131080 DXR131080 EHN131080 ERJ131080 FBF131080 FLB131080 FUX131080 GET131080 GOP131080 GYL131080 HIH131080 HSD131080 IBZ131080 ILV131080 IVR131080 JFN131080 JPJ131080 JZF131080 KJB131080 KSX131080 LCT131080 LMP131080 LWL131080 MGH131080 MQD131080 MZZ131080 NJV131080 NTR131080 ODN131080 ONJ131080 OXF131080 PHB131080 PQX131080 QAT131080 QKP131080 QUL131080 REH131080 ROD131080 RXZ131080 SHV131080 SRR131080 TBN131080 TLJ131080 TVF131080 UFB131080 UOX131080 UYT131080 VIP131080 VSL131080 WCH131080 WMD131080 WVZ131080 P196607 JN196616 TJ196616 ADF196616 ANB196616 AWX196616 BGT196616 BQP196616 CAL196616 CKH196616 CUD196616 DDZ196616 DNV196616 DXR196616 EHN196616 ERJ196616 FBF196616 FLB196616 FUX196616 GET196616 GOP196616 GYL196616 HIH196616 HSD196616 IBZ196616 ILV196616 IVR196616 JFN196616 JPJ196616 JZF196616 KJB196616 KSX196616 LCT196616 LMP196616 LWL196616 MGH196616 MQD196616 MZZ196616 NJV196616 NTR196616 ODN196616 ONJ196616 OXF196616 PHB196616 PQX196616 QAT196616 QKP196616 QUL196616 REH196616 ROD196616 RXZ196616 SHV196616 SRR196616 TBN196616 TLJ196616 TVF196616 UFB196616 UOX196616 UYT196616 VIP196616 VSL196616 WCH196616 WMD196616 WVZ196616 P262143 JN262152 TJ262152 ADF262152 ANB262152 AWX262152 BGT262152 BQP262152 CAL262152 CKH262152 CUD262152 DDZ262152 DNV262152 DXR262152 EHN262152 ERJ262152 FBF262152 FLB262152 FUX262152 GET262152 GOP262152 GYL262152 HIH262152 HSD262152 IBZ262152 ILV262152 IVR262152 JFN262152 JPJ262152 JZF262152 KJB262152 KSX262152 LCT262152 LMP262152 LWL262152 MGH262152 MQD262152 MZZ262152 NJV262152 NTR262152 ODN262152 ONJ262152 OXF262152 PHB262152 PQX262152 QAT262152 QKP262152 QUL262152 REH262152 ROD262152 RXZ262152 SHV262152 SRR262152 TBN262152 TLJ262152 TVF262152 UFB262152 UOX262152 UYT262152 VIP262152 VSL262152 WCH262152 WMD262152 WVZ262152 P327679 JN327688 TJ327688 ADF327688 ANB327688 AWX327688 BGT327688 BQP327688 CAL327688 CKH327688 CUD327688 DDZ327688 DNV327688 DXR327688 EHN327688 ERJ327688 FBF327688 FLB327688 FUX327688 GET327688 GOP327688 GYL327688 HIH327688 HSD327688 IBZ327688 ILV327688 IVR327688 JFN327688 JPJ327688 JZF327688 KJB327688 KSX327688 LCT327688 LMP327688 LWL327688 MGH327688 MQD327688 MZZ327688 NJV327688 NTR327688 ODN327688 ONJ327688 OXF327688 PHB327688 PQX327688 QAT327688 QKP327688 QUL327688 REH327688 ROD327688 RXZ327688 SHV327688 SRR327688 TBN327688 TLJ327688 TVF327688 UFB327688 UOX327688 UYT327688 VIP327688 VSL327688 WCH327688 WMD327688 WVZ327688 P393215 JN393224 TJ393224 ADF393224 ANB393224 AWX393224 BGT393224 BQP393224 CAL393224 CKH393224 CUD393224 DDZ393224 DNV393224 DXR393224 EHN393224 ERJ393224 FBF393224 FLB393224 FUX393224 GET393224 GOP393224 GYL393224 HIH393224 HSD393224 IBZ393224 ILV393224 IVR393224 JFN393224 JPJ393224 JZF393224 KJB393224 KSX393224 LCT393224 LMP393224 LWL393224 MGH393224 MQD393224 MZZ393224 NJV393224 NTR393224 ODN393224 ONJ393224 OXF393224 PHB393224 PQX393224 QAT393224 QKP393224 QUL393224 REH393224 ROD393224 RXZ393224 SHV393224 SRR393224 TBN393224 TLJ393224 TVF393224 UFB393224 UOX393224 UYT393224 VIP393224 VSL393224 WCH393224 WMD393224 WVZ393224 P458751 JN458760 TJ458760 ADF458760 ANB458760 AWX458760 BGT458760 BQP458760 CAL458760 CKH458760 CUD458760 DDZ458760 DNV458760 DXR458760 EHN458760 ERJ458760 FBF458760 FLB458760 FUX458760 GET458760 GOP458760 GYL458760 HIH458760 HSD458760 IBZ458760 ILV458760 IVR458760 JFN458760 JPJ458760 JZF458760 KJB458760 KSX458760 LCT458760 LMP458760 LWL458760 MGH458760 MQD458760 MZZ458760 NJV458760 NTR458760 ODN458760 ONJ458760 OXF458760 PHB458760 PQX458760 QAT458760 QKP458760 QUL458760 REH458760 ROD458760 RXZ458760 SHV458760 SRR458760 TBN458760 TLJ458760 TVF458760 UFB458760 UOX458760 UYT458760 VIP458760 VSL458760 WCH458760 WMD458760 WVZ458760 P524287 JN524296 TJ524296 ADF524296 ANB524296 AWX524296 BGT524296 BQP524296 CAL524296 CKH524296 CUD524296 DDZ524296 DNV524296 DXR524296 EHN524296 ERJ524296 FBF524296 FLB524296 FUX524296 GET524296 GOP524296 GYL524296 HIH524296 HSD524296 IBZ524296 ILV524296 IVR524296 JFN524296 JPJ524296 JZF524296 KJB524296 KSX524296 LCT524296 LMP524296 LWL524296 MGH524296 MQD524296 MZZ524296 NJV524296 NTR524296 ODN524296 ONJ524296 OXF524296 PHB524296 PQX524296 QAT524296 QKP524296 QUL524296 REH524296 ROD524296 RXZ524296 SHV524296 SRR524296 TBN524296 TLJ524296 TVF524296 UFB524296 UOX524296 UYT524296 VIP524296 VSL524296 WCH524296 WMD524296 WVZ524296 P589823 JN589832 TJ589832 ADF589832 ANB589832 AWX589832 BGT589832 BQP589832 CAL589832 CKH589832 CUD589832 DDZ589832 DNV589832 DXR589832 EHN589832 ERJ589832 FBF589832 FLB589832 FUX589832 GET589832 GOP589832 GYL589832 HIH589832 HSD589832 IBZ589832 ILV589832 IVR589832 JFN589832 JPJ589832 JZF589832 KJB589832 KSX589832 LCT589832 LMP589832 LWL589832 MGH589832 MQD589832 MZZ589832 NJV589832 NTR589832 ODN589832 ONJ589832 OXF589832 PHB589832 PQX589832 QAT589832 QKP589832 QUL589832 REH589832 ROD589832 RXZ589832 SHV589832 SRR589832 TBN589832 TLJ589832 TVF589832 UFB589832 UOX589832 UYT589832 VIP589832 VSL589832 WCH589832 WMD589832 WVZ589832 P655359 JN655368 TJ655368 ADF655368 ANB655368 AWX655368 BGT655368 BQP655368 CAL655368 CKH655368 CUD655368 DDZ655368 DNV655368 DXR655368 EHN655368 ERJ655368 FBF655368 FLB655368 FUX655368 GET655368 GOP655368 GYL655368 HIH655368 HSD655368 IBZ655368 ILV655368 IVR655368 JFN655368 JPJ655368 JZF655368 KJB655368 KSX655368 LCT655368 LMP655368 LWL655368 MGH655368 MQD655368 MZZ655368 NJV655368 NTR655368 ODN655368 ONJ655368 OXF655368 PHB655368 PQX655368 QAT655368 QKP655368 QUL655368 REH655368 ROD655368 RXZ655368 SHV655368 SRR655368 TBN655368 TLJ655368 TVF655368 UFB655368 UOX655368 UYT655368 VIP655368 VSL655368 WCH655368 WMD655368 WVZ655368 P720895 JN720904 TJ720904 ADF720904 ANB720904 AWX720904 BGT720904 BQP720904 CAL720904 CKH720904 CUD720904 DDZ720904 DNV720904 DXR720904 EHN720904 ERJ720904 FBF720904 FLB720904 FUX720904 GET720904 GOP720904 GYL720904 HIH720904 HSD720904 IBZ720904 ILV720904 IVR720904 JFN720904 JPJ720904 JZF720904 KJB720904 KSX720904 LCT720904 LMP720904 LWL720904 MGH720904 MQD720904 MZZ720904 NJV720904 NTR720904 ODN720904 ONJ720904 OXF720904 PHB720904 PQX720904 QAT720904 QKP720904 QUL720904 REH720904 ROD720904 RXZ720904 SHV720904 SRR720904 TBN720904 TLJ720904 TVF720904 UFB720904 UOX720904 UYT720904 VIP720904 VSL720904 WCH720904 WMD720904 WVZ720904 P786431 JN786440 TJ786440 ADF786440 ANB786440 AWX786440 BGT786440 BQP786440 CAL786440 CKH786440 CUD786440 DDZ786440 DNV786440 DXR786440 EHN786440 ERJ786440 FBF786440 FLB786440 FUX786440 GET786440 GOP786440 GYL786440 HIH786440 HSD786440 IBZ786440 ILV786440 IVR786440 JFN786440 JPJ786440 JZF786440 KJB786440 KSX786440 LCT786440 LMP786440 LWL786440 MGH786440 MQD786440 MZZ786440 NJV786440 NTR786440 ODN786440 ONJ786440 OXF786440 PHB786440 PQX786440 QAT786440 QKP786440 QUL786440 REH786440 ROD786440 RXZ786440 SHV786440 SRR786440 TBN786440 TLJ786440 TVF786440 UFB786440 UOX786440 UYT786440 VIP786440 VSL786440 WCH786440 WMD786440 WVZ786440 P851967 JN851976 TJ851976 ADF851976 ANB851976 AWX851976 BGT851976 BQP851976 CAL851976 CKH851976 CUD851976 DDZ851976 DNV851976 DXR851976 EHN851976 ERJ851976 FBF851976 FLB851976 FUX851976 GET851976 GOP851976 GYL851976 HIH851976 HSD851976 IBZ851976 ILV851976 IVR851976 JFN851976 JPJ851976 JZF851976 KJB851976 KSX851976 LCT851976 LMP851976 LWL851976 MGH851976 MQD851976 MZZ851976 NJV851976 NTR851976 ODN851976 ONJ851976 OXF851976 PHB851976 PQX851976 QAT851976 QKP851976 QUL851976 REH851976 ROD851976 RXZ851976 SHV851976 SRR851976 TBN851976 TLJ851976 TVF851976 UFB851976 UOX851976 UYT851976 VIP851976 VSL851976 WCH851976 WMD851976 WVZ851976 P917503 JN917512 TJ917512 ADF917512 ANB917512 AWX917512 BGT917512 BQP917512 CAL917512 CKH917512 CUD917512 DDZ917512 DNV917512 DXR917512 EHN917512 ERJ917512 FBF917512 FLB917512 FUX917512 GET917512 GOP917512 GYL917512 HIH917512 HSD917512 IBZ917512 ILV917512 IVR917512 JFN917512 JPJ917512 JZF917512 KJB917512 KSX917512 LCT917512 LMP917512 LWL917512 MGH917512 MQD917512 MZZ917512 NJV917512 NTR917512 ODN917512 ONJ917512 OXF917512 PHB917512 PQX917512 QAT917512 QKP917512 QUL917512 REH917512 ROD917512 RXZ917512 SHV917512 SRR917512 TBN917512 TLJ917512 TVF917512 UFB917512 UOX917512 UYT917512 VIP917512 VSL917512 WCH917512 WMD917512 WVZ917512 P983039 JN983048 TJ983048 ADF983048 ANB983048 AWX983048 BGT983048 BQP983048 CAL983048 CKH983048 CUD983048 DDZ983048 DNV983048 DXR983048 EHN983048 ERJ983048 FBF983048 FLB983048 FUX983048 GET983048 GOP983048 GYL983048 HIH983048 HSD983048 IBZ983048 ILV983048 IVR983048 JFN983048 JPJ983048 JZF983048 KJB983048 KSX983048 LCT983048 LMP983048 LWL983048 MGH983048 MQD983048 MZZ983048 NJV983048 NTR983048 ODN983048 ONJ983048 OXF983048 PHB983048 PQX983048 QAT983048 QKP983048 QUL983048 REH983048 ROD983048 RXZ983048 SHV983048 SRR983048 TBN983048 TLJ983048 TVF983048 UFB983048 UOX983048 UYT983048 VIP983048 VSL983048 WCH983048 WMD983048 WVZ983048 J8 JH8 TD8 ACZ8 AMV8 AWR8 BGN8 BQJ8 CAF8 CKB8 CTX8 DDT8 DNP8 DXL8 EHH8 ERD8 FAZ8 FKV8 FUR8 GEN8 GOJ8 GYF8 HIB8 HRX8 IBT8 ILP8 IVL8 JFH8 JPD8 JYZ8 KIV8 KSR8 LCN8 LMJ8 LWF8 MGB8 MPX8 MZT8 NJP8 NTL8 ODH8 OND8 OWZ8 PGV8 PQR8 QAN8 QKJ8 QUF8 REB8 RNX8 RXT8 SHP8 SRL8 TBH8 TLD8 TUZ8 UEV8 UOR8 UYN8 VIJ8 VSF8 WCB8 WLX8 WVT8 L65544 JJ65544 TF65544 ADB65544 AMX65544 AWT65544 BGP65544 BQL65544 CAH65544 CKD65544 CTZ65544 DDV65544 DNR65544 DXN65544 EHJ65544 ERF65544 FBB65544 FKX65544 FUT65544 GEP65544 GOL65544 GYH65544 HID65544 HRZ65544 IBV65544 ILR65544 IVN65544 JFJ65544 JPF65544 JZB65544 KIX65544 KST65544 LCP65544 LML65544 LWH65544 MGD65544 MPZ65544 MZV65544 NJR65544 NTN65544 ODJ65544 ONF65544 OXB65544 PGX65544 PQT65544 QAP65544 QKL65544 QUH65544 RED65544 RNZ65544 RXV65544 SHR65544 SRN65544 TBJ65544 TLF65544 TVB65544 UEX65544 UOT65544 UYP65544 VIL65544 VSH65544 WCD65544 WLZ65544 WVV65544 L131080 JJ131080 TF131080 ADB131080 AMX131080 AWT131080 BGP131080 BQL131080 CAH131080 CKD131080 CTZ131080 DDV131080 DNR131080 DXN131080 EHJ131080 ERF131080 FBB131080 FKX131080 FUT131080 GEP131080 GOL131080 GYH131080 HID131080 HRZ131080 IBV131080 ILR131080 IVN131080 JFJ131080 JPF131080 JZB131080 KIX131080 KST131080 LCP131080 LML131080 LWH131080 MGD131080 MPZ131080 MZV131080 NJR131080 NTN131080 ODJ131080 ONF131080 OXB131080 PGX131080 PQT131080 QAP131080 QKL131080 QUH131080 RED131080 RNZ131080 RXV131080 SHR131080 SRN131080 TBJ131080 TLF131080 TVB131080 UEX131080 UOT131080 UYP131080 VIL131080 VSH131080 WCD131080 WLZ131080 WVV131080 L196616 JJ196616 TF196616 ADB196616 AMX196616 AWT196616 BGP196616 BQL196616 CAH196616 CKD196616 CTZ196616 DDV196616 DNR196616 DXN196616 EHJ196616 ERF196616 FBB196616 FKX196616 FUT196616 GEP196616 GOL196616 GYH196616 HID196616 HRZ196616 IBV196616 ILR196616 IVN196616 JFJ196616 JPF196616 JZB196616 KIX196616 KST196616 LCP196616 LML196616 LWH196616 MGD196616 MPZ196616 MZV196616 NJR196616 NTN196616 ODJ196616 ONF196616 OXB196616 PGX196616 PQT196616 QAP196616 QKL196616 QUH196616 RED196616 RNZ196616 RXV196616 SHR196616 SRN196616 TBJ196616 TLF196616 TVB196616 UEX196616 UOT196616 UYP196616 VIL196616 VSH196616 WCD196616 WLZ196616 WVV196616 L262152 JJ262152 TF262152 ADB262152 AMX262152 AWT262152 BGP262152 BQL262152 CAH262152 CKD262152 CTZ262152 DDV262152 DNR262152 DXN262152 EHJ262152 ERF262152 FBB262152 FKX262152 FUT262152 GEP262152 GOL262152 GYH262152 HID262152 HRZ262152 IBV262152 ILR262152 IVN262152 JFJ262152 JPF262152 JZB262152 KIX262152 KST262152 LCP262152 LML262152 LWH262152 MGD262152 MPZ262152 MZV262152 NJR262152 NTN262152 ODJ262152 ONF262152 OXB262152 PGX262152 PQT262152 QAP262152 QKL262152 QUH262152 RED262152 RNZ262152 RXV262152 SHR262152 SRN262152 TBJ262152 TLF262152 TVB262152 UEX262152 UOT262152 UYP262152 VIL262152 VSH262152 WCD262152 WLZ262152 WVV262152 L327688 JJ327688 TF327688 ADB327688 AMX327688 AWT327688 BGP327688 BQL327688 CAH327688 CKD327688 CTZ327688 DDV327688 DNR327688 DXN327688 EHJ327688 ERF327688 FBB327688 FKX327688 FUT327688 GEP327688 GOL327688 GYH327688 HID327688 HRZ327688 IBV327688 ILR327688 IVN327688 JFJ327688 JPF327688 JZB327688 KIX327688 KST327688 LCP327688 LML327688 LWH327688 MGD327688 MPZ327688 MZV327688 NJR327688 NTN327688 ODJ327688 ONF327688 OXB327688 PGX327688 PQT327688 QAP327688 QKL327688 QUH327688 RED327688 RNZ327688 RXV327688 SHR327688 SRN327688 TBJ327688 TLF327688 TVB327688 UEX327688 UOT327688 UYP327688 VIL327688 VSH327688 WCD327688 WLZ327688 WVV327688 L393224 JJ393224 TF393224 ADB393224 AMX393224 AWT393224 BGP393224 BQL393224 CAH393224 CKD393224 CTZ393224 DDV393224 DNR393224 DXN393224 EHJ393224 ERF393224 FBB393224 FKX393224 FUT393224 GEP393224 GOL393224 GYH393224 HID393224 HRZ393224 IBV393224 ILR393224 IVN393224 JFJ393224 JPF393224 JZB393224 KIX393224 KST393224 LCP393224 LML393224 LWH393224 MGD393224 MPZ393224 MZV393224 NJR393224 NTN393224 ODJ393224 ONF393224 OXB393224 PGX393224 PQT393224 QAP393224 QKL393224 QUH393224 RED393224 RNZ393224 RXV393224 SHR393224 SRN393224 TBJ393224 TLF393224 TVB393224 UEX393224 UOT393224 UYP393224 VIL393224 VSH393224 WCD393224 WLZ393224 WVV393224 L458760 JJ458760 TF458760 ADB458760 AMX458760 AWT458760 BGP458760 BQL458760 CAH458760 CKD458760 CTZ458760 DDV458760 DNR458760 DXN458760 EHJ458760 ERF458760 FBB458760 FKX458760 FUT458760 GEP458760 GOL458760 GYH458760 HID458760 HRZ458760 IBV458760 ILR458760 IVN458760 JFJ458760 JPF458760 JZB458760 KIX458760 KST458760 LCP458760 LML458760 LWH458760 MGD458760 MPZ458760 MZV458760 NJR458760 NTN458760 ODJ458760 ONF458760 OXB458760 PGX458760 PQT458760 QAP458760 QKL458760 QUH458760 RED458760 RNZ458760 RXV458760 SHR458760 SRN458760 TBJ458760 TLF458760 TVB458760 UEX458760 UOT458760 UYP458760 VIL458760 VSH458760 WCD458760 WLZ458760 WVV458760 L524296 JJ524296 TF524296 ADB524296 AMX524296 AWT524296 BGP524296 BQL524296 CAH524296 CKD524296 CTZ524296 DDV524296 DNR524296 DXN524296 EHJ524296 ERF524296 FBB524296 FKX524296 FUT524296 GEP524296 GOL524296 GYH524296 HID524296 HRZ524296 IBV524296 ILR524296 IVN524296 JFJ524296 JPF524296 JZB524296 KIX524296 KST524296 LCP524296 LML524296 LWH524296 MGD524296 MPZ524296 MZV524296 NJR524296 NTN524296 ODJ524296 ONF524296 OXB524296 PGX524296 PQT524296 QAP524296 QKL524296 QUH524296 RED524296 RNZ524296 RXV524296 SHR524296 SRN524296 TBJ524296 TLF524296 TVB524296 UEX524296 UOT524296 UYP524296 VIL524296 VSH524296 WCD524296 WLZ524296 WVV524296 L589832 JJ589832 TF589832 ADB589832 AMX589832 AWT589832 BGP589832 BQL589832 CAH589832 CKD589832 CTZ589832 DDV589832 DNR589832 DXN589832 EHJ589832 ERF589832 FBB589832 FKX589832 FUT589832 GEP589832 GOL589832 GYH589832 HID589832 HRZ589832 IBV589832 ILR589832 IVN589832 JFJ589832 JPF589832 JZB589832 KIX589832 KST589832 LCP589832 LML589832 LWH589832 MGD589832 MPZ589832 MZV589832 NJR589832 NTN589832 ODJ589832 ONF589832 OXB589832 PGX589832 PQT589832 QAP589832 QKL589832 QUH589832 RED589832 RNZ589832 RXV589832 SHR589832 SRN589832 TBJ589832 TLF589832 TVB589832 UEX589832 UOT589832 UYP589832 VIL589832 VSH589832 WCD589832 WLZ589832 WVV589832 L655368 JJ655368 TF655368 ADB655368 AMX655368 AWT655368 BGP655368 BQL655368 CAH655368 CKD655368 CTZ655368 DDV655368 DNR655368 DXN655368 EHJ655368 ERF655368 FBB655368 FKX655368 FUT655368 GEP655368 GOL655368 GYH655368 HID655368 HRZ655368 IBV655368 ILR655368 IVN655368 JFJ655368 JPF655368 JZB655368 KIX655368 KST655368 LCP655368 LML655368 LWH655368 MGD655368 MPZ655368 MZV655368 NJR655368 NTN655368 ODJ655368 ONF655368 OXB655368 PGX655368 PQT655368 QAP655368 QKL655368 QUH655368 RED655368 RNZ655368 RXV655368 SHR655368 SRN655368 TBJ655368 TLF655368 TVB655368 UEX655368 UOT655368 UYP655368 VIL655368 VSH655368 WCD655368 WLZ655368 WVV655368 L720904 JJ720904 TF720904 ADB720904 AMX720904 AWT720904 BGP720904 BQL720904 CAH720904 CKD720904 CTZ720904 DDV720904 DNR720904 DXN720904 EHJ720904 ERF720904 FBB720904 FKX720904 FUT720904 GEP720904 GOL720904 GYH720904 HID720904 HRZ720904 IBV720904 ILR720904 IVN720904 JFJ720904 JPF720904 JZB720904 KIX720904 KST720904 LCP720904 LML720904 LWH720904 MGD720904 MPZ720904 MZV720904 NJR720904 NTN720904 ODJ720904 ONF720904 OXB720904 PGX720904 PQT720904 QAP720904 QKL720904 QUH720904 RED720904 RNZ720904 RXV720904 SHR720904 SRN720904 TBJ720904 TLF720904 TVB720904 UEX720904 UOT720904 UYP720904 VIL720904 VSH720904 WCD720904 WLZ720904 WVV720904 L786440 JJ786440 TF786440 ADB786440 AMX786440 AWT786440 BGP786440 BQL786440 CAH786440 CKD786440 CTZ786440 DDV786440 DNR786440 DXN786440 EHJ786440 ERF786440 FBB786440 FKX786440 FUT786440 GEP786440 GOL786440 GYH786440 HID786440 HRZ786440 IBV786440 ILR786440 IVN786440 JFJ786440 JPF786440 JZB786440 KIX786440 KST786440 LCP786440 LML786440 LWH786440 MGD786440 MPZ786440 MZV786440 NJR786440 NTN786440 ODJ786440 ONF786440 OXB786440 PGX786440 PQT786440 QAP786440 QKL786440 QUH786440 RED786440 RNZ786440 RXV786440 SHR786440 SRN786440 TBJ786440 TLF786440 TVB786440 UEX786440 UOT786440 UYP786440 VIL786440 VSH786440 WCD786440 WLZ786440 WVV786440 L851976 JJ851976 TF851976 ADB851976 AMX851976 AWT851976 BGP851976 BQL851976 CAH851976 CKD851976 CTZ851976 DDV851976 DNR851976 DXN851976 EHJ851976 ERF851976 FBB851976 FKX851976 FUT851976 GEP851976 GOL851976 GYH851976 HID851976 HRZ851976 IBV851976 ILR851976 IVN851976 JFJ851976 JPF851976 JZB851976 KIX851976 KST851976 LCP851976 LML851976 LWH851976 MGD851976 MPZ851976 MZV851976 NJR851976 NTN851976 ODJ851976 ONF851976 OXB851976 PGX851976 PQT851976 QAP851976 QKL851976 QUH851976 RED851976 RNZ851976 RXV851976 SHR851976 SRN851976 TBJ851976 TLF851976 TVB851976 UEX851976 UOT851976 UYP851976 VIL851976 VSH851976 WCD851976 WLZ851976 WVV851976 L917512 JJ917512 TF917512 ADB917512 AMX917512 AWT917512 BGP917512 BQL917512 CAH917512 CKD917512 CTZ917512 DDV917512 DNR917512 DXN917512 EHJ917512 ERF917512 FBB917512 FKX917512 FUT917512 GEP917512 GOL917512 GYH917512 HID917512 HRZ917512 IBV917512 ILR917512 IVN917512 JFJ917512 JPF917512 JZB917512 KIX917512 KST917512 LCP917512 LML917512 LWH917512 MGD917512 MPZ917512 MZV917512 NJR917512 NTN917512 ODJ917512 ONF917512 OXB917512 PGX917512 PQT917512 QAP917512 QKL917512 QUH917512 RED917512 RNZ917512 RXV917512 SHR917512 SRN917512 TBJ917512 TLF917512 TVB917512 UEX917512 UOT917512 UYP917512 VIL917512 VSH917512 WCD917512 WLZ917512 WVV917512 L983048 JJ983048 TF983048 ADB983048 AMX983048 AWT983048 BGP983048 BQL983048 CAH983048 CKD983048 CTZ983048 DDV983048 DNR983048 DXN983048 EHJ983048 ERF983048 FBB983048 FKX983048 FUT983048 GEP983048 GOL983048 GYH983048 HID983048 HRZ983048 IBV983048 ILR983048 IVN983048 JFJ983048 JPF983048 JZB983048 KIX983048 KST983048 LCP983048 LML983048 LWH983048 MGD983048 MPZ983048 MZV983048 NJR983048 NTN983048 ODJ983048 ONF983048 OXB983048 PGX983048 PQT983048 QAP983048 QKL983048 QUH983048 RED983048 RNZ983048 RXV983048 SHR983048 SRN983048 TBJ983048 TLF983048 TVB983048 UEX983048 UOT983048 UYP983048 VIL983048 VSH983048 WCD983048 WLZ983048 WVV983048 J13 JH13 TD13 ACZ13 AMV13 AWR13 BGN13 BQJ13 CAF13 CKB13 CTX13 DDT13 DNP13 DXL13 EHH13 ERD13 FAZ13 FKV13 FUR13 GEN13 GOJ13 GYF13 HIB13 HRX13 IBT13 ILP13 IVL13 JFH13 JPD13 JYZ13 KIV13 KSR13 LCN13 LMJ13 LWF13 MGB13 MPX13 MZT13 NJP13 NTL13 ODH13 OND13 OWZ13 PGV13 PQR13 QAN13 QKJ13 QUF13 REB13 RNX13 RXT13 SHP13 SRL13 TBH13 TLD13 TUZ13 UEV13 UOR13 UYN13 VIJ13 VSF13 WCB13 WLX13 WVT13 L65549 JJ65549 TF65549 ADB65549 AMX65549 AWT65549 BGP65549 BQL65549 CAH65549 CKD65549 CTZ65549 DDV65549 DNR65549 DXN65549 EHJ65549 ERF65549 FBB65549 FKX65549 FUT65549 GEP65549 GOL65549 GYH65549 HID65549 HRZ65549 IBV65549 ILR65549 IVN65549 JFJ65549 JPF65549 JZB65549 KIX65549 KST65549 LCP65549 LML65549 LWH65549 MGD65549 MPZ65549 MZV65549 NJR65549 NTN65549 ODJ65549 ONF65549 OXB65549 PGX65549 PQT65549 QAP65549 QKL65549 QUH65549 RED65549 RNZ65549 RXV65549 SHR65549 SRN65549 TBJ65549 TLF65549 TVB65549 UEX65549 UOT65549 UYP65549 VIL65549 VSH65549 WCD65549 WLZ65549 WVV65549 L131085 JJ131085 TF131085 ADB131085 AMX131085 AWT131085 BGP131085 BQL131085 CAH131085 CKD131085 CTZ131085 DDV131085 DNR131085 DXN131085 EHJ131085 ERF131085 FBB131085 FKX131085 FUT131085 GEP131085 GOL131085 GYH131085 HID131085 HRZ131085 IBV131085 ILR131085 IVN131085 JFJ131085 JPF131085 JZB131085 KIX131085 KST131085 LCP131085 LML131085 LWH131085 MGD131085 MPZ131085 MZV131085 NJR131085 NTN131085 ODJ131085 ONF131085 OXB131085 PGX131085 PQT131085 QAP131085 QKL131085 QUH131085 RED131085 RNZ131085 RXV131085 SHR131085 SRN131085 TBJ131085 TLF131085 TVB131085 UEX131085 UOT131085 UYP131085 VIL131085 VSH131085 WCD131085 WLZ131085 WVV131085 L196621 JJ196621 TF196621 ADB196621 AMX196621 AWT196621 BGP196621 BQL196621 CAH196621 CKD196621 CTZ196621 DDV196621 DNR196621 DXN196621 EHJ196621 ERF196621 FBB196621 FKX196621 FUT196621 GEP196621 GOL196621 GYH196621 HID196621 HRZ196621 IBV196621 ILR196621 IVN196621 JFJ196621 JPF196621 JZB196621 KIX196621 KST196621 LCP196621 LML196621 LWH196621 MGD196621 MPZ196621 MZV196621 NJR196621 NTN196621 ODJ196621 ONF196621 OXB196621 PGX196621 PQT196621 QAP196621 QKL196621 QUH196621 RED196621 RNZ196621 RXV196621 SHR196621 SRN196621 TBJ196621 TLF196621 TVB196621 UEX196621 UOT196621 UYP196621 VIL196621 VSH196621 WCD196621 WLZ196621 WVV196621 L262157 JJ262157 TF262157 ADB262157 AMX262157 AWT262157 BGP262157 BQL262157 CAH262157 CKD262157 CTZ262157 DDV262157 DNR262157 DXN262157 EHJ262157 ERF262157 FBB262157 FKX262157 FUT262157 GEP262157 GOL262157 GYH262157 HID262157 HRZ262157 IBV262157 ILR262157 IVN262157 JFJ262157 JPF262157 JZB262157 KIX262157 KST262157 LCP262157 LML262157 LWH262157 MGD262157 MPZ262157 MZV262157 NJR262157 NTN262157 ODJ262157 ONF262157 OXB262157 PGX262157 PQT262157 QAP262157 QKL262157 QUH262157 RED262157 RNZ262157 RXV262157 SHR262157 SRN262157 TBJ262157 TLF262157 TVB262157 UEX262157 UOT262157 UYP262157 VIL262157 VSH262157 WCD262157 WLZ262157 WVV262157 L327693 JJ327693 TF327693 ADB327693 AMX327693 AWT327693 BGP327693 BQL327693 CAH327693 CKD327693 CTZ327693 DDV327693 DNR327693 DXN327693 EHJ327693 ERF327693 FBB327693 FKX327693 FUT327693 GEP327693 GOL327693 GYH327693 HID327693 HRZ327693 IBV327693 ILR327693 IVN327693 JFJ327693 JPF327693 JZB327693 KIX327693 KST327693 LCP327693 LML327693 LWH327693 MGD327693 MPZ327693 MZV327693 NJR327693 NTN327693 ODJ327693 ONF327693 OXB327693 PGX327693 PQT327693 QAP327693 QKL327693 QUH327693 RED327693 RNZ327693 RXV327693 SHR327693 SRN327693 TBJ327693 TLF327693 TVB327693 UEX327693 UOT327693 UYP327693 VIL327693 VSH327693 WCD327693 WLZ327693 WVV327693 L393229 JJ393229 TF393229 ADB393229 AMX393229 AWT393229 BGP393229 BQL393229 CAH393229 CKD393229 CTZ393229 DDV393229 DNR393229 DXN393229 EHJ393229 ERF393229 FBB393229 FKX393229 FUT393229 GEP393229 GOL393229 GYH393229 HID393229 HRZ393229 IBV393229 ILR393229 IVN393229 JFJ393229 JPF393229 JZB393229 KIX393229 KST393229 LCP393229 LML393229 LWH393229 MGD393229 MPZ393229 MZV393229 NJR393229 NTN393229 ODJ393229 ONF393229 OXB393229 PGX393229 PQT393229 QAP393229 QKL393229 QUH393229 RED393229 RNZ393229 RXV393229 SHR393229 SRN393229 TBJ393229 TLF393229 TVB393229 UEX393229 UOT393229 UYP393229 VIL393229 VSH393229 WCD393229 WLZ393229 WVV393229 L458765 JJ458765 TF458765 ADB458765 AMX458765 AWT458765 BGP458765 BQL458765 CAH458765 CKD458765 CTZ458765 DDV458765 DNR458765 DXN458765 EHJ458765 ERF458765 FBB458765 FKX458765 FUT458765 GEP458765 GOL458765 GYH458765 HID458765 HRZ458765 IBV458765 ILR458765 IVN458765 JFJ458765 JPF458765 JZB458765 KIX458765 KST458765 LCP458765 LML458765 LWH458765 MGD458765 MPZ458765 MZV458765 NJR458765 NTN458765 ODJ458765 ONF458765 OXB458765 PGX458765 PQT458765 QAP458765 QKL458765 QUH458765 RED458765 RNZ458765 RXV458765 SHR458765 SRN458765 TBJ458765 TLF458765 TVB458765 UEX458765 UOT458765 UYP458765 VIL458765 VSH458765 WCD458765 WLZ458765 WVV458765 L524301 JJ524301 TF524301 ADB524301 AMX524301 AWT524301 BGP524301 BQL524301 CAH524301 CKD524301 CTZ524301 DDV524301 DNR524301 DXN524301 EHJ524301 ERF524301 FBB524301 FKX524301 FUT524301 GEP524301 GOL524301 GYH524301 HID524301 HRZ524301 IBV524301 ILR524301 IVN524301 JFJ524301 JPF524301 JZB524301 KIX524301 KST524301 LCP524301 LML524301 LWH524301 MGD524301 MPZ524301 MZV524301 NJR524301 NTN524301 ODJ524301 ONF524301 OXB524301 PGX524301 PQT524301 QAP524301 QKL524301 QUH524301 RED524301 RNZ524301 RXV524301 SHR524301 SRN524301 TBJ524301 TLF524301 TVB524301 UEX524301 UOT524301 UYP524301 VIL524301 VSH524301 WCD524301 WLZ524301 WVV524301 L589837 JJ589837 TF589837 ADB589837 AMX589837 AWT589837 BGP589837 BQL589837 CAH589837 CKD589837 CTZ589837 DDV589837 DNR589837 DXN589837 EHJ589837 ERF589837 FBB589837 FKX589837 FUT589837 GEP589837 GOL589837 GYH589837 HID589837 HRZ589837 IBV589837 ILR589837 IVN589837 JFJ589837 JPF589837 JZB589837 KIX589837 KST589837 LCP589837 LML589837 LWH589837 MGD589837 MPZ589837 MZV589837 NJR589837 NTN589837 ODJ589837 ONF589837 OXB589837 PGX589837 PQT589837 QAP589837 QKL589837 QUH589837 RED589837 RNZ589837 RXV589837 SHR589837 SRN589837 TBJ589837 TLF589837 TVB589837 UEX589837 UOT589837 UYP589837 VIL589837 VSH589837 WCD589837 WLZ589837 WVV589837 L655373 JJ655373 TF655373 ADB655373 AMX655373 AWT655373 BGP655373 BQL655373 CAH655373 CKD655373 CTZ655373 DDV655373 DNR655373 DXN655373 EHJ655373 ERF655373 FBB655373 FKX655373 FUT655373 GEP655373 GOL655373 GYH655373 HID655373 HRZ655373 IBV655373 ILR655373 IVN655373 JFJ655373 JPF655373 JZB655373 KIX655373 KST655373 LCP655373 LML655373 LWH655373 MGD655373 MPZ655373 MZV655373 NJR655373 NTN655373 ODJ655373 ONF655373 OXB655373 PGX655373 PQT655373 QAP655373 QKL655373 QUH655373 RED655373 RNZ655373 RXV655373 SHR655373 SRN655373 TBJ655373 TLF655373 TVB655373 UEX655373 UOT655373 UYP655373 VIL655373 VSH655373 WCD655373 WLZ655373 WVV655373 L720909 JJ720909 TF720909 ADB720909 AMX720909 AWT720909 BGP720909 BQL720909 CAH720909 CKD720909 CTZ720909 DDV720909 DNR720909 DXN720909 EHJ720909 ERF720909 FBB720909 FKX720909 FUT720909 GEP720909 GOL720909 GYH720909 HID720909 HRZ720909 IBV720909 ILR720909 IVN720909 JFJ720909 JPF720909 JZB720909 KIX720909 KST720909 LCP720909 LML720909 LWH720909 MGD720909 MPZ720909 MZV720909 NJR720909 NTN720909 ODJ720909 ONF720909 OXB720909 PGX720909 PQT720909 QAP720909 QKL720909 QUH720909 RED720909 RNZ720909 RXV720909 SHR720909 SRN720909 TBJ720909 TLF720909 TVB720909 UEX720909 UOT720909 UYP720909 VIL720909 VSH720909 WCD720909 WLZ720909 WVV720909 L786445 JJ786445 TF786445 ADB786445 AMX786445 AWT786445 BGP786445 BQL786445 CAH786445 CKD786445 CTZ786445 DDV786445 DNR786445 DXN786445 EHJ786445 ERF786445 FBB786445 FKX786445 FUT786445 GEP786445 GOL786445 GYH786445 HID786445 HRZ786445 IBV786445 ILR786445 IVN786445 JFJ786445 JPF786445 JZB786445 KIX786445 KST786445 LCP786445 LML786445 LWH786445 MGD786445 MPZ786445 MZV786445 NJR786445 NTN786445 ODJ786445 ONF786445 OXB786445 PGX786445 PQT786445 QAP786445 QKL786445 QUH786445 RED786445 RNZ786445 RXV786445 SHR786445 SRN786445 TBJ786445 TLF786445 TVB786445 UEX786445 UOT786445 UYP786445 VIL786445 VSH786445 WCD786445 WLZ786445 WVV786445 L851981 JJ851981 TF851981 ADB851981 AMX851981 AWT851981 BGP851981 BQL851981 CAH851981 CKD851981 CTZ851981 DDV851981 DNR851981 DXN851981 EHJ851981 ERF851981 FBB851981 FKX851981 FUT851981 GEP851981 GOL851981 GYH851981 HID851981 HRZ851981 IBV851981 ILR851981 IVN851981 JFJ851981 JPF851981 JZB851981 KIX851981 KST851981 LCP851981 LML851981 LWH851981 MGD851981 MPZ851981 MZV851981 NJR851981 NTN851981 ODJ851981 ONF851981 OXB851981 PGX851981 PQT851981 QAP851981 QKL851981 QUH851981 RED851981 RNZ851981 RXV851981 SHR851981 SRN851981 TBJ851981 TLF851981 TVB851981 UEX851981 UOT851981 UYP851981 VIL851981 VSH851981 WCD851981 WLZ851981 WVV851981 L917517 JJ917517 TF917517 ADB917517 AMX917517 AWT917517 BGP917517 BQL917517 CAH917517 CKD917517 CTZ917517 DDV917517 DNR917517 DXN917517 EHJ917517 ERF917517 FBB917517 FKX917517 FUT917517 GEP917517 GOL917517 GYH917517 HID917517 HRZ917517 IBV917517 ILR917517 IVN917517 JFJ917517 JPF917517 JZB917517 KIX917517 KST917517 LCP917517 LML917517 LWH917517 MGD917517 MPZ917517 MZV917517 NJR917517 NTN917517 ODJ917517 ONF917517 OXB917517 PGX917517 PQT917517 QAP917517 QKL917517 QUH917517 RED917517 RNZ917517 RXV917517 SHR917517 SRN917517 TBJ917517 TLF917517 TVB917517 UEX917517 UOT917517 UYP917517 VIL917517 VSH917517 WCD917517 WLZ917517 WVV917517 L983053 JJ983053 TF983053 ADB983053 AMX983053 AWT983053 BGP983053 BQL983053 CAH983053 CKD983053 CTZ983053 DDV983053 DNR983053 DXN983053 EHJ983053 ERF983053 FBB983053 FKX983053 FUT983053 GEP983053 GOL983053 GYH983053 HID983053 HRZ983053 IBV983053 ILR983053 IVN983053 JFJ983053 JPF983053 JZB983053 KIX983053 KST983053 LCP983053 LML983053 LWH983053 MGD983053 MPZ983053 MZV983053 NJR983053 NTN983053 ODJ983053 ONF983053 OXB983053 PGX983053 PQT983053 QAP983053 QKL983053 QUH983053 RED983053 RNZ983053 RXV983053 SHR983053 SRN983053 TBJ983053 TLF983053 TVB983053 UEX983053 UOT983053 UYP983053 VIL983053 VSH983053 WCD983053 WLZ983053 WVV983053 N13 JL13 TH13 ADD13 AMZ13 AWV13 BGR13 BQN13 CAJ13 CKF13 CUB13 DDX13 DNT13 DXP13 EHL13 ERH13 FBD13 FKZ13 FUV13 GER13 GON13 GYJ13 HIF13 HSB13 IBX13 ILT13 IVP13 JFL13 JPH13 JZD13 KIZ13 KSV13 LCR13 LMN13 LWJ13 MGF13 MQB13 MZX13 NJT13 NTP13 ODL13 ONH13 OXD13 PGZ13 PQV13 QAR13 QKN13 QUJ13 REF13 ROB13 RXX13 SHT13 SRP13 TBL13 TLH13 TVD13 UEZ13 UOV13 UYR13 VIN13 VSJ13 WCF13 WMB13 WVX13 P65540 JN65549 TJ65549 ADF65549 ANB65549 AWX65549 BGT65549 BQP65549 CAL65549 CKH65549 CUD65549 DDZ65549 DNV65549 DXR65549 EHN65549 ERJ65549 FBF65549 FLB65549 FUX65549 GET65549 GOP65549 GYL65549 HIH65549 HSD65549 IBZ65549 ILV65549 IVR65549 JFN65549 JPJ65549 JZF65549 KJB65549 KSX65549 LCT65549 LMP65549 LWL65549 MGH65549 MQD65549 MZZ65549 NJV65549 NTR65549 ODN65549 ONJ65549 OXF65549 PHB65549 PQX65549 QAT65549 QKP65549 QUL65549 REH65549 ROD65549 RXZ65549 SHV65549 SRR65549 TBN65549 TLJ65549 TVF65549 UFB65549 UOX65549 UYT65549 VIP65549 VSL65549 WCH65549 WMD65549 WVZ65549 P131076 JN131085 TJ131085 ADF131085 ANB131085 AWX131085 BGT131085 BQP131085 CAL131085 CKH131085 CUD131085 DDZ131085 DNV131085 DXR131085 EHN131085 ERJ131085 FBF131085 FLB131085 FUX131085 GET131085 GOP131085 GYL131085 HIH131085 HSD131085 IBZ131085 ILV131085 IVR131085 JFN131085 JPJ131085 JZF131085 KJB131085 KSX131085 LCT131085 LMP131085 LWL131085 MGH131085 MQD131085 MZZ131085 NJV131085 NTR131085 ODN131085 ONJ131085 OXF131085 PHB131085 PQX131085 QAT131085 QKP131085 QUL131085 REH131085 ROD131085 RXZ131085 SHV131085 SRR131085 TBN131085 TLJ131085 TVF131085 UFB131085 UOX131085 UYT131085 VIP131085 VSL131085 WCH131085 WMD131085 WVZ131085 P196612 JN196621 TJ196621 ADF196621 ANB196621 AWX196621 BGT196621 BQP196621 CAL196621 CKH196621 CUD196621 DDZ196621 DNV196621 DXR196621 EHN196621 ERJ196621 FBF196621 FLB196621 FUX196621 GET196621 GOP196621 GYL196621 HIH196621 HSD196621 IBZ196621 ILV196621 IVR196621 JFN196621 JPJ196621 JZF196621 KJB196621 KSX196621 LCT196621 LMP196621 LWL196621 MGH196621 MQD196621 MZZ196621 NJV196621 NTR196621 ODN196621 ONJ196621 OXF196621 PHB196621 PQX196621 QAT196621 QKP196621 QUL196621 REH196621 ROD196621 RXZ196621 SHV196621 SRR196621 TBN196621 TLJ196621 TVF196621 UFB196621 UOX196621 UYT196621 VIP196621 VSL196621 WCH196621 WMD196621 WVZ196621 P262148 JN262157 TJ262157 ADF262157 ANB262157 AWX262157 BGT262157 BQP262157 CAL262157 CKH262157 CUD262157 DDZ262157 DNV262157 DXR262157 EHN262157 ERJ262157 FBF262157 FLB262157 FUX262157 GET262157 GOP262157 GYL262157 HIH262157 HSD262157 IBZ262157 ILV262157 IVR262157 JFN262157 JPJ262157 JZF262157 KJB262157 KSX262157 LCT262157 LMP262157 LWL262157 MGH262157 MQD262157 MZZ262157 NJV262157 NTR262157 ODN262157 ONJ262157 OXF262157 PHB262157 PQX262157 QAT262157 QKP262157 QUL262157 REH262157 ROD262157 RXZ262157 SHV262157 SRR262157 TBN262157 TLJ262157 TVF262157 UFB262157 UOX262157 UYT262157 VIP262157 VSL262157 WCH262157 WMD262157 WVZ262157 P327684 JN327693 TJ327693 ADF327693 ANB327693 AWX327693 BGT327693 BQP327693 CAL327693 CKH327693 CUD327693 DDZ327693 DNV327693 DXR327693 EHN327693 ERJ327693 FBF327693 FLB327693 FUX327693 GET327693 GOP327693 GYL327693 HIH327693 HSD327693 IBZ327693 ILV327693 IVR327693 JFN327693 JPJ327693 JZF327693 KJB327693 KSX327693 LCT327693 LMP327693 LWL327693 MGH327693 MQD327693 MZZ327693 NJV327693 NTR327693 ODN327693 ONJ327693 OXF327693 PHB327693 PQX327693 QAT327693 QKP327693 QUL327693 REH327693 ROD327693 RXZ327693 SHV327693 SRR327693 TBN327693 TLJ327693 TVF327693 UFB327693 UOX327693 UYT327693 VIP327693 VSL327693 WCH327693 WMD327693 WVZ327693 P393220 JN393229 TJ393229 ADF393229 ANB393229 AWX393229 BGT393229 BQP393229 CAL393229 CKH393229 CUD393229 DDZ393229 DNV393229 DXR393229 EHN393229 ERJ393229 FBF393229 FLB393229 FUX393229 GET393229 GOP393229 GYL393229 HIH393229 HSD393229 IBZ393229 ILV393229 IVR393229 JFN393229 JPJ393229 JZF393229 KJB393229 KSX393229 LCT393229 LMP393229 LWL393229 MGH393229 MQD393229 MZZ393229 NJV393229 NTR393229 ODN393229 ONJ393229 OXF393229 PHB393229 PQX393229 QAT393229 QKP393229 QUL393229 REH393229 ROD393229 RXZ393229 SHV393229 SRR393229 TBN393229 TLJ393229 TVF393229 UFB393229 UOX393229 UYT393229 VIP393229 VSL393229 WCH393229 WMD393229 WVZ393229 P458756 JN458765 TJ458765 ADF458765 ANB458765 AWX458765 BGT458765 BQP458765 CAL458765 CKH458765 CUD458765 DDZ458765 DNV458765 DXR458765 EHN458765 ERJ458765 FBF458765 FLB458765 FUX458765 GET458765 GOP458765 GYL458765 HIH458765 HSD458765 IBZ458765 ILV458765 IVR458765 JFN458765 JPJ458765 JZF458765 KJB458765 KSX458765 LCT458765 LMP458765 LWL458765 MGH458765 MQD458765 MZZ458765 NJV458765 NTR458765 ODN458765 ONJ458765 OXF458765 PHB458765 PQX458765 QAT458765 QKP458765 QUL458765 REH458765 ROD458765 RXZ458765 SHV458765 SRR458765 TBN458765 TLJ458765 TVF458765 UFB458765 UOX458765 UYT458765 VIP458765 VSL458765 WCH458765 WMD458765 WVZ458765 P524292 JN524301 TJ524301 ADF524301 ANB524301 AWX524301 BGT524301 BQP524301 CAL524301 CKH524301 CUD524301 DDZ524301 DNV524301 DXR524301 EHN524301 ERJ524301 FBF524301 FLB524301 FUX524301 GET524301 GOP524301 GYL524301 HIH524301 HSD524301 IBZ524301 ILV524301 IVR524301 JFN524301 JPJ524301 JZF524301 KJB524301 KSX524301 LCT524301 LMP524301 LWL524301 MGH524301 MQD524301 MZZ524301 NJV524301 NTR524301 ODN524301 ONJ524301 OXF524301 PHB524301 PQX524301 QAT524301 QKP524301 QUL524301 REH524301 ROD524301 RXZ524301 SHV524301 SRR524301 TBN524301 TLJ524301 TVF524301 UFB524301 UOX524301 UYT524301 VIP524301 VSL524301 WCH524301 WMD524301 WVZ524301 P589828 JN589837 TJ589837 ADF589837 ANB589837 AWX589837 BGT589837 BQP589837 CAL589837 CKH589837 CUD589837 DDZ589837 DNV589837 DXR589837 EHN589837 ERJ589837 FBF589837 FLB589837 FUX589837 GET589837 GOP589837 GYL589837 HIH589837 HSD589837 IBZ589837 ILV589837 IVR589837 JFN589837 JPJ589837 JZF589837 KJB589837 KSX589837 LCT589837 LMP589837 LWL589837 MGH589837 MQD589837 MZZ589837 NJV589837 NTR589837 ODN589837 ONJ589837 OXF589837 PHB589837 PQX589837 QAT589837 QKP589837 QUL589837 REH589837 ROD589837 RXZ589837 SHV589837 SRR589837 TBN589837 TLJ589837 TVF589837 UFB589837 UOX589837 UYT589837 VIP589837 VSL589837 WCH589837 WMD589837 WVZ589837 P655364 JN655373 TJ655373 ADF655373 ANB655373 AWX655373 BGT655373 BQP655373 CAL655373 CKH655373 CUD655373 DDZ655373 DNV655373 DXR655373 EHN655373 ERJ655373 FBF655373 FLB655373 FUX655373 GET655373 GOP655373 GYL655373 HIH655373 HSD655373 IBZ655373 ILV655373 IVR655373 JFN655373 JPJ655373 JZF655373 KJB655373 KSX655373 LCT655373 LMP655373 LWL655373 MGH655373 MQD655373 MZZ655373 NJV655373 NTR655373 ODN655373 ONJ655373 OXF655373 PHB655373 PQX655373 QAT655373 QKP655373 QUL655373 REH655373 ROD655373 RXZ655373 SHV655373 SRR655373 TBN655373 TLJ655373 TVF655373 UFB655373 UOX655373 UYT655373 VIP655373 VSL655373 WCH655373 WMD655373 WVZ655373 P720900 JN720909 TJ720909 ADF720909 ANB720909 AWX720909 BGT720909 BQP720909 CAL720909 CKH720909 CUD720909 DDZ720909 DNV720909 DXR720909 EHN720909 ERJ720909 FBF720909 FLB720909 FUX720909 GET720909 GOP720909 GYL720909 HIH720909 HSD720909 IBZ720909 ILV720909 IVR720909 JFN720909 JPJ720909 JZF720909 KJB720909 KSX720909 LCT720909 LMP720909 LWL720909 MGH720909 MQD720909 MZZ720909 NJV720909 NTR720909 ODN720909 ONJ720909 OXF720909 PHB720909 PQX720909 QAT720909 QKP720909 QUL720909 REH720909 ROD720909 RXZ720909 SHV720909 SRR720909 TBN720909 TLJ720909 TVF720909 UFB720909 UOX720909 UYT720909 VIP720909 VSL720909 WCH720909 WMD720909 WVZ720909 P786436 JN786445 TJ786445 ADF786445 ANB786445 AWX786445 BGT786445 BQP786445 CAL786445 CKH786445 CUD786445 DDZ786445 DNV786445 DXR786445 EHN786445 ERJ786445 FBF786445 FLB786445 FUX786445 GET786445 GOP786445 GYL786445 HIH786445 HSD786445 IBZ786445 ILV786445 IVR786445 JFN786445 JPJ786445 JZF786445 KJB786445 KSX786445 LCT786445 LMP786445 LWL786445 MGH786445 MQD786445 MZZ786445 NJV786445 NTR786445 ODN786445 ONJ786445 OXF786445 PHB786445 PQX786445 QAT786445 QKP786445 QUL786445 REH786445 ROD786445 RXZ786445 SHV786445 SRR786445 TBN786445 TLJ786445 TVF786445 UFB786445 UOX786445 UYT786445 VIP786445 VSL786445 WCH786445 WMD786445 WVZ786445 P851972 JN851981 TJ851981 ADF851981 ANB851981 AWX851981 BGT851981 BQP851981 CAL851981 CKH851981 CUD851981 DDZ851981 DNV851981 DXR851981 EHN851981 ERJ851981 FBF851981 FLB851981 FUX851981 GET851981 GOP851981 GYL851981 HIH851981 HSD851981 IBZ851981 ILV851981 IVR851981 JFN851981 JPJ851981 JZF851981 KJB851981 KSX851981 LCT851981 LMP851981 LWL851981 MGH851981 MQD851981 MZZ851981 NJV851981 NTR851981 ODN851981 ONJ851981 OXF851981 PHB851981 PQX851981 QAT851981 QKP851981 QUL851981 REH851981 ROD851981 RXZ851981 SHV851981 SRR851981 TBN851981 TLJ851981 TVF851981 UFB851981 UOX851981 UYT851981 VIP851981 VSL851981 WCH851981 WMD851981 WVZ851981 P917508 JN917517 TJ917517 ADF917517 ANB917517 AWX917517 BGT917517 BQP917517 CAL917517 CKH917517 CUD917517 DDZ917517 DNV917517 DXR917517 EHN917517 ERJ917517 FBF917517 FLB917517 FUX917517 GET917517 GOP917517 GYL917517 HIH917517 HSD917517 IBZ917517 ILV917517 IVR917517 JFN917517 JPJ917517 JZF917517 KJB917517 KSX917517 LCT917517 LMP917517 LWL917517 MGH917517 MQD917517 MZZ917517 NJV917517 NTR917517 ODN917517 ONJ917517 OXF917517 PHB917517 PQX917517 QAT917517 QKP917517 QUL917517 REH917517 ROD917517 RXZ917517 SHV917517 SRR917517 TBN917517 TLJ917517 TVF917517 UFB917517 UOX917517 UYT917517 VIP917517 VSL917517 WCH917517 WMD917517 WVZ917517 P983044 JN983053 TJ983053 ADF983053 ANB983053 AWX983053 BGT983053 BQP983053 CAL983053 CKH983053 CUD983053 DDZ983053 DNV983053 DXR983053 EHN983053 ERJ983053 FBF983053 FLB983053 FUX983053 GET983053 GOP983053 GYL983053 HIH983053 HSD983053 IBZ983053 ILV983053 IVR983053 JFN983053 JPJ983053 JZF983053 KJB983053 KSX983053 LCT983053 LMP983053 LWL983053 MGH983053 MQD983053 MZZ983053 NJV983053 NTR983053 ODN983053 ONJ983053 OXF983053 PHB983053 PQX983053 QAT983053 QKP983053 QUL983053 REH983053 ROD983053 RXZ983053 SHV983053 SRR983053 TBN983053 TLJ983053 TVF983053 UFB983053 UOX983053 UYT983053 VIP983053 VSL983053 WCH983053 WMD983053 WVZ983053 N3 JL3 TH3 ADD3 AMZ3 AWV3 BGR3 BQN3 CAJ3 CKF3 CUB3 DDX3 DNT3 DXP3 EHL3 ERH3 FBD3 FKZ3 FUV3 GER3 GON3 GYJ3 HIF3 HSB3 IBX3 ILT3 IVP3 JFL3 JPH3 JZD3 KIZ3 KSV3 LCR3 LMN3 LWJ3 MGF3 MQB3 MZX3 NJT3 NTP3 ODL3 ONH3 OXD3 PGZ3 PQV3 QAR3 QKN3 QUJ3 REF3 ROB3 RXX3 SHT3 SRP3 TBL3 TLH3 TVD3 UEZ3 UOV3 UYR3 VIN3 VSJ3 WCF3 WMB3 WVX3 P65530 JN65539 TJ65539 ADF65539 ANB65539 AWX65539 BGT65539 BQP65539 CAL65539 CKH65539 CUD65539 DDZ65539 DNV65539 DXR65539 EHN65539 ERJ65539 FBF65539 FLB65539 FUX65539 GET65539 GOP65539 GYL65539 HIH65539 HSD65539 IBZ65539 ILV65539 IVR65539 JFN65539 JPJ65539 JZF65539 KJB65539 KSX65539 LCT65539 LMP65539 LWL65539 MGH65539 MQD65539 MZZ65539 NJV65539 NTR65539 ODN65539 ONJ65539 OXF65539 PHB65539 PQX65539 QAT65539 QKP65539 QUL65539 REH65539 ROD65539 RXZ65539 SHV65539 SRR65539 TBN65539 TLJ65539 TVF65539 UFB65539 UOX65539 UYT65539 VIP65539 VSL65539 WCH65539 WMD65539 WVZ65539 P131066 JN131075 TJ131075 ADF131075 ANB131075 AWX131075 BGT131075 BQP131075 CAL131075 CKH131075 CUD131075 DDZ131075 DNV131075 DXR131075 EHN131075 ERJ131075 FBF131075 FLB131075 FUX131075 GET131075 GOP131075 GYL131075 HIH131075 HSD131075 IBZ131075 ILV131075 IVR131075 JFN131075 JPJ131075 JZF131075 KJB131075 KSX131075 LCT131075 LMP131075 LWL131075 MGH131075 MQD131075 MZZ131075 NJV131075 NTR131075 ODN131075 ONJ131075 OXF131075 PHB131075 PQX131075 QAT131075 QKP131075 QUL131075 REH131075 ROD131075 RXZ131075 SHV131075 SRR131075 TBN131075 TLJ131075 TVF131075 UFB131075 UOX131075 UYT131075 VIP131075 VSL131075 WCH131075 WMD131075 WVZ131075 P196602 JN196611 TJ196611 ADF196611 ANB196611 AWX196611 BGT196611 BQP196611 CAL196611 CKH196611 CUD196611 DDZ196611 DNV196611 DXR196611 EHN196611 ERJ196611 FBF196611 FLB196611 FUX196611 GET196611 GOP196611 GYL196611 HIH196611 HSD196611 IBZ196611 ILV196611 IVR196611 JFN196611 JPJ196611 JZF196611 KJB196611 KSX196611 LCT196611 LMP196611 LWL196611 MGH196611 MQD196611 MZZ196611 NJV196611 NTR196611 ODN196611 ONJ196611 OXF196611 PHB196611 PQX196611 QAT196611 QKP196611 QUL196611 REH196611 ROD196611 RXZ196611 SHV196611 SRR196611 TBN196611 TLJ196611 TVF196611 UFB196611 UOX196611 UYT196611 VIP196611 VSL196611 WCH196611 WMD196611 WVZ196611 P262138 JN262147 TJ262147 ADF262147 ANB262147 AWX262147 BGT262147 BQP262147 CAL262147 CKH262147 CUD262147 DDZ262147 DNV262147 DXR262147 EHN262147 ERJ262147 FBF262147 FLB262147 FUX262147 GET262147 GOP262147 GYL262147 HIH262147 HSD262147 IBZ262147 ILV262147 IVR262147 JFN262147 JPJ262147 JZF262147 KJB262147 KSX262147 LCT262147 LMP262147 LWL262147 MGH262147 MQD262147 MZZ262147 NJV262147 NTR262147 ODN262147 ONJ262147 OXF262147 PHB262147 PQX262147 QAT262147 QKP262147 QUL262147 REH262147 ROD262147 RXZ262147 SHV262147 SRR262147 TBN262147 TLJ262147 TVF262147 UFB262147 UOX262147 UYT262147 VIP262147 VSL262147 WCH262147 WMD262147 WVZ262147 P327674 JN327683 TJ327683 ADF327683 ANB327683 AWX327683 BGT327683 BQP327683 CAL327683 CKH327683 CUD327683 DDZ327683 DNV327683 DXR327683 EHN327683 ERJ327683 FBF327683 FLB327683 FUX327683 GET327683 GOP327683 GYL327683 HIH327683 HSD327683 IBZ327683 ILV327683 IVR327683 JFN327683 JPJ327683 JZF327683 KJB327683 KSX327683 LCT327683 LMP327683 LWL327683 MGH327683 MQD327683 MZZ327683 NJV327683 NTR327683 ODN327683 ONJ327683 OXF327683 PHB327683 PQX327683 QAT327683 QKP327683 QUL327683 REH327683 ROD327683 RXZ327683 SHV327683 SRR327683 TBN327683 TLJ327683 TVF327683 UFB327683 UOX327683 UYT327683 VIP327683 VSL327683 WCH327683 WMD327683 WVZ327683 P393210 JN393219 TJ393219 ADF393219 ANB393219 AWX393219 BGT393219 BQP393219 CAL393219 CKH393219 CUD393219 DDZ393219 DNV393219 DXR393219 EHN393219 ERJ393219 FBF393219 FLB393219 FUX393219 GET393219 GOP393219 GYL393219 HIH393219 HSD393219 IBZ393219 ILV393219 IVR393219 JFN393219 JPJ393219 JZF393219 KJB393219 KSX393219 LCT393219 LMP393219 LWL393219 MGH393219 MQD393219 MZZ393219 NJV393219 NTR393219 ODN393219 ONJ393219 OXF393219 PHB393219 PQX393219 QAT393219 QKP393219 QUL393219 REH393219 ROD393219 RXZ393219 SHV393219 SRR393219 TBN393219 TLJ393219 TVF393219 UFB393219 UOX393219 UYT393219 VIP393219 VSL393219 WCH393219 WMD393219 WVZ393219 P458746 JN458755 TJ458755 ADF458755 ANB458755 AWX458755 BGT458755 BQP458755 CAL458755 CKH458755 CUD458755 DDZ458755 DNV458755 DXR458755 EHN458755 ERJ458755 FBF458755 FLB458755 FUX458755 GET458755 GOP458755 GYL458755 HIH458755 HSD458755 IBZ458755 ILV458755 IVR458755 JFN458755 JPJ458755 JZF458755 KJB458755 KSX458755 LCT458755 LMP458755 LWL458755 MGH458755 MQD458755 MZZ458755 NJV458755 NTR458755 ODN458755 ONJ458755 OXF458755 PHB458755 PQX458755 QAT458755 QKP458755 QUL458755 REH458755 ROD458755 RXZ458755 SHV458755 SRR458755 TBN458755 TLJ458755 TVF458755 UFB458755 UOX458755 UYT458755 VIP458755 VSL458755 WCH458755 WMD458755 WVZ458755 P524282 JN524291 TJ524291 ADF524291 ANB524291 AWX524291 BGT524291 BQP524291 CAL524291 CKH524291 CUD524291 DDZ524291 DNV524291 DXR524291 EHN524291 ERJ524291 FBF524291 FLB524291 FUX524291 GET524291 GOP524291 GYL524291 HIH524291 HSD524291 IBZ524291 ILV524291 IVR524291 JFN524291 JPJ524291 JZF524291 KJB524291 KSX524291 LCT524291 LMP524291 LWL524291 MGH524291 MQD524291 MZZ524291 NJV524291 NTR524291 ODN524291 ONJ524291 OXF524291 PHB524291 PQX524291 QAT524291 QKP524291 QUL524291 REH524291 ROD524291 RXZ524291 SHV524291 SRR524291 TBN524291 TLJ524291 TVF524291 UFB524291 UOX524291 UYT524291 VIP524291 VSL524291 WCH524291 WMD524291 WVZ524291 P589818 JN589827 TJ589827 ADF589827 ANB589827 AWX589827 BGT589827 BQP589827 CAL589827 CKH589827 CUD589827 DDZ589827 DNV589827 DXR589827 EHN589827 ERJ589827 FBF589827 FLB589827 FUX589827 GET589827 GOP589827 GYL589827 HIH589827 HSD589827 IBZ589827 ILV589827 IVR589827 JFN589827 JPJ589827 JZF589827 KJB589827 KSX589827 LCT589827 LMP589827 LWL589827 MGH589827 MQD589827 MZZ589827 NJV589827 NTR589827 ODN589827 ONJ589827 OXF589827 PHB589827 PQX589827 QAT589827 QKP589827 QUL589827 REH589827 ROD589827 RXZ589827 SHV589827 SRR589827 TBN589827 TLJ589827 TVF589827 UFB589827 UOX589827 UYT589827 VIP589827 VSL589827 WCH589827 WMD589827 WVZ589827 P655354 JN655363 TJ655363 ADF655363 ANB655363 AWX655363 BGT655363 BQP655363 CAL655363 CKH655363 CUD655363 DDZ655363 DNV655363 DXR655363 EHN655363 ERJ655363 FBF655363 FLB655363 FUX655363 GET655363 GOP655363 GYL655363 HIH655363 HSD655363 IBZ655363 ILV655363 IVR655363 JFN655363 JPJ655363 JZF655363 KJB655363 KSX655363 LCT655363 LMP655363 LWL655363 MGH655363 MQD655363 MZZ655363 NJV655363 NTR655363 ODN655363 ONJ655363 OXF655363 PHB655363 PQX655363 QAT655363 QKP655363 QUL655363 REH655363 ROD655363 RXZ655363 SHV655363 SRR655363 TBN655363 TLJ655363 TVF655363 UFB655363 UOX655363 UYT655363 VIP655363 VSL655363 WCH655363 WMD655363 WVZ655363 P720890 JN720899 TJ720899 ADF720899 ANB720899 AWX720899 BGT720899 BQP720899 CAL720899 CKH720899 CUD720899 DDZ720899 DNV720899 DXR720899 EHN720899 ERJ720899 FBF720899 FLB720899 FUX720899 GET720899 GOP720899 GYL720899 HIH720899 HSD720899 IBZ720899 ILV720899 IVR720899 JFN720899 JPJ720899 JZF720899 KJB720899 KSX720899 LCT720899 LMP720899 LWL720899 MGH720899 MQD720899 MZZ720899 NJV720899 NTR720899 ODN720899 ONJ720899 OXF720899 PHB720899 PQX720899 QAT720899 QKP720899 QUL720899 REH720899 ROD720899 RXZ720899 SHV720899 SRR720899 TBN720899 TLJ720899 TVF720899 UFB720899 UOX720899 UYT720899 VIP720899 VSL720899 WCH720899 WMD720899 WVZ720899 P786426 JN786435 TJ786435 ADF786435 ANB786435 AWX786435 BGT786435 BQP786435 CAL786435 CKH786435 CUD786435 DDZ786435 DNV786435 DXR786435 EHN786435 ERJ786435 FBF786435 FLB786435 FUX786435 GET786435 GOP786435 GYL786435 HIH786435 HSD786435 IBZ786435 ILV786435 IVR786435 JFN786435 JPJ786435 JZF786435 KJB786435 KSX786435 LCT786435 LMP786435 LWL786435 MGH786435 MQD786435 MZZ786435 NJV786435 NTR786435 ODN786435 ONJ786435 OXF786435 PHB786435 PQX786435 QAT786435 QKP786435 QUL786435 REH786435 ROD786435 RXZ786435 SHV786435 SRR786435 TBN786435 TLJ786435 TVF786435 UFB786435 UOX786435 UYT786435 VIP786435 VSL786435 WCH786435 WMD786435 WVZ786435 P851962 JN851971 TJ851971 ADF851971 ANB851971 AWX851971 BGT851971 BQP851971 CAL851971 CKH851971 CUD851971 DDZ851971 DNV851971 DXR851971 EHN851971 ERJ851971 FBF851971 FLB851971 FUX851971 GET851971 GOP851971 GYL851971 HIH851971 HSD851971 IBZ851971 ILV851971 IVR851971 JFN851971 JPJ851971 JZF851971 KJB851971 KSX851971 LCT851971 LMP851971 LWL851971 MGH851971 MQD851971 MZZ851971 NJV851971 NTR851971 ODN851971 ONJ851971 OXF851971 PHB851971 PQX851971 QAT851971 QKP851971 QUL851971 REH851971 ROD851971 RXZ851971 SHV851971 SRR851971 TBN851971 TLJ851971 TVF851971 UFB851971 UOX851971 UYT851971 VIP851971 VSL851971 WCH851971 WMD851971 WVZ851971 P917498 JN917507 TJ917507 ADF917507 ANB917507 AWX917507 BGT917507 BQP917507 CAL917507 CKH917507 CUD917507 DDZ917507 DNV917507 DXR917507 EHN917507 ERJ917507 FBF917507 FLB917507 FUX917507 GET917507 GOP917507 GYL917507 HIH917507 HSD917507 IBZ917507 ILV917507 IVR917507 JFN917507 JPJ917507 JZF917507 KJB917507 KSX917507 LCT917507 LMP917507 LWL917507 MGH917507 MQD917507 MZZ917507 NJV917507 NTR917507 ODN917507 ONJ917507 OXF917507 PHB917507 PQX917507 QAT917507 QKP917507 QUL917507 REH917507 ROD917507 RXZ917507 SHV917507 SRR917507 TBN917507 TLJ917507 TVF917507 UFB917507 UOX917507 UYT917507 VIP917507 VSL917507 WCH917507 WMD917507 WVZ917507 P983034 JN983043 TJ983043 ADF983043 ANB983043 AWX983043 BGT983043 BQP983043 CAL983043 CKH983043 CUD983043 DDZ983043 DNV983043 DXR983043 EHN983043 ERJ983043 FBF983043 FLB983043 FUX983043 GET983043 GOP983043 GYL983043 HIH983043 HSD983043 IBZ983043 ILV983043 IVR983043 JFN983043 JPJ983043 JZF983043 KJB983043 KSX983043 LCT983043 LMP983043 LWL983043 MGH983043 MQD983043 MZZ983043 NJV983043 NTR983043 ODN983043 ONJ983043 OXF983043 PHB983043 PQX983043 QAT983043 QKP983043 QUL983043 REH983043 ROD983043 RXZ983043 SHV983043 SRR983043 TBN983043 TLJ983043 TVF983043 UFB983043 UOX983043 UYT983043 VIP983043 VSL983043 WCH983043 WMD983043 WVZ983043</xm:sqref>
        </x14:dataValidation>
        <x14:dataValidation type="whole" operator="greaterThanOrEqual" allowBlank="1" showInputMessage="1" showErrorMessage="1" errorTitle="Invalid Entry" error="Enter a whole number greater_x000a_than zero" promptTitle="ENTER:" prompt="Unexposed Cases" xr:uid="{E7BB3959-CF4C-EA47-8A00-2639722A7A0B}">
          <x14:formula1>
            <xm:f>0</xm:f>
          </x14:formula1>
          <xm:sqref>W13 JU13 TQ13 ADM13 ANI13 AXE13 BHA13 BQW13 CAS13 CKO13 CUK13 DEG13 DOC13 DXY13 EHU13 ERQ13 FBM13 FLI13 FVE13 GFA13 GOW13 GYS13 HIO13 HSK13 ICG13 IMC13 IVY13 JFU13 JPQ13 JZM13 KJI13 KTE13 LDA13 LMW13 LWS13 MGO13 MQK13 NAG13 NKC13 NTY13 ODU13 ONQ13 OXM13 PHI13 PRE13 QBA13 QKW13 QUS13 REO13 ROK13 RYG13 SIC13 SRY13 TBU13 TLQ13 TVM13 UFI13 UPE13 UZA13 VIW13 VSS13 WCO13 WMK13 WWG13 Y65539 JW65549 TS65549 ADO65549 ANK65549 AXG65549 BHC65549 BQY65549 CAU65549 CKQ65549 CUM65549 DEI65549 DOE65549 DYA65549 EHW65549 ERS65549 FBO65549 FLK65549 FVG65549 GFC65549 GOY65549 GYU65549 HIQ65549 HSM65549 ICI65549 IME65549 IWA65549 JFW65549 JPS65549 JZO65549 KJK65549 KTG65549 LDC65549 LMY65549 LWU65549 MGQ65549 MQM65549 NAI65549 NKE65549 NUA65549 ODW65549 ONS65549 OXO65549 PHK65549 PRG65549 QBC65549 QKY65549 QUU65549 REQ65549 ROM65549 RYI65549 SIE65549 SSA65549 TBW65549 TLS65549 TVO65549 UFK65549 UPG65549 UZC65549 VIY65549 VSU65549 WCQ65549 WMM65549 WWI65549 Y131075 JW131085 TS131085 ADO131085 ANK131085 AXG131085 BHC131085 BQY131085 CAU131085 CKQ131085 CUM131085 DEI131085 DOE131085 DYA131085 EHW131085 ERS131085 FBO131085 FLK131085 FVG131085 GFC131085 GOY131085 GYU131085 HIQ131085 HSM131085 ICI131085 IME131085 IWA131085 JFW131085 JPS131085 JZO131085 KJK131085 KTG131085 LDC131085 LMY131085 LWU131085 MGQ131085 MQM131085 NAI131085 NKE131085 NUA131085 ODW131085 ONS131085 OXO131085 PHK131085 PRG131085 QBC131085 QKY131085 QUU131085 REQ131085 ROM131085 RYI131085 SIE131085 SSA131085 TBW131085 TLS131085 TVO131085 UFK131085 UPG131085 UZC131085 VIY131085 VSU131085 WCQ131085 WMM131085 WWI131085 Y196611 JW196621 TS196621 ADO196621 ANK196621 AXG196621 BHC196621 BQY196621 CAU196621 CKQ196621 CUM196621 DEI196621 DOE196621 DYA196621 EHW196621 ERS196621 FBO196621 FLK196621 FVG196621 GFC196621 GOY196621 GYU196621 HIQ196621 HSM196621 ICI196621 IME196621 IWA196621 JFW196621 JPS196621 JZO196621 KJK196621 KTG196621 LDC196621 LMY196621 LWU196621 MGQ196621 MQM196621 NAI196621 NKE196621 NUA196621 ODW196621 ONS196621 OXO196621 PHK196621 PRG196621 QBC196621 QKY196621 QUU196621 REQ196621 ROM196621 RYI196621 SIE196621 SSA196621 TBW196621 TLS196621 TVO196621 UFK196621 UPG196621 UZC196621 VIY196621 VSU196621 WCQ196621 WMM196621 WWI196621 Y262147 JW262157 TS262157 ADO262157 ANK262157 AXG262157 BHC262157 BQY262157 CAU262157 CKQ262157 CUM262157 DEI262157 DOE262157 DYA262157 EHW262157 ERS262157 FBO262157 FLK262157 FVG262157 GFC262157 GOY262157 GYU262157 HIQ262157 HSM262157 ICI262157 IME262157 IWA262157 JFW262157 JPS262157 JZO262157 KJK262157 KTG262157 LDC262157 LMY262157 LWU262157 MGQ262157 MQM262157 NAI262157 NKE262157 NUA262157 ODW262157 ONS262157 OXO262157 PHK262157 PRG262157 QBC262157 QKY262157 QUU262157 REQ262157 ROM262157 RYI262157 SIE262157 SSA262157 TBW262157 TLS262157 TVO262157 UFK262157 UPG262157 UZC262157 VIY262157 VSU262157 WCQ262157 WMM262157 WWI262157 Y327683 JW327693 TS327693 ADO327693 ANK327693 AXG327693 BHC327693 BQY327693 CAU327693 CKQ327693 CUM327693 DEI327693 DOE327693 DYA327693 EHW327693 ERS327693 FBO327693 FLK327693 FVG327693 GFC327693 GOY327693 GYU327693 HIQ327693 HSM327693 ICI327693 IME327693 IWA327693 JFW327693 JPS327693 JZO327693 KJK327693 KTG327693 LDC327693 LMY327693 LWU327693 MGQ327693 MQM327693 NAI327693 NKE327693 NUA327693 ODW327693 ONS327693 OXO327693 PHK327693 PRG327693 QBC327693 QKY327693 QUU327693 REQ327693 ROM327693 RYI327693 SIE327693 SSA327693 TBW327693 TLS327693 TVO327693 UFK327693 UPG327693 UZC327693 VIY327693 VSU327693 WCQ327693 WMM327693 WWI327693 Y393219 JW393229 TS393229 ADO393229 ANK393229 AXG393229 BHC393229 BQY393229 CAU393229 CKQ393229 CUM393229 DEI393229 DOE393229 DYA393229 EHW393229 ERS393229 FBO393229 FLK393229 FVG393229 GFC393229 GOY393229 GYU393229 HIQ393229 HSM393229 ICI393229 IME393229 IWA393229 JFW393229 JPS393229 JZO393229 KJK393229 KTG393229 LDC393229 LMY393229 LWU393229 MGQ393229 MQM393229 NAI393229 NKE393229 NUA393229 ODW393229 ONS393229 OXO393229 PHK393229 PRG393229 QBC393229 QKY393229 QUU393229 REQ393229 ROM393229 RYI393229 SIE393229 SSA393229 TBW393229 TLS393229 TVO393229 UFK393229 UPG393229 UZC393229 VIY393229 VSU393229 WCQ393229 WMM393229 WWI393229 Y458755 JW458765 TS458765 ADO458765 ANK458765 AXG458765 BHC458765 BQY458765 CAU458765 CKQ458765 CUM458765 DEI458765 DOE458765 DYA458765 EHW458765 ERS458765 FBO458765 FLK458765 FVG458765 GFC458765 GOY458765 GYU458765 HIQ458765 HSM458765 ICI458765 IME458765 IWA458765 JFW458765 JPS458765 JZO458765 KJK458765 KTG458765 LDC458765 LMY458765 LWU458765 MGQ458765 MQM458765 NAI458765 NKE458765 NUA458765 ODW458765 ONS458765 OXO458765 PHK458765 PRG458765 QBC458765 QKY458765 QUU458765 REQ458765 ROM458765 RYI458765 SIE458765 SSA458765 TBW458765 TLS458765 TVO458765 UFK458765 UPG458765 UZC458765 VIY458765 VSU458765 WCQ458765 WMM458765 WWI458765 Y524291 JW524301 TS524301 ADO524301 ANK524301 AXG524301 BHC524301 BQY524301 CAU524301 CKQ524301 CUM524301 DEI524301 DOE524301 DYA524301 EHW524301 ERS524301 FBO524301 FLK524301 FVG524301 GFC524301 GOY524301 GYU524301 HIQ524301 HSM524301 ICI524301 IME524301 IWA524301 JFW524301 JPS524301 JZO524301 KJK524301 KTG524301 LDC524301 LMY524301 LWU524301 MGQ524301 MQM524301 NAI524301 NKE524301 NUA524301 ODW524301 ONS524301 OXO524301 PHK524301 PRG524301 QBC524301 QKY524301 QUU524301 REQ524301 ROM524301 RYI524301 SIE524301 SSA524301 TBW524301 TLS524301 TVO524301 UFK524301 UPG524301 UZC524301 VIY524301 VSU524301 WCQ524301 WMM524301 WWI524301 Y589827 JW589837 TS589837 ADO589837 ANK589837 AXG589837 BHC589837 BQY589837 CAU589837 CKQ589837 CUM589837 DEI589837 DOE589837 DYA589837 EHW589837 ERS589837 FBO589837 FLK589837 FVG589837 GFC589837 GOY589837 GYU589837 HIQ589837 HSM589837 ICI589837 IME589837 IWA589837 JFW589837 JPS589837 JZO589837 KJK589837 KTG589837 LDC589837 LMY589837 LWU589837 MGQ589837 MQM589837 NAI589837 NKE589837 NUA589837 ODW589837 ONS589837 OXO589837 PHK589837 PRG589837 QBC589837 QKY589837 QUU589837 REQ589837 ROM589837 RYI589837 SIE589837 SSA589837 TBW589837 TLS589837 TVO589837 UFK589837 UPG589837 UZC589837 VIY589837 VSU589837 WCQ589837 WMM589837 WWI589837 Y655363 JW655373 TS655373 ADO655373 ANK655373 AXG655373 BHC655373 BQY655373 CAU655373 CKQ655373 CUM655373 DEI655373 DOE655373 DYA655373 EHW655373 ERS655373 FBO655373 FLK655373 FVG655373 GFC655373 GOY655373 GYU655373 HIQ655373 HSM655373 ICI655373 IME655373 IWA655373 JFW655373 JPS655373 JZO655373 KJK655373 KTG655373 LDC655373 LMY655373 LWU655373 MGQ655373 MQM655373 NAI655373 NKE655373 NUA655373 ODW655373 ONS655373 OXO655373 PHK655373 PRG655373 QBC655373 QKY655373 QUU655373 REQ655373 ROM655373 RYI655373 SIE655373 SSA655373 TBW655373 TLS655373 TVO655373 UFK655373 UPG655373 UZC655373 VIY655373 VSU655373 WCQ655373 WMM655373 WWI655373 Y720899 JW720909 TS720909 ADO720909 ANK720909 AXG720909 BHC720909 BQY720909 CAU720909 CKQ720909 CUM720909 DEI720909 DOE720909 DYA720909 EHW720909 ERS720909 FBO720909 FLK720909 FVG720909 GFC720909 GOY720909 GYU720909 HIQ720909 HSM720909 ICI720909 IME720909 IWA720909 JFW720909 JPS720909 JZO720909 KJK720909 KTG720909 LDC720909 LMY720909 LWU720909 MGQ720909 MQM720909 NAI720909 NKE720909 NUA720909 ODW720909 ONS720909 OXO720909 PHK720909 PRG720909 QBC720909 QKY720909 QUU720909 REQ720909 ROM720909 RYI720909 SIE720909 SSA720909 TBW720909 TLS720909 TVO720909 UFK720909 UPG720909 UZC720909 VIY720909 VSU720909 WCQ720909 WMM720909 WWI720909 Y786435 JW786445 TS786445 ADO786445 ANK786445 AXG786445 BHC786445 BQY786445 CAU786445 CKQ786445 CUM786445 DEI786445 DOE786445 DYA786445 EHW786445 ERS786445 FBO786445 FLK786445 FVG786445 GFC786445 GOY786445 GYU786445 HIQ786445 HSM786445 ICI786445 IME786445 IWA786445 JFW786445 JPS786445 JZO786445 KJK786445 KTG786445 LDC786445 LMY786445 LWU786445 MGQ786445 MQM786445 NAI786445 NKE786445 NUA786445 ODW786445 ONS786445 OXO786445 PHK786445 PRG786445 QBC786445 QKY786445 QUU786445 REQ786445 ROM786445 RYI786445 SIE786445 SSA786445 TBW786445 TLS786445 TVO786445 UFK786445 UPG786445 UZC786445 VIY786445 VSU786445 WCQ786445 WMM786445 WWI786445 Y851971 JW851981 TS851981 ADO851981 ANK851981 AXG851981 BHC851981 BQY851981 CAU851981 CKQ851981 CUM851981 DEI851981 DOE851981 DYA851981 EHW851981 ERS851981 FBO851981 FLK851981 FVG851981 GFC851981 GOY851981 GYU851981 HIQ851981 HSM851981 ICI851981 IME851981 IWA851981 JFW851981 JPS851981 JZO851981 KJK851981 KTG851981 LDC851981 LMY851981 LWU851981 MGQ851981 MQM851981 NAI851981 NKE851981 NUA851981 ODW851981 ONS851981 OXO851981 PHK851981 PRG851981 QBC851981 QKY851981 QUU851981 REQ851981 ROM851981 RYI851981 SIE851981 SSA851981 TBW851981 TLS851981 TVO851981 UFK851981 UPG851981 UZC851981 VIY851981 VSU851981 WCQ851981 WMM851981 WWI851981 Y917507 JW917517 TS917517 ADO917517 ANK917517 AXG917517 BHC917517 BQY917517 CAU917517 CKQ917517 CUM917517 DEI917517 DOE917517 DYA917517 EHW917517 ERS917517 FBO917517 FLK917517 FVG917517 GFC917517 GOY917517 GYU917517 HIQ917517 HSM917517 ICI917517 IME917517 IWA917517 JFW917517 JPS917517 JZO917517 KJK917517 KTG917517 LDC917517 LMY917517 LWU917517 MGQ917517 MQM917517 NAI917517 NKE917517 NUA917517 ODW917517 ONS917517 OXO917517 PHK917517 PRG917517 QBC917517 QKY917517 QUU917517 REQ917517 ROM917517 RYI917517 SIE917517 SSA917517 TBW917517 TLS917517 TVO917517 UFK917517 UPG917517 UZC917517 VIY917517 VSU917517 WCQ917517 WMM917517 WWI917517 Y983043 JW983053 TS983053 ADO983053 ANK983053 AXG983053 BHC983053 BQY983053 CAU983053 CKQ983053 CUM983053 DEI983053 DOE983053 DYA983053 EHW983053 ERS983053 FBO983053 FLK983053 FVG983053 GFC983053 GOY983053 GYU983053 HIQ983053 HSM983053 ICI983053 IME983053 IWA983053 JFW983053 JPS983053 JZO983053 KJK983053 KTG983053 LDC983053 LMY983053 LWU983053 MGQ983053 MQM983053 NAI983053 NKE983053 NUA983053 ODW983053 ONS983053 OXO983053 PHK983053 PRG983053 QBC983053 QKY983053 QUU983053 REQ983053 ROM983053 RYI983053 SIE983053 SSA983053 TBW983053 TLS983053 TVO983053 UFK983053 UPG983053 UZC983053 VIY983053 VSU983053 WCQ983053 WMM983053 WWI983053 K3 JI3 TE3 ADA3 AMW3 AWS3 BGO3 BQK3 CAG3 CKC3 CTY3 DDU3 DNQ3 DXM3 EHI3 ERE3 FBA3 FKW3 FUS3 GEO3 GOK3 GYG3 HIC3 HRY3 IBU3 ILQ3 IVM3 JFI3 JPE3 JZA3 KIW3 KSS3 LCO3 LMK3 LWG3 MGC3 MPY3 MZU3 NJQ3 NTM3 ODI3 ONE3 OXA3 PGW3 PQS3 QAO3 QKK3 QUG3 REC3 RNY3 RXU3 SHQ3 SRM3 TBI3 TLE3 TVA3 UEW3 UOS3 UYO3 VIK3 VSG3 WCC3 WLY3 WVU3 M65539 JK65539 TG65539 ADC65539 AMY65539 AWU65539 BGQ65539 BQM65539 CAI65539 CKE65539 CUA65539 DDW65539 DNS65539 DXO65539 EHK65539 ERG65539 FBC65539 FKY65539 FUU65539 GEQ65539 GOM65539 GYI65539 HIE65539 HSA65539 IBW65539 ILS65539 IVO65539 JFK65539 JPG65539 JZC65539 KIY65539 KSU65539 LCQ65539 LMM65539 LWI65539 MGE65539 MQA65539 MZW65539 NJS65539 NTO65539 ODK65539 ONG65539 OXC65539 PGY65539 PQU65539 QAQ65539 QKM65539 QUI65539 REE65539 ROA65539 RXW65539 SHS65539 SRO65539 TBK65539 TLG65539 TVC65539 UEY65539 UOU65539 UYQ65539 VIM65539 VSI65539 WCE65539 WMA65539 WVW65539 M131075 JK131075 TG131075 ADC131075 AMY131075 AWU131075 BGQ131075 BQM131075 CAI131075 CKE131075 CUA131075 DDW131075 DNS131075 DXO131075 EHK131075 ERG131075 FBC131075 FKY131075 FUU131075 GEQ131075 GOM131075 GYI131075 HIE131075 HSA131075 IBW131075 ILS131075 IVO131075 JFK131075 JPG131075 JZC131075 KIY131075 KSU131075 LCQ131075 LMM131075 LWI131075 MGE131075 MQA131075 MZW131075 NJS131075 NTO131075 ODK131075 ONG131075 OXC131075 PGY131075 PQU131075 QAQ131075 QKM131075 QUI131075 REE131075 ROA131075 RXW131075 SHS131075 SRO131075 TBK131075 TLG131075 TVC131075 UEY131075 UOU131075 UYQ131075 VIM131075 VSI131075 WCE131075 WMA131075 WVW131075 M196611 JK196611 TG196611 ADC196611 AMY196611 AWU196611 BGQ196611 BQM196611 CAI196611 CKE196611 CUA196611 DDW196611 DNS196611 DXO196611 EHK196611 ERG196611 FBC196611 FKY196611 FUU196611 GEQ196611 GOM196611 GYI196611 HIE196611 HSA196611 IBW196611 ILS196611 IVO196611 JFK196611 JPG196611 JZC196611 KIY196611 KSU196611 LCQ196611 LMM196611 LWI196611 MGE196611 MQA196611 MZW196611 NJS196611 NTO196611 ODK196611 ONG196611 OXC196611 PGY196611 PQU196611 QAQ196611 QKM196611 QUI196611 REE196611 ROA196611 RXW196611 SHS196611 SRO196611 TBK196611 TLG196611 TVC196611 UEY196611 UOU196611 UYQ196611 VIM196611 VSI196611 WCE196611 WMA196611 WVW196611 M262147 JK262147 TG262147 ADC262147 AMY262147 AWU262147 BGQ262147 BQM262147 CAI262147 CKE262147 CUA262147 DDW262147 DNS262147 DXO262147 EHK262147 ERG262147 FBC262147 FKY262147 FUU262147 GEQ262147 GOM262147 GYI262147 HIE262147 HSA262147 IBW262147 ILS262147 IVO262147 JFK262147 JPG262147 JZC262147 KIY262147 KSU262147 LCQ262147 LMM262147 LWI262147 MGE262147 MQA262147 MZW262147 NJS262147 NTO262147 ODK262147 ONG262147 OXC262147 PGY262147 PQU262147 QAQ262147 QKM262147 QUI262147 REE262147 ROA262147 RXW262147 SHS262147 SRO262147 TBK262147 TLG262147 TVC262147 UEY262147 UOU262147 UYQ262147 VIM262147 VSI262147 WCE262147 WMA262147 WVW262147 M327683 JK327683 TG327683 ADC327683 AMY327683 AWU327683 BGQ327683 BQM327683 CAI327683 CKE327683 CUA327683 DDW327683 DNS327683 DXO327683 EHK327683 ERG327683 FBC327683 FKY327683 FUU327683 GEQ327683 GOM327683 GYI327683 HIE327683 HSA327683 IBW327683 ILS327683 IVO327683 JFK327683 JPG327683 JZC327683 KIY327683 KSU327683 LCQ327683 LMM327683 LWI327683 MGE327683 MQA327683 MZW327683 NJS327683 NTO327683 ODK327683 ONG327683 OXC327683 PGY327683 PQU327683 QAQ327683 QKM327683 QUI327683 REE327683 ROA327683 RXW327683 SHS327683 SRO327683 TBK327683 TLG327683 TVC327683 UEY327683 UOU327683 UYQ327683 VIM327683 VSI327683 WCE327683 WMA327683 WVW327683 M393219 JK393219 TG393219 ADC393219 AMY393219 AWU393219 BGQ393219 BQM393219 CAI393219 CKE393219 CUA393219 DDW393219 DNS393219 DXO393219 EHK393219 ERG393219 FBC393219 FKY393219 FUU393219 GEQ393219 GOM393219 GYI393219 HIE393219 HSA393219 IBW393219 ILS393219 IVO393219 JFK393219 JPG393219 JZC393219 KIY393219 KSU393219 LCQ393219 LMM393219 LWI393219 MGE393219 MQA393219 MZW393219 NJS393219 NTO393219 ODK393219 ONG393219 OXC393219 PGY393219 PQU393219 QAQ393219 QKM393219 QUI393219 REE393219 ROA393219 RXW393219 SHS393219 SRO393219 TBK393219 TLG393219 TVC393219 UEY393219 UOU393219 UYQ393219 VIM393219 VSI393219 WCE393219 WMA393219 WVW393219 M458755 JK458755 TG458755 ADC458755 AMY458755 AWU458755 BGQ458755 BQM458755 CAI458755 CKE458755 CUA458755 DDW458755 DNS458755 DXO458755 EHK458755 ERG458755 FBC458755 FKY458755 FUU458755 GEQ458755 GOM458755 GYI458755 HIE458755 HSA458755 IBW458755 ILS458755 IVO458755 JFK458755 JPG458755 JZC458755 KIY458755 KSU458755 LCQ458755 LMM458755 LWI458755 MGE458755 MQA458755 MZW458755 NJS458755 NTO458755 ODK458755 ONG458755 OXC458755 PGY458755 PQU458755 QAQ458755 QKM458755 QUI458755 REE458755 ROA458755 RXW458755 SHS458755 SRO458755 TBK458755 TLG458755 TVC458755 UEY458755 UOU458755 UYQ458755 VIM458755 VSI458755 WCE458755 WMA458755 WVW458755 M524291 JK524291 TG524291 ADC524291 AMY524291 AWU524291 BGQ524291 BQM524291 CAI524291 CKE524291 CUA524291 DDW524291 DNS524291 DXO524291 EHK524291 ERG524291 FBC524291 FKY524291 FUU524291 GEQ524291 GOM524291 GYI524291 HIE524291 HSA524291 IBW524291 ILS524291 IVO524291 JFK524291 JPG524291 JZC524291 KIY524291 KSU524291 LCQ524291 LMM524291 LWI524291 MGE524291 MQA524291 MZW524291 NJS524291 NTO524291 ODK524291 ONG524291 OXC524291 PGY524291 PQU524291 QAQ524291 QKM524291 QUI524291 REE524291 ROA524291 RXW524291 SHS524291 SRO524291 TBK524291 TLG524291 TVC524291 UEY524291 UOU524291 UYQ524291 VIM524291 VSI524291 WCE524291 WMA524291 WVW524291 M589827 JK589827 TG589827 ADC589827 AMY589827 AWU589827 BGQ589827 BQM589827 CAI589827 CKE589827 CUA589827 DDW589827 DNS589827 DXO589827 EHK589827 ERG589827 FBC589827 FKY589827 FUU589827 GEQ589827 GOM589827 GYI589827 HIE589827 HSA589827 IBW589827 ILS589827 IVO589827 JFK589827 JPG589827 JZC589827 KIY589827 KSU589827 LCQ589827 LMM589827 LWI589827 MGE589827 MQA589827 MZW589827 NJS589827 NTO589827 ODK589827 ONG589827 OXC589827 PGY589827 PQU589827 QAQ589827 QKM589827 QUI589827 REE589827 ROA589827 RXW589827 SHS589827 SRO589827 TBK589827 TLG589827 TVC589827 UEY589827 UOU589827 UYQ589827 VIM589827 VSI589827 WCE589827 WMA589827 WVW589827 M655363 JK655363 TG655363 ADC655363 AMY655363 AWU655363 BGQ655363 BQM655363 CAI655363 CKE655363 CUA655363 DDW655363 DNS655363 DXO655363 EHK655363 ERG655363 FBC655363 FKY655363 FUU655363 GEQ655363 GOM655363 GYI655363 HIE655363 HSA655363 IBW655363 ILS655363 IVO655363 JFK655363 JPG655363 JZC655363 KIY655363 KSU655363 LCQ655363 LMM655363 LWI655363 MGE655363 MQA655363 MZW655363 NJS655363 NTO655363 ODK655363 ONG655363 OXC655363 PGY655363 PQU655363 QAQ655363 QKM655363 QUI655363 REE655363 ROA655363 RXW655363 SHS655363 SRO655363 TBK655363 TLG655363 TVC655363 UEY655363 UOU655363 UYQ655363 VIM655363 VSI655363 WCE655363 WMA655363 WVW655363 M720899 JK720899 TG720899 ADC720899 AMY720899 AWU720899 BGQ720899 BQM720899 CAI720899 CKE720899 CUA720899 DDW720899 DNS720899 DXO720899 EHK720899 ERG720899 FBC720899 FKY720899 FUU720899 GEQ720899 GOM720899 GYI720899 HIE720899 HSA720899 IBW720899 ILS720899 IVO720899 JFK720899 JPG720899 JZC720899 KIY720899 KSU720899 LCQ720899 LMM720899 LWI720899 MGE720899 MQA720899 MZW720899 NJS720899 NTO720899 ODK720899 ONG720899 OXC720899 PGY720899 PQU720899 QAQ720899 QKM720899 QUI720899 REE720899 ROA720899 RXW720899 SHS720899 SRO720899 TBK720899 TLG720899 TVC720899 UEY720899 UOU720899 UYQ720899 VIM720899 VSI720899 WCE720899 WMA720899 WVW720899 M786435 JK786435 TG786435 ADC786435 AMY786435 AWU786435 BGQ786435 BQM786435 CAI786435 CKE786435 CUA786435 DDW786435 DNS786435 DXO786435 EHK786435 ERG786435 FBC786435 FKY786435 FUU786435 GEQ786435 GOM786435 GYI786435 HIE786435 HSA786435 IBW786435 ILS786435 IVO786435 JFK786435 JPG786435 JZC786435 KIY786435 KSU786435 LCQ786435 LMM786435 LWI786435 MGE786435 MQA786435 MZW786435 NJS786435 NTO786435 ODK786435 ONG786435 OXC786435 PGY786435 PQU786435 QAQ786435 QKM786435 QUI786435 REE786435 ROA786435 RXW786435 SHS786435 SRO786435 TBK786435 TLG786435 TVC786435 UEY786435 UOU786435 UYQ786435 VIM786435 VSI786435 WCE786435 WMA786435 WVW786435 M851971 JK851971 TG851971 ADC851971 AMY851971 AWU851971 BGQ851971 BQM851971 CAI851971 CKE851971 CUA851971 DDW851971 DNS851971 DXO851971 EHK851971 ERG851971 FBC851971 FKY851971 FUU851971 GEQ851971 GOM851971 GYI851971 HIE851971 HSA851971 IBW851971 ILS851971 IVO851971 JFK851971 JPG851971 JZC851971 KIY851971 KSU851971 LCQ851971 LMM851971 LWI851971 MGE851971 MQA851971 MZW851971 NJS851971 NTO851971 ODK851971 ONG851971 OXC851971 PGY851971 PQU851971 QAQ851971 QKM851971 QUI851971 REE851971 ROA851971 RXW851971 SHS851971 SRO851971 TBK851971 TLG851971 TVC851971 UEY851971 UOU851971 UYQ851971 VIM851971 VSI851971 WCE851971 WMA851971 WVW851971 M917507 JK917507 TG917507 ADC917507 AMY917507 AWU917507 BGQ917507 BQM917507 CAI917507 CKE917507 CUA917507 DDW917507 DNS917507 DXO917507 EHK917507 ERG917507 FBC917507 FKY917507 FUU917507 GEQ917507 GOM917507 GYI917507 HIE917507 HSA917507 IBW917507 ILS917507 IVO917507 JFK917507 JPG917507 JZC917507 KIY917507 KSU917507 LCQ917507 LMM917507 LWI917507 MGE917507 MQA917507 MZW917507 NJS917507 NTO917507 ODK917507 ONG917507 OXC917507 PGY917507 PQU917507 QAQ917507 QKM917507 QUI917507 REE917507 ROA917507 RXW917507 SHS917507 SRO917507 TBK917507 TLG917507 TVC917507 UEY917507 UOU917507 UYQ917507 VIM917507 VSI917507 WCE917507 WMA917507 WVW917507 M983043 JK983043 TG983043 ADC983043 AMY983043 AWU983043 BGQ983043 BQM983043 CAI983043 CKE983043 CUA983043 DDW983043 DNS983043 DXO983043 EHK983043 ERG983043 FBC983043 FKY983043 FUU983043 GEQ983043 GOM983043 GYI983043 HIE983043 HSA983043 IBW983043 ILS983043 IVO983043 JFK983043 JPG983043 JZC983043 KIY983043 KSU983043 LCQ983043 LMM983043 LWI983043 MGE983043 MQA983043 MZW983043 NJS983043 NTO983043 ODK983043 ONG983043 OXC983043 PGY983043 PQU983043 QAQ983043 QKM983043 QUI983043 REE983043 ROA983043 RXW983043 SHS983043 SRO983043 TBK983043 TLG983043 TVC983043 UEY983043 UOU983043 UYQ983043 VIM983043 VSI983043 WCE983043 WMA983043 WVW983043 S13 JQ13 TM13 ADI13 ANE13 AXA13 BGW13 BQS13 CAO13 CKK13 CUG13 DEC13 DNY13 DXU13 EHQ13 ERM13 FBI13 FLE13 FVA13 GEW13 GOS13 GYO13 HIK13 HSG13 ICC13 ILY13 IVU13 JFQ13 JPM13 JZI13 KJE13 KTA13 LCW13 LMS13 LWO13 MGK13 MQG13 NAC13 NJY13 NTU13 ODQ13 ONM13 OXI13 PHE13 PRA13 QAW13 QKS13 QUO13 REK13 ROG13 RYC13 SHY13 SRU13 TBQ13 TLM13 TVI13 UFE13 UPA13 UYW13 VIS13 VSO13 WCK13 WMG13 WWC13 U65539 JS65549 TO65549 ADK65549 ANG65549 AXC65549 BGY65549 BQU65549 CAQ65549 CKM65549 CUI65549 DEE65549 DOA65549 DXW65549 EHS65549 ERO65549 FBK65549 FLG65549 FVC65549 GEY65549 GOU65549 GYQ65549 HIM65549 HSI65549 ICE65549 IMA65549 IVW65549 JFS65549 JPO65549 JZK65549 KJG65549 KTC65549 LCY65549 LMU65549 LWQ65549 MGM65549 MQI65549 NAE65549 NKA65549 NTW65549 ODS65549 ONO65549 OXK65549 PHG65549 PRC65549 QAY65549 QKU65549 QUQ65549 REM65549 ROI65549 RYE65549 SIA65549 SRW65549 TBS65549 TLO65549 TVK65549 UFG65549 UPC65549 UYY65549 VIU65549 VSQ65549 WCM65549 WMI65549 WWE65549 U131075 JS131085 TO131085 ADK131085 ANG131085 AXC131085 BGY131085 BQU131085 CAQ131085 CKM131085 CUI131085 DEE131085 DOA131085 DXW131085 EHS131085 ERO131085 FBK131085 FLG131085 FVC131085 GEY131085 GOU131085 GYQ131085 HIM131085 HSI131085 ICE131085 IMA131085 IVW131085 JFS131085 JPO131085 JZK131085 KJG131085 KTC131085 LCY131085 LMU131085 LWQ131085 MGM131085 MQI131085 NAE131085 NKA131085 NTW131085 ODS131085 ONO131085 OXK131085 PHG131085 PRC131085 QAY131085 QKU131085 QUQ131085 REM131085 ROI131085 RYE131085 SIA131085 SRW131085 TBS131085 TLO131085 TVK131085 UFG131085 UPC131085 UYY131085 VIU131085 VSQ131085 WCM131085 WMI131085 WWE131085 U196611 JS196621 TO196621 ADK196621 ANG196621 AXC196621 BGY196621 BQU196621 CAQ196621 CKM196621 CUI196621 DEE196621 DOA196621 DXW196621 EHS196621 ERO196621 FBK196621 FLG196621 FVC196621 GEY196621 GOU196621 GYQ196621 HIM196621 HSI196621 ICE196621 IMA196621 IVW196621 JFS196621 JPO196621 JZK196621 KJG196621 KTC196621 LCY196621 LMU196621 LWQ196621 MGM196621 MQI196621 NAE196621 NKA196621 NTW196621 ODS196621 ONO196621 OXK196621 PHG196621 PRC196621 QAY196621 QKU196621 QUQ196621 REM196621 ROI196621 RYE196621 SIA196621 SRW196621 TBS196621 TLO196621 TVK196621 UFG196621 UPC196621 UYY196621 VIU196621 VSQ196621 WCM196621 WMI196621 WWE196621 U262147 JS262157 TO262157 ADK262157 ANG262157 AXC262157 BGY262157 BQU262157 CAQ262157 CKM262157 CUI262157 DEE262157 DOA262157 DXW262157 EHS262157 ERO262157 FBK262157 FLG262157 FVC262157 GEY262157 GOU262157 GYQ262157 HIM262157 HSI262157 ICE262157 IMA262157 IVW262157 JFS262157 JPO262157 JZK262157 KJG262157 KTC262157 LCY262157 LMU262157 LWQ262157 MGM262157 MQI262157 NAE262157 NKA262157 NTW262157 ODS262157 ONO262157 OXK262157 PHG262157 PRC262157 QAY262157 QKU262157 QUQ262157 REM262157 ROI262157 RYE262157 SIA262157 SRW262157 TBS262157 TLO262157 TVK262157 UFG262157 UPC262157 UYY262157 VIU262157 VSQ262157 WCM262157 WMI262157 WWE262157 U327683 JS327693 TO327693 ADK327693 ANG327693 AXC327693 BGY327693 BQU327693 CAQ327693 CKM327693 CUI327693 DEE327693 DOA327693 DXW327693 EHS327693 ERO327693 FBK327693 FLG327693 FVC327693 GEY327693 GOU327693 GYQ327693 HIM327693 HSI327693 ICE327693 IMA327693 IVW327693 JFS327693 JPO327693 JZK327693 KJG327693 KTC327693 LCY327693 LMU327693 LWQ327693 MGM327693 MQI327693 NAE327693 NKA327693 NTW327693 ODS327693 ONO327693 OXK327693 PHG327693 PRC327693 QAY327693 QKU327693 QUQ327693 REM327693 ROI327693 RYE327693 SIA327693 SRW327693 TBS327693 TLO327693 TVK327693 UFG327693 UPC327693 UYY327693 VIU327693 VSQ327693 WCM327693 WMI327693 WWE327693 U393219 JS393229 TO393229 ADK393229 ANG393229 AXC393229 BGY393229 BQU393229 CAQ393229 CKM393229 CUI393229 DEE393229 DOA393229 DXW393229 EHS393229 ERO393229 FBK393229 FLG393229 FVC393229 GEY393229 GOU393229 GYQ393229 HIM393229 HSI393229 ICE393229 IMA393229 IVW393229 JFS393229 JPO393229 JZK393229 KJG393229 KTC393229 LCY393229 LMU393229 LWQ393229 MGM393229 MQI393229 NAE393229 NKA393229 NTW393229 ODS393229 ONO393229 OXK393229 PHG393229 PRC393229 QAY393229 QKU393229 QUQ393229 REM393229 ROI393229 RYE393229 SIA393229 SRW393229 TBS393229 TLO393229 TVK393229 UFG393229 UPC393229 UYY393229 VIU393229 VSQ393229 WCM393229 WMI393229 WWE393229 U458755 JS458765 TO458765 ADK458765 ANG458765 AXC458765 BGY458765 BQU458765 CAQ458765 CKM458765 CUI458765 DEE458765 DOA458765 DXW458765 EHS458765 ERO458765 FBK458765 FLG458765 FVC458765 GEY458765 GOU458765 GYQ458765 HIM458765 HSI458765 ICE458765 IMA458765 IVW458765 JFS458765 JPO458765 JZK458765 KJG458765 KTC458765 LCY458765 LMU458765 LWQ458765 MGM458765 MQI458765 NAE458765 NKA458765 NTW458765 ODS458765 ONO458765 OXK458765 PHG458765 PRC458765 QAY458765 QKU458765 QUQ458765 REM458765 ROI458765 RYE458765 SIA458765 SRW458765 TBS458765 TLO458765 TVK458765 UFG458765 UPC458765 UYY458765 VIU458765 VSQ458765 WCM458765 WMI458765 WWE458765 U524291 JS524301 TO524301 ADK524301 ANG524301 AXC524301 BGY524301 BQU524301 CAQ524301 CKM524301 CUI524301 DEE524301 DOA524301 DXW524301 EHS524301 ERO524301 FBK524301 FLG524301 FVC524301 GEY524301 GOU524301 GYQ524301 HIM524301 HSI524301 ICE524301 IMA524301 IVW524301 JFS524301 JPO524301 JZK524301 KJG524301 KTC524301 LCY524301 LMU524301 LWQ524301 MGM524301 MQI524301 NAE524301 NKA524301 NTW524301 ODS524301 ONO524301 OXK524301 PHG524301 PRC524301 QAY524301 QKU524301 QUQ524301 REM524301 ROI524301 RYE524301 SIA524301 SRW524301 TBS524301 TLO524301 TVK524301 UFG524301 UPC524301 UYY524301 VIU524301 VSQ524301 WCM524301 WMI524301 WWE524301 U589827 JS589837 TO589837 ADK589837 ANG589837 AXC589837 BGY589837 BQU589837 CAQ589837 CKM589837 CUI589837 DEE589837 DOA589837 DXW589837 EHS589837 ERO589837 FBK589837 FLG589837 FVC589837 GEY589837 GOU589837 GYQ589837 HIM589837 HSI589837 ICE589837 IMA589837 IVW589837 JFS589837 JPO589837 JZK589837 KJG589837 KTC589837 LCY589837 LMU589837 LWQ589837 MGM589837 MQI589837 NAE589837 NKA589837 NTW589837 ODS589837 ONO589837 OXK589837 PHG589837 PRC589837 QAY589837 QKU589837 QUQ589837 REM589837 ROI589837 RYE589837 SIA589837 SRW589837 TBS589837 TLO589837 TVK589837 UFG589837 UPC589837 UYY589837 VIU589837 VSQ589837 WCM589837 WMI589837 WWE589837 U655363 JS655373 TO655373 ADK655373 ANG655373 AXC655373 BGY655373 BQU655373 CAQ655373 CKM655373 CUI655373 DEE655373 DOA655373 DXW655373 EHS655373 ERO655373 FBK655373 FLG655373 FVC655373 GEY655373 GOU655373 GYQ655373 HIM655373 HSI655373 ICE655373 IMA655373 IVW655373 JFS655373 JPO655373 JZK655373 KJG655373 KTC655373 LCY655373 LMU655373 LWQ655373 MGM655373 MQI655373 NAE655373 NKA655373 NTW655373 ODS655373 ONO655373 OXK655373 PHG655373 PRC655373 QAY655373 QKU655373 QUQ655373 REM655373 ROI655373 RYE655373 SIA655373 SRW655373 TBS655373 TLO655373 TVK655373 UFG655373 UPC655373 UYY655373 VIU655373 VSQ655373 WCM655373 WMI655373 WWE655373 U720899 JS720909 TO720909 ADK720909 ANG720909 AXC720909 BGY720909 BQU720909 CAQ720909 CKM720909 CUI720909 DEE720909 DOA720909 DXW720909 EHS720909 ERO720909 FBK720909 FLG720909 FVC720909 GEY720909 GOU720909 GYQ720909 HIM720909 HSI720909 ICE720909 IMA720909 IVW720909 JFS720909 JPO720909 JZK720909 KJG720909 KTC720909 LCY720909 LMU720909 LWQ720909 MGM720909 MQI720909 NAE720909 NKA720909 NTW720909 ODS720909 ONO720909 OXK720909 PHG720909 PRC720909 QAY720909 QKU720909 QUQ720909 REM720909 ROI720909 RYE720909 SIA720909 SRW720909 TBS720909 TLO720909 TVK720909 UFG720909 UPC720909 UYY720909 VIU720909 VSQ720909 WCM720909 WMI720909 WWE720909 U786435 JS786445 TO786445 ADK786445 ANG786445 AXC786445 BGY786445 BQU786445 CAQ786445 CKM786445 CUI786445 DEE786445 DOA786445 DXW786445 EHS786445 ERO786445 FBK786445 FLG786445 FVC786445 GEY786445 GOU786445 GYQ786445 HIM786445 HSI786445 ICE786445 IMA786445 IVW786445 JFS786445 JPO786445 JZK786445 KJG786445 KTC786445 LCY786445 LMU786445 LWQ786445 MGM786445 MQI786445 NAE786445 NKA786445 NTW786445 ODS786445 ONO786445 OXK786445 PHG786445 PRC786445 QAY786445 QKU786445 QUQ786445 REM786445 ROI786445 RYE786445 SIA786445 SRW786445 TBS786445 TLO786445 TVK786445 UFG786445 UPC786445 UYY786445 VIU786445 VSQ786445 WCM786445 WMI786445 WWE786445 U851971 JS851981 TO851981 ADK851981 ANG851981 AXC851981 BGY851981 BQU851981 CAQ851981 CKM851981 CUI851981 DEE851981 DOA851981 DXW851981 EHS851981 ERO851981 FBK851981 FLG851981 FVC851981 GEY851981 GOU851981 GYQ851981 HIM851981 HSI851981 ICE851981 IMA851981 IVW851981 JFS851981 JPO851981 JZK851981 KJG851981 KTC851981 LCY851981 LMU851981 LWQ851981 MGM851981 MQI851981 NAE851981 NKA851981 NTW851981 ODS851981 ONO851981 OXK851981 PHG851981 PRC851981 QAY851981 QKU851981 QUQ851981 REM851981 ROI851981 RYE851981 SIA851981 SRW851981 TBS851981 TLO851981 TVK851981 UFG851981 UPC851981 UYY851981 VIU851981 VSQ851981 WCM851981 WMI851981 WWE851981 U917507 JS917517 TO917517 ADK917517 ANG917517 AXC917517 BGY917517 BQU917517 CAQ917517 CKM917517 CUI917517 DEE917517 DOA917517 DXW917517 EHS917517 ERO917517 FBK917517 FLG917517 FVC917517 GEY917517 GOU917517 GYQ917517 HIM917517 HSI917517 ICE917517 IMA917517 IVW917517 JFS917517 JPO917517 JZK917517 KJG917517 KTC917517 LCY917517 LMU917517 LWQ917517 MGM917517 MQI917517 NAE917517 NKA917517 NTW917517 ODS917517 ONO917517 OXK917517 PHG917517 PRC917517 QAY917517 QKU917517 QUQ917517 REM917517 ROI917517 RYE917517 SIA917517 SRW917517 TBS917517 TLO917517 TVK917517 UFG917517 UPC917517 UYY917517 VIU917517 VSQ917517 WCM917517 WMI917517 WWE917517 U983043 JS983053 TO983053 ADK983053 ANG983053 AXC983053 BGY983053 BQU983053 CAQ983053 CKM983053 CUI983053 DEE983053 DOA983053 DXW983053 EHS983053 ERO983053 FBK983053 FLG983053 FVC983053 GEY983053 GOU983053 GYQ983053 HIM983053 HSI983053 ICE983053 IMA983053 IVW983053 JFS983053 JPO983053 JZK983053 KJG983053 KTC983053 LCY983053 LMU983053 LWQ983053 MGM983053 MQI983053 NAE983053 NKA983053 NTW983053 ODS983053 ONO983053 OXK983053 PHG983053 PRC983053 QAY983053 QKU983053 QUQ983053 REM983053 ROI983053 RYE983053 SIA983053 SRW983053 TBS983053 TLO983053 TVK983053 UFG983053 UPC983053 UYY983053 VIU983053 VSQ983053 WCM983053 WMI983053 WWE983053 S3 JQ3 TM3 ADI3 ANE3 AXA3 BGW3 BQS3 CAO3 CKK3 CUG3 DEC3 DNY3 DXU3 EHQ3 ERM3 FBI3 FLE3 FVA3 GEW3 GOS3 GYO3 HIK3 HSG3 ICC3 ILY3 IVU3 JFQ3 JPM3 JZI3 KJE3 KTA3 LCW3 LMS3 LWO3 MGK3 MQG3 NAC3 NJY3 NTU3 ODQ3 ONM3 OXI3 PHE3 PRA3 QAW3 QKS3 QUO3 REK3 ROG3 RYC3 SHY3 SRU3 TBQ3 TLM3 TVI3 UFE3 UPA3 UYW3 VIS3 VSO3 WCK3 WMG3 WWC3 U65529 JS65539 TO65539 ADK65539 ANG65539 AXC65539 BGY65539 BQU65539 CAQ65539 CKM65539 CUI65539 DEE65539 DOA65539 DXW65539 EHS65539 ERO65539 FBK65539 FLG65539 FVC65539 GEY65539 GOU65539 GYQ65539 HIM65539 HSI65539 ICE65539 IMA65539 IVW65539 JFS65539 JPO65539 JZK65539 KJG65539 KTC65539 LCY65539 LMU65539 LWQ65539 MGM65539 MQI65539 NAE65539 NKA65539 NTW65539 ODS65539 ONO65539 OXK65539 PHG65539 PRC65539 QAY65539 QKU65539 QUQ65539 REM65539 ROI65539 RYE65539 SIA65539 SRW65539 TBS65539 TLO65539 TVK65539 UFG65539 UPC65539 UYY65539 VIU65539 VSQ65539 WCM65539 WMI65539 WWE65539 U131065 JS131075 TO131075 ADK131075 ANG131075 AXC131075 BGY131075 BQU131075 CAQ131075 CKM131075 CUI131075 DEE131075 DOA131075 DXW131075 EHS131075 ERO131075 FBK131075 FLG131075 FVC131075 GEY131075 GOU131075 GYQ131075 HIM131075 HSI131075 ICE131075 IMA131075 IVW131075 JFS131075 JPO131075 JZK131075 KJG131075 KTC131075 LCY131075 LMU131075 LWQ131075 MGM131075 MQI131075 NAE131075 NKA131075 NTW131075 ODS131075 ONO131075 OXK131075 PHG131075 PRC131075 QAY131075 QKU131075 QUQ131075 REM131075 ROI131075 RYE131075 SIA131075 SRW131075 TBS131075 TLO131075 TVK131075 UFG131075 UPC131075 UYY131075 VIU131075 VSQ131075 WCM131075 WMI131075 WWE131075 U196601 JS196611 TO196611 ADK196611 ANG196611 AXC196611 BGY196611 BQU196611 CAQ196611 CKM196611 CUI196611 DEE196611 DOA196611 DXW196611 EHS196611 ERO196611 FBK196611 FLG196611 FVC196611 GEY196611 GOU196611 GYQ196611 HIM196611 HSI196611 ICE196611 IMA196611 IVW196611 JFS196611 JPO196611 JZK196611 KJG196611 KTC196611 LCY196611 LMU196611 LWQ196611 MGM196611 MQI196611 NAE196611 NKA196611 NTW196611 ODS196611 ONO196611 OXK196611 PHG196611 PRC196611 QAY196611 QKU196611 QUQ196611 REM196611 ROI196611 RYE196611 SIA196611 SRW196611 TBS196611 TLO196611 TVK196611 UFG196611 UPC196611 UYY196611 VIU196611 VSQ196611 WCM196611 WMI196611 WWE196611 U262137 JS262147 TO262147 ADK262147 ANG262147 AXC262147 BGY262147 BQU262147 CAQ262147 CKM262147 CUI262147 DEE262147 DOA262147 DXW262147 EHS262147 ERO262147 FBK262147 FLG262147 FVC262147 GEY262147 GOU262147 GYQ262147 HIM262147 HSI262147 ICE262147 IMA262147 IVW262147 JFS262147 JPO262147 JZK262147 KJG262147 KTC262147 LCY262147 LMU262147 LWQ262147 MGM262147 MQI262147 NAE262147 NKA262147 NTW262147 ODS262147 ONO262147 OXK262147 PHG262147 PRC262147 QAY262147 QKU262147 QUQ262147 REM262147 ROI262147 RYE262147 SIA262147 SRW262147 TBS262147 TLO262147 TVK262147 UFG262147 UPC262147 UYY262147 VIU262147 VSQ262147 WCM262147 WMI262147 WWE262147 U327673 JS327683 TO327683 ADK327683 ANG327683 AXC327683 BGY327683 BQU327683 CAQ327683 CKM327683 CUI327683 DEE327683 DOA327683 DXW327683 EHS327683 ERO327683 FBK327683 FLG327683 FVC327683 GEY327683 GOU327683 GYQ327683 HIM327683 HSI327683 ICE327683 IMA327683 IVW327683 JFS327683 JPO327683 JZK327683 KJG327683 KTC327683 LCY327683 LMU327683 LWQ327683 MGM327683 MQI327683 NAE327683 NKA327683 NTW327683 ODS327683 ONO327683 OXK327683 PHG327683 PRC327683 QAY327683 QKU327683 QUQ327683 REM327683 ROI327683 RYE327683 SIA327683 SRW327683 TBS327683 TLO327683 TVK327683 UFG327683 UPC327683 UYY327683 VIU327683 VSQ327683 WCM327683 WMI327683 WWE327683 U393209 JS393219 TO393219 ADK393219 ANG393219 AXC393219 BGY393219 BQU393219 CAQ393219 CKM393219 CUI393219 DEE393219 DOA393219 DXW393219 EHS393219 ERO393219 FBK393219 FLG393219 FVC393219 GEY393219 GOU393219 GYQ393219 HIM393219 HSI393219 ICE393219 IMA393219 IVW393219 JFS393219 JPO393219 JZK393219 KJG393219 KTC393219 LCY393219 LMU393219 LWQ393219 MGM393219 MQI393219 NAE393219 NKA393219 NTW393219 ODS393219 ONO393219 OXK393219 PHG393219 PRC393219 QAY393219 QKU393219 QUQ393219 REM393219 ROI393219 RYE393219 SIA393219 SRW393219 TBS393219 TLO393219 TVK393219 UFG393219 UPC393219 UYY393219 VIU393219 VSQ393219 WCM393219 WMI393219 WWE393219 U458745 JS458755 TO458755 ADK458755 ANG458755 AXC458755 BGY458755 BQU458755 CAQ458755 CKM458755 CUI458755 DEE458755 DOA458755 DXW458755 EHS458755 ERO458755 FBK458755 FLG458755 FVC458755 GEY458755 GOU458755 GYQ458755 HIM458755 HSI458755 ICE458755 IMA458755 IVW458755 JFS458755 JPO458755 JZK458755 KJG458755 KTC458755 LCY458755 LMU458755 LWQ458755 MGM458755 MQI458755 NAE458755 NKA458755 NTW458755 ODS458755 ONO458755 OXK458755 PHG458755 PRC458755 QAY458755 QKU458755 QUQ458755 REM458755 ROI458755 RYE458755 SIA458755 SRW458755 TBS458755 TLO458755 TVK458755 UFG458755 UPC458755 UYY458755 VIU458755 VSQ458755 WCM458755 WMI458755 WWE458755 U524281 JS524291 TO524291 ADK524291 ANG524291 AXC524291 BGY524291 BQU524291 CAQ524291 CKM524291 CUI524291 DEE524291 DOA524291 DXW524291 EHS524291 ERO524291 FBK524291 FLG524291 FVC524291 GEY524291 GOU524291 GYQ524291 HIM524291 HSI524291 ICE524291 IMA524291 IVW524291 JFS524291 JPO524291 JZK524291 KJG524291 KTC524291 LCY524291 LMU524291 LWQ524291 MGM524291 MQI524291 NAE524291 NKA524291 NTW524291 ODS524291 ONO524291 OXK524291 PHG524291 PRC524291 QAY524291 QKU524291 QUQ524291 REM524291 ROI524291 RYE524291 SIA524291 SRW524291 TBS524291 TLO524291 TVK524291 UFG524291 UPC524291 UYY524291 VIU524291 VSQ524291 WCM524291 WMI524291 WWE524291 U589817 JS589827 TO589827 ADK589827 ANG589827 AXC589827 BGY589827 BQU589827 CAQ589827 CKM589827 CUI589827 DEE589827 DOA589827 DXW589827 EHS589827 ERO589827 FBK589827 FLG589827 FVC589827 GEY589827 GOU589827 GYQ589827 HIM589827 HSI589827 ICE589827 IMA589827 IVW589827 JFS589827 JPO589827 JZK589827 KJG589827 KTC589827 LCY589827 LMU589827 LWQ589827 MGM589827 MQI589827 NAE589827 NKA589827 NTW589827 ODS589827 ONO589827 OXK589827 PHG589827 PRC589827 QAY589827 QKU589827 QUQ589827 REM589827 ROI589827 RYE589827 SIA589827 SRW589827 TBS589827 TLO589827 TVK589827 UFG589827 UPC589827 UYY589827 VIU589827 VSQ589827 WCM589827 WMI589827 WWE589827 U655353 JS655363 TO655363 ADK655363 ANG655363 AXC655363 BGY655363 BQU655363 CAQ655363 CKM655363 CUI655363 DEE655363 DOA655363 DXW655363 EHS655363 ERO655363 FBK655363 FLG655363 FVC655363 GEY655363 GOU655363 GYQ655363 HIM655363 HSI655363 ICE655363 IMA655363 IVW655363 JFS655363 JPO655363 JZK655363 KJG655363 KTC655363 LCY655363 LMU655363 LWQ655363 MGM655363 MQI655363 NAE655363 NKA655363 NTW655363 ODS655363 ONO655363 OXK655363 PHG655363 PRC655363 QAY655363 QKU655363 QUQ655363 REM655363 ROI655363 RYE655363 SIA655363 SRW655363 TBS655363 TLO655363 TVK655363 UFG655363 UPC655363 UYY655363 VIU655363 VSQ655363 WCM655363 WMI655363 WWE655363 U720889 JS720899 TO720899 ADK720899 ANG720899 AXC720899 BGY720899 BQU720899 CAQ720899 CKM720899 CUI720899 DEE720899 DOA720899 DXW720899 EHS720899 ERO720899 FBK720899 FLG720899 FVC720899 GEY720899 GOU720899 GYQ720899 HIM720899 HSI720899 ICE720899 IMA720899 IVW720899 JFS720899 JPO720899 JZK720899 KJG720899 KTC720899 LCY720899 LMU720899 LWQ720899 MGM720899 MQI720899 NAE720899 NKA720899 NTW720899 ODS720899 ONO720899 OXK720899 PHG720899 PRC720899 QAY720899 QKU720899 QUQ720899 REM720899 ROI720899 RYE720899 SIA720899 SRW720899 TBS720899 TLO720899 TVK720899 UFG720899 UPC720899 UYY720899 VIU720899 VSQ720899 WCM720899 WMI720899 WWE720899 U786425 JS786435 TO786435 ADK786435 ANG786435 AXC786435 BGY786435 BQU786435 CAQ786435 CKM786435 CUI786435 DEE786435 DOA786435 DXW786435 EHS786435 ERO786435 FBK786435 FLG786435 FVC786435 GEY786435 GOU786435 GYQ786435 HIM786435 HSI786435 ICE786435 IMA786435 IVW786435 JFS786435 JPO786435 JZK786435 KJG786435 KTC786435 LCY786435 LMU786435 LWQ786435 MGM786435 MQI786435 NAE786435 NKA786435 NTW786435 ODS786435 ONO786435 OXK786435 PHG786435 PRC786435 QAY786435 QKU786435 QUQ786435 REM786435 ROI786435 RYE786435 SIA786435 SRW786435 TBS786435 TLO786435 TVK786435 UFG786435 UPC786435 UYY786435 VIU786435 VSQ786435 WCM786435 WMI786435 WWE786435 U851961 JS851971 TO851971 ADK851971 ANG851971 AXC851971 BGY851971 BQU851971 CAQ851971 CKM851971 CUI851971 DEE851971 DOA851971 DXW851971 EHS851971 ERO851971 FBK851971 FLG851971 FVC851971 GEY851971 GOU851971 GYQ851971 HIM851971 HSI851971 ICE851971 IMA851971 IVW851971 JFS851971 JPO851971 JZK851971 KJG851971 KTC851971 LCY851971 LMU851971 LWQ851971 MGM851971 MQI851971 NAE851971 NKA851971 NTW851971 ODS851971 ONO851971 OXK851971 PHG851971 PRC851971 QAY851971 QKU851971 QUQ851971 REM851971 ROI851971 RYE851971 SIA851971 SRW851971 TBS851971 TLO851971 TVK851971 UFG851971 UPC851971 UYY851971 VIU851971 VSQ851971 WCM851971 WMI851971 WWE851971 U917497 JS917507 TO917507 ADK917507 ANG917507 AXC917507 BGY917507 BQU917507 CAQ917507 CKM917507 CUI917507 DEE917507 DOA917507 DXW917507 EHS917507 ERO917507 FBK917507 FLG917507 FVC917507 GEY917507 GOU917507 GYQ917507 HIM917507 HSI917507 ICE917507 IMA917507 IVW917507 JFS917507 JPO917507 JZK917507 KJG917507 KTC917507 LCY917507 LMU917507 LWQ917507 MGM917507 MQI917507 NAE917507 NKA917507 NTW917507 ODS917507 ONO917507 OXK917507 PHG917507 PRC917507 QAY917507 QKU917507 QUQ917507 REM917507 ROI917507 RYE917507 SIA917507 SRW917507 TBS917507 TLO917507 TVK917507 UFG917507 UPC917507 UYY917507 VIU917507 VSQ917507 WCM917507 WMI917507 WWE917507 U983033 JS983043 TO983043 ADK983043 ANG983043 AXC983043 BGY983043 BQU983043 CAQ983043 CKM983043 CUI983043 DEE983043 DOA983043 DXW983043 EHS983043 ERO983043 FBK983043 FLG983043 FVC983043 GEY983043 GOU983043 GYQ983043 HIM983043 HSI983043 ICE983043 IMA983043 IVW983043 JFS983043 JPO983043 JZK983043 KJG983043 KTC983043 LCY983043 LMU983043 LWQ983043 MGM983043 MQI983043 NAE983043 NKA983043 NTW983043 ODS983043 ONO983043 OXK983043 PHG983043 PRC983043 QAY983043 QKU983043 QUQ983043 REM983043 ROI983043 RYE983043 SIA983043 SRW983043 TBS983043 TLO983043 TVK983043 UFG983043 UPC983043 UYY983043 VIU983043 VSQ983043 WCM983043 WMI983043 WWE983043 W3 JU3 TQ3 ADM3 ANI3 AXE3 BHA3 BQW3 CAS3 CKO3 CUK3 DEG3 DOC3 DXY3 EHU3 ERQ3 FBM3 FLI3 FVE3 GFA3 GOW3 GYS3 HIO3 HSK3 ICG3 IMC3 IVY3 JFU3 JPQ3 JZM3 KJI3 KTE3 LDA3 LMW3 LWS3 MGO3 MQK3 NAG3 NKC3 NTY3 ODU3 ONQ3 OXM3 PHI3 PRE3 QBA3 QKW3 QUS3 REO3 ROK3 RYG3 SIC3 SRY3 TBU3 TLQ3 TVM3 UFI3 UPE3 UZA3 VIW3 VSS3 WCO3 WMK3 WWG3 Y65529 JW65539 TS65539 ADO65539 ANK65539 AXG65539 BHC65539 BQY65539 CAU65539 CKQ65539 CUM65539 DEI65539 DOE65539 DYA65539 EHW65539 ERS65539 FBO65539 FLK65539 FVG65539 GFC65539 GOY65539 GYU65539 HIQ65539 HSM65539 ICI65539 IME65539 IWA65539 JFW65539 JPS65539 JZO65539 KJK65539 KTG65539 LDC65539 LMY65539 LWU65539 MGQ65539 MQM65539 NAI65539 NKE65539 NUA65539 ODW65539 ONS65539 OXO65539 PHK65539 PRG65539 QBC65539 QKY65539 QUU65539 REQ65539 ROM65539 RYI65539 SIE65539 SSA65539 TBW65539 TLS65539 TVO65539 UFK65539 UPG65539 UZC65539 VIY65539 VSU65539 WCQ65539 WMM65539 WWI65539 Y131065 JW131075 TS131075 ADO131075 ANK131075 AXG131075 BHC131075 BQY131075 CAU131075 CKQ131075 CUM131075 DEI131075 DOE131075 DYA131075 EHW131075 ERS131075 FBO131075 FLK131075 FVG131075 GFC131075 GOY131075 GYU131075 HIQ131075 HSM131075 ICI131075 IME131075 IWA131075 JFW131075 JPS131075 JZO131075 KJK131075 KTG131075 LDC131075 LMY131075 LWU131075 MGQ131075 MQM131075 NAI131075 NKE131075 NUA131075 ODW131075 ONS131075 OXO131075 PHK131075 PRG131075 QBC131075 QKY131075 QUU131075 REQ131075 ROM131075 RYI131075 SIE131075 SSA131075 TBW131075 TLS131075 TVO131075 UFK131075 UPG131075 UZC131075 VIY131075 VSU131075 WCQ131075 WMM131075 WWI131075 Y196601 JW196611 TS196611 ADO196611 ANK196611 AXG196611 BHC196611 BQY196611 CAU196611 CKQ196611 CUM196611 DEI196611 DOE196611 DYA196611 EHW196611 ERS196611 FBO196611 FLK196611 FVG196611 GFC196611 GOY196611 GYU196611 HIQ196611 HSM196611 ICI196611 IME196611 IWA196611 JFW196611 JPS196611 JZO196611 KJK196611 KTG196611 LDC196611 LMY196611 LWU196611 MGQ196611 MQM196611 NAI196611 NKE196611 NUA196611 ODW196611 ONS196611 OXO196611 PHK196611 PRG196611 QBC196611 QKY196611 QUU196611 REQ196611 ROM196611 RYI196611 SIE196611 SSA196611 TBW196611 TLS196611 TVO196611 UFK196611 UPG196611 UZC196611 VIY196611 VSU196611 WCQ196611 WMM196611 WWI196611 Y262137 JW262147 TS262147 ADO262147 ANK262147 AXG262147 BHC262147 BQY262147 CAU262147 CKQ262147 CUM262147 DEI262147 DOE262147 DYA262147 EHW262147 ERS262147 FBO262147 FLK262147 FVG262147 GFC262147 GOY262147 GYU262147 HIQ262147 HSM262147 ICI262147 IME262147 IWA262147 JFW262147 JPS262147 JZO262147 KJK262147 KTG262147 LDC262147 LMY262147 LWU262147 MGQ262147 MQM262147 NAI262147 NKE262147 NUA262147 ODW262147 ONS262147 OXO262147 PHK262147 PRG262147 QBC262147 QKY262147 QUU262147 REQ262147 ROM262147 RYI262147 SIE262147 SSA262147 TBW262147 TLS262147 TVO262147 UFK262147 UPG262147 UZC262147 VIY262147 VSU262147 WCQ262147 WMM262147 WWI262147 Y327673 JW327683 TS327683 ADO327683 ANK327683 AXG327683 BHC327683 BQY327683 CAU327683 CKQ327683 CUM327683 DEI327683 DOE327683 DYA327683 EHW327683 ERS327683 FBO327683 FLK327683 FVG327683 GFC327683 GOY327683 GYU327683 HIQ327683 HSM327683 ICI327683 IME327683 IWA327683 JFW327683 JPS327683 JZO327683 KJK327683 KTG327683 LDC327683 LMY327683 LWU327683 MGQ327683 MQM327683 NAI327683 NKE327683 NUA327683 ODW327683 ONS327683 OXO327683 PHK327683 PRG327683 QBC327683 QKY327683 QUU327683 REQ327683 ROM327683 RYI327683 SIE327683 SSA327683 TBW327683 TLS327683 TVO327683 UFK327683 UPG327683 UZC327683 VIY327683 VSU327683 WCQ327683 WMM327683 WWI327683 Y393209 JW393219 TS393219 ADO393219 ANK393219 AXG393219 BHC393219 BQY393219 CAU393219 CKQ393219 CUM393219 DEI393219 DOE393219 DYA393219 EHW393219 ERS393219 FBO393219 FLK393219 FVG393219 GFC393219 GOY393219 GYU393219 HIQ393219 HSM393219 ICI393219 IME393219 IWA393219 JFW393219 JPS393219 JZO393219 KJK393219 KTG393219 LDC393219 LMY393219 LWU393219 MGQ393219 MQM393219 NAI393219 NKE393219 NUA393219 ODW393219 ONS393219 OXO393219 PHK393219 PRG393219 QBC393219 QKY393219 QUU393219 REQ393219 ROM393219 RYI393219 SIE393219 SSA393219 TBW393219 TLS393219 TVO393219 UFK393219 UPG393219 UZC393219 VIY393219 VSU393219 WCQ393219 WMM393219 WWI393219 Y458745 JW458755 TS458755 ADO458755 ANK458755 AXG458755 BHC458755 BQY458755 CAU458755 CKQ458755 CUM458755 DEI458755 DOE458755 DYA458755 EHW458755 ERS458755 FBO458755 FLK458755 FVG458755 GFC458755 GOY458755 GYU458755 HIQ458755 HSM458755 ICI458755 IME458755 IWA458755 JFW458755 JPS458755 JZO458755 KJK458755 KTG458755 LDC458755 LMY458755 LWU458755 MGQ458755 MQM458755 NAI458755 NKE458755 NUA458755 ODW458755 ONS458755 OXO458755 PHK458755 PRG458755 QBC458755 QKY458755 QUU458755 REQ458755 ROM458755 RYI458755 SIE458755 SSA458755 TBW458755 TLS458755 TVO458755 UFK458755 UPG458755 UZC458755 VIY458755 VSU458755 WCQ458755 WMM458755 WWI458755 Y524281 JW524291 TS524291 ADO524291 ANK524291 AXG524291 BHC524291 BQY524291 CAU524291 CKQ524291 CUM524291 DEI524291 DOE524291 DYA524291 EHW524291 ERS524291 FBO524291 FLK524291 FVG524291 GFC524291 GOY524291 GYU524291 HIQ524291 HSM524291 ICI524291 IME524291 IWA524291 JFW524291 JPS524291 JZO524291 KJK524291 KTG524291 LDC524291 LMY524291 LWU524291 MGQ524291 MQM524291 NAI524291 NKE524291 NUA524291 ODW524291 ONS524291 OXO524291 PHK524291 PRG524291 QBC524291 QKY524291 QUU524291 REQ524291 ROM524291 RYI524291 SIE524291 SSA524291 TBW524291 TLS524291 TVO524291 UFK524291 UPG524291 UZC524291 VIY524291 VSU524291 WCQ524291 WMM524291 WWI524291 Y589817 JW589827 TS589827 ADO589827 ANK589827 AXG589827 BHC589827 BQY589827 CAU589827 CKQ589827 CUM589827 DEI589827 DOE589827 DYA589827 EHW589827 ERS589827 FBO589827 FLK589827 FVG589827 GFC589827 GOY589827 GYU589827 HIQ589827 HSM589827 ICI589827 IME589827 IWA589827 JFW589827 JPS589827 JZO589827 KJK589827 KTG589827 LDC589827 LMY589827 LWU589827 MGQ589827 MQM589827 NAI589827 NKE589827 NUA589827 ODW589827 ONS589827 OXO589827 PHK589827 PRG589827 QBC589827 QKY589827 QUU589827 REQ589827 ROM589827 RYI589827 SIE589827 SSA589827 TBW589827 TLS589827 TVO589827 UFK589827 UPG589827 UZC589827 VIY589827 VSU589827 WCQ589827 WMM589827 WWI589827 Y655353 JW655363 TS655363 ADO655363 ANK655363 AXG655363 BHC655363 BQY655363 CAU655363 CKQ655363 CUM655363 DEI655363 DOE655363 DYA655363 EHW655363 ERS655363 FBO655363 FLK655363 FVG655363 GFC655363 GOY655363 GYU655363 HIQ655363 HSM655363 ICI655363 IME655363 IWA655363 JFW655363 JPS655363 JZO655363 KJK655363 KTG655363 LDC655363 LMY655363 LWU655363 MGQ655363 MQM655363 NAI655363 NKE655363 NUA655363 ODW655363 ONS655363 OXO655363 PHK655363 PRG655363 QBC655363 QKY655363 QUU655363 REQ655363 ROM655363 RYI655363 SIE655363 SSA655363 TBW655363 TLS655363 TVO655363 UFK655363 UPG655363 UZC655363 VIY655363 VSU655363 WCQ655363 WMM655363 WWI655363 Y720889 JW720899 TS720899 ADO720899 ANK720899 AXG720899 BHC720899 BQY720899 CAU720899 CKQ720899 CUM720899 DEI720899 DOE720899 DYA720899 EHW720899 ERS720899 FBO720899 FLK720899 FVG720899 GFC720899 GOY720899 GYU720899 HIQ720899 HSM720899 ICI720899 IME720899 IWA720899 JFW720899 JPS720899 JZO720899 KJK720899 KTG720899 LDC720899 LMY720899 LWU720899 MGQ720899 MQM720899 NAI720899 NKE720899 NUA720899 ODW720899 ONS720899 OXO720899 PHK720899 PRG720899 QBC720899 QKY720899 QUU720899 REQ720899 ROM720899 RYI720899 SIE720899 SSA720899 TBW720899 TLS720899 TVO720899 UFK720899 UPG720899 UZC720899 VIY720899 VSU720899 WCQ720899 WMM720899 WWI720899 Y786425 JW786435 TS786435 ADO786435 ANK786435 AXG786435 BHC786435 BQY786435 CAU786435 CKQ786435 CUM786435 DEI786435 DOE786435 DYA786435 EHW786435 ERS786435 FBO786435 FLK786435 FVG786435 GFC786435 GOY786435 GYU786435 HIQ786435 HSM786435 ICI786435 IME786435 IWA786435 JFW786435 JPS786435 JZO786435 KJK786435 KTG786435 LDC786435 LMY786435 LWU786435 MGQ786435 MQM786435 NAI786435 NKE786435 NUA786435 ODW786435 ONS786435 OXO786435 PHK786435 PRG786435 QBC786435 QKY786435 QUU786435 REQ786435 ROM786435 RYI786435 SIE786435 SSA786435 TBW786435 TLS786435 TVO786435 UFK786435 UPG786435 UZC786435 VIY786435 VSU786435 WCQ786435 WMM786435 WWI786435 Y851961 JW851971 TS851971 ADO851971 ANK851971 AXG851971 BHC851971 BQY851971 CAU851971 CKQ851971 CUM851971 DEI851971 DOE851971 DYA851971 EHW851971 ERS851971 FBO851971 FLK851971 FVG851971 GFC851971 GOY851971 GYU851971 HIQ851971 HSM851971 ICI851971 IME851971 IWA851971 JFW851971 JPS851971 JZO851971 KJK851971 KTG851971 LDC851971 LMY851971 LWU851971 MGQ851971 MQM851971 NAI851971 NKE851971 NUA851971 ODW851971 ONS851971 OXO851971 PHK851971 PRG851971 QBC851971 QKY851971 QUU851971 REQ851971 ROM851971 RYI851971 SIE851971 SSA851971 TBW851971 TLS851971 TVO851971 UFK851971 UPG851971 UZC851971 VIY851971 VSU851971 WCQ851971 WMM851971 WWI851971 Y917497 JW917507 TS917507 ADO917507 ANK917507 AXG917507 BHC917507 BQY917507 CAU917507 CKQ917507 CUM917507 DEI917507 DOE917507 DYA917507 EHW917507 ERS917507 FBO917507 FLK917507 FVG917507 GFC917507 GOY917507 GYU917507 HIQ917507 HSM917507 ICI917507 IME917507 IWA917507 JFW917507 JPS917507 JZO917507 KJK917507 KTG917507 LDC917507 LMY917507 LWU917507 MGQ917507 MQM917507 NAI917507 NKE917507 NUA917507 ODW917507 ONS917507 OXO917507 PHK917507 PRG917507 QBC917507 QKY917507 QUU917507 REQ917507 ROM917507 RYI917507 SIE917507 SSA917507 TBW917507 TLS917507 TVO917507 UFK917507 UPG917507 UZC917507 VIY917507 VSU917507 WCQ917507 WMM917507 WWI917507 Y983033 JW983043 TS983043 ADO983043 ANK983043 AXG983043 BHC983043 BQY983043 CAU983043 CKQ983043 CUM983043 DEI983043 DOE983043 DYA983043 EHW983043 ERS983043 FBO983043 FLK983043 FVG983043 GFC983043 GOY983043 GYU983043 HIQ983043 HSM983043 ICI983043 IME983043 IWA983043 JFW983043 JPS983043 JZO983043 KJK983043 KTG983043 LDC983043 LMY983043 LWU983043 MGQ983043 MQM983043 NAI983043 NKE983043 NUA983043 ODW983043 ONS983043 OXO983043 PHK983043 PRG983043 QBC983043 QKY983043 QUU983043 REQ983043 ROM983043 RYI983043 SIE983043 SSA983043 TBW983043 TLS983043 TVO983043 UFK983043 UPG983043 UZC983043 VIY983043 VSU983043 WCQ983043 WMM983043 WWI983043 W8 JU8 TQ8 ADM8 ANI8 AXE8 BHA8 BQW8 CAS8 CKO8 CUK8 DEG8 DOC8 DXY8 EHU8 ERQ8 FBM8 FLI8 FVE8 GFA8 GOW8 GYS8 HIO8 HSK8 ICG8 IMC8 IVY8 JFU8 JPQ8 JZM8 KJI8 KTE8 LDA8 LMW8 LWS8 MGO8 MQK8 NAG8 NKC8 NTY8 ODU8 ONQ8 OXM8 PHI8 PRE8 QBA8 QKW8 QUS8 REO8 ROK8 RYG8 SIC8 SRY8 TBU8 TLQ8 TVM8 UFI8 UPE8 UZA8 VIW8 VSS8 WCO8 WMK8 WWG8 Y65534 JW65544 TS65544 ADO65544 ANK65544 AXG65544 BHC65544 BQY65544 CAU65544 CKQ65544 CUM65544 DEI65544 DOE65544 DYA65544 EHW65544 ERS65544 FBO65544 FLK65544 FVG65544 GFC65544 GOY65544 GYU65544 HIQ65544 HSM65544 ICI65544 IME65544 IWA65544 JFW65544 JPS65544 JZO65544 KJK65544 KTG65544 LDC65544 LMY65544 LWU65544 MGQ65544 MQM65544 NAI65544 NKE65544 NUA65544 ODW65544 ONS65544 OXO65544 PHK65544 PRG65544 QBC65544 QKY65544 QUU65544 REQ65544 ROM65544 RYI65544 SIE65544 SSA65544 TBW65544 TLS65544 TVO65544 UFK65544 UPG65544 UZC65544 VIY65544 VSU65544 WCQ65544 WMM65544 WWI65544 Y131070 JW131080 TS131080 ADO131080 ANK131080 AXG131080 BHC131080 BQY131080 CAU131080 CKQ131080 CUM131080 DEI131080 DOE131080 DYA131080 EHW131080 ERS131080 FBO131080 FLK131080 FVG131080 GFC131080 GOY131080 GYU131080 HIQ131080 HSM131080 ICI131080 IME131080 IWA131080 JFW131080 JPS131080 JZO131080 KJK131080 KTG131080 LDC131080 LMY131080 LWU131080 MGQ131080 MQM131080 NAI131080 NKE131080 NUA131080 ODW131080 ONS131080 OXO131080 PHK131080 PRG131080 QBC131080 QKY131080 QUU131080 REQ131080 ROM131080 RYI131080 SIE131080 SSA131080 TBW131080 TLS131080 TVO131080 UFK131080 UPG131080 UZC131080 VIY131080 VSU131080 WCQ131080 WMM131080 WWI131080 Y196606 JW196616 TS196616 ADO196616 ANK196616 AXG196616 BHC196616 BQY196616 CAU196616 CKQ196616 CUM196616 DEI196616 DOE196616 DYA196616 EHW196616 ERS196616 FBO196616 FLK196616 FVG196616 GFC196616 GOY196616 GYU196616 HIQ196616 HSM196616 ICI196616 IME196616 IWA196616 JFW196616 JPS196616 JZO196616 KJK196616 KTG196616 LDC196616 LMY196616 LWU196616 MGQ196616 MQM196616 NAI196616 NKE196616 NUA196616 ODW196616 ONS196616 OXO196616 PHK196616 PRG196616 QBC196616 QKY196616 QUU196616 REQ196616 ROM196616 RYI196616 SIE196616 SSA196616 TBW196616 TLS196616 TVO196616 UFK196616 UPG196616 UZC196616 VIY196616 VSU196616 WCQ196616 WMM196616 WWI196616 Y262142 JW262152 TS262152 ADO262152 ANK262152 AXG262152 BHC262152 BQY262152 CAU262152 CKQ262152 CUM262152 DEI262152 DOE262152 DYA262152 EHW262152 ERS262152 FBO262152 FLK262152 FVG262152 GFC262152 GOY262152 GYU262152 HIQ262152 HSM262152 ICI262152 IME262152 IWA262152 JFW262152 JPS262152 JZO262152 KJK262152 KTG262152 LDC262152 LMY262152 LWU262152 MGQ262152 MQM262152 NAI262152 NKE262152 NUA262152 ODW262152 ONS262152 OXO262152 PHK262152 PRG262152 QBC262152 QKY262152 QUU262152 REQ262152 ROM262152 RYI262152 SIE262152 SSA262152 TBW262152 TLS262152 TVO262152 UFK262152 UPG262152 UZC262152 VIY262152 VSU262152 WCQ262152 WMM262152 WWI262152 Y327678 JW327688 TS327688 ADO327688 ANK327688 AXG327688 BHC327688 BQY327688 CAU327688 CKQ327688 CUM327688 DEI327688 DOE327688 DYA327688 EHW327688 ERS327688 FBO327688 FLK327688 FVG327688 GFC327688 GOY327688 GYU327688 HIQ327688 HSM327688 ICI327688 IME327688 IWA327688 JFW327688 JPS327688 JZO327688 KJK327688 KTG327688 LDC327688 LMY327688 LWU327688 MGQ327688 MQM327688 NAI327688 NKE327688 NUA327688 ODW327688 ONS327688 OXO327688 PHK327688 PRG327688 QBC327688 QKY327688 QUU327688 REQ327688 ROM327688 RYI327688 SIE327688 SSA327688 TBW327688 TLS327688 TVO327688 UFK327688 UPG327688 UZC327688 VIY327688 VSU327688 WCQ327688 WMM327688 WWI327688 Y393214 JW393224 TS393224 ADO393224 ANK393224 AXG393224 BHC393224 BQY393224 CAU393224 CKQ393224 CUM393224 DEI393224 DOE393224 DYA393224 EHW393224 ERS393224 FBO393224 FLK393224 FVG393224 GFC393224 GOY393224 GYU393224 HIQ393224 HSM393224 ICI393224 IME393224 IWA393224 JFW393224 JPS393224 JZO393224 KJK393224 KTG393224 LDC393224 LMY393224 LWU393224 MGQ393224 MQM393224 NAI393224 NKE393224 NUA393224 ODW393224 ONS393224 OXO393224 PHK393224 PRG393224 QBC393224 QKY393224 QUU393224 REQ393224 ROM393224 RYI393224 SIE393224 SSA393224 TBW393224 TLS393224 TVO393224 UFK393224 UPG393224 UZC393224 VIY393224 VSU393224 WCQ393224 WMM393224 WWI393224 Y458750 JW458760 TS458760 ADO458760 ANK458760 AXG458760 BHC458760 BQY458760 CAU458760 CKQ458760 CUM458760 DEI458760 DOE458760 DYA458760 EHW458760 ERS458760 FBO458760 FLK458760 FVG458760 GFC458760 GOY458760 GYU458760 HIQ458760 HSM458760 ICI458760 IME458760 IWA458760 JFW458760 JPS458760 JZO458760 KJK458760 KTG458760 LDC458760 LMY458760 LWU458760 MGQ458760 MQM458760 NAI458760 NKE458760 NUA458760 ODW458760 ONS458760 OXO458760 PHK458760 PRG458760 QBC458760 QKY458760 QUU458760 REQ458760 ROM458760 RYI458760 SIE458760 SSA458760 TBW458760 TLS458760 TVO458760 UFK458760 UPG458760 UZC458760 VIY458760 VSU458760 WCQ458760 WMM458760 WWI458760 Y524286 JW524296 TS524296 ADO524296 ANK524296 AXG524296 BHC524296 BQY524296 CAU524296 CKQ524296 CUM524296 DEI524296 DOE524296 DYA524296 EHW524296 ERS524296 FBO524296 FLK524296 FVG524296 GFC524296 GOY524296 GYU524296 HIQ524296 HSM524296 ICI524296 IME524296 IWA524296 JFW524296 JPS524296 JZO524296 KJK524296 KTG524296 LDC524296 LMY524296 LWU524296 MGQ524296 MQM524296 NAI524296 NKE524296 NUA524296 ODW524296 ONS524296 OXO524296 PHK524296 PRG524296 QBC524296 QKY524296 QUU524296 REQ524296 ROM524296 RYI524296 SIE524296 SSA524296 TBW524296 TLS524296 TVO524296 UFK524296 UPG524296 UZC524296 VIY524296 VSU524296 WCQ524296 WMM524296 WWI524296 Y589822 JW589832 TS589832 ADO589832 ANK589832 AXG589832 BHC589832 BQY589832 CAU589832 CKQ589832 CUM589832 DEI589832 DOE589832 DYA589832 EHW589832 ERS589832 FBO589832 FLK589832 FVG589832 GFC589832 GOY589832 GYU589832 HIQ589832 HSM589832 ICI589832 IME589832 IWA589832 JFW589832 JPS589832 JZO589832 KJK589832 KTG589832 LDC589832 LMY589832 LWU589832 MGQ589832 MQM589832 NAI589832 NKE589832 NUA589832 ODW589832 ONS589832 OXO589832 PHK589832 PRG589832 QBC589832 QKY589832 QUU589832 REQ589832 ROM589832 RYI589832 SIE589832 SSA589832 TBW589832 TLS589832 TVO589832 UFK589832 UPG589832 UZC589832 VIY589832 VSU589832 WCQ589832 WMM589832 WWI589832 Y655358 JW655368 TS655368 ADO655368 ANK655368 AXG655368 BHC655368 BQY655368 CAU655368 CKQ655368 CUM655368 DEI655368 DOE655368 DYA655368 EHW655368 ERS655368 FBO655368 FLK655368 FVG655368 GFC655368 GOY655368 GYU655368 HIQ655368 HSM655368 ICI655368 IME655368 IWA655368 JFW655368 JPS655368 JZO655368 KJK655368 KTG655368 LDC655368 LMY655368 LWU655368 MGQ655368 MQM655368 NAI655368 NKE655368 NUA655368 ODW655368 ONS655368 OXO655368 PHK655368 PRG655368 QBC655368 QKY655368 QUU655368 REQ655368 ROM655368 RYI655368 SIE655368 SSA655368 TBW655368 TLS655368 TVO655368 UFK655368 UPG655368 UZC655368 VIY655368 VSU655368 WCQ655368 WMM655368 WWI655368 Y720894 JW720904 TS720904 ADO720904 ANK720904 AXG720904 BHC720904 BQY720904 CAU720904 CKQ720904 CUM720904 DEI720904 DOE720904 DYA720904 EHW720904 ERS720904 FBO720904 FLK720904 FVG720904 GFC720904 GOY720904 GYU720904 HIQ720904 HSM720904 ICI720904 IME720904 IWA720904 JFW720904 JPS720904 JZO720904 KJK720904 KTG720904 LDC720904 LMY720904 LWU720904 MGQ720904 MQM720904 NAI720904 NKE720904 NUA720904 ODW720904 ONS720904 OXO720904 PHK720904 PRG720904 QBC720904 QKY720904 QUU720904 REQ720904 ROM720904 RYI720904 SIE720904 SSA720904 TBW720904 TLS720904 TVO720904 UFK720904 UPG720904 UZC720904 VIY720904 VSU720904 WCQ720904 WMM720904 WWI720904 Y786430 JW786440 TS786440 ADO786440 ANK786440 AXG786440 BHC786440 BQY786440 CAU786440 CKQ786440 CUM786440 DEI786440 DOE786440 DYA786440 EHW786440 ERS786440 FBO786440 FLK786440 FVG786440 GFC786440 GOY786440 GYU786440 HIQ786440 HSM786440 ICI786440 IME786440 IWA786440 JFW786440 JPS786440 JZO786440 KJK786440 KTG786440 LDC786440 LMY786440 LWU786440 MGQ786440 MQM786440 NAI786440 NKE786440 NUA786440 ODW786440 ONS786440 OXO786440 PHK786440 PRG786440 QBC786440 QKY786440 QUU786440 REQ786440 ROM786440 RYI786440 SIE786440 SSA786440 TBW786440 TLS786440 TVO786440 UFK786440 UPG786440 UZC786440 VIY786440 VSU786440 WCQ786440 WMM786440 WWI786440 Y851966 JW851976 TS851976 ADO851976 ANK851976 AXG851976 BHC851976 BQY851976 CAU851976 CKQ851976 CUM851976 DEI851976 DOE851976 DYA851976 EHW851976 ERS851976 FBO851976 FLK851976 FVG851976 GFC851976 GOY851976 GYU851976 HIQ851976 HSM851976 ICI851976 IME851976 IWA851976 JFW851976 JPS851976 JZO851976 KJK851976 KTG851976 LDC851976 LMY851976 LWU851976 MGQ851976 MQM851976 NAI851976 NKE851976 NUA851976 ODW851976 ONS851976 OXO851976 PHK851976 PRG851976 QBC851976 QKY851976 QUU851976 REQ851976 ROM851976 RYI851976 SIE851976 SSA851976 TBW851976 TLS851976 TVO851976 UFK851976 UPG851976 UZC851976 VIY851976 VSU851976 WCQ851976 WMM851976 WWI851976 Y917502 JW917512 TS917512 ADO917512 ANK917512 AXG917512 BHC917512 BQY917512 CAU917512 CKQ917512 CUM917512 DEI917512 DOE917512 DYA917512 EHW917512 ERS917512 FBO917512 FLK917512 FVG917512 GFC917512 GOY917512 GYU917512 HIQ917512 HSM917512 ICI917512 IME917512 IWA917512 JFW917512 JPS917512 JZO917512 KJK917512 KTG917512 LDC917512 LMY917512 LWU917512 MGQ917512 MQM917512 NAI917512 NKE917512 NUA917512 ODW917512 ONS917512 OXO917512 PHK917512 PRG917512 QBC917512 QKY917512 QUU917512 REQ917512 ROM917512 RYI917512 SIE917512 SSA917512 TBW917512 TLS917512 TVO917512 UFK917512 UPG917512 UZC917512 VIY917512 VSU917512 WCQ917512 WMM917512 WWI917512 Y983038 JW983048 TS983048 ADO983048 ANK983048 AXG983048 BHC983048 BQY983048 CAU983048 CKQ983048 CUM983048 DEI983048 DOE983048 DYA983048 EHW983048 ERS983048 FBO983048 FLK983048 FVG983048 GFC983048 GOY983048 GYU983048 HIQ983048 HSM983048 ICI983048 IME983048 IWA983048 JFW983048 JPS983048 JZO983048 KJK983048 KTG983048 LDC983048 LMY983048 LWU983048 MGQ983048 MQM983048 NAI983048 NKE983048 NUA983048 ODW983048 ONS983048 OXO983048 PHK983048 PRG983048 QBC983048 QKY983048 QUU983048 REQ983048 ROM983048 RYI983048 SIE983048 SSA983048 TBW983048 TLS983048 TVO983048 UFK983048 UPG983048 UZC983048 VIY983048 VSU983048 WCQ983048 WMM983048 WWI983048 S8 JQ8 TM8 ADI8 ANE8 AXA8 BGW8 BQS8 CAO8 CKK8 CUG8 DEC8 DNY8 DXU8 EHQ8 ERM8 FBI8 FLE8 FVA8 GEW8 GOS8 GYO8 HIK8 HSG8 ICC8 ILY8 IVU8 JFQ8 JPM8 JZI8 KJE8 KTA8 LCW8 LMS8 LWO8 MGK8 MQG8 NAC8 NJY8 NTU8 ODQ8 ONM8 OXI8 PHE8 PRA8 QAW8 QKS8 QUO8 REK8 ROG8 RYC8 SHY8 SRU8 TBQ8 TLM8 TVI8 UFE8 UPA8 UYW8 VIS8 VSO8 WCK8 WMG8 WWC8 U65534 JS65544 TO65544 ADK65544 ANG65544 AXC65544 BGY65544 BQU65544 CAQ65544 CKM65544 CUI65544 DEE65544 DOA65544 DXW65544 EHS65544 ERO65544 FBK65544 FLG65544 FVC65544 GEY65544 GOU65544 GYQ65544 HIM65544 HSI65544 ICE65544 IMA65544 IVW65544 JFS65544 JPO65544 JZK65544 KJG65544 KTC65544 LCY65544 LMU65544 LWQ65544 MGM65544 MQI65544 NAE65544 NKA65544 NTW65544 ODS65544 ONO65544 OXK65544 PHG65544 PRC65544 QAY65544 QKU65544 QUQ65544 REM65544 ROI65544 RYE65544 SIA65544 SRW65544 TBS65544 TLO65544 TVK65544 UFG65544 UPC65544 UYY65544 VIU65544 VSQ65544 WCM65544 WMI65544 WWE65544 U131070 JS131080 TO131080 ADK131080 ANG131080 AXC131080 BGY131080 BQU131080 CAQ131080 CKM131080 CUI131080 DEE131080 DOA131080 DXW131080 EHS131080 ERO131080 FBK131080 FLG131080 FVC131080 GEY131080 GOU131080 GYQ131080 HIM131080 HSI131080 ICE131080 IMA131080 IVW131080 JFS131080 JPO131080 JZK131080 KJG131080 KTC131080 LCY131080 LMU131080 LWQ131080 MGM131080 MQI131080 NAE131080 NKA131080 NTW131080 ODS131080 ONO131080 OXK131080 PHG131080 PRC131080 QAY131080 QKU131080 QUQ131080 REM131080 ROI131080 RYE131080 SIA131080 SRW131080 TBS131080 TLO131080 TVK131080 UFG131080 UPC131080 UYY131080 VIU131080 VSQ131080 WCM131080 WMI131080 WWE131080 U196606 JS196616 TO196616 ADK196616 ANG196616 AXC196616 BGY196616 BQU196616 CAQ196616 CKM196616 CUI196616 DEE196616 DOA196616 DXW196616 EHS196616 ERO196616 FBK196616 FLG196616 FVC196616 GEY196616 GOU196616 GYQ196616 HIM196616 HSI196616 ICE196616 IMA196616 IVW196616 JFS196616 JPO196616 JZK196616 KJG196616 KTC196616 LCY196616 LMU196616 LWQ196616 MGM196616 MQI196616 NAE196616 NKA196616 NTW196616 ODS196616 ONO196616 OXK196616 PHG196616 PRC196616 QAY196616 QKU196616 QUQ196616 REM196616 ROI196616 RYE196616 SIA196616 SRW196616 TBS196616 TLO196616 TVK196616 UFG196616 UPC196616 UYY196616 VIU196616 VSQ196616 WCM196616 WMI196616 WWE196616 U262142 JS262152 TO262152 ADK262152 ANG262152 AXC262152 BGY262152 BQU262152 CAQ262152 CKM262152 CUI262152 DEE262152 DOA262152 DXW262152 EHS262152 ERO262152 FBK262152 FLG262152 FVC262152 GEY262152 GOU262152 GYQ262152 HIM262152 HSI262152 ICE262152 IMA262152 IVW262152 JFS262152 JPO262152 JZK262152 KJG262152 KTC262152 LCY262152 LMU262152 LWQ262152 MGM262152 MQI262152 NAE262152 NKA262152 NTW262152 ODS262152 ONO262152 OXK262152 PHG262152 PRC262152 QAY262152 QKU262152 QUQ262152 REM262152 ROI262152 RYE262152 SIA262152 SRW262152 TBS262152 TLO262152 TVK262152 UFG262152 UPC262152 UYY262152 VIU262152 VSQ262152 WCM262152 WMI262152 WWE262152 U327678 JS327688 TO327688 ADK327688 ANG327688 AXC327688 BGY327688 BQU327688 CAQ327688 CKM327688 CUI327688 DEE327688 DOA327688 DXW327688 EHS327688 ERO327688 FBK327688 FLG327688 FVC327688 GEY327688 GOU327688 GYQ327688 HIM327688 HSI327688 ICE327688 IMA327688 IVW327688 JFS327688 JPO327688 JZK327688 KJG327688 KTC327688 LCY327688 LMU327688 LWQ327688 MGM327688 MQI327688 NAE327688 NKA327688 NTW327688 ODS327688 ONO327688 OXK327688 PHG327688 PRC327688 QAY327688 QKU327688 QUQ327688 REM327688 ROI327688 RYE327688 SIA327688 SRW327688 TBS327688 TLO327688 TVK327688 UFG327688 UPC327688 UYY327688 VIU327688 VSQ327688 WCM327688 WMI327688 WWE327688 U393214 JS393224 TO393224 ADK393224 ANG393224 AXC393224 BGY393224 BQU393224 CAQ393224 CKM393224 CUI393224 DEE393224 DOA393224 DXW393224 EHS393224 ERO393224 FBK393224 FLG393224 FVC393224 GEY393224 GOU393224 GYQ393224 HIM393224 HSI393224 ICE393224 IMA393224 IVW393224 JFS393224 JPO393224 JZK393224 KJG393224 KTC393224 LCY393224 LMU393224 LWQ393224 MGM393224 MQI393224 NAE393224 NKA393224 NTW393224 ODS393224 ONO393224 OXK393224 PHG393224 PRC393224 QAY393224 QKU393224 QUQ393224 REM393224 ROI393224 RYE393224 SIA393224 SRW393224 TBS393224 TLO393224 TVK393224 UFG393224 UPC393224 UYY393224 VIU393224 VSQ393224 WCM393224 WMI393224 WWE393224 U458750 JS458760 TO458760 ADK458760 ANG458760 AXC458760 BGY458760 BQU458760 CAQ458760 CKM458760 CUI458760 DEE458760 DOA458760 DXW458760 EHS458760 ERO458760 FBK458760 FLG458760 FVC458760 GEY458760 GOU458760 GYQ458760 HIM458760 HSI458760 ICE458760 IMA458760 IVW458760 JFS458760 JPO458760 JZK458760 KJG458760 KTC458760 LCY458760 LMU458760 LWQ458760 MGM458760 MQI458760 NAE458760 NKA458760 NTW458760 ODS458760 ONO458760 OXK458760 PHG458760 PRC458760 QAY458760 QKU458760 QUQ458760 REM458760 ROI458760 RYE458760 SIA458760 SRW458760 TBS458760 TLO458760 TVK458760 UFG458760 UPC458760 UYY458760 VIU458760 VSQ458760 WCM458760 WMI458760 WWE458760 U524286 JS524296 TO524296 ADK524296 ANG524296 AXC524296 BGY524296 BQU524296 CAQ524296 CKM524296 CUI524296 DEE524296 DOA524296 DXW524296 EHS524296 ERO524296 FBK524296 FLG524296 FVC524296 GEY524296 GOU524296 GYQ524296 HIM524296 HSI524296 ICE524296 IMA524296 IVW524296 JFS524296 JPO524296 JZK524296 KJG524296 KTC524296 LCY524296 LMU524296 LWQ524296 MGM524296 MQI524296 NAE524296 NKA524296 NTW524296 ODS524296 ONO524296 OXK524296 PHG524296 PRC524296 QAY524296 QKU524296 QUQ524296 REM524296 ROI524296 RYE524296 SIA524296 SRW524296 TBS524296 TLO524296 TVK524296 UFG524296 UPC524296 UYY524296 VIU524296 VSQ524296 WCM524296 WMI524296 WWE524296 U589822 JS589832 TO589832 ADK589832 ANG589832 AXC589832 BGY589832 BQU589832 CAQ589832 CKM589832 CUI589832 DEE589832 DOA589832 DXW589832 EHS589832 ERO589832 FBK589832 FLG589832 FVC589832 GEY589832 GOU589832 GYQ589832 HIM589832 HSI589832 ICE589832 IMA589832 IVW589832 JFS589832 JPO589832 JZK589832 KJG589832 KTC589832 LCY589832 LMU589832 LWQ589832 MGM589832 MQI589832 NAE589832 NKA589832 NTW589832 ODS589832 ONO589832 OXK589832 PHG589832 PRC589832 QAY589832 QKU589832 QUQ589832 REM589832 ROI589832 RYE589832 SIA589832 SRW589832 TBS589832 TLO589832 TVK589832 UFG589832 UPC589832 UYY589832 VIU589832 VSQ589832 WCM589832 WMI589832 WWE589832 U655358 JS655368 TO655368 ADK655368 ANG655368 AXC655368 BGY655368 BQU655368 CAQ655368 CKM655368 CUI655368 DEE655368 DOA655368 DXW655368 EHS655368 ERO655368 FBK655368 FLG655368 FVC655368 GEY655368 GOU655368 GYQ655368 HIM655368 HSI655368 ICE655368 IMA655368 IVW655368 JFS655368 JPO655368 JZK655368 KJG655368 KTC655368 LCY655368 LMU655368 LWQ655368 MGM655368 MQI655368 NAE655368 NKA655368 NTW655368 ODS655368 ONO655368 OXK655368 PHG655368 PRC655368 QAY655368 QKU655368 QUQ655368 REM655368 ROI655368 RYE655368 SIA655368 SRW655368 TBS655368 TLO655368 TVK655368 UFG655368 UPC655368 UYY655368 VIU655368 VSQ655368 WCM655368 WMI655368 WWE655368 U720894 JS720904 TO720904 ADK720904 ANG720904 AXC720904 BGY720904 BQU720904 CAQ720904 CKM720904 CUI720904 DEE720904 DOA720904 DXW720904 EHS720904 ERO720904 FBK720904 FLG720904 FVC720904 GEY720904 GOU720904 GYQ720904 HIM720904 HSI720904 ICE720904 IMA720904 IVW720904 JFS720904 JPO720904 JZK720904 KJG720904 KTC720904 LCY720904 LMU720904 LWQ720904 MGM720904 MQI720904 NAE720904 NKA720904 NTW720904 ODS720904 ONO720904 OXK720904 PHG720904 PRC720904 QAY720904 QKU720904 QUQ720904 REM720904 ROI720904 RYE720904 SIA720904 SRW720904 TBS720904 TLO720904 TVK720904 UFG720904 UPC720904 UYY720904 VIU720904 VSQ720904 WCM720904 WMI720904 WWE720904 U786430 JS786440 TO786440 ADK786440 ANG786440 AXC786440 BGY786440 BQU786440 CAQ786440 CKM786440 CUI786440 DEE786440 DOA786440 DXW786440 EHS786440 ERO786440 FBK786440 FLG786440 FVC786440 GEY786440 GOU786440 GYQ786440 HIM786440 HSI786440 ICE786440 IMA786440 IVW786440 JFS786440 JPO786440 JZK786440 KJG786440 KTC786440 LCY786440 LMU786440 LWQ786440 MGM786440 MQI786440 NAE786440 NKA786440 NTW786440 ODS786440 ONO786440 OXK786440 PHG786440 PRC786440 QAY786440 QKU786440 QUQ786440 REM786440 ROI786440 RYE786440 SIA786440 SRW786440 TBS786440 TLO786440 TVK786440 UFG786440 UPC786440 UYY786440 VIU786440 VSQ786440 WCM786440 WMI786440 WWE786440 U851966 JS851976 TO851976 ADK851976 ANG851976 AXC851976 BGY851976 BQU851976 CAQ851976 CKM851976 CUI851976 DEE851976 DOA851976 DXW851976 EHS851976 ERO851976 FBK851976 FLG851976 FVC851976 GEY851976 GOU851976 GYQ851976 HIM851976 HSI851976 ICE851976 IMA851976 IVW851976 JFS851976 JPO851976 JZK851976 KJG851976 KTC851976 LCY851976 LMU851976 LWQ851976 MGM851976 MQI851976 NAE851976 NKA851976 NTW851976 ODS851976 ONO851976 OXK851976 PHG851976 PRC851976 QAY851976 QKU851976 QUQ851976 REM851976 ROI851976 RYE851976 SIA851976 SRW851976 TBS851976 TLO851976 TVK851976 UFG851976 UPC851976 UYY851976 VIU851976 VSQ851976 WCM851976 WMI851976 WWE851976 U917502 JS917512 TO917512 ADK917512 ANG917512 AXC917512 BGY917512 BQU917512 CAQ917512 CKM917512 CUI917512 DEE917512 DOA917512 DXW917512 EHS917512 ERO917512 FBK917512 FLG917512 FVC917512 GEY917512 GOU917512 GYQ917512 HIM917512 HSI917512 ICE917512 IMA917512 IVW917512 JFS917512 JPO917512 JZK917512 KJG917512 KTC917512 LCY917512 LMU917512 LWQ917512 MGM917512 MQI917512 NAE917512 NKA917512 NTW917512 ODS917512 ONO917512 OXK917512 PHG917512 PRC917512 QAY917512 QKU917512 QUQ917512 REM917512 ROI917512 RYE917512 SIA917512 SRW917512 TBS917512 TLO917512 TVK917512 UFG917512 UPC917512 UYY917512 VIU917512 VSQ917512 WCM917512 WMI917512 WWE917512 U983038 JS983048 TO983048 ADK983048 ANG983048 AXC983048 BGY983048 BQU983048 CAQ983048 CKM983048 CUI983048 DEE983048 DOA983048 DXW983048 EHS983048 ERO983048 FBK983048 FLG983048 FVC983048 GEY983048 GOU983048 GYQ983048 HIM983048 HSI983048 ICE983048 IMA983048 IVW983048 JFS983048 JPO983048 JZK983048 KJG983048 KTC983048 LCY983048 LMU983048 LWQ983048 MGM983048 MQI983048 NAE983048 NKA983048 NTW983048 ODS983048 ONO983048 OXK983048 PHG983048 PRC983048 QAY983048 QKU983048 QUQ983048 REM983048 ROI983048 RYE983048 SIA983048 SRW983048 TBS983048 TLO983048 TVK983048 UFG983048 UPC983048 UYY983048 VIU983048 VSQ983048 WCM983048 WMI983048 WWE983048 O8 JM8 TI8 ADE8 ANA8 AWW8 BGS8 BQO8 CAK8 CKG8 CUC8 DDY8 DNU8 DXQ8 EHM8 ERI8 FBE8 FLA8 FUW8 GES8 GOO8 GYK8 HIG8 HSC8 IBY8 ILU8 IVQ8 JFM8 JPI8 JZE8 KJA8 KSW8 LCS8 LMO8 LWK8 MGG8 MQC8 MZY8 NJU8 NTQ8 ODM8 ONI8 OXE8 PHA8 PQW8 QAS8 QKO8 QUK8 REG8 ROC8 RXY8 SHU8 SRQ8 TBM8 TLI8 TVE8 UFA8 UOW8 UYS8 VIO8 VSK8 WCG8 WMC8 WVY8 Q65535 JO65544 TK65544 ADG65544 ANC65544 AWY65544 BGU65544 BQQ65544 CAM65544 CKI65544 CUE65544 DEA65544 DNW65544 DXS65544 EHO65544 ERK65544 FBG65544 FLC65544 FUY65544 GEU65544 GOQ65544 GYM65544 HII65544 HSE65544 ICA65544 ILW65544 IVS65544 JFO65544 JPK65544 JZG65544 KJC65544 KSY65544 LCU65544 LMQ65544 LWM65544 MGI65544 MQE65544 NAA65544 NJW65544 NTS65544 ODO65544 ONK65544 OXG65544 PHC65544 PQY65544 QAU65544 QKQ65544 QUM65544 REI65544 ROE65544 RYA65544 SHW65544 SRS65544 TBO65544 TLK65544 TVG65544 UFC65544 UOY65544 UYU65544 VIQ65544 VSM65544 WCI65544 WME65544 WWA65544 Q131071 JO131080 TK131080 ADG131080 ANC131080 AWY131080 BGU131080 BQQ131080 CAM131080 CKI131080 CUE131080 DEA131080 DNW131080 DXS131080 EHO131080 ERK131080 FBG131080 FLC131080 FUY131080 GEU131080 GOQ131080 GYM131080 HII131080 HSE131080 ICA131080 ILW131080 IVS131080 JFO131080 JPK131080 JZG131080 KJC131080 KSY131080 LCU131080 LMQ131080 LWM131080 MGI131080 MQE131080 NAA131080 NJW131080 NTS131080 ODO131080 ONK131080 OXG131080 PHC131080 PQY131080 QAU131080 QKQ131080 QUM131080 REI131080 ROE131080 RYA131080 SHW131080 SRS131080 TBO131080 TLK131080 TVG131080 UFC131080 UOY131080 UYU131080 VIQ131080 VSM131080 WCI131080 WME131080 WWA131080 Q196607 JO196616 TK196616 ADG196616 ANC196616 AWY196616 BGU196616 BQQ196616 CAM196616 CKI196616 CUE196616 DEA196616 DNW196616 DXS196616 EHO196616 ERK196616 FBG196616 FLC196616 FUY196616 GEU196616 GOQ196616 GYM196616 HII196616 HSE196616 ICA196616 ILW196616 IVS196616 JFO196616 JPK196616 JZG196616 KJC196616 KSY196616 LCU196616 LMQ196616 LWM196616 MGI196616 MQE196616 NAA196616 NJW196616 NTS196616 ODO196616 ONK196616 OXG196616 PHC196616 PQY196616 QAU196616 QKQ196616 QUM196616 REI196616 ROE196616 RYA196616 SHW196616 SRS196616 TBO196616 TLK196616 TVG196616 UFC196616 UOY196616 UYU196616 VIQ196616 VSM196616 WCI196616 WME196616 WWA196616 Q262143 JO262152 TK262152 ADG262152 ANC262152 AWY262152 BGU262152 BQQ262152 CAM262152 CKI262152 CUE262152 DEA262152 DNW262152 DXS262152 EHO262152 ERK262152 FBG262152 FLC262152 FUY262152 GEU262152 GOQ262152 GYM262152 HII262152 HSE262152 ICA262152 ILW262152 IVS262152 JFO262152 JPK262152 JZG262152 KJC262152 KSY262152 LCU262152 LMQ262152 LWM262152 MGI262152 MQE262152 NAA262152 NJW262152 NTS262152 ODO262152 ONK262152 OXG262152 PHC262152 PQY262152 QAU262152 QKQ262152 QUM262152 REI262152 ROE262152 RYA262152 SHW262152 SRS262152 TBO262152 TLK262152 TVG262152 UFC262152 UOY262152 UYU262152 VIQ262152 VSM262152 WCI262152 WME262152 WWA262152 Q327679 JO327688 TK327688 ADG327688 ANC327688 AWY327688 BGU327688 BQQ327688 CAM327688 CKI327688 CUE327688 DEA327688 DNW327688 DXS327688 EHO327688 ERK327688 FBG327688 FLC327688 FUY327688 GEU327688 GOQ327688 GYM327688 HII327688 HSE327688 ICA327688 ILW327688 IVS327688 JFO327688 JPK327688 JZG327688 KJC327688 KSY327688 LCU327688 LMQ327688 LWM327688 MGI327688 MQE327688 NAA327688 NJW327688 NTS327688 ODO327688 ONK327688 OXG327688 PHC327688 PQY327688 QAU327688 QKQ327688 QUM327688 REI327688 ROE327688 RYA327688 SHW327688 SRS327688 TBO327688 TLK327688 TVG327688 UFC327688 UOY327688 UYU327688 VIQ327688 VSM327688 WCI327688 WME327688 WWA327688 Q393215 JO393224 TK393224 ADG393224 ANC393224 AWY393224 BGU393224 BQQ393224 CAM393224 CKI393224 CUE393224 DEA393224 DNW393224 DXS393224 EHO393224 ERK393224 FBG393224 FLC393224 FUY393224 GEU393224 GOQ393224 GYM393224 HII393224 HSE393224 ICA393224 ILW393224 IVS393224 JFO393224 JPK393224 JZG393224 KJC393224 KSY393224 LCU393224 LMQ393224 LWM393224 MGI393224 MQE393224 NAA393224 NJW393224 NTS393224 ODO393224 ONK393224 OXG393224 PHC393224 PQY393224 QAU393224 QKQ393224 QUM393224 REI393224 ROE393224 RYA393224 SHW393224 SRS393224 TBO393224 TLK393224 TVG393224 UFC393224 UOY393224 UYU393224 VIQ393224 VSM393224 WCI393224 WME393224 WWA393224 Q458751 JO458760 TK458760 ADG458760 ANC458760 AWY458760 BGU458760 BQQ458760 CAM458760 CKI458760 CUE458760 DEA458760 DNW458760 DXS458760 EHO458760 ERK458760 FBG458760 FLC458760 FUY458760 GEU458760 GOQ458760 GYM458760 HII458760 HSE458760 ICA458760 ILW458760 IVS458760 JFO458760 JPK458760 JZG458760 KJC458760 KSY458760 LCU458760 LMQ458760 LWM458760 MGI458760 MQE458760 NAA458760 NJW458760 NTS458760 ODO458760 ONK458760 OXG458760 PHC458760 PQY458760 QAU458760 QKQ458760 QUM458760 REI458760 ROE458760 RYA458760 SHW458760 SRS458760 TBO458760 TLK458760 TVG458760 UFC458760 UOY458760 UYU458760 VIQ458760 VSM458760 WCI458760 WME458760 WWA458760 Q524287 JO524296 TK524296 ADG524296 ANC524296 AWY524296 BGU524296 BQQ524296 CAM524296 CKI524296 CUE524296 DEA524296 DNW524296 DXS524296 EHO524296 ERK524296 FBG524296 FLC524296 FUY524296 GEU524296 GOQ524296 GYM524296 HII524296 HSE524296 ICA524296 ILW524296 IVS524296 JFO524296 JPK524296 JZG524296 KJC524296 KSY524296 LCU524296 LMQ524296 LWM524296 MGI524296 MQE524296 NAA524296 NJW524296 NTS524296 ODO524296 ONK524296 OXG524296 PHC524296 PQY524296 QAU524296 QKQ524296 QUM524296 REI524296 ROE524296 RYA524296 SHW524296 SRS524296 TBO524296 TLK524296 TVG524296 UFC524296 UOY524296 UYU524296 VIQ524296 VSM524296 WCI524296 WME524296 WWA524296 Q589823 JO589832 TK589832 ADG589832 ANC589832 AWY589832 BGU589832 BQQ589832 CAM589832 CKI589832 CUE589832 DEA589832 DNW589832 DXS589832 EHO589832 ERK589832 FBG589832 FLC589832 FUY589832 GEU589832 GOQ589832 GYM589832 HII589832 HSE589832 ICA589832 ILW589832 IVS589832 JFO589832 JPK589832 JZG589832 KJC589832 KSY589832 LCU589832 LMQ589832 LWM589832 MGI589832 MQE589832 NAA589832 NJW589832 NTS589832 ODO589832 ONK589832 OXG589832 PHC589832 PQY589832 QAU589832 QKQ589832 QUM589832 REI589832 ROE589832 RYA589832 SHW589832 SRS589832 TBO589832 TLK589832 TVG589832 UFC589832 UOY589832 UYU589832 VIQ589832 VSM589832 WCI589832 WME589832 WWA589832 Q655359 JO655368 TK655368 ADG655368 ANC655368 AWY655368 BGU655368 BQQ655368 CAM655368 CKI655368 CUE655368 DEA655368 DNW655368 DXS655368 EHO655368 ERK655368 FBG655368 FLC655368 FUY655368 GEU655368 GOQ655368 GYM655368 HII655368 HSE655368 ICA655368 ILW655368 IVS655368 JFO655368 JPK655368 JZG655368 KJC655368 KSY655368 LCU655368 LMQ655368 LWM655368 MGI655368 MQE655368 NAA655368 NJW655368 NTS655368 ODO655368 ONK655368 OXG655368 PHC655368 PQY655368 QAU655368 QKQ655368 QUM655368 REI655368 ROE655368 RYA655368 SHW655368 SRS655368 TBO655368 TLK655368 TVG655368 UFC655368 UOY655368 UYU655368 VIQ655368 VSM655368 WCI655368 WME655368 WWA655368 Q720895 JO720904 TK720904 ADG720904 ANC720904 AWY720904 BGU720904 BQQ720904 CAM720904 CKI720904 CUE720904 DEA720904 DNW720904 DXS720904 EHO720904 ERK720904 FBG720904 FLC720904 FUY720904 GEU720904 GOQ720904 GYM720904 HII720904 HSE720904 ICA720904 ILW720904 IVS720904 JFO720904 JPK720904 JZG720904 KJC720904 KSY720904 LCU720904 LMQ720904 LWM720904 MGI720904 MQE720904 NAA720904 NJW720904 NTS720904 ODO720904 ONK720904 OXG720904 PHC720904 PQY720904 QAU720904 QKQ720904 QUM720904 REI720904 ROE720904 RYA720904 SHW720904 SRS720904 TBO720904 TLK720904 TVG720904 UFC720904 UOY720904 UYU720904 VIQ720904 VSM720904 WCI720904 WME720904 WWA720904 Q786431 JO786440 TK786440 ADG786440 ANC786440 AWY786440 BGU786440 BQQ786440 CAM786440 CKI786440 CUE786440 DEA786440 DNW786440 DXS786440 EHO786440 ERK786440 FBG786440 FLC786440 FUY786440 GEU786440 GOQ786440 GYM786440 HII786440 HSE786440 ICA786440 ILW786440 IVS786440 JFO786440 JPK786440 JZG786440 KJC786440 KSY786440 LCU786440 LMQ786440 LWM786440 MGI786440 MQE786440 NAA786440 NJW786440 NTS786440 ODO786440 ONK786440 OXG786440 PHC786440 PQY786440 QAU786440 QKQ786440 QUM786440 REI786440 ROE786440 RYA786440 SHW786440 SRS786440 TBO786440 TLK786440 TVG786440 UFC786440 UOY786440 UYU786440 VIQ786440 VSM786440 WCI786440 WME786440 WWA786440 Q851967 JO851976 TK851976 ADG851976 ANC851976 AWY851976 BGU851976 BQQ851976 CAM851976 CKI851976 CUE851976 DEA851976 DNW851976 DXS851976 EHO851976 ERK851976 FBG851976 FLC851976 FUY851976 GEU851976 GOQ851976 GYM851976 HII851976 HSE851976 ICA851976 ILW851976 IVS851976 JFO851976 JPK851976 JZG851976 KJC851976 KSY851976 LCU851976 LMQ851976 LWM851976 MGI851976 MQE851976 NAA851976 NJW851976 NTS851976 ODO851976 ONK851976 OXG851976 PHC851976 PQY851976 QAU851976 QKQ851976 QUM851976 REI851976 ROE851976 RYA851976 SHW851976 SRS851976 TBO851976 TLK851976 TVG851976 UFC851976 UOY851976 UYU851976 VIQ851976 VSM851976 WCI851976 WME851976 WWA851976 Q917503 JO917512 TK917512 ADG917512 ANC917512 AWY917512 BGU917512 BQQ917512 CAM917512 CKI917512 CUE917512 DEA917512 DNW917512 DXS917512 EHO917512 ERK917512 FBG917512 FLC917512 FUY917512 GEU917512 GOQ917512 GYM917512 HII917512 HSE917512 ICA917512 ILW917512 IVS917512 JFO917512 JPK917512 JZG917512 KJC917512 KSY917512 LCU917512 LMQ917512 LWM917512 MGI917512 MQE917512 NAA917512 NJW917512 NTS917512 ODO917512 ONK917512 OXG917512 PHC917512 PQY917512 QAU917512 QKQ917512 QUM917512 REI917512 ROE917512 RYA917512 SHW917512 SRS917512 TBO917512 TLK917512 TVG917512 UFC917512 UOY917512 UYU917512 VIQ917512 VSM917512 WCI917512 WME917512 WWA917512 Q983039 JO983048 TK983048 ADG983048 ANC983048 AWY983048 BGU983048 BQQ983048 CAM983048 CKI983048 CUE983048 DEA983048 DNW983048 DXS983048 EHO983048 ERK983048 FBG983048 FLC983048 FUY983048 GEU983048 GOQ983048 GYM983048 HII983048 HSE983048 ICA983048 ILW983048 IVS983048 JFO983048 JPK983048 JZG983048 KJC983048 KSY983048 LCU983048 LMQ983048 LWM983048 MGI983048 MQE983048 NAA983048 NJW983048 NTS983048 ODO983048 ONK983048 OXG983048 PHC983048 PQY983048 QAU983048 QKQ983048 QUM983048 REI983048 ROE983048 RYA983048 SHW983048 SRS983048 TBO983048 TLK983048 TVG983048 UFC983048 UOY983048 UYU983048 VIQ983048 VSM983048 WCI983048 WME983048 WWA983048 K8 JI8 TE8 ADA8 AMW8 AWS8 BGO8 BQK8 CAG8 CKC8 CTY8 DDU8 DNQ8 DXM8 EHI8 ERE8 FBA8 FKW8 FUS8 GEO8 GOK8 GYG8 HIC8 HRY8 IBU8 ILQ8 IVM8 JFI8 JPE8 JZA8 KIW8 KSS8 LCO8 LMK8 LWG8 MGC8 MPY8 MZU8 NJQ8 NTM8 ODI8 ONE8 OXA8 PGW8 PQS8 QAO8 QKK8 QUG8 REC8 RNY8 RXU8 SHQ8 SRM8 TBI8 TLE8 TVA8 UEW8 UOS8 UYO8 VIK8 VSG8 WCC8 WLY8 WVU8 M65544 JK65544 TG65544 ADC65544 AMY65544 AWU65544 BGQ65544 BQM65544 CAI65544 CKE65544 CUA65544 DDW65544 DNS65544 DXO65544 EHK65544 ERG65544 FBC65544 FKY65544 FUU65544 GEQ65544 GOM65544 GYI65544 HIE65544 HSA65544 IBW65544 ILS65544 IVO65544 JFK65544 JPG65544 JZC65544 KIY65544 KSU65544 LCQ65544 LMM65544 LWI65544 MGE65544 MQA65544 MZW65544 NJS65544 NTO65544 ODK65544 ONG65544 OXC65544 PGY65544 PQU65544 QAQ65544 QKM65544 QUI65544 REE65544 ROA65544 RXW65544 SHS65544 SRO65544 TBK65544 TLG65544 TVC65544 UEY65544 UOU65544 UYQ65544 VIM65544 VSI65544 WCE65544 WMA65544 WVW65544 M131080 JK131080 TG131080 ADC131080 AMY131080 AWU131080 BGQ131080 BQM131080 CAI131080 CKE131080 CUA131080 DDW131080 DNS131080 DXO131080 EHK131080 ERG131080 FBC131080 FKY131080 FUU131080 GEQ131080 GOM131080 GYI131080 HIE131080 HSA131080 IBW131080 ILS131080 IVO131080 JFK131080 JPG131080 JZC131080 KIY131080 KSU131080 LCQ131080 LMM131080 LWI131080 MGE131080 MQA131080 MZW131080 NJS131080 NTO131080 ODK131080 ONG131080 OXC131080 PGY131080 PQU131080 QAQ131080 QKM131080 QUI131080 REE131080 ROA131080 RXW131080 SHS131080 SRO131080 TBK131080 TLG131080 TVC131080 UEY131080 UOU131080 UYQ131080 VIM131080 VSI131080 WCE131080 WMA131080 WVW131080 M196616 JK196616 TG196616 ADC196616 AMY196616 AWU196616 BGQ196616 BQM196616 CAI196616 CKE196616 CUA196616 DDW196616 DNS196616 DXO196616 EHK196616 ERG196616 FBC196616 FKY196616 FUU196616 GEQ196616 GOM196616 GYI196616 HIE196616 HSA196616 IBW196616 ILS196616 IVO196616 JFK196616 JPG196616 JZC196616 KIY196616 KSU196616 LCQ196616 LMM196616 LWI196616 MGE196616 MQA196616 MZW196616 NJS196616 NTO196616 ODK196616 ONG196616 OXC196616 PGY196616 PQU196616 QAQ196616 QKM196616 QUI196616 REE196616 ROA196616 RXW196616 SHS196616 SRO196616 TBK196616 TLG196616 TVC196616 UEY196616 UOU196616 UYQ196616 VIM196616 VSI196616 WCE196616 WMA196616 WVW196616 M262152 JK262152 TG262152 ADC262152 AMY262152 AWU262152 BGQ262152 BQM262152 CAI262152 CKE262152 CUA262152 DDW262152 DNS262152 DXO262152 EHK262152 ERG262152 FBC262152 FKY262152 FUU262152 GEQ262152 GOM262152 GYI262152 HIE262152 HSA262152 IBW262152 ILS262152 IVO262152 JFK262152 JPG262152 JZC262152 KIY262152 KSU262152 LCQ262152 LMM262152 LWI262152 MGE262152 MQA262152 MZW262152 NJS262152 NTO262152 ODK262152 ONG262152 OXC262152 PGY262152 PQU262152 QAQ262152 QKM262152 QUI262152 REE262152 ROA262152 RXW262152 SHS262152 SRO262152 TBK262152 TLG262152 TVC262152 UEY262152 UOU262152 UYQ262152 VIM262152 VSI262152 WCE262152 WMA262152 WVW262152 M327688 JK327688 TG327688 ADC327688 AMY327688 AWU327688 BGQ327688 BQM327688 CAI327688 CKE327688 CUA327688 DDW327688 DNS327688 DXO327688 EHK327688 ERG327688 FBC327688 FKY327688 FUU327688 GEQ327688 GOM327688 GYI327688 HIE327688 HSA327688 IBW327688 ILS327688 IVO327688 JFK327688 JPG327688 JZC327688 KIY327688 KSU327688 LCQ327688 LMM327688 LWI327688 MGE327688 MQA327688 MZW327688 NJS327688 NTO327688 ODK327688 ONG327688 OXC327688 PGY327688 PQU327688 QAQ327688 QKM327688 QUI327688 REE327688 ROA327688 RXW327688 SHS327688 SRO327688 TBK327688 TLG327688 TVC327688 UEY327688 UOU327688 UYQ327688 VIM327688 VSI327688 WCE327688 WMA327688 WVW327688 M393224 JK393224 TG393224 ADC393224 AMY393224 AWU393224 BGQ393224 BQM393224 CAI393224 CKE393224 CUA393224 DDW393224 DNS393224 DXO393224 EHK393224 ERG393224 FBC393224 FKY393224 FUU393224 GEQ393224 GOM393224 GYI393224 HIE393224 HSA393224 IBW393224 ILS393224 IVO393224 JFK393224 JPG393224 JZC393224 KIY393224 KSU393224 LCQ393224 LMM393224 LWI393224 MGE393224 MQA393224 MZW393224 NJS393224 NTO393224 ODK393224 ONG393224 OXC393224 PGY393224 PQU393224 QAQ393224 QKM393224 QUI393224 REE393224 ROA393224 RXW393224 SHS393224 SRO393224 TBK393224 TLG393224 TVC393224 UEY393224 UOU393224 UYQ393224 VIM393224 VSI393224 WCE393224 WMA393224 WVW393224 M458760 JK458760 TG458760 ADC458760 AMY458760 AWU458760 BGQ458760 BQM458760 CAI458760 CKE458760 CUA458760 DDW458760 DNS458760 DXO458760 EHK458760 ERG458760 FBC458760 FKY458760 FUU458760 GEQ458760 GOM458760 GYI458760 HIE458760 HSA458760 IBW458760 ILS458760 IVO458760 JFK458760 JPG458760 JZC458760 KIY458760 KSU458760 LCQ458760 LMM458760 LWI458760 MGE458760 MQA458760 MZW458760 NJS458760 NTO458760 ODK458760 ONG458760 OXC458760 PGY458760 PQU458760 QAQ458760 QKM458760 QUI458760 REE458760 ROA458760 RXW458760 SHS458760 SRO458760 TBK458760 TLG458760 TVC458760 UEY458760 UOU458760 UYQ458760 VIM458760 VSI458760 WCE458760 WMA458760 WVW458760 M524296 JK524296 TG524296 ADC524296 AMY524296 AWU524296 BGQ524296 BQM524296 CAI524296 CKE524296 CUA524296 DDW524296 DNS524296 DXO524296 EHK524296 ERG524296 FBC524296 FKY524296 FUU524296 GEQ524296 GOM524296 GYI524296 HIE524296 HSA524296 IBW524296 ILS524296 IVO524296 JFK524296 JPG524296 JZC524296 KIY524296 KSU524296 LCQ524296 LMM524296 LWI524296 MGE524296 MQA524296 MZW524296 NJS524296 NTO524296 ODK524296 ONG524296 OXC524296 PGY524296 PQU524296 QAQ524296 QKM524296 QUI524296 REE524296 ROA524296 RXW524296 SHS524296 SRO524296 TBK524296 TLG524296 TVC524296 UEY524296 UOU524296 UYQ524296 VIM524296 VSI524296 WCE524296 WMA524296 WVW524296 M589832 JK589832 TG589832 ADC589832 AMY589832 AWU589832 BGQ589832 BQM589832 CAI589832 CKE589832 CUA589832 DDW589832 DNS589832 DXO589832 EHK589832 ERG589832 FBC589832 FKY589832 FUU589832 GEQ589832 GOM589832 GYI589832 HIE589832 HSA589832 IBW589832 ILS589832 IVO589832 JFK589832 JPG589832 JZC589832 KIY589832 KSU589832 LCQ589832 LMM589832 LWI589832 MGE589832 MQA589832 MZW589832 NJS589832 NTO589832 ODK589832 ONG589832 OXC589832 PGY589832 PQU589832 QAQ589832 QKM589832 QUI589832 REE589832 ROA589832 RXW589832 SHS589832 SRO589832 TBK589832 TLG589832 TVC589832 UEY589832 UOU589832 UYQ589832 VIM589832 VSI589832 WCE589832 WMA589832 WVW589832 M655368 JK655368 TG655368 ADC655368 AMY655368 AWU655368 BGQ655368 BQM655368 CAI655368 CKE655368 CUA655368 DDW655368 DNS655368 DXO655368 EHK655368 ERG655368 FBC655368 FKY655368 FUU655368 GEQ655368 GOM655368 GYI655368 HIE655368 HSA655368 IBW655368 ILS655368 IVO655368 JFK655368 JPG655368 JZC655368 KIY655368 KSU655368 LCQ655368 LMM655368 LWI655368 MGE655368 MQA655368 MZW655368 NJS655368 NTO655368 ODK655368 ONG655368 OXC655368 PGY655368 PQU655368 QAQ655368 QKM655368 QUI655368 REE655368 ROA655368 RXW655368 SHS655368 SRO655368 TBK655368 TLG655368 TVC655368 UEY655368 UOU655368 UYQ655368 VIM655368 VSI655368 WCE655368 WMA655368 WVW655368 M720904 JK720904 TG720904 ADC720904 AMY720904 AWU720904 BGQ720904 BQM720904 CAI720904 CKE720904 CUA720904 DDW720904 DNS720904 DXO720904 EHK720904 ERG720904 FBC720904 FKY720904 FUU720904 GEQ720904 GOM720904 GYI720904 HIE720904 HSA720904 IBW720904 ILS720904 IVO720904 JFK720904 JPG720904 JZC720904 KIY720904 KSU720904 LCQ720904 LMM720904 LWI720904 MGE720904 MQA720904 MZW720904 NJS720904 NTO720904 ODK720904 ONG720904 OXC720904 PGY720904 PQU720904 QAQ720904 QKM720904 QUI720904 REE720904 ROA720904 RXW720904 SHS720904 SRO720904 TBK720904 TLG720904 TVC720904 UEY720904 UOU720904 UYQ720904 VIM720904 VSI720904 WCE720904 WMA720904 WVW720904 M786440 JK786440 TG786440 ADC786440 AMY786440 AWU786440 BGQ786440 BQM786440 CAI786440 CKE786440 CUA786440 DDW786440 DNS786440 DXO786440 EHK786440 ERG786440 FBC786440 FKY786440 FUU786440 GEQ786440 GOM786440 GYI786440 HIE786440 HSA786440 IBW786440 ILS786440 IVO786440 JFK786440 JPG786440 JZC786440 KIY786440 KSU786440 LCQ786440 LMM786440 LWI786440 MGE786440 MQA786440 MZW786440 NJS786440 NTO786440 ODK786440 ONG786440 OXC786440 PGY786440 PQU786440 QAQ786440 QKM786440 QUI786440 REE786440 ROA786440 RXW786440 SHS786440 SRO786440 TBK786440 TLG786440 TVC786440 UEY786440 UOU786440 UYQ786440 VIM786440 VSI786440 WCE786440 WMA786440 WVW786440 M851976 JK851976 TG851976 ADC851976 AMY851976 AWU851976 BGQ851976 BQM851976 CAI851976 CKE851976 CUA851976 DDW851976 DNS851976 DXO851976 EHK851976 ERG851976 FBC851976 FKY851976 FUU851976 GEQ851976 GOM851976 GYI851976 HIE851976 HSA851976 IBW851976 ILS851976 IVO851976 JFK851976 JPG851976 JZC851976 KIY851976 KSU851976 LCQ851976 LMM851976 LWI851976 MGE851976 MQA851976 MZW851976 NJS851976 NTO851976 ODK851976 ONG851976 OXC851976 PGY851976 PQU851976 QAQ851976 QKM851976 QUI851976 REE851976 ROA851976 RXW851976 SHS851976 SRO851976 TBK851976 TLG851976 TVC851976 UEY851976 UOU851976 UYQ851976 VIM851976 VSI851976 WCE851976 WMA851976 WVW851976 M917512 JK917512 TG917512 ADC917512 AMY917512 AWU917512 BGQ917512 BQM917512 CAI917512 CKE917512 CUA917512 DDW917512 DNS917512 DXO917512 EHK917512 ERG917512 FBC917512 FKY917512 FUU917512 GEQ917512 GOM917512 GYI917512 HIE917512 HSA917512 IBW917512 ILS917512 IVO917512 JFK917512 JPG917512 JZC917512 KIY917512 KSU917512 LCQ917512 LMM917512 LWI917512 MGE917512 MQA917512 MZW917512 NJS917512 NTO917512 ODK917512 ONG917512 OXC917512 PGY917512 PQU917512 QAQ917512 QKM917512 QUI917512 REE917512 ROA917512 RXW917512 SHS917512 SRO917512 TBK917512 TLG917512 TVC917512 UEY917512 UOU917512 UYQ917512 VIM917512 VSI917512 WCE917512 WMA917512 WVW917512 M983048 JK983048 TG983048 ADC983048 AMY983048 AWU983048 BGQ983048 BQM983048 CAI983048 CKE983048 CUA983048 DDW983048 DNS983048 DXO983048 EHK983048 ERG983048 FBC983048 FKY983048 FUU983048 GEQ983048 GOM983048 GYI983048 HIE983048 HSA983048 IBW983048 ILS983048 IVO983048 JFK983048 JPG983048 JZC983048 KIY983048 KSU983048 LCQ983048 LMM983048 LWI983048 MGE983048 MQA983048 MZW983048 NJS983048 NTO983048 ODK983048 ONG983048 OXC983048 PGY983048 PQU983048 QAQ983048 QKM983048 QUI983048 REE983048 ROA983048 RXW983048 SHS983048 SRO983048 TBK983048 TLG983048 TVC983048 UEY983048 UOU983048 UYQ983048 VIM983048 VSI983048 WCE983048 WMA983048 WVW983048 K13 JI13 TE13 ADA13 AMW13 AWS13 BGO13 BQK13 CAG13 CKC13 CTY13 DDU13 DNQ13 DXM13 EHI13 ERE13 FBA13 FKW13 FUS13 GEO13 GOK13 GYG13 HIC13 HRY13 IBU13 ILQ13 IVM13 JFI13 JPE13 JZA13 KIW13 KSS13 LCO13 LMK13 LWG13 MGC13 MPY13 MZU13 NJQ13 NTM13 ODI13 ONE13 OXA13 PGW13 PQS13 QAO13 QKK13 QUG13 REC13 RNY13 RXU13 SHQ13 SRM13 TBI13 TLE13 TVA13 UEW13 UOS13 UYO13 VIK13 VSG13 WCC13 WLY13 WVU13 M65549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M131085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M196621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M262157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M327693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M393229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M458765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M524301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M589837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M655373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M720909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M786445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M851981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M917517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M983053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WVW983053 O13 JM13 TI13 ADE13 ANA13 AWW13 BGS13 BQO13 CAK13 CKG13 CUC13 DDY13 DNU13 DXQ13 EHM13 ERI13 FBE13 FLA13 FUW13 GES13 GOO13 GYK13 HIG13 HSC13 IBY13 ILU13 IVQ13 JFM13 JPI13 JZE13 KJA13 KSW13 LCS13 LMO13 LWK13 MGG13 MQC13 MZY13 NJU13 NTQ13 ODM13 ONI13 OXE13 PHA13 PQW13 QAS13 QKO13 QUK13 REG13 ROC13 RXY13 SHU13 SRQ13 TBM13 TLI13 TVE13 UFA13 UOW13 UYS13 VIO13 VSK13 WCG13 WMC13 WVY13 Q65540 JO65549 TK65549 ADG65549 ANC65549 AWY65549 BGU65549 BQQ65549 CAM65549 CKI65549 CUE65549 DEA65549 DNW65549 DXS65549 EHO65549 ERK65549 FBG65549 FLC65549 FUY65549 GEU65549 GOQ65549 GYM65549 HII65549 HSE65549 ICA65549 ILW65549 IVS65549 JFO65549 JPK65549 JZG65549 KJC65549 KSY65549 LCU65549 LMQ65549 LWM65549 MGI65549 MQE65549 NAA65549 NJW65549 NTS65549 ODO65549 ONK65549 OXG65549 PHC65549 PQY65549 QAU65549 QKQ65549 QUM65549 REI65549 ROE65549 RYA65549 SHW65549 SRS65549 TBO65549 TLK65549 TVG65549 UFC65549 UOY65549 UYU65549 VIQ65549 VSM65549 WCI65549 WME65549 WWA65549 Q131076 JO131085 TK131085 ADG131085 ANC131085 AWY131085 BGU131085 BQQ131085 CAM131085 CKI131085 CUE131085 DEA131085 DNW131085 DXS131085 EHO131085 ERK131085 FBG131085 FLC131085 FUY131085 GEU131085 GOQ131085 GYM131085 HII131085 HSE131085 ICA131085 ILW131085 IVS131085 JFO131085 JPK131085 JZG131085 KJC131085 KSY131085 LCU131085 LMQ131085 LWM131085 MGI131085 MQE131085 NAA131085 NJW131085 NTS131085 ODO131085 ONK131085 OXG131085 PHC131085 PQY131085 QAU131085 QKQ131085 QUM131085 REI131085 ROE131085 RYA131085 SHW131085 SRS131085 TBO131085 TLK131085 TVG131085 UFC131085 UOY131085 UYU131085 VIQ131085 VSM131085 WCI131085 WME131085 WWA131085 Q196612 JO196621 TK196621 ADG196621 ANC196621 AWY196621 BGU196621 BQQ196621 CAM196621 CKI196621 CUE196621 DEA196621 DNW196621 DXS196621 EHO196621 ERK196621 FBG196621 FLC196621 FUY196621 GEU196621 GOQ196621 GYM196621 HII196621 HSE196621 ICA196621 ILW196621 IVS196621 JFO196621 JPK196621 JZG196621 KJC196621 KSY196621 LCU196621 LMQ196621 LWM196621 MGI196621 MQE196621 NAA196621 NJW196621 NTS196621 ODO196621 ONK196621 OXG196621 PHC196621 PQY196621 QAU196621 QKQ196621 QUM196621 REI196621 ROE196621 RYA196621 SHW196621 SRS196621 TBO196621 TLK196621 TVG196621 UFC196621 UOY196621 UYU196621 VIQ196621 VSM196621 WCI196621 WME196621 WWA196621 Q262148 JO262157 TK262157 ADG262157 ANC262157 AWY262157 BGU262157 BQQ262157 CAM262157 CKI262157 CUE262157 DEA262157 DNW262157 DXS262157 EHO262157 ERK262157 FBG262157 FLC262157 FUY262157 GEU262157 GOQ262157 GYM262157 HII262157 HSE262157 ICA262157 ILW262157 IVS262157 JFO262157 JPK262157 JZG262157 KJC262157 KSY262157 LCU262157 LMQ262157 LWM262157 MGI262157 MQE262157 NAA262157 NJW262157 NTS262157 ODO262157 ONK262157 OXG262157 PHC262157 PQY262157 QAU262157 QKQ262157 QUM262157 REI262157 ROE262157 RYA262157 SHW262157 SRS262157 TBO262157 TLK262157 TVG262157 UFC262157 UOY262157 UYU262157 VIQ262157 VSM262157 WCI262157 WME262157 WWA262157 Q327684 JO327693 TK327693 ADG327693 ANC327693 AWY327693 BGU327693 BQQ327693 CAM327693 CKI327693 CUE327693 DEA327693 DNW327693 DXS327693 EHO327693 ERK327693 FBG327693 FLC327693 FUY327693 GEU327693 GOQ327693 GYM327693 HII327693 HSE327693 ICA327693 ILW327693 IVS327693 JFO327693 JPK327693 JZG327693 KJC327693 KSY327693 LCU327693 LMQ327693 LWM327693 MGI327693 MQE327693 NAA327693 NJW327693 NTS327693 ODO327693 ONK327693 OXG327693 PHC327693 PQY327693 QAU327693 QKQ327693 QUM327693 REI327693 ROE327693 RYA327693 SHW327693 SRS327693 TBO327693 TLK327693 TVG327693 UFC327693 UOY327693 UYU327693 VIQ327693 VSM327693 WCI327693 WME327693 WWA327693 Q393220 JO393229 TK393229 ADG393229 ANC393229 AWY393229 BGU393229 BQQ393229 CAM393229 CKI393229 CUE393229 DEA393229 DNW393229 DXS393229 EHO393229 ERK393229 FBG393229 FLC393229 FUY393229 GEU393229 GOQ393229 GYM393229 HII393229 HSE393229 ICA393229 ILW393229 IVS393229 JFO393229 JPK393229 JZG393229 KJC393229 KSY393229 LCU393229 LMQ393229 LWM393229 MGI393229 MQE393229 NAA393229 NJW393229 NTS393229 ODO393229 ONK393229 OXG393229 PHC393229 PQY393229 QAU393229 QKQ393229 QUM393229 REI393229 ROE393229 RYA393229 SHW393229 SRS393229 TBO393229 TLK393229 TVG393229 UFC393229 UOY393229 UYU393229 VIQ393229 VSM393229 WCI393229 WME393229 WWA393229 Q458756 JO458765 TK458765 ADG458765 ANC458765 AWY458765 BGU458765 BQQ458765 CAM458765 CKI458765 CUE458765 DEA458765 DNW458765 DXS458765 EHO458765 ERK458765 FBG458765 FLC458765 FUY458765 GEU458765 GOQ458765 GYM458765 HII458765 HSE458765 ICA458765 ILW458765 IVS458765 JFO458765 JPK458765 JZG458765 KJC458765 KSY458765 LCU458765 LMQ458765 LWM458765 MGI458765 MQE458765 NAA458765 NJW458765 NTS458765 ODO458765 ONK458765 OXG458765 PHC458765 PQY458765 QAU458765 QKQ458765 QUM458765 REI458765 ROE458765 RYA458765 SHW458765 SRS458765 TBO458765 TLK458765 TVG458765 UFC458765 UOY458765 UYU458765 VIQ458765 VSM458765 WCI458765 WME458765 WWA458765 Q524292 JO524301 TK524301 ADG524301 ANC524301 AWY524301 BGU524301 BQQ524301 CAM524301 CKI524301 CUE524301 DEA524301 DNW524301 DXS524301 EHO524301 ERK524301 FBG524301 FLC524301 FUY524301 GEU524301 GOQ524301 GYM524301 HII524301 HSE524301 ICA524301 ILW524301 IVS524301 JFO524301 JPK524301 JZG524301 KJC524301 KSY524301 LCU524301 LMQ524301 LWM524301 MGI524301 MQE524301 NAA524301 NJW524301 NTS524301 ODO524301 ONK524301 OXG524301 PHC524301 PQY524301 QAU524301 QKQ524301 QUM524301 REI524301 ROE524301 RYA524301 SHW524301 SRS524301 TBO524301 TLK524301 TVG524301 UFC524301 UOY524301 UYU524301 VIQ524301 VSM524301 WCI524301 WME524301 WWA524301 Q589828 JO589837 TK589837 ADG589837 ANC589837 AWY589837 BGU589837 BQQ589837 CAM589837 CKI589837 CUE589837 DEA589837 DNW589837 DXS589837 EHO589837 ERK589837 FBG589837 FLC589837 FUY589837 GEU589837 GOQ589837 GYM589837 HII589837 HSE589837 ICA589837 ILW589837 IVS589837 JFO589837 JPK589837 JZG589837 KJC589837 KSY589837 LCU589837 LMQ589837 LWM589837 MGI589837 MQE589837 NAA589837 NJW589837 NTS589837 ODO589837 ONK589837 OXG589837 PHC589837 PQY589837 QAU589837 QKQ589837 QUM589837 REI589837 ROE589837 RYA589837 SHW589837 SRS589837 TBO589837 TLK589837 TVG589837 UFC589837 UOY589837 UYU589837 VIQ589837 VSM589837 WCI589837 WME589837 WWA589837 Q655364 JO655373 TK655373 ADG655373 ANC655373 AWY655373 BGU655373 BQQ655373 CAM655373 CKI655373 CUE655373 DEA655373 DNW655373 DXS655373 EHO655373 ERK655373 FBG655373 FLC655373 FUY655373 GEU655373 GOQ655373 GYM655373 HII655373 HSE655373 ICA655373 ILW655373 IVS655373 JFO655373 JPK655373 JZG655373 KJC655373 KSY655373 LCU655373 LMQ655373 LWM655373 MGI655373 MQE655373 NAA655373 NJW655373 NTS655373 ODO655373 ONK655373 OXG655373 PHC655373 PQY655373 QAU655373 QKQ655373 QUM655373 REI655373 ROE655373 RYA655373 SHW655373 SRS655373 TBO655373 TLK655373 TVG655373 UFC655373 UOY655373 UYU655373 VIQ655373 VSM655373 WCI655373 WME655373 WWA655373 Q720900 JO720909 TK720909 ADG720909 ANC720909 AWY720909 BGU720909 BQQ720909 CAM720909 CKI720909 CUE720909 DEA720909 DNW720909 DXS720909 EHO720909 ERK720909 FBG720909 FLC720909 FUY720909 GEU720909 GOQ720909 GYM720909 HII720909 HSE720909 ICA720909 ILW720909 IVS720909 JFO720909 JPK720909 JZG720909 KJC720909 KSY720909 LCU720909 LMQ720909 LWM720909 MGI720909 MQE720909 NAA720909 NJW720909 NTS720909 ODO720909 ONK720909 OXG720909 PHC720909 PQY720909 QAU720909 QKQ720909 QUM720909 REI720909 ROE720909 RYA720909 SHW720909 SRS720909 TBO720909 TLK720909 TVG720909 UFC720909 UOY720909 UYU720909 VIQ720909 VSM720909 WCI720909 WME720909 WWA720909 Q786436 JO786445 TK786445 ADG786445 ANC786445 AWY786445 BGU786445 BQQ786445 CAM786445 CKI786445 CUE786445 DEA786445 DNW786445 DXS786445 EHO786445 ERK786445 FBG786445 FLC786445 FUY786445 GEU786445 GOQ786445 GYM786445 HII786445 HSE786445 ICA786445 ILW786445 IVS786445 JFO786445 JPK786445 JZG786445 KJC786445 KSY786445 LCU786445 LMQ786445 LWM786445 MGI786445 MQE786445 NAA786445 NJW786445 NTS786445 ODO786445 ONK786445 OXG786445 PHC786445 PQY786445 QAU786445 QKQ786445 QUM786445 REI786445 ROE786445 RYA786445 SHW786445 SRS786445 TBO786445 TLK786445 TVG786445 UFC786445 UOY786445 UYU786445 VIQ786445 VSM786445 WCI786445 WME786445 WWA786445 Q851972 JO851981 TK851981 ADG851981 ANC851981 AWY851981 BGU851981 BQQ851981 CAM851981 CKI851981 CUE851981 DEA851981 DNW851981 DXS851981 EHO851981 ERK851981 FBG851981 FLC851981 FUY851981 GEU851981 GOQ851981 GYM851981 HII851981 HSE851981 ICA851981 ILW851981 IVS851981 JFO851981 JPK851981 JZG851981 KJC851981 KSY851981 LCU851981 LMQ851981 LWM851981 MGI851981 MQE851981 NAA851981 NJW851981 NTS851981 ODO851981 ONK851981 OXG851981 PHC851981 PQY851981 QAU851981 QKQ851981 QUM851981 REI851981 ROE851981 RYA851981 SHW851981 SRS851981 TBO851981 TLK851981 TVG851981 UFC851981 UOY851981 UYU851981 VIQ851981 VSM851981 WCI851981 WME851981 WWA851981 Q917508 JO917517 TK917517 ADG917517 ANC917517 AWY917517 BGU917517 BQQ917517 CAM917517 CKI917517 CUE917517 DEA917517 DNW917517 DXS917517 EHO917517 ERK917517 FBG917517 FLC917517 FUY917517 GEU917517 GOQ917517 GYM917517 HII917517 HSE917517 ICA917517 ILW917517 IVS917517 JFO917517 JPK917517 JZG917517 KJC917517 KSY917517 LCU917517 LMQ917517 LWM917517 MGI917517 MQE917517 NAA917517 NJW917517 NTS917517 ODO917517 ONK917517 OXG917517 PHC917517 PQY917517 QAU917517 QKQ917517 QUM917517 REI917517 ROE917517 RYA917517 SHW917517 SRS917517 TBO917517 TLK917517 TVG917517 UFC917517 UOY917517 UYU917517 VIQ917517 VSM917517 WCI917517 WME917517 WWA917517 Q983044 JO983053 TK983053 ADG983053 ANC983053 AWY983053 BGU983053 BQQ983053 CAM983053 CKI983053 CUE983053 DEA983053 DNW983053 DXS983053 EHO983053 ERK983053 FBG983053 FLC983053 FUY983053 GEU983053 GOQ983053 GYM983053 HII983053 HSE983053 ICA983053 ILW983053 IVS983053 JFO983053 JPK983053 JZG983053 KJC983053 KSY983053 LCU983053 LMQ983053 LWM983053 MGI983053 MQE983053 NAA983053 NJW983053 NTS983053 ODO983053 ONK983053 OXG983053 PHC983053 PQY983053 QAU983053 QKQ983053 QUM983053 REI983053 ROE983053 RYA983053 SHW983053 SRS983053 TBO983053 TLK983053 TVG983053 UFC983053 UOY983053 UYU983053 VIQ983053 VSM983053 WCI983053 WME983053 WWA983053 O3 JM3 TI3 ADE3 ANA3 AWW3 BGS3 BQO3 CAK3 CKG3 CUC3 DDY3 DNU3 DXQ3 EHM3 ERI3 FBE3 FLA3 FUW3 GES3 GOO3 GYK3 HIG3 HSC3 IBY3 ILU3 IVQ3 JFM3 JPI3 JZE3 KJA3 KSW3 LCS3 LMO3 LWK3 MGG3 MQC3 MZY3 NJU3 NTQ3 ODM3 ONI3 OXE3 PHA3 PQW3 QAS3 QKO3 QUK3 REG3 ROC3 RXY3 SHU3 SRQ3 TBM3 TLI3 TVE3 UFA3 UOW3 UYS3 VIO3 VSK3 WCG3 WMC3 WVY3 Q65530 JO65539 TK65539 ADG65539 ANC65539 AWY65539 BGU65539 BQQ65539 CAM65539 CKI65539 CUE65539 DEA65539 DNW65539 DXS65539 EHO65539 ERK65539 FBG65539 FLC65539 FUY65539 GEU65539 GOQ65539 GYM65539 HII65539 HSE65539 ICA65539 ILW65539 IVS65539 JFO65539 JPK65539 JZG65539 KJC65539 KSY65539 LCU65539 LMQ65539 LWM65539 MGI65539 MQE65539 NAA65539 NJW65539 NTS65539 ODO65539 ONK65539 OXG65539 PHC65539 PQY65539 QAU65539 QKQ65539 QUM65539 REI65539 ROE65539 RYA65539 SHW65539 SRS65539 TBO65539 TLK65539 TVG65539 UFC65539 UOY65539 UYU65539 VIQ65539 VSM65539 WCI65539 WME65539 WWA65539 Q131066 JO131075 TK131075 ADG131075 ANC131075 AWY131075 BGU131075 BQQ131075 CAM131075 CKI131075 CUE131075 DEA131075 DNW131075 DXS131075 EHO131075 ERK131075 FBG131075 FLC131075 FUY131075 GEU131075 GOQ131075 GYM131075 HII131075 HSE131075 ICA131075 ILW131075 IVS131075 JFO131075 JPK131075 JZG131075 KJC131075 KSY131075 LCU131075 LMQ131075 LWM131075 MGI131075 MQE131075 NAA131075 NJW131075 NTS131075 ODO131075 ONK131075 OXG131075 PHC131075 PQY131075 QAU131075 QKQ131075 QUM131075 REI131075 ROE131075 RYA131075 SHW131075 SRS131075 TBO131075 TLK131075 TVG131075 UFC131075 UOY131075 UYU131075 VIQ131075 VSM131075 WCI131075 WME131075 WWA131075 Q196602 JO196611 TK196611 ADG196611 ANC196611 AWY196611 BGU196611 BQQ196611 CAM196611 CKI196611 CUE196611 DEA196611 DNW196611 DXS196611 EHO196611 ERK196611 FBG196611 FLC196611 FUY196611 GEU196611 GOQ196611 GYM196611 HII196611 HSE196611 ICA196611 ILW196611 IVS196611 JFO196611 JPK196611 JZG196611 KJC196611 KSY196611 LCU196611 LMQ196611 LWM196611 MGI196611 MQE196611 NAA196611 NJW196611 NTS196611 ODO196611 ONK196611 OXG196611 PHC196611 PQY196611 QAU196611 QKQ196611 QUM196611 REI196611 ROE196611 RYA196611 SHW196611 SRS196611 TBO196611 TLK196611 TVG196611 UFC196611 UOY196611 UYU196611 VIQ196611 VSM196611 WCI196611 WME196611 WWA196611 Q262138 JO262147 TK262147 ADG262147 ANC262147 AWY262147 BGU262147 BQQ262147 CAM262147 CKI262147 CUE262147 DEA262147 DNW262147 DXS262147 EHO262147 ERK262147 FBG262147 FLC262147 FUY262147 GEU262147 GOQ262147 GYM262147 HII262147 HSE262147 ICA262147 ILW262147 IVS262147 JFO262147 JPK262147 JZG262147 KJC262147 KSY262147 LCU262147 LMQ262147 LWM262147 MGI262147 MQE262147 NAA262147 NJW262147 NTS262147 ODO262147 ONK262147 OXG262147 PHC262147 PQY262147 QAU262147 QKQ262147 QUM262147 REI262147 ROE262147 RYA262147 SHW262147 SRS262147 TBO262147 TLK262147 TVG262147 UFC262147 UOY262147 UYU262147 VIQ262147 VSM262147 WCI262147 WME262147 WWA262147 Q327674 JO327683 TK327683 ADG327683 ANC327683 AWY327683 BGU327683 BQQ327683 CAM327683 CKI327683 CUE327683 DEA327683 DNW327683 DXS327683 EHO327683 ERK327683 FBG327683 FLC327683 FUY327683 GEU327683 GOQ327683 GYM327683 HII327683 HSE327683 ICA327683 ILW327683 IVS327683 JFO327683 JPK327683 JZG327683 KJC327683 KSY327683 LCU327683 LMQ327683 LWM327683 MGI327683 MQE327683 NAA327683 NJW327683 NTS327683 ODO327683 ONK327683 OXG327683 PHC327683 PQY327683 QAU327683 QKQ327683 QUM327683 REI327683 ROE327683 RYA327683 SHW327683 SRS327683 TBO327683 TLK327683 TVG327683 UFC327683 UOY327683 UYU327683 VIQ327683 VSM327683 WCI327683 WME327683 WWA327683 Q393210 JO393219 TK393219 ADG393219 ANC393219 AWY393219 BGU393219 BQQ393219 CAM393219 CKI393219 CUE393219 DEA393219 DNW393219 DXS393219 EHO393219 ERK393219 FBG393219 FLC393219 FUY393219 GEU393219 GOQ393219 GYM393219 HII393219 HSE393219 ICA393219 ILW393219 IVS393219 JFO393219 JPK393219 JZG393219 KJC393219 KSY393219 LCU393219 LMQ393219 LWM393219 MGI393219 MQE393219 NAA393219 NJW393219 NTS393219 ODO393219 ONK393219 OXG393219 PHC393219 PQY393219 QAU393219 QKQ393219 QUM393219 REI393219 ROE393219 RYA393219 SHW393219 SRS393219 TBO393219 TLK393219 TVG393219 UFC393219 UOY393219 UYU393219 VIQ393219 VSM393219 WCI393219 WME393219 WWA393219 Q458746 JO458755 TK458755 ADG458755 ANC458755 AWY458755 BGU458755 BQQ458755 CAM458755 CKI458755 CUE458755 DEA458755 DNW458755 DXS458755 EHO458755 ERK458755 FBG458755 FLC458755 FUY458755 GEU458755 GOQ458755 GYM458755 HII458755 HSE458755 ICA458755 ILW458755 IVS458755 JFO458755 JPK458755 JZG458755 KJC458755 KSY458755 LCU458755 LMQ458755 LWM458755 MGI458755 MQE458755 NAA458755 NJW458755 NTS458755 ODO458755 ONK458755 OXG458755 PHC458755 PQY458755 QAU458755 QKQ458755 QUM458755 REI458755 ROE458755 RYA458755 SHW458755 SRS458755 TBO458755 TLK458755 TVG458755 UFC458755 UOY458755 UYU458755 VIQ458755 VSM458755 WCI458755 WME458755 WWA458755 Q524282 JO524291 TK524291 ADG524291 ANC524291 AWY524291 BGU524291 BQQ524291 CAM524291 CKI524291 CUE524291 DEA524291 DNW524291 DXS524291 EHO524291 ERK524291 FBG524291 FLC524291 FUY524291 GEU524291 GOQ524291 GYM524291 HII524291 HSE524291 ICA524291 ILW524291 IVS524291 JFO524291 JPK524291 JZG524291 KJC524291 KSY524291 LCU524291 LMQ524291 LWM524291 MGI524291 MQE524291 NAA524291 NJW524291 NTS524291 ODO524291 ONK524291 OXG524291 PHC524291 PQY524291 QAU524291 QKQ524291 QUM524291 REI524291 ROE524291 RYA524291 SHW524291 SRS524291 TBO524291 TLK524291 TVG524291 UFC524291 UOY524291 UYU524291 VIQ524291 VSM524291 WCI524291 WME524291 WWA524291 Q589818 JO589827 TK589827 ADG589827 ANC589827 AWY589827 BGU589827 BQQ589827 CAM589827 CKI589827 CUE589827 DEA589827 DNW589827 DXS589827 EHO589827 ERK589827 FBG589827 FLC589827 FUY589827 GEU589827 GOQ589827 GYM589827 HII589827 HSE589827 ICA589827 ILW589827 IVS589827 JFO589827 JPK589827 JZG589827 KJC589827 KSY589827 LCU589827 LMQ589827 LWM589827 MGI589827 MQE589827 NAA589827 NJW589827 NTS589827 ODO589827 ONK589827 OXG589827 PHC589827 PQY589827 QAU589827 QKQ589827 QUM589827 REI589827 ROE589827 RYA589827 SHW589827 SRS589827 TBO589827 TLK589827 TVG589827 UFC589827 UOY589827 UYU589827 VIQ589827 VSM589827 WCI589827 WME589827 WWA589827 Q655354 JO655363 TK655363 ADG655363 ANC655363 AWY655363 BGU655363 BQQ655363 CAM655363 CKI655363 CUE655363 DEA655363 DNW655363 DXS655363 EHO655363 ERK655363 FBG655363 FLC655363 FUY655363 GEU655363 GOQ655363 GYM655363 HII655363 HSE655363 ICA655363 ILW655363 IVS655363 JFO655363 JPK655363 JZG655363 KJC655363 KSY655363 LCU655363 LMQ655363 LWM655363 MGI655363 MQE655363 NAA655363 NJW655363 NTS655363 ODO655363 ONK655363 OXG655363 PHC655363 PQY655363 QAU655363 QKQ655363 QUM655363 REI655363 ROE655363 RYA655363 SHW655363 SRS655363 TBO655363 TLK655363 TVG655363 UFC655363 UOY655363 UYU655363 VIQ655363 VSM655363 WCI655363 WME655363 WWA655363 Q720890 JO720899 TK720899 ADG720899 ANC720899 AWY720899 BGU720899 BQQ720899 CAM720899 CKI720899 CUE720899 DEA720899 DNW720899 DXS720899 EHO720899 ERK720899 FBG720899 FLC720899 FUY720899 GEU720899 GOQ720899 GYM720899 HII720899 HSE720899 ICA720899 ILW720899 IVS720899 JFO720899 JPK720899 JZG720899 KJC720899 KSY720899 LCU720899 LMQ720899 LWM720899 MGI720899 MQE720899 NAA720899 NJW720899 NTS720899 ODO720899 ONK720899 OXG720899 PHC720899 PQY720899 QAU720899 QKQ720899 QUM720899 REI720899 ROE720899 RYA720899 SHW720899 SRS720899 TBO720899 TLK720899 TVG720899 UFC720899 UOY720899 UYU720899 VIQ720899 VSM720899 WCI720899 WME720899 WWA720899 Q786426 JO786435 TK786435 ADG786435 ANC786435 AWY786435 BGU786435 BQQ786435 CAM786435 CKI786435 CUE786435 DEA786435 DNW786435 DXS786435 EHO786435 ERK786435 FBG786435 FLC786435 FUY786435 GEU786435 GOQ786435 GYM786435 HII786435 HSE786435 ICA786435 ILW786435 IVS786435 JFO786435 JPK786435 JZG786435 KJC786435 KSY786435 LCU786435 LMQ786435 LWM786435 MGI786435 MQE786435 NAA786435 NJW786435 NTS786435 ODO786435 ONK786435 OXG786435 PHC786435 PQY786435 QAU786435 QKQ786435 QUM786435 REI786435 ROE786435 RYA786435 SHW786435 SRS786435 TBO786435 TLK786435 TVG786435 UFC786435 UOY786435 UYU786435 VIQ786435 VSM786435 WCI786435 WME786435 WWA786435 Q851962 JO851971 TK851971 ADG851971 ANC851971 AWY851971 BGU851971 BQQ851971 CAM851971 CKI851971 CUE851971 DEA851971 DNW851971 DXS851971 EHO851971 ERK851971 FBG851971 FLC851971 FUY851971 GEU851971 GOQ851971 GYM851971 HII851971 HSE851971 ICA851971 ILW851971 IVS851971 JFO851971 JPK851971 JZG851971 KJC851971 KSY851971 LCU851971 LMQ851971 LWM851971 MGI851971 MQE851971 NAA851971 NJW851971 NTS851971 ODO851971 ONK851971 OXG851971 PHC851971 PQY851971 QAU851971 QKQ851971 QUM851971 REI851971 ROE851971 RYA851971 SHW851971 SRS851971 TBO851971 TLK851971 TVG851971 UFC851971 UOY851971 UYU851971 VIQ851971 VSM851971 WCI851971 WME851971 WWA851971 Q917498 JO917507 TK917507 ADG917507 ANC917507 AWY917507 BGU917507 BQQ917507 CAM917507 CKI917507 CUE917507 DEA917507 DNW917507 DXS917507 EHO917507 ERK917507 FBG917507 FLC917507 FUY917507 GEU917507 GOQ917507 GYM917507 HII917507 HSE917507 ICA917507 ILW917507 IVS917507 JFO917507 JPK917507 JZG917507 KJC917507 KSY917507 LCU917507 LMQ917507 LWM917507 MGI917507 MQE917507 NAA917507 NJW917507 NTS917507 ODO917507 ONK917507 OXG917507 PHC917507 PQY917507 QAU917507 QKQ917507 QUM917507 REI917507 ROE917507 RYA917507 SHW917507 SRS917507 TBO917507 TLK917507 TVG917507 UFC917507 UOY917507 UYU917507 VIQ917507 VSM917507 WCI917507 WME917507 WWA917507 Q983034 JO983043 TK983043 ADG983043 ANC983043 AWY983043 BGU983043 BQQ983043 CAM983043 CKI983043 CUE983043 DEA983043 DNW983043 DXS983043 EHO983043 ERK983043 FBG983043 FLC983043 FUY983043 GEU983043 GOQ983043 GYM983043 HII983043 HSE983043 ICA983043 ILW983043 IVS983043 JFO983043 JPK983043 JZG983043 KJC983043 KSY983043 LCU983043 LMQ983043 LWM983043 MGI983043 MQE983043 NAA983043 NJW983043 NTS983043 ODO983043 ONK983043 OXG983043 PHC983043 PQY983043 QAU983043 QKQ983043 QUM983043 REI983043 ROE983043 RYA983043 SHW983043 SRS983043 TBO983043 TLK983043 TVG983043 UFC983043 UOY983043 UYU983043 VIQ983043 VSM983043 WCI983043 WME983043 WWA983043</xm:sqref>
        </x14:dataValidation>
        <x14:dataValidation type="custom" allowBlank="1" showInputMessage="1" showErrorMessage="1" errorTitle="Invalid Entry" error="Please enter a whole number_x000a_greater than zero and at least _x000a_as great as the number of exposed cases" promptTitle="ENTER:" prompt="Number of Exposed People at Risk" xr:uid="{6D36904E-82C3-4748-AF38-CD84FAB231E7}">
          <x14:formula1>
            <xm:f xml:space="preserve"> AND(J5&gt;=J3,J5&gt;0)</xm:f>
          </x14:formula1>
          <xm:sqref>J10 JH10 TD10 ACZ10 AMV10 AWR10 BGN10 BQJ10 CAF10 CKB10 CTX10 DDT10 DNP10 DXL10 EHH10 ERD10 FAZ10 FKV10 FUR10 GEN10 GOJ10 GYF10 HIB10 HRX10 IBT10 ILP10 IVL10 JFH10 JPD10 JYZ10 KIV10 KSR10 LCN10 LMJ10 LWF10 MGB10 MPX10 MZT10 NJP10 NTL10 ODH10 OND10 OWZ10 PGV10 PQR10 QAN10 QKJ10 QUF10 REB10 RNX10 RXT10 SHP10 SRL10 TBH10 TLD10 TUZ10 UEV10 UOR10 UYN10 VIJ10 VSF10 WCB10 WLX10 WVT10 L65546 JJ65546 TF65546 ADB65546 AMX65546 AWT65546 BGP65546 BQL65546 CAH65546 CKD65546 CTZ65546 DDV65546 DNR65546 DXN65546 EHJ65546 ERF65546 FBB65546 FKX65546 FUT65546 GEP65546 GOL65546 GYH65546 HID65546 HRZ65546 IBV65546 ILR65546 IVN65546 JFJ65546 JPF65546 JZB65546 KIX65546 KST65546 LCP65546 LML65546 LWH65546 MGD65546 MPZ65546 MZV65546 NJR65546 NTN65546 ODJ65546 ONF65546 OXB65546 PGX65546 PQT65546 QAP65546 QKL65546 QUH65546 RED65546 RNZ65546 RXV65546 SHR65546 SRN65546 TBJ65546 TLF65546 TVB65546 UEX65546 UOT65546 UYP65546 VIL65546 VSH65546 WCD65546 WLZ65546 WVV65546 L131082 JJ131082 TF131082 ADB131082 AMX131082 AWT131082 BGP131082 BQL131082 CAH131082 CKD131082 CTZ131082 DDV131082 DNR131082 DXN131082 EHJ131082 ERF131082 FBB131082 FKX131082 FUT131082 GEP131082 GOL131082 GYH131082 HID131082 HRZ131082 IBV131082 ILR131082 IVN131082 JFJ131082 JPF131082 JZB131082 KIX131082 KST131082 LCP131082 LML131082 LWH131082 MGD131082 MPZ131082 MZV131082 NJR131082 NTN131082 ODJ131082 ONF131082 OXB131082 PGX131082 PQT131082 QAP131082 QKL131082 QUH131082 RED131082 RNZ131082 RXV131082 SHR131082 SRN131082 TBJ131082 TLF131082 TVB131082 UEX131082 UOT131082 UYP131082 VIL131082 VSH131082 WCD131082 WLZ131082 WVV131082 L196618 JJ196618 TF196618 ADB196618 AMX196618 AWT196618 BGP196618 BQL196618 CAH196618 CKD196618 CTZ196618 DDV196618 DNR196618 DXN196618 EHJ196618 ERF196618 FBB196618 FKX196618 FUT196618 GEP196618 GOL196618 GYH196618 HID196618 HRZ196618 IBV196618 ILR196618 IVN196618 JFJ196618 JPF196618 JZB196618 KIX196618 KST196618 LCP196618 LML196618 LWH196618 MGD196618 MPZ196618 MZV196618 NJR196618 NTN196618 ODJ196618 ONF196618 OXB196618 PGX196618 PQT196618 QAP196618 QKL196618 QUH196618 RED196618 RNZ196618 RXV196618 SHR196618 SRN196618 TBJ196618 TLF196618 TVB196618 UEX196618 UOT196618 UYP196618 VIL196618 VSH196618 WCD196618 WLZ196618 WVV196618 L262154 JJ262154 TF262154 ADB262154 AMX262154 AWT262154 BGP262154 BQL262154 CAH262154 CKD262154 CTZ262154 DDV262154 DNR262154 DXN262154 EHJ262154 ERF262154 FBB262154 FKX262154 FUT262154 GEP262154 GOL262154 GYH262154 HID262154 HRZ262154 IBV262154 ILR262154 IVN262154 JFJ262154 JPF262154 JZB262154 KIX262154 KST262154 LCP262154 LML262154 LWH262154 MGD262154 MPZ262154 MZV262154 NJR262154 NTN262154 ODJ262154 ONF262154 OXB262154 PGX262154 PQT262154 QAP262154 QKL262154 QUH262154 RED262154 RNZ262154 RXV262154 SHR262154 SRN262154 TBJ262154 TLF262154 TVB262154 UEX262154 UOT262154 UYP262154 VIL262154 VSH262154 WCD262154 WLZ262154 WVV262154 L327690 JJ327690 TF327690 ADB327690 AMX327690 AWT327690 BGP327690 BQL327690 CAH327690 CKD327690 CTZ327690 DDV327690 DNR327690 DXN327690 EHJ327690 ERF327690 FBB327690 FKX327690 FUT327690 GEP327690 GOL327690 GYH327690 HID327690 HRZ327690 IBV327690 ILR327690 IVN327690 JFJ327690 JPF327690 JZB327690 KIX327690 KST327690 LCP327690 LML327690 LWH327690 MGD327690 MPZ327690 MZV327690 NJR327690 NTN327690 ODJ327690 ONF327690 OXB327690 PGX327690 PQT327690 QAP327690 QKL327690 QUH327690 RED327690 RNZ327690 RXV327690 SHR327690 SRN327690 TBJ327690 TLF327690 TVB327690 UEX327690 UOT327690 UYP327690 VIL327690 VSH327690 WCD327690 WLZ327690 WVV327690 L393226 JJ393226 TF393226 ADB393226 AMX393226 AWT393226 BGP393226 BQL393226 CAH393226 CKD393226 CTZ393226 DDV393226 DNR393226 DXN393226 EHJ393226 ERF393226 FBB393226 FKX393226 FUT393226 GEP393226 GOL393226 GYH393226 HID393226 HRZ393226 IBV393226 ILR393226 IVN393226 JFJ393226 JPF393226 JZB393226 KIX393226 KST393226 LCP393226 LML393226 LWH393226 MGD393226 MPZ393226 MZV393226 NJR393226 NTN393226 ODJ393226 ONF393226 OXB393226 PGX393226 PQT393226 QAP393226 QKL393226 QUH393226 RED393226 RNZ393226 RXV393226 SHR393226 SRN393226 TBJ393226 TLF393226 TVB393226 UEX393226 UOT393226 UYP393226 VIL393226 VSH393226 WCD393226 WLZ393226 WVV393226 L458762 JJ458762 TF458762 ADB458762 AMX458762 AWT458762 BGP458762 BQL458762 CAH458762 CKD458762 CTZ458762 DDV458762 DNR458762 DXN458762 EHJ458762 ERF458762 FBB458762 FKX458762 FUT458762 GEP458762 GOL458762 GYH458762 HID458762 HRZ458762 IBV458762 ILR458762 IVN458762 JFJ458762 JPF458762 JZB458762 KIX458762 KST458762 LCP458762 LML458762 LWH458762 MGD458762 MPZ458762 MZV458762 NJR458762 NTN458762 ODJ458762 ONF458762 OXB458762 PGX458762 PQT458762 QAP458762 QKL458762 QUH458762 RED458762 RNZ458762 RXV458762 SHR458762 SRN458762 TBJ458762 TLF458762 TVB458762 UEX458762 UOT458762 UYP458762 VIL458762 VSH458762 WCD458762 WLZ458762 WVV458762 L524298 JJ524298 TF524298 ADB524298 AMX524298 AWT524298 BGP524298 BQL524298 CAH524298 CKD524298 CTZ524298 DDV524298 DNR524298 DXN524298 EHJ524298 ERF524298 FBB524298 FKX524298 FUT524298 GEP524298 GOL524298 GYH524298 HID524298 HRZ524298 IBV524298 ILR524298 IVN524298 JFJ524298 JPF524298 JZB524298 KIX524298 KST524298 LCP524298 LML524298 LWH524298 MGD524298 MPZ524298 MZV524298 NJR524298 NTN524298 ODJ524298 ONF524298 OXB524298 PGX524298 PQT524298 QAP524298 QKL524298 QUH524298 RED524298 RNZ524298 RXV524298 SHR524298 SRN524298 TBJ524298 TLF524298 TVB524298 UEX524298 UOT524298 UYP524298 VIL524298 VSH524298 WCD524298 WLZ524298 WVV524298 L589834 JJ589834 TF589834 ADB589834 AMX589834 AWT589834 BGP589834 BQL589834 CAH589834 CKD589834 CTZ589834 DDV589834 DNR589834 DXN589834 EHJ589834 ERF589834 FBB589834 FKX589834 FUT589834 GEP589834 GOL589834 GYH589834 HID589834 HRZ589834 IBV589834 ILR589834 IVN589834 JFJ589834 JPF589834 JZB589834 KIX589834 KST589834 LCP589834 LML589834 LWH589834 MGD589834 MPZ589834 MZV589834 NJR589834 NTN589834 ODJ589834 ONF589834 OXB589834 PGX589834 PQT589834 QAP589834 QKL589834 QUH589834 RED589834 RNZ589834 RXV589834 SHR589834 SRN589834 TBJ589834 TLF589834 TVB589834 UEX589834 UOT589834 UYP589834 VIL589834 VSH589834 WCD589834 WLZ589834 WVV589834 L655370 JJ655370 TF655370 ADB655370 AMX655370 AWT655370 BGP655370 BQL655370 CAH655370 CKD655370 CTZ655370 DDV655370 DNR655370 DXN655370 EHJ655370 ERF655370 FBB655370 FKX655370 FUT655370 GEP655370 GOL655370 GYH655370 HID655370 HRZ655370 IBV655370 ILR655370 IVN655370 JFJ655370 JPF655370 JZB655370 KIX655370 KST655370 LCP655370 LML655370 LWH655370 MGD655370 MPZ655370 MZV655370 NJR655370 NTN655370 ODJ655370 ONF655370 OXB655370 PGX655370 PQT655370 QAP655370 QKL655370 QUH655370 RED655370 RNZ655370 RXV655370 SHR655370 SRN655370 TBJ655370 TLF655370 TVB655370 UEX655370 UOT655370 UYP655370 VIL655370 VSH655370 WCD655370 WLZ655370 WVV655370 L720906 JJ720906 TF720906 ADB720906 AMX720906 AWT720906 BGP720906 BQL720906 CAH720906 CKD720906 CTZ720906 DDV720906 DNR720906 DXN720906 EHJ720906 ERF720906 FBB720906 FKX720906 FUT720906 GEP720906 GOL720906 GYH720906 HID720906 HRZ720906 IBV720906 ILR720906 IVN720906 JFJ720906 JPF720906 JZB720906 KIX720906 KST720906 LCP720906 LML720906 LWH720906 MGD720906 MPZ720906 MZV720906 NJR720906 NTN720906 ODJ720906 ONF720906 OXB720906 PGX720906 PQT720906 QAP720906 QKL720906 QUH720906 RED720906 RNZ720906 RXV720906 SHR720906 SRN720906 TBJ720906 TLF720906 TVB720906 UEX720906 UOT720906 UYP720906 VIL720906 VSH720906 WCD720906 WLZ720906 WVV720906 L786442 JJ786442 TF786442 ADB786442 AMX786442 AWT786442 BGP786442 BQL786442 CAH786442 CKD786442 CTZ786442 DDV786442 DNR786442 DXN786442 EHJ786442 ERF786442 FBB786442 FKX786442 FUT786442 GEP786442 GOL786442 GYH786442 HID786442 HRZ786442 IBV786442 ILR786442 IVN786442 JFJ786442 JPF786442 JZB786442 KIX786442 KST786442 LCP786442 LML786442 LWH786442 MGD786442 MPZ786442 MZV786442 NJR786442 NTN786442 ODJ786442 ONF786442 OXB786442 PGX786442 PQT786442 QAP786442 QKL786442 QUH786442 RED786442 RNZ786442 RXV786442 SHR786442 SRN786442 TBJ786442 TLF786442 TVB786442 UEX786442 UOT786442 UYP786442 VIL786442 VSH786442 WCD786442 WLZ786442 WVV786442 L851978 JJ851978 TF851978 ADB851978 AMX851978 AWT851978 BGP851978 BQL851978 CAH851978 CKD851978 CTZ851978 DDV851978 DNR851978 DXN851978 EHJ851978 ERF851978 FBB851978 FKX851978 FUT851978 GEP851978 GOL851978 GYH851978 HID851978 HRZ851978 IBV851978 ILR851978 IVN851978 JFJ851978 JPF851978 JZB851978 KIX851978 KST851978 LCP851978 LML851978 LWH851978 MGD851978 MPZ851978 MZV851978 NJR851978 NTN851978 ODJ851978 ONF851978 OXB851978 PGX851978 PQT851978 QAP851978 QKL851978 QUH851978 RED851978 RNZ851978 RXV851978 SHR851978 SRN851978 TBJ851978 TLF851978 TVB851978 UEX851978 UOT851978 UYP851978 VIL851978 VSH851978 WCD851978 WLZ851978 WVV851978 L917514 JJ917514 TF917514 ADB917514 AMX917514 AWT917514 BGP917514 BQL917514 CAH917514 CKD917514 CTZ917514 DDV917514 DNR917514 DXN917514 EHJ917514 ERF917514 FBB917514 FKX917514 FUT917514 GEP917514 GOL917514 GYH917514 HID917514 HRZ917514 IBV917514 ILR917514 IVN917514 JFJ917514 JPF917514 JZB917514 KIX917514 KST917514 LCP917514 LML917514 LWH917514 MGD917514 MPZ917514 MZV917514 NJR917514 NTN917514 ODJ917514 ONF917514 OXB917514 PGX917514 PQT917514 QAP917514 QKL917514 QUH917514 RED917514 RNZ917514 RXV917514 SHR917514 SRN917514 TBJ917514 TLF917514 TVB917514 UEX917514 UOT917514 UYP917514 VIL917514 VSH917514 WCD917514 WLZ917514 WVV917514 L983050 JJ983050 TF983050 ADB983050 AMX983050 AWT983050 BGP983050 BQL983050 CAH983050 CKD983050 CTZ983050 DDV983050 DNR983050 DXN983050 EHJ983050 ERF983050 FBB983050 FKX983050 FUT983050 GEP983050 GOL983050 GYH983050 HID983050 HRZ983050 IBV983050 ILR983050 IVN983050 JFJ983050 JPF983050 JZB983050 KIX983050 KST983050 LCP983050 LML983050 LWH983050 MGD983050 MPZ983050 MZV983050 NJR983050 NTN983050 ODJ983050 ONF983050 OXB983050 PGX983050 PQT983050 QAP983050 QKL983050 QUH983050 RED983050 RNZ983050 RXV983050 SHR983050 SRN983050 TBJ983050 TLF983050 TVB983050 UEX983050 UOT983050 UYP983050 VIL983050 VSH983050 WCD983050 WLZ983050 WVV983050 J5 JH5 TD5 ACZ5 AMV5 AWR5 BGN5 BQJ5 CAF5 CKB5 CTX5 DDT5 DNP5 DXL5 EHH5 ERD5 FAZ5 FKV5 FUR5 GEN5 GOJ5 GYF5 HIB5 HRX5 IBT5 ILP5 IVL5 JFH5 JPD5 JYZ5 KIV5 KSR5 LCN5 LMJ5 LWF5 MGB5 MPX5 MZT5 NJP5 NTL5 ODH5 OND5 OWZ5 PGV5 PQR5 QAN5 QKJ5 QUF5 REB5 RNX5 RXT5 SHP5 SRL5 TBH5 TLD5 TUZ5 UEV5 UOR5 UYN5 VIJ5 VSF5 WCB5 WLX5 WVT5 L65541 JJ65541 TF65541 ADB65541 AMX65541 AWT65541 BGP65541 BQL65541 CAH65541 CKD65541 CTZ65541 DDV65541 DNR65541 DXN65541 EHJ65541 ERF65541 FBB65541 FKX65541 FUT65541 GEP65541 GOL65541 GYH65541 HID65541 HRZ65541 IBV65541 ILR65541 IVN65541 JFJ65541 JPF65541 JZB65541 KIX65541 KST65541 LCP65541 LML65541 LWH65541 MGD65541 MPZ65541 MZV65541 NJR65541 NTN65541 ODJ65541 ONF65541 OXB65541 PGX65541 PQT65541 QAP65541 QKL65541 QUH65541 RED65541 RNZ65541 RXV65541 SHR65541 SRN65541 TBJ65541 TLF65541 TVB65541 UEX65541 UOT65541 UYP65541 VIL65541 VSH65541 WCD65541 WLZ65541 WVV65541 L131077 JJ131077 TF131077 ADB131077 AMX131077 AWT131077 BGP131077 BQL131077 CAH131077 CKD131077 CTZ131077 DDV131077 DNR131077 DXN131077 EHJ131077 ERF131077 FBB131077 FKX131077 FUT131077 GEP131077 GOL131077 GYH131077 HID131077 HRZ131077 IBV131077 ILR131077 IVN131077 JFJ131077 JPF131077 JZB131077 KIX131077 KST131077 LCP131077 LML131077 LWH131077 MGD131077 MPZ131077 MZV131077 NJR131077 NTN131077 ODJ131077 ONF131077 OXB131077 PGX131077 PQT131077 QAP131077 QKL131077 QUH131077 RED131077 RNZ131077 RXV131077 SHR131077 SRN131077 TBJ131077 TLF131077 TVB131077 UEX131077 UOT131077 UYP131077 VIL131077 VSH131077 WCD131077 WLZ131077 WVV131077 L196613 JJ196613 TF196613 ADB196613 AMX196613 AWT196613 BGP196613 BQL196613 CAH196613 CKD196613 CTZ196613 DDV196613 DNR196613 DXN196613 EHJ196613 ERF196613 FBB196613 FKX196613 FUT196613 GEP196613 GOL196613 GYH196613 HID196613 HRZ196613 IBV196613 ILR196613 IVN196613 JFJ196613 JPF196613 JZB196613 KIX196613 KST196613 LCP196613 LML196613 LWH196613 MGD196613 MPZ196613 MZV196613 NJR196613 NTN196613 ODJ196613 ONF196613 OXB196613 PGX196613 PQT196613 QAP196613 QKL196613 QUH196613 RED196613 RNZ196613 RXV196613 SHR196613 SRN196613 TBJ196613 TLF196613 TVB196613 UEX196613 UOT196613 UYP196613 VIL196613 VSH196613 WCD196613 WLZ196613 WVV196613 L262149 JJ262149 TF262149 ADB262149 AMX262149 AWT262149 BGP262149 BQL262149 CAH262149 CKD262149 CTZ262149 DDV262149 DNR262149 DXN262149 EHJ262149 ERF262149 FBB262149 FKX262149 FUT262149 GEP262149 GOL262149 GYH262149 HID262149 HRZ262149 IBV262149 ILR262149 IVN262149 JFJ262149 JPF262149 JZB262149 KIX262149 KST262149 LCP262149 LML262149 LWH262149 MGD262149 MPZ262149 MZV262149 NJR262149 NTN262149 ODJ262149 ONF262149 OXB262149 PGX262149 PQT262149 QAP262149 QKL262149 QUH262149 RED262149 RNZ262149 RXV262149 SHR262149 SRN262149 TBJ262149 TLF262149 TVB262149 UEX262149 UOT262149 UYP262149 VIL262149 VSH262149 WCD262149 WLZ262149 WVV262149 L327685 JJ327685 TF327685 ADB327685 AMX327685 AWT327685 BGP327685 BQL327685 CAH327685 CKD327685 CTZ327685 DDV327685 DNR327685 DXN327685 EHJ327685 ERF327685 FBB327685 FKX327685 FUT327685 GEP327685 GOL327685 GYH327685 HID327685 HRZ327685 IBV327685 ILR327685 IVN327685 JFJ327685 JPF327685 JZB327685 KIX327685 KST327685 LCP327685 LML327685 LWH327685 MGD327685 MPZ327685 MZV327685 NJR327685 NTN327685 ODJ327685 ONF327685 OXB327685 PGX327685 PQT327685 QAP327685 QKL327685 QUH327685 RED327685 RNZ327685 RXV327685 SHR327685 SRN327685 TBJ327685 TLF327685 TVB327685 UEX327685 UOT327685 UYP327685 VIL327685 VSH327685 WCD327685 WLZ327685 WVV327685 L393221 JJ393221 TF393221 ADB393221 AMX393221 AWT393221 BGP393221 BQL393221 CAH393221 CKD393221 CTZ393221 DDV393221 DNR393221 DXN393221 EHJ393221 ERF393221 FBB393221 FKX393221 FUT393221 GEP393221 GOL393221 GYH393221 HID393221 HRZ393221 IBV393221 ILR393221 IVN393221 JFJ393221 JPF393221 JZB393221 KIX393221 KST393221 LCP393221 LML393221 LWH393221 MGD393221 MPZ393221 MZV393221 NJR393221 NTN393221 ODJ393221 ONF393221 OXB393221 PGX393221 PQT393221 QAP393221 QKL393221 QUH393221 RED393221 RNZ393221 RXV393221 SHR393221 SRN393221 TBJ393221 TLF393221 TVB393221 UEX393221 UOT393221 UYP393221 VIL393221 VSH393221 WCD393221 WLZ393221 WVV393221 L458757 JJ458757 TF458757 ADB458757 AMX458757 AWT458757 BGP458757 BQL458757 CAH458757 CKD458757 CTZ458757 DDV458757 DNR458757 DXN458757 EHJ458757 ERF458757 FBB458757 FKX458757 FUT458757 GEP458757 GOL458757 GYH458757 HID458757 HRZ458757 IBV458757 ILR458757 IVN458757 JFJ458757 JPF458757 JZB458757 KIX458757 KST458757 LCP458757 LML458757 LWH458757 MGD458757 MPZ458757 MZV458757 NJR458757 NTN458757 ODJ458757 ONF458757 OXB458757 PGX458757 PQT458757 QAP458757 QKL458757 QUH458757 RED458757 RNZ458757 RXV458757 SHR458757 SRN458757 TBJ458757 TLF458757 TVB458757 UEX458757 UOT458757 UYP458757 VIL458757 VSH458757 WCD458757 WLZ458757 WVV458757 L524293 JJ524293 TF524293 ADB524293 AMX524293 AWT524293 BGP524293 BQL524293 CAH524293 CKD524293 CTZ524293 DDV524293 DNR524293 DXN524293 EHJ524293 ERF524293 FBB524293 FKX524293 FUT524293 GEP524293 GOL524293 GYH524293 HID524293 HRZ524293 IBV524293 ILR524293 IVN524293 JFJ524293 JPF524293 JZB524293 KIX524293 KST524293 LCP524293 LML524293 LWH524293 MGD524293 MPZ524293 MZV524293 NJR524293 NTN524293 ODJ524293 ONF524293 OXB524293 PGX524293 PQT524293 QAP524293 QKL524293 QUH524293 RED524293 RNZ524293 RXV524293 SHR524293 SRN524293 TBJ524293 TLF524293 TVB524293 UEX524293 UOT524293 UYP524293 VIL524293 VSH524293 WCD524293 WLZ524293 WVV524293 L589829 JJ589829 TF589829 ADB589829 AMX589829 AWT589829 BGP589829 BQL589829 CAH589829 CKD589829 CTZ589829 DDV589829 DNR589829 DXN589829 EHJ589829 ERF589829 FBB589829 FKX589829 FUT589829 GEP589829 GOL589829 GYH589829 HID589829 HRZ589829 IBV589829 ILR589829 IVN589829 JFJ589829 JPF589829 JZB589829 KIX589829 KST589829 LCP589829 LML589829 LWH589829 MGD589829 MPZ589829 MZV589829 NJR589829 NTN589829 ODJ589829 ONF589829 OXB589829 PGX589829 PQT589829 QAP589829 QKL589829 QUH589829 RED589829 RNZ589829 RXV589829 SHR589829 SRN589829 TBJ589829 TLF589829 TVB589829 UEX589829 UOT589829 UYP589829 VIL589829 VSH589829 WCD589829 WLZ589829 WVV589829 L655365 JJ655365 TF655365 ADB655365 AMX655365 AWT655365 BGP655365 BQL655365 CAH655365 CKD655365 CTZ655365 DDV655365 DNR655365 DXN655365 EHJ655365 ERF655365 FBB655365 FKX655365 FUT655365 GEP655365 GOL655365 GYH655365 HID655365 HRZ655365 IBV655365 ILR655365 IVN655365 JFJ655365 JPF655365 JZB655365 KIX655365 KST655365 LCP655365 LML655365 LWH655365 MGD655365 MPZ655365 MZV655365 NJR655365 NTN655365 ODJ655365 ONF655365 OXB655365 PGX655365 PQT655365 QAP655365 QKL655365 QUH655365 RED655365 RNZ655365 RXV655365 SHR655365 SRN655365 TBJ655365 TLF655365 TVB655365 UEX655365 UOT655365 UYP655365 VIL655365 VSH655365 WCD655365 WLZ655365 WVV655365 L720901 JJ720901 TF720901 ADB720901 AMX720901 AWT720901 BGP720901 BQL720901 CAH720901 CKD720901 CTZ720901 DDV720901 DNR720901 DXN720901 EHJ720901 ERF720901 FBB720901 FKX720901 FUT720901 GEP720901 GOL720901 GYH720901 HID720901 HRZ720901 IBV720901 ILR720901 IVN720901 JFJ720901 JPF720901 JZB720901 KIX720901 KST720901 LCP720901 LML720901 LWH720901 MGD720901 MPZ720901 MZV720901 NJR720901 NTN720901 ODJ720901 ONF720901 OXB720901 PGX720901 PQT720901 QAP720901 QKL720901 QUH720901 RED720901 RNZ720901 RXV720901 SHR720901 SRN720901 TBJ720901 TLF720901 TVB720901 UEX720901 UOT720901 UYP720901 VIL720901 VSH720901 WCD720901 WLZ720901 WVV720901 L786437 JJ786437 TF786437 ADB786437 AMX786437 AWT786437 BGP786437 BQL786437 CAH786437 CKD786437 CTZ786437 DDV786437 DNR786437 DXN786437 EHJ786437 ERF786437 FBB786437 FKX786437 FUT786437 GEP786437 GOL786437 GYH786437 HID786437 HRZ786437 IBV786437 ILR786437 IVN786437 JFJ786437 JPF786437 JZB786437 KIX786437 KST786437 LCP786437 LML786437 LWH786437 MGD786437 MPZ786437 MZV786437 NJR786437 NTN786437 ODJ786437 ONF786437 OXB786437 PGX786437 PQT786437 QAP786437 QKL786437 QUH786437 RED786437 RNZ786437 RXV786437 SHR786437 SRN786437 TBJ786437 TLF786437 TVB786437 UEX786437 UOT786437 UYP786437 VIL786437 VSH786437 WCD786437 WLZ786437 WVV786437 L851973 JJ851973 TF851973 ADB851973 AMX851973 AWT851973 BGP851973 BQL851973 CAH851973 CKD851973 CTZ851973 DDV851973 DNR851973 DXN851973 EHJ851973 ERF851973 FBB851973 FKX851973 FUT851973 GEP851973 GOL851973 GYH851973 HID851973 HRZ851973 IBV851973 ILR851973 IVN851973 JFJ851973 JPF851973 JZB851973 KIX851973 KST851973 LCP851973 LML851973 LWH851973 MGD851973 MPZ851973 MZV851973 NJR851973 NTN851973 ODJ851973 ONF851973 OXB851973 PGX851973 PQT851973 QAP851973 QKL851973 QUH851973 RED851973 RNZ851973 RXV851973 SHR851973 SRN851973 TBJ851973 TLF851973 TVB851973 UEX851973 UOT851973 UYP851973 VIL851973 VSH851973 WCD851973 WLZ851973 WVV851973 L917509 JJ917509 TF917509 ADB917509 AMX917509 AWT917509 BGP917509 BQL917509 CAH917509 CKD917509 CTZ917509 DDV917509 DNR917509 DXN917509 EHJ917509 ERF917509 FBB917509 FKX917509 FUT917509 GEP917509 GOL917509 GYH917509 HID917509 HRZ917509 IBV917509 ILR917509 IVN917509 JFJ917509 JPF917509 JZB917509 KIX917509 KST917509 LCP917509 LML917509 LWH917509 MGD917509 MPZ917509 MZV917509 NJR917509 NTN917509 ODJ917509 ONF917509 OXB917509 PGX917509 PQT917509 QAP917509 QKL917509 QUH917509 RED917509 RNZ917509 RXV917509 SHR917509 SRN917509 TBJ917509 TLF917509 TVB917509 UEX917509 UOT917509 UYP917509 VIL917509 VSH917509 WCD917509 WLZ917509 WVV917509 L983045 JJ983045 TF983045 ADB983045 AMX983045 AWT983045 BGP983045 BQL983045 CAH983045 CKD983045 CTZ983045 DDV983045 DNR983045 DXN983045 EHJ983045 ERF983045 FBB983045 FKX983045 FUT983045 GEP983045 GOL983045 GYH983045 HID983045 HRZ983045 IBV983045 ILR983045 IVN983045 JFJ983045 JPF983045 JZB983045 KIX983045 KST983045 LCP983045 LML983045 LWH983045 MGD983045 MPZ983045 MZV983045 NJR983045 NTN983045 ODJ983045 ONF983045 OXB983045 PGX983045 PQT983045 QAP983045 QKL983045 QUH983045 RED983045 RNZ983045 RXV983045 SHR983045 SRN983045 TBJ983045 TLF983045 TVB983045 UEX983045 UOT983045 UYP983045 VIL983045 VSH983045 WCD983045 WLZ983045 WVV983045 V15 JT15 TP15 ADL15 ANH15 AXD15 BGZ15 BQV15 CAR15 CKN15 CUJ15 DEF15 DOB15 DXX15 EHT15 ERP15 FBL15 FLH15 FVD15 GEZ15 GOV15 GYR15 HIN15 HSJ15 ICF15 IMB15 IVX15 JFT15 JPP15 JZL15 KJH15 KTD15 LCZ15 LMV15 LWR15 MGN15 MQJ15 NAF15 NKB15 NTX15 ODT15 ONP15 OXL15 PHH15 PRD15 QAZ15 QKV15 QUR15 REN15 ROJ15 RYF15 SIB15 SRX15 TBT15 TLP15 TVL15 UFH15 UPD15 UYZ15 VIV15 VSR15 WCN15 WMJ15 WWF15 X65541 JV65551 TR65551 ADN65551 ANJ65551 AXF65551 BHB65551 BQX65551 CAT65551 CKP65551 CUL65551 DEH65551 DOD65551 DXZ65551 EHV65551 ERR65551 FBN65551 FLJ65551 FVF65551 GFB65551 GOX65551 GYT65551 HIP65551 HSL65551 ICH65551 IMD65551 IVZ65551 JFV65551 JPR65551 JZN65551 KJJ65551 KTF65551 LDB65551 LMX65551 LWT65551 MGP65551 MQL65551 NAH65551 NKD65551 NTZ65551 ODV65551 ONR65551 OXN65551 PHJ65551 PRF65551 QBB65551 QKX65551 QUT65551 REP65551 ROL65551 RYH65551 SID65551 SRZ65551 TBV65551 TLR65551 TVN65551 UFJ65551 UPF65551 UZB65551 VIX65551 VST65551 WCP65551 WML65551 WWH65551 X131077 JV131087 TR131087 ADN131087 ANJ131087 AXF131087 BHB131087 BQX131087 CAT131087 CKP131087 CUL131087 DEH131087 DOD131087 DXZ131087 EHV131087 ERR131087 FBN131087 FLJ131087 FVF131087 GFB131087 GOX131087 GYT131087 HIP131087 HSL131087 ICH131087 IMD131087 IVZ131087 JFV131087 JPR131087 JZN131087 KJJ131087 KTF131087 LDB131087 LMX131087 LWT131087 MGP131087 MQL131087 NAH131087 NKD131087 NTZ131087 ODV131087 ONR131087 OXN131087 PHJ131087 PRF131087 QBB131087 QKX131087 QUT131087 REP131087 ROL131087 RYH131087 SID131087 SRZ131087 TBV131087 TLR131087 TVN131087 UFJ131087 UPF131087 UZB131087 VIX131087 VST131087 WCP131087 WML131087 WWH131087 X196613 JV196623 TR196623 ADN196623 ANJ196623 AXF196623 BHB196623 BQX196623 CAT196623 CKP196623 CUL196623 DEH196623 DOD196623 DXZ196623 EHV196623 ERR196623 FBN196623 FLJ196623 FVF196623 GFB196623 GOX196623 GYT196623 HIP196623 HSL196623 ICH196623 IMD196623 IVZ196623 JFV196623 JPR196623 JZN196623 KJJ196623 KTF196623 LDB196623 LMX196623 LWT196623 MGP196623 MQL196623 NAH196623 NKD196623 NTZ196623 ODV196623 ONR196623 OXN196623 PHJ196623 PRF196623 QBB196623 QKX196623 QUT196623 REP196623 ROL196623 RYH196623 SID196623 SRZ196623 TBV196623 TLR196623 TVN196623 UFJ196623 UPF196623 UZB196623 VIX196623 VST196623 WCP196623 WML196623 WWH196623 X262149 JV262159 TR262159 ADN262159 ANJ262159 AXF262159 BHB262159 BQX262159 CAT262159 CKP262159 CUL262159 DEH262159 DOD262159 DXZ262159 EHV262159 ERR262159 FBN262159 FLJ262159 FVF262159 GFB262159 GOX262159 GYT262159 HIP262159 HSL262159 ICH262159 IMD262159 IVZ262159 JFV262159 JPR262159 JZN262159 KJJ262159 KTF262159 LDB262159 LMX262159 LWT262159 MGP262159 MQL262159 NAH262159 NKD262159 NTZ262159 ODV262159 ONR262159 OXN262159 PHJ262159 PRF262159 QBB262159 QKX262159 QUT262159 REP262159 ROL262159 RYH262159 SID262159 SRZ262159 TBV262159 TLR262159 TVN262159 UFJ262159 UPF262159 UZB262159 VIX262159 VST262159 WCP262159 WML262159 WWH262159 X327685 JV327695 TR327695 ADN327695 ANJ327695 AXF327695 BHB327695 BQX327695 CAT327695 CKP327695 CUL327695 DEH327695 DOD327695 DXZ327695 EHV327695 ERR327695 FBN327695 FLJ327695 FVF327695 GFB327695 GOX327695 GYT327695 HIP327695 HSL327695 ICH327695 IMD327695 IVZ327695 JFV327695 JPR327695 JZN327695 KJJ327695 KTF327695 LDB327695 LMX327695 LWT327695 MGP327695 MQL327695 NAH327695 NKD327695 NTZ327695 ODV327695 ONR327695 OXN327695 PHJ327695 PRF327695 QBB327695 QKX327695 QUT327695 REP327695 ROL327695 RYH327695 SID327695 SRZ327695 TBV327695 TLR327695 TVN327695 UFJ327695 UPF327695 UZB327695 VIX327695 VST327695 WCP327695 WML327695 WWH327695 X393221 JV393231 TR393231 ADN393231 ANJ393231 AXF393231 BHB393231 BQX393231 CAT393231 CKP393231 CUL393231 DEH393231 DOD393231 DXZ393231 EHV393231 ERR393231 FBN393231 FLJ393231 FVF393231 GFB393231 GOX393231 GYT393231 HIP393231 HSL393231 ICH393231 IMD393231 IVZ393231 JFV393231 JPR393231 JZN393231 KJJ393231 KTF393231 LDB393231 LMX393231 LWT393231 MGP393231 MQL393231 NAH393231 NKD393231 NTZ393231 ODV393231 ONR393231 OXN393231 PHJ393231 PRF393231 QBB393231 QKX393231 QUT393231 REP393231 ROL393231 RYH393231 SID393231 SRZ393231 TBV393231 TLR393231 TVN393231 UFJ393231 UPF393231 UZB393231 VIX393231 VST393231 WCP393231 WML393231 WWH393231 X458757 JV458767 TR458767 ADN458767 ANJ458767 AXF458767 BHB458767 BQX458767 CAT458767 CKP458767 CUL458767 DEH458767 DOD458767 DXZ458767 EHV458767 ERR458767 FBN458767 FLJ458767 FVF458767 GFB458767 GOX458767 GYT458767 HIP458767 HSL458767 ICH458767 IMD458767 IVZ458767 JFV458767 JPR458767 JZN458767 KJJ458767 KTF458767 LDB458767 LMX458767 LWT458767 MGP458767 MQL458767 NAH458767 NKD458767 NTZ458767 ODV458767 ONR458767 OXN458767 PHJ458767 PRF458767 QBB458767 QKX458767 QUT458767 REP458767 ROL458767 RYH458767 SID458767 SRZ458767 TBV458767 TLR458767 TVN458767 UFJ458767 UPF458767 UZB458767 VIX458767 VST458767 WCP458767 WML458767 WWH458767 X524293 JV524303 TR524303 ADN524303 ANJ524303 AXF524303 BHB524303 BQX524303 CAT524303 CKP524303 CUL524303 DEH524303 DOD524303 DXZ524303 EHV524303 ERR524303 FBN524303 FLJ524303 FVF524303 GFB524303 GOX524303 GYT524303 HIP524303 HSL524303 ICH524303 IMD524303 IVZ524303 JFV524303 JPR524303 JZN524303 KJJ524303 KTF524303 LDB524303 LMX524303 LWT524303 MGP524303 MQL524303 NAH524303 NKD524303 NTZ524303 ODV524303 ONR524303 OXN524303 PHJ524303 PRF524303 QBB524303 QKX524303 QUT524303 REP524303 ROL524303 RYH524303 SID524303 SRZ524303 TBV524303 TLR524303 TVN524303 UFJ524303 UPF524303 UZB524303 VIX524303 VST524303 WCP524303 WML524303 WWH524303 X589829 JV589839 TR589839 ADN589839 ANJ589839 AXF589839 BHB589839 BQX589839 CAT589839 CKP589839 CUL589839 DEH589839 DOD589839 DXZ589839 EHV589839 ERR589839 FBN589839 FLJ589839 FVF589839 GFB589839 GOX589839 GYT589839 HIP589839 HSL589839 ICH589839 IMD589839 IVZ589839 JFV589839 JPR589839 JZN589839 KJJ589839 KTF589839 LDB589839 LMX589839 LWT589839 MGP589839 MQL589839 NAH589839 NKD589839 NTZ589839 ODV589839 ONR589839 OXN589839 PHJ589839 PRF589839 QBB589839 QKX589839 QUT589839 REP589839 ROL589839 RYH589839 SID589839 SRZ589839 TBV589839 TLR589839 TVN589839 UFJ589839 UPF589839 UZB589839 VIX589839 VST589839 WCP589839 WML589839 WWH589839 X655365 JV655375 TR655375 ADN655375 ANJ655375 AXF655375 BHB655375 BQX655375 CAT655375 CKP655375 CUL655375 DEH655375 DOD655375 DXZ655375 EHV655375 ERR655375 FBN655375 FLJ655375 FVF655375 GFB655375 GOX655375 GYT655375 HIP655375 HSL655375 ICH655375 IMD655375 IVZ655375 JFV655375 JPR655375 JZN655375 KJJ655375 KTF655375 LDB655375 LMX655375 LWT655375 MGP655375 MQL655375 NAH655375 NKD655375 NTZ655375 ODV655375 ONR655375 OXN655375 PHJ655375 PRF655375 QBB655375 QKX655375 QUT655375 REP655375 ROL655375 RYH655375 SID655375 SRZ655375 TBV655375 TLR655375 TVN655375 UFJ655375 UPF655375 UZB655375 VIX655375 VST655375 WCP655375 WML655375 WWH655375 X720901 JV720911 TR720911 ADN720911 ANJ720911 AXF720911 BHB720911 BQX720911 CAT720911 CKP720911 CUL720911 DEH720911 DOD720911 DXZ720911 EHV720911 ERR720911 FBN720911 FLJ720911 FVF720911 GFB720911 GOX720911 GYT720911 HIP720911 HSL720911 ICH720911 IMD720911 IVZ720911 JFV720911 JPR720911 JZN720911 KJJ720911 KTF720911 LDB720911 LMX720911 LWT720911 MGP720911 MQL720911 NAH720911 NKD720911 NTZ720911 ODV720911 ONR720911 OXN720911 PHJ720911 PRF720911 QBB720911 QKX720911 QUT720911 REP720911 ROL720911 RYH720911 SID720911 SRZ720911 TBV720911 TLR720911 TVN720911 UFJ720911 UPF720911 UZB720911 VIX720911 VST720911 WCP720911 WML720911 WWH720911 X786437 JV786447 TR786447 ADN786447 ANJ786447 AXF786447 BHB786447 BQX786447 CAT786447 CKP786447 CUL786447 DEH786447 DOD786447 DXZ786447 EHV786447 ERR786447 FBN786447 FLJ786447 FVF786447 GFB786447 GOX786447 GYT786447 HIP786447 HSL786447 ICH786447 IMD786447 IVZ786447 JFV786447 JPR786447 JZN786447 KJJ786447 KTF786447 LDB786447 LMX786447 LWT786447 MGP786447 MQL786447 NAH786447 NKD786447 NTZ786447 ODV786447 ONR786447 OXN786447 PHJ786447 PRF786447 QBB786447 QKX786447 QUT786447 REP786447 ROL786447 RYH786447 SID786447 SRZ786447 TBV786447 TLR786447 TVN786447 UFJ786447 UPF786447 UZB786447 VIX786447 VST786447 WCP786447 WML786447 WWH786447 X851973 JV851983 TR851983 ADN851983 ANJ851983 AXF851983 BHB851983 BQX851983 CAT851983 CKP851983 CUL851983 DEH851983 DOD851983 DXZ851983 EHV851983 ERR851983 FBN851983 FLJ851983 FVF851983 GFB851983 GOX851983 GYT851983 HIP851983 HSL851983 ICH851983 IMD851983 IVZ851983 JFV851983 JPR851983 JZN851983 KJJ851983 KTF851983 LDB851983 LMX851983 LWT851983 MGP851983 MQL851983 NAH851983 NKD851983 NTZ851983 ODV851983 ONR851983 OXN851983 PHJ851983 PRF851983 QBB851983 QKX851983 QUT851983 REP851983 ROL851983 RYH851983 SID851983 SRZ851983 TBV851983 TLR851983 TVN851983 UFJ851983 UPF851983 UZB851983 VIX851983 VST851983 WCP851983 WML851983 WWH851983 X917509 JV917519 TR917519 ADN917519 ANJ917519 AXF917519 BHB917519 BQX917519 CAT917519 CKP917519 CUL917519 DEH917519 DOD917519 DXZ917519 EHV917519 ERR917519 FBN917519 FLJ917519 FVF917519 GFB917519 GOX917519 GYT917519 HIP917519 HSL917519 ICH917519 IMD917519 IVZ917519 JFV917519 JPR917519 JZN917519 KJJ917519 KTF917519 LDB917519 LMX917519 LWT917519 MGP917519 MQL917519 NAH917519 NKD917519 NTZ917519 ODV917519 ONR917519 OXN917519 PHJ917519 PRF917519 QBB917519 QKX917519 QUT917519 REP917519 ROL917519 RYH917519 SID917519 SRZ917519 TBV917519 TLR917519 TVN917519 UFJ917519 UPF917519 UZB917519 VIX917519 VST917519 WCP917519 WML917519 WWH917519 X983045 JV983055 TR983055 ADN983055 ANJ983055 AXF983055 BHB983055 BQX983055 CAT983055 CKP983055 CUL983055 DEH983055 DOD983055 DXZ983055 EHV983055 ERR983055 FBN983055 FLJ983055 FVF983055 GFB983055 GOX983055 GYT983055 HIP983055 HSL983055 ICH983055 IMD983055 IVZ983055 JFV983055 JPR983055 JZN983055 KJJ983055 KTF983055 LDB983055 LMX983055 LWT983055 MGP983055 MQL983055 NAH983055 NKD983055 NTZ983055 ODV983055 ONR983055 OXN983055 PHJ983055 PRF983055 QBB983055 QKX983055 QUT983055 REP983055 ROL983055 RYH983055 SID983055 SRZ983055 TBV983055 TLR983055 TVN983055 UFJ983055 UPF983055 UZB983055 VIX983055 VST983055 WCP983055 WML983055 WWH983055 R5 JP5 TL5 ADH5 AND5 AWZ5 BGV5 BQR5 CAN5 CKJ5 CUF5 DEB5 DNX5 DXT5 EHP5 ERL5 FBH5 FLD5 FUZ5 GEV5 GOR5 GYN5 HIJ5 HSF5 ICB5 ILX5 IVT5 JFP5 JPL5 JZH5 KJD5 KSZ5 LCV5 LMR5 LWN5 MGJ5 MQF5 NAB5 NJX5 NTT5 ODP5 ONL5 OXH5 PHD5 PQZ5 QAV5 QKR5 QUN5 REJ5 ROF5 RYB5 SHX5 SRT5 TBP5 TLL5 TVH5 UFD5 UOZ5 UYV5 VIR5 VSN5 WCJ5 WMF5 WWB5 T65531 JR65541 TN65541 ADJ65541 ANF65541 AXB65541 BGX65541 BQT65541 CAP65541 CKL65541 CUH65541 DED65541 DNZ65541 DXV65541 EHR65541 ERN65541 FBJ65541 FLF65541 FVB65541 GEX65541 GOT65541 GYP65541 HIL65541 HSH65541 ICD65541 ILZ65541 IVV65541 JFR65541 JPN65541 JZJ65541 KJF65541 KTB65541 LCX65541 LMT65541 LWP65541 MGL65541 MQH65541 NAD65541 NJZ65541 NTV65541 ODR65541 ONN65541 OXJ65541 PHF65541 PRB65541 QAX65541 QKT65541 QUP65541 REL65541 ROH65541 RYD65541 SHZ65541 SRV65541 TBR65541 TLN65541 TVJ65541 UFF65541 UPB65541 UYX65541 VIT65541 VSP65541 WCL65541 WMH65541 WWD65541 T131067 JR131077 TN131077 ADJ131077 ANF131077 AXB131077 BGX131077 BQT131077 CAP131077 CKL131077 CUH131077 DED131077 DNZ131077 DXV131077 EHR131077 ERN131077 FBJ131077 FLF131077 FVB131077 GEX131077 GOT131077 GYP131077 HIL131077 HSH131077 ICD131077 ILZ131077 IVV131077 JFR131077 JPN131077 JZJ131077 KJF131077 KTB131077 LCX131077 LMT131077 LWP131077 MGL131077 MQH131077 NAD131077 NJZ131077 NTV131077 ODR131077 ONN131077 OXJ131077 PHF131077 PRB131077 QAX131077 QKT131077 QUP131077 REL131077 ROH131077 RYD131077 SHZ131077 SRV131077 TBR131077 TLN131077 TVJ131077 UFF131077 UPB131077 UYX131077 VIT131077 VSP131077 WCL131077 WMH131077 WWD131077 T196603 JR196613 TN196613 ADJ196613 ANF196613 AXB196613 BGX196613 BQT196613 CAP196613 CKL196613 CUH196613 DED196613 DNZ196613 DXV196613 EHR196613 ERN196613 FBJ196613 FLF196613 FVB196613 GEX196613 GOT196613 GYP196613 HIL196613 HSH196613 ICD196613 ILZ196613 IVV196613 JFR196613 JPN196613 JZJ196613 KJF196613 KTB196613 LCX196613 LMT196613 LWP196613 MGL196613 MQH196613 NAD196613 NJZ196613 NTV196613 ODR196613 ONN196613 OXJ196613 PHF196613 PRB196613 QAX196613 QKT196613 QUP196613 REL196613 ROH196613 RYD196613 SHZ196613 SRV196613 TBR196613 TLN196613 TVJ196613 UFF196613 UPB196613 UYX196613 VIT196613 VSP196613 WCL196613 WMH196613 WWD196613 T262139 JR262149 TN262149 ADJ262149 ANF262149 AXB262149 BGX262149 BQT262149 CAP262149 CKL262149 CUH262149 DED262149 DNZ262149 DXV262149 EHR262149 ERN262149 FBJ262149 FLF262149 FVB262149 GEX262149 GOT262149 GYP262149 HIL262149 HSH262149 ICD262149 ILZ262149 IVV262149 JFR262149 JPN262149 JZJ262149 KJF262149 KTB262149 LCX262149 LMT262149 LWP262149 MGL262149 MQH262149 NAD262149 NJZ262149 NTV262149 ODR262149 ONN262149 OXJ262149 PHF262149 PRB262149 QAX262149 QKT262149 QUP262149 REL262149 ROH262149 RYD262149 SHZ262149 SRV262149 TBR262149 TLN262149 TVJ262149 UFF262149 UPB262149 UYX262149 VIT262149 VSP262149 WCL262149 WMH262149 WWD262149 T327675 JR327685 TN327685 ADJ327685 ANF327685 AXB327685 BGX327685 BQT327685 CAP327685 CKL327685 CUH327685 DED327685 DNZ327685 DXV327685 EHR327685 ERN327685 FBJ327685 FLF327685 FVB327685 GEX327685 GOT327685 GYP327685 HIL327685 HSH327685 ICD327685 ILZ327685 IVV327685 JFR327685 JPN327685 JZJ327685 KJF327685 KTB327685 LCX327685 LMT327685 LWP327685 MGL327685 MQH327685 NAD327685 NJZ327685 NTV327685 ODR327685 ONN327685 OXJ327685 PHF327685 PRB327685 QAX327685 QKT327685 QUP327685 REL327685 ROH327685 RYD327685 SHZ327685 SRV327685 TBR327685 TLN327685 TVJ327685 UFF327685 UPB327685 UYX327685 VIT327685 VSP327685 WCL327685 WMH327685 WWD327685 T393211 JR393221 TN393221 ADJ393221 ANF393221 AXB393221 BGX393221 BQT393221 CAP393221 CKL393221 CUH393221 DED393221 DNZ393221 DXV393221 EHR393221 ERN393221 FBJ393221 FLF393221 FVB393221 GEX393221 GOT393221 GYP393221 HIL393221 HSH393221 ICD393221 ILZ393221 IVV393221 JFR393221 JPN393221 JZJ393221 KJF393221 KTB393221 LCX393221 LMT393221 LWP393221 MGL393221 MQH393221 NAD393221 NJZ393221 NTV393221 ODR393221 ONN393221 OXJ393221 PHF393221 PRB393221 QAX393221 QKT393221 QUP393221 REL393221 ROH393221 RYD393221 SHZ393221 SRV393221 TBR393221 TLN393221 TVJ393221 UFF393221 UPB393221 UYX393221 VIT393221 VSP393221 WCL393221 WMH393221 WWD393221 T458747 JR458757 TN458757 ADJ458757 ANF458757 AXB458757 BGX458757 BQT458757 CAP458757 CKL458757 CUH458757 DED458757 DNZ458757 DXV458757 EHR458757 ERN458757 FBJ458757 FLF458757 FVB458757 GEX458757 GOT458757 GYP458757 HIL458757 HSH458757 ICD458757 ILZ458757 IVV458757 JFR458757 JPN458757 JZJ458757 KJF458757 KTB458757 LCX458757 LMT458757 LWP458757 MGL458757 MQH458757 NAD458757 NJZ458757 NTV458757 ODR458757 ONN458757 OXJ458757 PHF458757 PRB458757 QAX458757 QKT458757 QUP458757 REL458757 ROH458757 RYD458757 SHZ458757 SRV458757 TBR458757 TLN458757 TVJ458757 UFF458757 UPB458757 UYX458757 VIT458757 VSP458757 WCL458757 WMH458757 WWD458757 T524283 JR524293 TN524293 ADJ524293 ANF524293 AXB524293 BGX524293 BQT524293 CAP524293 CKL524293 CUH524293 DED524293 DNZ524293 DXV524293 EHR524293 ERN524293 FBJ524293 FLF524293 FVB524293 GEX524293 GOT524293 GYP524293 HIL524293 HSH524293 ICD524293 ILZ524293 IVV524293 JFR524293 JPN524293 JZJ524293 KJF524293 KTB524293 LCX524293 LMT524293 LWP524293 MGL524293 MQH524293 NAD524293 NJZ524293 NTV524293 ODR524293 ONN524293 OXJ524293 PHF524293 PRB524293 QAX524293 QKT524293 QUP524293 REL524293 ROH524293 RYD524293 SHZ524293 SRV524293 TBR524293 TLN524293 TVJ524293 UFF524293 UPB524293 UYX524293 VIT524293 VSP524293 WCL524293 WMH524293 WWD524293 T589819 JR589829 TN589829 ADJ589829 ANF589829 AXB589829 BGX589829 BQT589829 CAP589829 CKL589829 CUH589829 DED589829 DNZ589829 DXV589829 EHR589829 ERN589829 FBJ589829 FLF589829 FVB589829 GEX589829 GOT589829 GYP589829 HIL589829 HSH589829 ICD589829 ILZ589829 IVV589829 JFR589829 JPN589829 JZJ589829 KJF589829 KTB589829 LCX589829 LMT589829 LWP589829 MGL589829 MQH589829 NAD589829 NJZ589829 NTV589829 ODR589829 ONN589829 OXJ589829 PHF589829 PRB589829 QAX589829 QKT589829 QUP589829 REL589829 ROH589829 RYD589829 SHZ589829 SRV589829 TBR589829 TLN589829 TVJ589829 UFF589829 UPB589829 UYX589829 VIT589829 VSP589829 WCL589829 WMH589829 WWD589829 T655355 JR655365 TN655365 ADJ655365 ANF655365 AXB655365 BGX655365 BQT655365 CAP655365 CKL655365 CUH655365 DED655365 DNZ655365 DXV655365 EHR655365 ERN655365 FBJ655365 FLF655365 FVB655365 GEX655365 GOT655365 GYP655365 HIL655365 HSH655365 ICD655365 ILZ655365 IVV655365 JFR655365 JPN655365 JZJ655365 KJF655365 KTB655365 LCX655365 LMT655365 LWP655365 MGL655365 MQH655365 NAD655365 NJZ655365 NTV655365 ODR655365 ONN655365 OXJ655365 PHF655365 PRB655365 QAX655365 QKT655365 QUP655365 REL655365 ROH655365 RYD655365 SHZ655365 SRV655365 TBR655365 TLN655365 TVJ655365 UFF655365 UPB655365 UYX655365 VIT655365 VSP655365 WCL655365 WMH655365 WWD655365 T720891 JR720901 TN720901 ADJ720901 ANF720901 AXB720901 BGX720901 BQT720901 CAP720901 CKL720901 CUH720901 DED720901 DNZ720901 DXV720901 EHR720901 ERN720901 FBJ720901 FLF720901 FVB720901 GEX720901 GOT720901 GYP720901 HIL720901 HSH720901 ICD720901 ILZ720901 IVV720901 JFR720901 JPN720901 JZJ720901 KJF720901 KTB720901 LCX720901 LMT720901 LWP720901 MGL720901 MQH720901 NAD720901 NJZ720901 NTV720901 ODR720901 ONN720901 OXJ720901 PHF720901 PRB720901 QAX720901 QKT720901 QUP720901 REL720901 ROH720901 RYD720901 SHZ720901 SRV720901 TBR720901 TLN720901 TVJ720901 UFF720901 UPB720901 UYX720901 VIT720901 VSP720901 WCL720901 WMH720901 WWD720901 T786427 JR786437 TN786437 ADJ786437 ANF786437 AXB786437 BGX786437 BQT786437 CAP786437 CKL786437 CUH786437 DED786437 DNZ786437 DXV786437 EHR786437 ERN786437 FBJ786437 FLF786437 FVB786437 GEX786437 GOT786437 GYP786437 HIL786437 HSH786437 ICD786437 ILZ786437 IVV786437 JFR786437 JPN786437 JZJ786437 KJF786437 KTB786437 LCX786437 LMT786437 LWP786437 MGL786437 MQH786437 NAD786437 NJZ786437 NTV786437 ODR786437 ONN786437 OXJ786437 PHF786437 PRB786437 QAX786437 QKT786437 QUP786437 REL786437 ROH786437 RYD786437 SHZ786437 SRV786437 TBR786437 TLN786437 TVJ786437 UFF786437 UPB786437 UYX786437 VIT786437 VSP786437 WCL786437 WMH786437 WWD786437 T851963 JR851973 TN851973 ADJ851973 ANF851973 AXB851973 BGX851973 BQT851973 CAP851973 CKL851973 CUH851973 DED851973 DNZ851973 DXV851973 EHR851973 ERN851973 FBJ851973 FLF851973 FVB851973 GEX851973 GOT851973 GYP851973 HIL851973 HSH851973 ICD851973 ILZ851973 IVV851973 JFR851973 JPN851973 JZJ851973 KJF851973 KTB851973 LCX851973 LMT851973 LWP851973 MGL851973 MQH851973 NAD851973 NJZ851973 NTV851973 ODR851973 ONN851973 OXJ851973 PHF851973 PRB851973 QAX851973 QKT851973 QUP851973 REL851973 ROH851973 RYD851973 SHZ851973 SRV851973 TBR851973 TLN851973 TVJ851973 UFF851973 UPB851973 UYX851973 VIT851973 VSP851973 WCL851973 WMH851973 WWD851973 T917499 JR917509 TN917509 ADJ917509 ANF917509 AXB917509 BGX917509 BQT917509 CAP917509 CKL917509 CUH917509 DED917509 DNZ917509 DXV917509 EHR917509 ERN917509 FBJ917509 FLF917509 FVB917509 GEX917509 GOT917509 GYP917509 HIL917509 HSH917509 ICD917509 ILZ917509 IVV917509 JFR917509 JPN917509 JZJ917509 KJF917509 KTB917509 LCX917509 LMT917509 LWP917509 MGL917509 MQH917509 NAD917509 NJZ917509 NTV917509 ODR917509 ONN917509 OXJ917509 PHF917509 PRB917509 QAX917509 QKT917509 QUP917509 REL917509 ROH917509 RYD917509 SHZ917509 SRV917509 TBR917509 TLN917509 TVJ917509 UFF917509 UPB917509 UYX917509 VIT917509 VSP917509 WCL917509 WMH917509 WWD917509 T983035 JR983045 TN983045 ADJ983045 ANF983045 AXB983045 BGX983045 BQT983045 CAP983045 CKL983045 CUH983045 DED983045 DNZ983045 DXV983045 EHR983045 ERN983045 FBJ983045 FLF983045 FVB983045 GEX983045 GOT983045 GYP983045 HIL983045 HSH983045 ICD983045 ILZ983045 IVV983045 JFR983045 JPN983045 JZJ983045 KJF983045 KTB983045 LCX983045 LMT983045 LWP983045 MGL983045 MQH983045 NAD983045 NJZ983045 NTV983045 ODR983045 ONN983045 OXJ983045 PHF983045 PRB983045 QAX983045 QKT983045 QUP983045 REL983045 ROH983045 RYD983045 SHZ983045 SRV983045 TBR983045 TLN983045 TVJ983045 UFF983045 UPB983045 UYX983045 VIT983045 VSP983045 WCL983045 WMH983045 WWD983045 V5 JT5 TP5 ADL5 ANH5 AXD5 BGZ5 BQV5 CAR5 CKN5 CUJ5 DEF5 DOB5 DXX5 EHT5 ERP5 FBL5 FLH5 FVD5 GEZ5 GOV5 GYR5 HIN5 HSJ5 ICF5 IMB5 IVX5 JFT5 JPP5 JZL5 KJH5 KTD5 LCZ5 LMV5 LWR5 MGN5 MQJ5 NAF5 NKB5 NTX5 ODT5 ONP5 OXL5 PHH5 PRD5 QAZ5 QKV5 QUR5 REN5 ROJ5 RYF5 SIB5 SRX5 TBT5 TLP5 TVL5 UFH5 UPD5 UYZ5 VIV5 VSR5 WCN5 WMJ5 WWF5 X65531 JV65541 TR65541 ADN65541 ANJ65541 AXF65541 BHB65541 BQX65541 CAT65541 CKP65541 CUL65541 DEH65541 DOD65541 DXZ65541 EHV65541 ERR65541 FBN65541 FLJ65541 FVF65541 GFB65541 GOX65541 GYT65541 HIP65541 HSL65541 ICH65541 IMD65541 IVZ65541 JFV65541 JPR65541 JZN65541 KJJ65541 KTF65541 LDB65541 LMX65541 LWT65541 MGP65541 MQL65541 NAH65541 NKD65541 NTZ65541 ODV65541 ONR65541 OXN65541 PHJ65541 PRF65541 QBB65541 QKX65541 QUT65541 REP65541 ROL65541 RYH65541 SID65541 SRZ65541 TBV65541 TLR65541 TVN65541 UFJ65541 UPF65541 UZB65541 VIX65541 VST65541 WCP65541 WML65541 WWH65541 X131067 JV131077 TR131077 ADN131077 ANJ131077 AXF131077 BHB131077 BQX131077 CAT131077 CKP131077 CUL131077 DEH131077 DOD131077 DXZ131077 EHV131077 ERR131077 FBN131077 FLJ131077 FVF131077 GFB131077 GOX131077 GYT131077 HIP131077 HSL131077 ICH131077 IMD131077 IVZ131077 JFV131077 JPR131077 JZN131077 KJJ131077 KTF131077 LDB131077 LMX131077 LWT131077 MGP131077 MQL131077 NAH131077 NKD131077 NTZ131077 ODV131077 ONR131077 OXN131077 PHJ131077 PRF131077 QBB131077 QKX131077 QUT131077 REP131077 ROL131077 RYH131077 SID131077 SRZ131077 TBV131077 TLR131077 TVN131077 UFJ131077 UPF131077 UZB131077 VIX131077 VST131077 WCP131077 WML131077 WWH131077 X196603 JV196613 TR196613 ADN196613 ANJ196613 AXF196613 BHB196613 BQX196613 CAT196613 CKP196613 CUL196613 DEH196613 DOD196613 DXZ196613 EHV196613 ERR196613 FBN196613 FLJ196613 FVF196613 GFB196613 GOX196613 GYT196613 HIP196613 HSL196613 ICH196613 IMD196613 IVZ196613 JFV196613 JPR196613 JZN196613 KJJ196613 KTF196613 LDB196613 LMX196613 LWT196613 MGP196613 MQL196613 NAH196613 NKD196613 NTZ196613 ODV196613 ONR196613 OXN196613 PHJ196613 PRF196613 QBB196613 QKX196613 QUT196613 REP196613 ROL196613 RYH196613 SID196613 SRZ196613 TBV196613 TLR196613 TVN196613 UFJ196613 UPF196613 UZB196613 VIX196613 VST196613 WCP196613 WML196613 WWH196613 X262139 JV262149 TR262149 ADN262149 ANJ262149 AXF262149 BHB262149 BQX262149 CAT262149 CKP262149 CUL262149 DEH262149 DOD262149 DXZ262149 EHV262149 ERR262149 FBN262149 FLJ262149 FVF262149 GFB262149 GOX262149 GYT262149 HIP262149 HSL262149 ICH262149 IMD262149 IVZ262149 JFV262149 JPR262149 JZN262149 KJJ262149 KTF262149 LDB262149 LMX262149 LWT262149 MGP262149 MQL262149 NAH262149 NKD262149 NTZ262149 ODV262149 ONR262149 OXN262149 PHJ262149 PRF262149 QBB262149 QKX262149 QUT262149 REP262149 ROL262149 RYH262149 SID262149 SRZ262149 TBV262149 TLR262149 TVN262149 UFJ262149 UPF262149 UZB262149 VIX262149 VST262149 WCP262149 WML262149 WWH262149 X327675 JV327685 TR327685 ADN327685 ANJ327685 AXF327685 BHB327685 BQX327685 CAT327685 CKP327685 CUL327685 DEH327685 DOD327685 DXZ327685 EHV327685 ERR327685 FBN327685 FLJ327685 FVF327685 GFB327685 GOX327685 GYT327685 HIP327685 HSL327685 ICH327685 IMD327685 IVZ327685 JFV327685 JPR327685 JZN327685 KJJ327685 KTF327685 LDB327685 LMX327685 LWT327685 MGP327685 MQL327685 NAH327685 NKD327685 NTZ327685 ODV327685 ONR327685 OXN327685 PHJ327685 PRF327685 QBB327685 QKX327685 QUT327685 REP327685 ROL327685 RYH327685 SID327685 SRZ327685 TBV327685 TLR327685 TVN327685 UFJ327685 UPF327685 UZB327685 VIX327685 VST327685 WCP327685 WML327685 WWH327685 X393211 JV393221 TR393221 ADN393221 ANJ393221 AXF393221 BHB393221 BQX393221 CAT393221 CKP393221 CUL393221 DEH393221 DOD393221 DXZ393221 EHV393221 ERR393221 FBN393221 FLJ393221 FVF393221 GFB393221 GOX393221 GYT393221 HIP393221 HSL393221 ICH393221 IMD393221 IVZ393221 JFV393221 JPR393221 JZN393221 KJJ393221 KTF393221 LDB393221 LMX393221 LWT393221 MGP393221 MQL393221 NAH393221 NKD393221 NTZ393221 ODV393221 ONR393221 OXN393221 PHJ393221 PRF393221 QBB393221 QKX393221 QUT393221 REP393221 ROL393221 RYH393221 SID393221 SRZ393221 TBV393221 TLR393221 TVN393221 UFJ393221 UPF393221 UZB393221 VIX393221 VST393221 WCP393221 WML393221 WWH393221 X458747 JV458757 TR458757 ADN458757 ANJ458757 AXF458757 BHB458757 BQX458757 CAT458757 CKP458757 CUL458757 DEH458757 DOD458757 DXZ458757 EHV458757 ERR458757 FBN458757 FLJ458757 FVF458757 GFB458757 GOX458757 GYT458757 HIP458757 HSL458757 ICH458757 IMD458757 IVZ458757 JFV458757 JPR458757 JZN458757 KJJ458757 KTF458757 LDB458757 LMX458757 LWT458757 MGP458757 MQL458757 NAH458757 NKD458757 NTZ458757 ODV458757 ONR458757 OXN458757 PHJ458757 PRF458757 QBB458757 QKX458757 QUT458757 REP458757 ROL458757 RYH458757 SID458757 SRZ458757 TBV458757 TLR458757 TVN458757 UFJ458757 UPF458757 UZB458757 VIX458757 VST458757 WCP458757 WML458757 WWH458757 X524283 JV524293 TR524293 ADN524293 ANJ524293 AXF524293 BHB524293 BQX524293 CAT524293 CKP524293 CUL524293 DEH524293 DOD524293 DXZ524293 EHV524293 ERR524293 FBN524293 FLJ524293 FVF524293 GFB524293 GOX524293 GYT524293 HIP524293 HSL524293 ICH524293 IMD524293 IVZ524293 JFV524293 JPR524293 JZN524293 KJJ524293 KTF524293 LDB524293 LMX524293 LWT524293 MGP524293 MQL524293 NAH524293 NKD524293 NTZ524293 ODV524293 ONR524293 OXN524293 PHJ524293 PRF524293 QBB524293 QKX524293 QUT524293 REP524293 ROL524293 RYH524293 SID524293 SRZ524293 TBV524293 TLR524293 TVN524293 UFJ524293 UPF524293 UZB524293 VIX524293 VST524293 WCP524293 WML524293 WWH524293 X589819 JV589829 TR589829 ADN589829 ANJ589829 AXF589829 BHB589829 BQX589829 CAT589829 CKP589829 CUL589829 DEH589829 DOD589829 DXZ589829 EHV589829 ERR589829 FBN589829 FLJ589829 FVF589829 GFB589829 GOX589829 GYT589829 HIP589829 HSL589829 ICH589829 IMD589829 IVZ589829 JFV589829 JPR589829 JZN589829 KJJ589829 KTF589829 LDB589829 LMX589829 LWT589829 MGP589829 MQL589829 NAH589829 NKD589829 NTZ589829 ODV589829 ONR589829 OXN589829 PHJ589829 PRF589829 QBB589829 QKX589829 QUT589829 REP589829 ROL589829 RYH589829 SID589829 SRZ589829 TBV589829 TLR589829 TVN589829 UFJ589829 UPF589829 UZB589829 VIX589829 VST589829 WCP589829 WML589829 WWH589829 X655355 JV655365 TR655365 ADN655365 ANJ655365 AXF655365 BHB655365 BQX655365 CAT655365 CKP655365 CUL655365 DEH655365 DOD655365 DXZ655365 EHV655365 ERR655365 FBN655365 FLJ655365 FVF655365 GFB655365 GOX655365 GYT655365 HIP655365 HSL655365 ICH655365 IMD655365 IVZ655365 JFV655365 JPR655365 JZN655365 KJJ655365 KTF655365 LDB655365 LMX655365 LWT655365 MGP655365 MQL655365 NAH655365 NKD655365 NTZ655365 ODV655365 ONR655365 OXN655365 PHJ655365 PRF655365 QBB655365 QKX655365 QUT655365 REP655365 ROL655365 RYH655365 SID655365 SRZ655365 TBV655365 TLR655365 TVN655365 UFJ655365 UPF655365 UZB655365 VIX655365 VST655365 WCP655365 WML655365 WWH655365 X720891 JV720901 TR720901 ADN720901 ANJ720901 AXF720901 BHB720901 BQX720901 CAT720901 CKP720901 CUL720901 DEH720901 DOD720901 DXZ720901 EHV720901 ERR720901 FBN720901 FLJ720901 FVF720901 GFB720901 GOX720901 GYT720901 HIP720901 HSL720901 ICH720901 IMD720901 IVZ720901 JFV720901 JPR720901 JZN720901 KJJ720901 KTF720901 LDB720901 LMX720901 LWT720901 MGP720901 MQL720901 NAH720901 NKD720901 NTZ720901 ODV720901 ONR720901 OXN720901 PHJ720901 PRF720901 QBB720901 QKX720901 QUT720901 REP720901 ROL720901 RYH720901 SID720901 SRZ720901 TBV720901 TLR720901 TVN720901 UFJ720901 UPF720901 UZB720901 VIX720901 VST720901 WCP720901 WML720901 WWH720901 X786427 JV786437 TR786437 ADN786437 ANJ786437 AXF786437 BHB786437 BQX786437 CAT786437 CKP786437 CUL786437 DEH786437 DOD786437 DXZ786437 EHV786437 ERR786437 FBN786437 FLJ786437 FVF786437 GFB786437 GOX786437 GYT786437 HIP786437 HSL786437 ICH786437 IMD786437 IVZ786437 JFV786437 JPR786437 JZN786437 KJJ786437 KTF786437 LDB786437 LMX786437 LWT786437 MGP786437 MQL786437 NAH786437 NKD786437 NTZ786437 ODV786437 ONR786437 OXN786437 PHJ786437 PRF786437 QBB786437 QKX786437 QUT786437 REP786437 ROL786437 RYH786437 SID786437 SRZ786437 TBV786437 TLR786437 TVN786437 UFJ786437 UPF786437 UZB786437 VIX786437 VST786437 WCP786437 WML786437 WWH786437 X851963 JV851973 TR851973 ADN851973 ANJ851973 AXF851973 BHB851973 BQX851973 CAT851973 CKP851973 CUL851973 DEH851973 DOD851973 DXZ851973 EHV851973 ERR851973 FBN851973 FLJ851973 FVF851973 GFB851973 GOX851973 GYT851973 HIP851973 HSL851973 ICH851973 IMD851973 IVZ851973 JFV851973 JPR851973 JZN851973 KJJ851973 KTF851973 LDB851973 LMX851973 LWT851973 MGP851973 MQL851973 NAH851973 NKD851973 NTZ851973 ODV851973 ONR851973 OXN851973 PHJ851973 PRF851973 QBB851973 QKX851973 QUT851973 REP851973 ROL851973 RYH851973 SID851973 SRZ851973 TBV851973 TLR851973 TVN851973 UFJ851973 UPF851973 UZB851973 VIX851973 VST851973 WCP851973 WML851973 WWH851973 X917499 JV917509 TR917509 ADN917509 ANJ917509 AXF917509 BHB917509 BQX917509 CAT917509 CKP917509 CUL917509 DEH917509 DOD917509 DXZ917509 EHV917509 ERR917509 FBN917509 FLJ917509 FVF917509 GFB917509 GOX917509 GYT917509 HIP917509 HSL917509 ICH917509 IMD917509 IVZ917509 JFV917509 JPR917509 JZN917509 KJJ917509 KTF917509 LDB917509 LMX917509 LWT917509 MGP917509 MQL917509 NAH917509 NKD917509 NTZ917509 ODV917509 ONR917509 OXN917509 PHJ917509 PRF917509 QBB917509 QKX917509 QUT917509 REP917509 ROL917509 RYH917509 SID917509 SRZ917509 TBV917509 TLR917509 TVN917509 UFJ917509 UPF917509 UZB917509 VIX917509 VST917509 WCP917509 WML917509 WWH917509 X983035 JV983045 TR983045 ADN983045 ANJ983045 AXF983045 BHB983045 BQX983045 CAT983045 CKP983045 CUL983045 DEH983045 DOD983045 DXZ983045 EHV983045 ERR983045 FBN983045 FLJ983045 FVF983045 GFB983045 GOX983045 GYT983045 HIP983045 HSL983045 ICH983045 IMD983045 IVZ983045 JFV983045 JPR983045 JZN983045 KJJ983045 KTF983045 LDB983045 LMX983045 LWT983045 MGP983045 MQL983045 NAH983045 NKD983045 NTZ983045 ODV983045 ONR983045 OXN983045 PHJ983045 PRF983045 QBB983045 QKX983045 QUT983045 REP983045 ROL983045 RYH983045 SID983045 SRZ983045 TBV983045 TLR983045 TVN983045 UFJ983045 UPF983045 UZB983045 VIX983045 VST983045 WCP983045 WML983045 WWH983045 R15 JP15 TL15 ADH15 AND15 AWZ15 BGV15 BQR15 CAN15 CKJ15 CUF15 DEB15 DNX15 DXT15 EHP15 ERL15 FBH15 FLD15 FUZ15 GEV15 GOR15 GYN15 HIJ15 HSF15 ICB15 ILX15 IVT15 JFP15 JPL15 JZH15 KJD15 KSZ15 LCV15 LMR15 LWN15 MGJ15 MQF15 NAB15 NJX15 NTT15 ODP15 ONL15 OXH15 PHD15 PQZ15 QAV15 QKR15 QUN15 REJ15 ROF15 RYB15 SHX15 SRT15 TBP15 TLL15 TVH15 UFD15 UOZ15 UYV15 VIR15 VSN15 WCJ15 WMF15 WWB15 T65541 JR65551 TN65551 ADJ65551 ANF65551 AXB65551 BGX65551 BQT65551 CAP65551 CKL65551 CUH65551 DED65551 DNZ65551 DXV65551 EHR65551 ERN65551 FBJ65551 FLF65551 FVB65551 GEX65551 GOT65551 GYP65551 HIL65551 HSH65551 ICD65551 ILZ65551 IVV65551 JFR65551 JPN65551 JZJ65551 KJF65551 KTB65551 LCX65551 LMT65551 LWP65551 MGL65551 MQH65551 NAD65551 NJZ65551 NTV65551 ODR65551 ONN65551 OXJ65551 PHF65551 PRB65551 QAX65551 QKT65551 QUP65551 REL65551 ROH65551 RYD65551 SHZ65551 SRV65551 TBR65551 TLN65551 TVJ65551 UFF65551 UPB65551 UYX65551 VIT65551 VSP65551 WCL65551 WMH65551 WWD65551 T131077 JR131087 TN131087 ADJ131087 ANF131087 AXB131087 BGX131087 BQT131087 CAP131087 CKL131087 CUH131087 DED131087 DNZ131087 DXV131087 EHR131087 ERN131087 FBJ131087 FLF131087 FVB131087 GEX131087 GOT131087 GYP131087 HIL131087 HSH131087 ICD131087 ILZ131087 IVV131087 JFR131087 JPN131087 JZJ131087 KJF131087 KTB131087 LCX131087 LMT131087 LWP131087 MGL131087 MQH131087 NAD131087 NJZ131087 NTV131087 ODR131087 ONN131087 OXJ131087 PHF131087 PRB131087 QAX131087 QKT131087 QUP131087 REL131087 ROH131087 RYD131087 SHZ131087 SRV131087 TBR131087 TLN131087 TVJ131087 UFF131087 UPB131087 UYX131087 VIT131087 VSP131087 WCL131087 WMH131087 WWD131087 T196613 JR196623 TN196623 ADJ196623 ANF196623 AXB196623 BGX196623 BQT196623 CAP196623 CKL196623 CUH196623 DED196623 DNZ196623 DXV196623 EHR196623 ERN196623 FBJ196623 FLF196623 FVB196623 GEX196623 GOT196623 GYP196623 HIL196623 HSH196623 ICD196623 ILZ196623 IVV196623 JFR196623 JPN196623 JZJ196623 KJF196623 KTB196623 LCX196623 LMT196623 LWP196623 MGL196623 MQH196623 NAD196623 NJZ196623 NTV196623 ODR196623 ONN196623 OXJ196623 PHF196623 PRB196623 QAX196623 QKT196623 QUP196623 REL196623 ROH196623 RYD196623 SHZ196623 SRV196623 TBR196623 TLN196623 TVJ196623 UFF196623 UPB196623 UYX196623 VIT196623 VSP196623 WCL196623 WMH196623 WWD196623 T262149 JR262159 TN262159 ADJ262159 ANF262159 AXB262159 BGX262159 BQT262159 CAP262159 CKL262159 CUH262159 DED262159 DNZ262159 DXV262159 EHR262159 ERN262159 FBJ262159 FLF262159 FVB262159 GEX262159 GOT262159 GYP262159 HIL262159 HSH262159 ICD262159 ILZ262159 IVV262159 JFR262159 JPN262159 JZJ262159 KJF262159 KTB262159 LCX262159 LMT262159 LWP262159 MGL262159 MQH262159 NAD262159 NJZ262159 NTV262159 ODR262159 ONN262159 OXJ262159 PHF262159 PRB262159 QAX262159 QKT262159 QUP262159 REL262159 ROH262159 RYD262159 SHZ262159 SRV262159 TBR262159 TLN262159 TVJ262159 UFF262159 UPB262159 UYX262159 VIT262159 VSP262159 WCL262159 WMH262159 WWD262159 T327685 JR327695 TN327695 ADJ327695 ANF327695 AXB327695 BGX327695 BQT327695 CAP327695 CKL327695 CUH327695 DED327695 DNZ327695 DXV327695 EHR327695 ERN327695 FBJ327695 FLF327695 FVB327695 GEX327695 GOT327695 GYP327695 HIL327695 HSH327695 ICD327695 ILZ327695 IVV327695 JFR327695 JPN327695 JZJ327695 KJF327695 KTB327695 LCX327695 LMT327695 LWP327695 MGL327695 MQH327695 NAD327695 NJZ327695 NTV327695 ODR327695 ONN327695 OXJ327695 PHF327695 PRB327695 QAX327695 QKT327695 QUP327695 REL327695 ROH327695 RYD327695 SHZ327695 SRV327695 TBR327695 TLN327695 TVJ327695 UFF327695 UPB327695 UYX327695 VIT327695 VSP327695 WCL327695 WMH327695 WWD327695 T393221 JR393231 TN393231 ADJ393231 ANF393231 AXB393231 BGX393231 BQT393231 CAP393231 CKL393231 CUH393231 DED393231 DNZ393231 DXV393231 EHR393231 ERN393231 FBJ393231 FLF393231 FVB393231 GEX393231 GOT393231 GYP393231 HIL393231 HSH393231 ICD393231 ILZ393231 IVV393231 JFR393231 JPN393231 JZJ393231 KJF393231 KTB393231 LCX393231 LMT393231 LWP393231 MGL393231 MQH393231 NAD393231 NJZ393231 NTV393231 ODR393231 ONN393231 OXJ393231 PHF393231 PRB393231 QAX393231 QKT393231 QUP393231 REL393231 ROH393231 RYD393231 SHZ393231 SRV393231 TBR393231 TLN393231 TVJ393231 UFF393231 UPB393231 UYX393231 VIT393231 VSP393231 WCL393231 WMH393231 WWD393231 T458757 JR458767 TN458767 ADJ458767 ANF458767 AXB458767 BGX458767 BQT458767 CAP458767 CKL458767 CUH458767 DED458767 DNZ458767 DXV458767 EHR458767 ERN458767 FBJ458767 FLF458767 FVB458767 GEX458767 GOT458767 GYP458767 HIL458767 HSH458767 ICD458767 ILZ458767 IVV458767 JFR458767 JPN458767 JZJ458767 KJF458767 KTB458767 LCX458767 LMT458767 LWP458767 MGL458767 MQH458767 NAD458767 NJZ458767 NTV458767 ODR458767 ONN458767 OXJ458767 PHF458767 PRB458767 QAX458767 QKT458767 QUP458767 REL458767 ROH458767 RYD458767 SHZ458767 SRV458767 TBR458767 TLN458767 TVJ458767 UFF458767 UPB458767 UYX458767 VIT458767 VSP458767 WCL458767 WMH458767 WWD458767 T524293 JR524303 TN524303 ADJ524303 ANF524303 AXB524303 BGX524303 BQT524303 CAP524303 CKL524303 CUH524303 DED524303 DNZ524303 DXV524303 EHR524303 ERN524303 FBJ524303 FLF524303 FVB524303 GEX524303 GOT524303 GYP524303 HIL524303 HSH524303 ICD524303 ILZ524303 IVV524303 JFR524303 JPN524303 JZJ524303 KJF524303 KTB524303 LCX524303 LMT524303 LWP524303 MGL524303 MQH524303 NAD524303 NJZ524303 NTV524303 ODR524303 ONN524303 OXJ524303 PHF524303 PRB524303 QAX524303 QKT524303 QUP524303 REL524303 ROH524303 RYD524303 SHZ524303 SRV524303 TBR524303 TLN524303 TVJ524303 UFF524303 UPB524303 UYX524303 VIT524303 VSP524303 WCL524303 WMH524303 WWD524303 T589829 JR589839 TN589839 ADJ589839 ANF589839 AXB589839 BGX589839 BQT589839 CAP589839 CKL589839 CUH589839 DED589839 DNZ589839 DXV589839 EHR589839 ERN589839 FBJ589839 FLF589839 FVB589839 GEX589839 GOT589839 GYP589839 HIL589839 HSH589839 ICD589839 ILZ589839 IVV589839 JFR589839 JPN589839 JZJ589839 KJF589839 KTB589839 LCX589839 LMT589839 LWP589839 MGL589839 MQH589839 NAD589839 NJZ589839 NTV589839 ODR589839 ONN589839 OXJ589839 PHF589839 PRB589839 QAX589839 QKT589839 QUP589839 REL589839 ROH589839 RYD589839 SHZ589839 SRV589839 TBR589839 TLN589839 TVJ589839 UFF589839 UPB589839 UYX589839 VIT589839 VSP589839 WCL589839 WMH589839 WWD589839 T655365 JR655375 TN655375 ADJ655375 ANF655375 AXB655375 BGX655375 BQT655375 CAP655375 CKL655375 CUH655375 DED655375 DNZ655375 DXV655375 EHR655375 ERN655375 FBJ655375 FLF655375 FVB655375 GEX655375 GOT655375 GYP655375 HIL655375 HSH655375 ICD655375 ILZ655375 IVV655375 JFR655375 JPN655375 JZJ655375 KJF655375 KTB655375 LCX655375 LMT655375 LWP655375 MGL655375 MQH655375 NAD655375 NJZ655375 NTV655375 ODR655375 ONN655375 OXJ655375 PHF655375 PRB655375 QAX655375 QKT655375 QUP655375 REL655375 ROH655375 RYD655375 SHZ655375 SRV655375 TBR655375 TLN655375 TVJ655375 UFF655375 UPB655375 UYX655375 VIT655375 VSP655375 WCL655375 WMH655375 WWD655375 T720901 JR720911 TN720911 ADJ720911 ANF720911 AXB720911 BGX720911 BQT720911 CAP720911 CKL720911 CUH720911 DED720911 DNZ720911 DXV720911 EHR720911 ERN720911 FBJ720911 FLF720911 FVB720911 GEX720911 GOT720911 GYP720911 HIL720911 HSH720911 ICD720911 ILZ720911 IVV720911 JFR720911 JPN720911 JZJ720911 KJF720911 KTB720911 LCX720911 LMT720911 LWP720911 MGL720911 MQH720911 NAD720911 NJZ720911 NTV720911 ODR720911 ONN720911 OXJ720911 PHF720911 PRB720911 QAX720911 QKT720911 QUP720911 REL720911 ROH720911 RYD720911 SHZ720911 SRV720911 TBR720911 TLN720911 TVJ720911 UFF720911 UPB720911 UYX720911 VIT720911 VSP720911 WCL720911 WMH720911 WWD720911 T786437 JR786447 TN786447 ADJ786447 ANF786447 AXB786447 BGX786447 BQT786447 CAP786447 CKL786447 CUH786447 DED786447 DNZ786447 DXV786447 EHR786447 ERN786447 FBJ786447 FLF786447 FVB786447 GEX786447 GOT786447 GYP786447 HIL786447 HSH786447 ICD786447 ILZ786447 IVV786447 JFR786447 JPN786447 JZJ786447 KJF786447 KTB786447 LCX786447 LMT786447 LWP786447 MGL786447 MQH786447 NAD786447 NJZ786447 NTV786447 ODR786447 ONN786447 OXJ786447 PHF786447 PRB786447 QAX786447 QKT786447 QUP786447 REL786447 ROH786447 RYD786447 SHZ786447 SRV786447 TBR786447 TLN786447 TVJ786447 UFF786447 UPB786447 UYX786447 VIT786447 VSP786447 WCL786447 WMH786447 WWD786447 T851973 JR851983 TN851983 ADJ851983 ANF851983 AXB851983 BGX851983 BQT851983 CAP851983 CKL851983 CUH851983 DED851983 DNZ851983 DXV851983 EHR851983 ERN851983 FBJ851983 FLF851983 FVB851983 GEX851983 GOT851983 GYP851983 HIL851983 HSH851983 ICD851983 ILZ851983 IVV851983 JFR851983 JPN851983 JZJ851983 KJF851983 KTB851983 LCX851983 LMT851983 LWP851983 MGL851983 MQH851983 NAD851983 NJZ851983 NTV851983 ODR851983 ONN851983 OXJ851983 PHF851983 PRB851983 QAX851983 QKT851983 QUP851983 REL851983 ROH851983 RYD851983 SHZ851983 SRV851983 TBR851983 TLN851983 TVJ851983 UFF851983 UPB851983 UYX851983 VIT851983 VSP851983 WCL851983 WMH851983 WWD851983 T917509 JR917519 TN917519 ADJ917519 ANF917519 AXB917519 BGX917519 BQT917519 CAP917519 CKL917519 CUH917519 DED917519 DNZ917519 DXV917519 EHR917519 ERN917519 FBJ917519 FLF917519 FVB917519 GEX917519 GOT917519 GYP917519 HIL917519 HSH917519 ICD917519 ILZ917519 IVV917519 JFR917519 JPN917519 JZJ917519 KJF917519 KTB917519 LCX917519 LMT917519 LWP917519 MGL917519 MQH917519 NAD917519 NJZ917519 NTV917519 ODR917519 ONN917519 OXJ917519 PHF917519 PRB917519 QAX917519 QKT917519 QUP917519 REL917519 ROH917519 RYD917519 SHZ917519 SRV917519 TBR917519 TLN917519 TVJ917519 UFF917519 UPB917519 UYX917519 VIT917519 VSP917519 WCL917519 WMH917519 WWD917519 T983045 JR983055 TN983055 ADJ983055 ANF983055 AXB983055 BGX983055 BQT983055 CAP983055 CKL983055 CUH983055 DED983055 DNZ983055 DXV983055 EHR983055 ERN983055 FBJ983055 FLF983055 FVB983055 GEX983055 GOT983055 GYP983055 HIL983055 HSH983055 ICD983055 ILZ983055 IVV983055 JFR983055 JPN983055 JZJ983055 KJF983055 KTB983055 LCX983055 LMT983055 LWP983055 MGL983055 MQH983055 NAD983055 NJZ983055 NTV983055 ODR983055 ONN983055 OXJ983055 PHF983055 PRB983055 QAX983055 QKT983055 QUP983055 REL983055 ROH983055 RYD983055 SHZ983055 SRV983055 TBR983055 TLN983055 TVJ983055 UFF983055 UPB983055 UYX983055 VIT983055 VSP983055 WCL983055 WMH983055 WWD983055 N15 JL15 TH15 ADD15 AMZ15 AWV15 BGR15 BQN15 CAJ15 CKF15 CUB15 DDX15 DNT15 DXP15 EHL15 ERH15 FBD15 FKZ15 FUV15 GER15 GON15 GYJ15 HIF15 HSB15 IBX15 ILT15 IVP15 JFL15 JPH15 JZD15 KIZ15 KSV15 LCR15 LMN15 LWJ15 MGF15 MQB15 MZX15 NJT15 NTP15 ODL15 ONH15 OXD15 PGZ15 PQV15 QAR15 QKN15 QUJ15 REF15 ROB15 RXX15 SHT15 SRP15 TBL15 TLH15 TVD15 UEZ15 UOV15 UYR15 VIN15 VSJ15 WCF15 WMB15 WVX15 P65542 JN65551 TJ65551 ADF65551 ANB65551 AWX65551 BGT65551 BQP65551 CAL65551 CKH65551 CUD65551 DDZ65551 DNV65551 DXR65551 EHN65551 ERJ65551 FBF65551 FLB65551 FUX65551 GET65551 GOP65551 GYL65551 HIH65551 HSD65551 IBZ65551 ILV65551 IVR65551 JFN65551 JPJ65551 JZF65551 KJB65551 KSX65551 LCT65551 LMP65551 LWL65551 MGH65551 MQD65551 MZZ65551 NJV65551 NTR65551 ODN65551 ONJ65551 OXF65551 PHB65551 PQX65551 QAT65551 QKP65551 QUL65551 REH65551 ROD65551 RXZ65551 SHV65551 SRR65551 TBN65551 TLJ65551 TVF65551 UFB65551 UOX65551 UYT65551 VIP65551 VSL65551 WCH65551 WMD65551 WVZ65551 P131078 JN131087 TJ131087 ADF131087 ANB131087 AWX131087 BGT131087 BQP131087 CAL131087 CKH131087 CUD131087 DDZ131087 DNV131087 DXR131087 EHN131087 ERJ131087 FBF131087 FLB131087 FUX131087 GET131087 GOP131087 GYL131087 HIH131087 HSD131087 IBZ131087 ILV131087 IVR131087 JFN131087 JPJ131087 JZF131087 KJB131087 KSX131087 LCT131087 LMP131087 LWL131087 MGH131087 MQD131087 MZZ131087 NJV131087 NTR131087 ODN131087 ONJ131087 OXF131087 PHB131087 PQX131087 QAT131087 QKP131087 QUL131087 REH131087 ROD131087 RXZ131087 SHV131087 SRR131087 TBN131087 TLJ131087 TVF131087 UFB131087 UOX131087 UYT131087 VIP131087 VSL131087 WCH131087 WMD131087 WVZ131087 P196614 JN196623 TJ196623 ADF196623 ANB196623 AWX196623 BGT196623 BQP196623 CAL196623 CKH196623 CUD196623 DDZ196623 DNV196623 DXR196623 EHN196623 ERJ196623 FBF196623 FLB196623 FUX196623 GET196623 GOP196623 GYL196623 HIH196623 HSD196623 IBZ196623 ILV196623 IVR196623 JFN196623 JPJ196623 JZF196623 KJB196623 KSX196623 LCT196623 LMP196623 LWL196623 MGH196623 MQD196623 MZZ196623 NJV196623 NTR196623 ODN196623 ONJ196623 OXF196623 PHB196623 PQX196623 QAT196623 QKP196623 QUL196623 REH196623 ROD196623 RXZ196623 SHV196623 SRR196623 TBN196623 TLJ196623 TVF196623 UFB196623 UOX196623 UYT196623 VIP196623 VSL196623 WCH196623 WMD196623 WVZ196623 P262150 JN262159 TJ262159 ADF262159 ANB262159 AWX262159 BGT262159 BQP262159 CAL262159 CKH262159 CUD262159 DDZ262159 DNV262159 DXR262159 EHN262159 ERJ262159 FBF262159 FLB262159 FUX262159 GET262159 GOP262159 GYL262159 HIH262159 HSD262159 IBZ262159 ILV262159 IVR262159 JFN262159 JPJ262159 JZF262159 KJB262159 KSX262159 LCT262159 LMP262159 LWL262159 MGH262159 MQD262159 MZZ262159 NJV262159 NTR262159 ODN262159 ONJ262159 OXF262159 PHB262159 PQX262159 QAT262159 QKP262159 QUL262159 REH262159 ROD262159 RXZ262159 SHV262159 SRR262159 TBN262159 TLJ262159 TVF262159 UFB262159 UOX262159 UYT262159 VIP262159 VSL262159 WCH262159 WMD262159 WVZ262159 P327686 JN327695 TJ327695 ADF327695 ANB327695 AWX327695 BGT327695 BQP327695 CAL327695 CKH327695 CUD327695 DDZ327695 DNV327695 DXR327695 EHN327695 ERJ327695 FBF327695 FLB327695 FUX327695 GET327695 GOP327695 GYL327695 HIH327695 HSD327695 IBZ327695 ILV327695 IVR327695 JFN327695 JPJ327695 JZF327695 KJB327695 KSX327695 LCT327695 LMP327695 LWL327695 MGH327695 MQD327695 MZZ327695 NJV327695 NTR327695 ODN327695 ONJ327695 OXF327695 PHB327695 PQX327695 QAT327695 QKP327695 QUL327695 REH327695 ROD327695 RXZ327695 SHV327695 SRR327695 TBN327695 TLJ327695 TVF327695 UFB327695 UOX327695 UYT327695 VIP327695 VSL327695 WCH327695 WMD327695 WVZ327695 P393222 JN393231 TJ393231 ADF393231 ANB393231 AWX393231 BGT393231 BQP393231 CAL393231 CKH393231 CUD393231 DDZ393231 DNV393231 DXR393231 EHN393231 ERJ393231 FBF393231 FLB393231 FUX393231 GET393231 GOP393231 GYL393231 HIH393231 HSD393231 IBZ393231 ILV393231 IVR393231 JFN393231 JPJ393231 JZF393231 KJB393231 KSX393231 LCT393231 LMP393231 LWL393231 MGH393231 MQD393231 MZZ393231 NJV393231 NTR393231 ODN393231 ONJ393231 OXF393231 PHB393231 PQX393231 QAT393231 QKP393231 QUL393231 REH393231 ROD393231 RXZ393231 SHV393231 SRR393231 TBN393231 TLJ393231 TVF393231 UFB393231 UOX393231 UYT393231 VIP393231 VSL393231 WCH393231 WMD393231 WVZ393231 P458758 JN458767 TJ458767 ADF458767 ANB458767 AWX458767 BGT458767 BQP458767 CAL458767 CKH458767 CUD458767 DDZ458767 DNV458767 DXR458767 EHN458767 ERJ458767 FBF458767 FLB458767 FUX458767 GET458767 GOP458767 GYL458767 HIH458767 HSD458767 IBZ458767 ILV458767 IVR458767 JFN458767 JPJ458767 JZF458767 KJB458767 KSX458767 LCT458767 LMP458767 LWL458767 MGH458767 MQD458767 MZZ458767 NJV458767 NTR458767 ODN458767 ONJ458767 OXF458767 PHB458767 PQX458767 QAT458767 QKP458767 QUL458767 REH458767 ROD458767 RXZ458767 SHV458767 SRR458767 TBN458767 TLJ458767 TVF458767 UFB458767 UOX458767 UYT458767 VIP458767 VSL458767 WCH458767 WMD458767 WVZ458767 P524294 JN524303 TJ524303 ADF524303 ANB524303 AWX524303 BGT524303 BQP524303 CAL524303 CKH524303 CUD524303 DDZ524303 DNV524303 DXR524303 EHN524303 ERJ524303 FBF524303 FLB524303 FUX524303 GET524303 GOP524303 GYL524303 HIH524303 HSD524303 IBZ524303 ILV524303 IVR524303 JFN524303 JPJ524303 JZF524303 KJB524303 KSX524303 LCT524303 LMP524303 LWL524303 MGH524303 MQD524303 MZZ524303 NJV524303 NTR524303 ODN524303 ONJ524303 OXF524303 PHB524303 PQX524303 QAT524303 QKP524303 QUL524303 REH524303 ROD524303 RXZ524303 SHV524303 SRR524303 TBN524303 TLJ524303 TVF524303 UFB524303 UOX524303 UYT524303 VIP524303 VSL524303 WCH524303 WMD524303 WVZ524303 P589830 JN589839 TJ589839 ADF589839 ANB589839 AWX589839 BGT589839 BQP589839 CAL589839 CKH589839 CUD589839 DDZ589839 DNV589839 DXR589839 EHN589839 ERJ589839 FBF589839 FLB589839 FUX589839 GET589839 GOP589839 GYL589839 HIH589839 HSD589839 IBZ589839 ILV589839 IVR589839 JFN589839 JPJ589839 JZF589839 KJB589839 KSX589839 LCT589839 LMP589839 LWL589839 MGH589839 MQD589839 MZZ589839 NJV589839 NTR589839 ODN589839 ONJ589839 OXF589839 PHB589839 PQX589839 QAT589839 QKP589839 QUL589839 REH589839 ROD589839 RXZ589839 SHV589839 SRR589839 TBN589839 TLJ589839 TVF589839 UFB589839 UOX589839 UYT589839 VIP589839 VSL589839 WCH589839 WMD589839 WVZ589839 P655366 JN655375 TJ655375 ADF655375 ANB655375 AWX655375 BGT655375 BQP655375 CAL655375 CKH655375 CUD655375 DDZ655375 DNV655375 DXR655375 EHN655375 ERJ655375 FBF655375 FLB655375 FUX655375 GET655375 GOP655375 GYL655375 HIH655375 HSD655375 IBZ655375 ILV655375 IVR655375 JFN655375 JPJ655375 JZF655375 KJB655375 KSX655375 LCT655375 LMP655375 LWL655375 MGH655375 MQD655375 MZZ655375 NJV655375 NTR655375 ODN655375 ONJ655375 OXF655375 PHB655375 PQX655375 QAT655375 QKP655375 QUL655375 REH655375 ROD655375 RXZ655375 SHV655375 SRR655375 TBN655375 TLJ655375 TVF655375 UFB655375 UOX655375 UYT655375 VIP655375 VSL655375 WCH655375 WMD655375 WVZ655375 P720902 JN720911 TJ720911 ADF720911 ANB720911 AWX720911 BGT720911 BQP720911 CAL720911 CKH720911 CUD720911 DDZ720911 DNV720911 DXR720911 EHN720911 ERJ720911 FBF720911 FLB720911 FUX720911 GET720911 GOP720911 GYL720911 HIH720911 HSD720911 IBZ720911 ILV720911 IVR720911 JFN720911 JPJ720911 JZF720911 KJB720911 KSX720911 LCT720911 LMP720911 LWL720911 MGH720911 MQD720911 MZZ720911 NJV720911 NTR720911 ODN720911 ONJ720911 OXF720911 PHB720911 PQX720911 QAT720911 QKP720911 QUL720911 REH720911 ROD720911 RXZ720911 SHV720911 SRR720911 TBN720911 TLJ720911 TVF720911 UFB720911 UOX720911 UYT720911 VIP720911 VSL720911 WCH720911 WMD720911 WVZ720911 P786438 JN786447 TJ786447 ADF786447 ANB786447 AWX786447 BGT786447 BQP786447 CAL786447 CKH786447 CUD786447 DDZ786447 DNV786447 DXR786447 EHN786447 ERJ786447 FBF786447 FLB786447 FUX786447 GET786447 GOP786447 GYL786447 HIH786447 HSD786447 IBZ786447 ILV786447 IVR786447 JFN786447 JPJ786447 JZF786447 KJB786447 KSX786447 LCT786447 LMP786447 LWL786447 MGH786447 MQD786447 MZZ786447 NJV786447 NTR786447 ODN786447 ONJ786447 OXF786447 PHB786447 PQX786447 QAT786447 QKP786447 QUL786447 REH786447 ROD786447 RXZ786447 SHV786447 SRR786447 TBN786447 TLJ786447 TVF786447 UFB786447 UOX786447 UYT786447 VIP786447 VSL786447 WCH786447 WMD786447 WVZ786447 P851974 JN851983 TJ851983 ADF851983 ANB851983 AWX851983 BGT851983 BQP851983 CAL851983 CKH851983 CUD851983 DDZ851983 DNV851983 DXR851983 EHN851983 ERJ851983 FBF851983 FLB851983 FUX851983 GET851983 GOP851983 GYL851983 HIH851983 HSD851983 IBZ851983 ILV851983 IVR851983 JFN851983 JPJ851983 JZF851983 KJB851983 KSX851983 LCT851983 LMP851983 LWL851983 MGH851983 MQD851983 MZZ851983 NJV851983 NTR851983 ODN851983 ONJ851983 OXF851983 PHB851983 PQX851983 QAT851983 QKP851983 QUL851983 REH851983 ROD851983 RXZ851983 SHV851983 SRR851983 TBN851983 TLJ851983 TVF851983 UFB851983 UOX851983 UYT851983 VIP851983 VSL851983 WCH851983 WMD851983 WVZ851983 P917510 JN917519 TJ917519 ADF917519 ANB917519 AWX917519 BGT917519 BQP917519 CAL917519 CKH917519 CUD917519 DDZ917519 DNV917519 DXR917519 EHN917519 ERJ917519 FBF917519 FLB917519 FUX917519 GET917519 GOP917519 GYL917519 HIH917519 HSD917519 IBZ917519 ILV917519 IVR917519 JFN917519 JPJ917519 JZF917519 KJB917519 KSX917519 LCT917519 LMP917519 LWL917519 MGH917519 MQD917519 MZZ917519 NJV917519 NTR917519 ODN917519 ONJ917519 OXF917519 PHB917519 PQX917519 QAT917519 QKP917519 QUL917519 REH917519 ROD917519 RXZ917519 SHV917519 SRR917519 TBN917519 TLJ917519 TVF917519 UFB917519 UOX917519 UYT917519 VIP917519 VSL917519 WCH917519 WMD917519 WVZ917519 P983046 JN983055 TJ983055 ADF983055 ANB983055 AWX983055 BGT983055 BQP983055 CAL983055 CKH983055 CUD983055 DDZ983055 DNV983055 DXR983055 EHN983055 ERJ983055 FBF983055 FLB983055 FUX983055 GET983055 GOP983055 GYL983055 HIH983055 HSD983055 IBZ983055 ILV983055 IVR983055 JFN983055 JPJ983055 JZF983055 KJB983055 KSX983055 LCT983055 LMP983055 LWL983055 MGH983055 MQD983055 MZZ983055 NJV983055 NTR983055 ODN983055 ONJ983055 OXF983055 PHB983055 PQX983055 QAT983055 QKP983055 QUL983055 REH983055 ROD983055 RXZ983055 SHV983055 SRR983055 TBN983055 TLJ983055 TVF983055 UFB983055 UOX983055 UYT983055 VIP983055 VSL983055 WCH983055 WMD983055 WVZ983055 J15 JH15 TD15 ACZ15 AMV15 AWR15 BGN15 BQJ15 CAF15 CKB15 CTX15 DDT15 DNP15 DXL15 EHH15 ERD15 FAZ15 FKV15 FUR15 GEN15 GOJ15 GYF15 HIB15 HRX15 IBT15 ILP15 IVL15 JFH15 JPD15 JYZ15 KIV15 KSR15 LCN15 LMJ15 LWF15 MGB15 MPX15 MZT15 NJP15 NTL15 ODH15 OND15 OWZ15 PGV15 PQR15 QAN15 QKJ15 QUF15 REB15 RNX15 RXT15 SHP15 SRL15 TBH15 TLD15 TUZ15 UEV15 UOR15 UYN15 VIJ15 VSF15 WCB15 WLX15 WVT15 L65551 JJ65551 TF65551 ADB65551 AMX65551 AWT65551 BGP65551 BQL65551 CAH65551 CKD65551 CTZ65551 DDV65551 DNR65551 DXN65551 EHJ65551 ERF65551 FBB65551 FKX65551 FUT65551 GEP65551 GOL65551 GYH65551 HID65551 HRZ65551 IBV65551 ILR65551 IVN65551 JFJ65551 JPF65551 JZB65551 KIX65551 KST65551 LCP65551 LML65551 LWH65551 MGD65551 MPZ65551 MZV65551 NJR65551 NTN65551 ODJ65551 ONF65551 OXB65551 PGX65551 PQT65551 QAP65551 QKL65551 QUH65551 RED65551 RNZ65551 RXV65551 SHR65551 SRN65551 TBJ65551 TLF65551 TVB65551 UEX65551 UOT65551 UYP65551 VIL65551 VSH65551 WCD65551 WLZ65551 WVV65551 L131087 JJ131087 TF131087 ADB131087 AMX131087 AWT131087 BGP131087 BQL131087 CAH131087 CKD131087 CTZ131087 DDV131087 DNR131087 DXN131087 EHJ131087 ERF131087 FBB131087 FKX131087 FUT131087 GEP131087 GOL131087 GYH131087 HID131087 HRZ131087 IBV131087 ILR131087 IVN131087 JFJ131087 JPF131087 JZB131087 KIX131087 KST131087 LCP131087 LML131087 LWH131087 MGD131087 MPZ131087 MZV131087 NJR131087 NTN131087 ODJ131087 ONF131087 OXB131087 PGX131087 PQT131087 QAP131087 QKL131087 QUH131087 RED131087 RNZ131087 RXV131087 SHR131087 SRN131087 TBJ131087 TLF131087 TVB131087 UEX131087 UOT131087 UYP131087 VIL131087 VSH131087 WCD131087 WLZ131087 WVV131087 L196623 JJ196623 TF196623 ADB196623 AMX196623 AWT196623 BGP196623 BQL196623 CAH196623 CKD196623 CTZ196623 DDV196623 DNR196623 DXN196623 EHJ196623 ERF196623 FBB196623 FKX196623 FUT196623 GEP196623 GOL196623 GYH196623 HID196623 HRZ196623 IBV196623 ILR196623 IVN196623 JFJ196623 JPF196623 JZB196623 KIX196623 KST196623 LCP196623 LML196623 LWH196623 MGD196623 MPZ196623 MZV196623 NJR196623 NTN196623 ODJ196623 ONF196623 OXB196623 PGX196623 PQT196623 QAP196623 QKL196623 QUH196623 RED196623 RNZ196623 RXV196623 SHR196623 SRN196623 TBJ196623 TLF196623 TVB196623 UEX196623 UOT196623 UYP196623 VIL196623 VSH196623 WCD196623 WLZ196623 WVV196623 L262159 JJ262159 TF262159 ADB262159 AMX262159 AWT262159 BGP262159 BQL262159 CAH262159 CKD262159 CTZ262159 DDV262159 DNR262159 DXN262159 EHJ262159 ERF262159 FBB262159 FKX262159 FUT262159 GEP262159 GOL262159 GYH262159 HID262159 HRZ262159 IBV262159 ILR262159 IVN262159 JFJ262159 JPF262159 JZB262159 KIX262159 KST262159 LCP262159 LML262159 LWH262159 MGD262159 MPZ262159 MZV262159 NJR262159 NTN262159 ODJ262159 ONF262159 OXB262159 PGX262159 PQT262159 QAP262159 QKL262159 QUH262159 RED262159 RNZ262159 RXV262159 SHR262159 SRN262159 TBJ262159 TLF262159 TVB262159 UEX262159 UOT262159 UYP262159 VIL262159 VSH262159 WCD262159 WLZ262159 WVV262159 L327695 JJ327695 TF327695 ADB327695 AMX327695 AWT327695 BGP327695 BQL327695 CAH327695 CKD327695 CTZ327695 DDV327695 DNR327695 DXN327695 EHJ327695 ERF327695 FBB327695 FKX327695 FUT327695 GEP327695 GOL327695 GYH327695 HID327695 HRZ327695 IBV327695 ILR327695 IVN327695 JFJ327695 JPF327695 JZB327695 KIX327695 KST327695 LCP327695 LML327695 LWH327695 MGD327695 MPZ327695 MZV327695 NJR327695 NTN327695 ODJ327695 ONF327695 OXB327695 PGX327695 PQT327695 QAP327695 QKL327695 QUH327695 RED327695 RNZ327695 RXV327695 SHR327695 SRN327695 TBJ327695 TLF327695 TVB327695 UEX327695 UOT327695 UYP327695 VIL327695 VSH327695 WCD327695 WLZ327695 WVV327695 L393231 JJ393231 TF393231 ADB393231 AMX393231 AWT393231 BGP393231 BQL393231 CAH393231 CKD393231 CTZ393231 DDV393231 DNR393231 DXN393231 EHJ393231 ERF393231 FBB393231 FKX393231 FUT393231 GEP393231 GOL393231 GYH393231 HID393231 HRZ393231 IBV393231 ILR393231 IVN393231 JFJ393231 JPF393231 JZB393231 KIX393231 KST393231 LCP393231 LML393231 LWH393231 MGD393231 MPZ393231 MZV393231 NJR393231 NTN393231 ODJ393231 ONF393231 OXB393231 PGX393231 PQT393231 QAP393231 QKL393231 QUH393231 RED393231 RNZ393231 RXV393231 SHR393231 SRN393231 TBJ393231 TLF393231 TVB393231 UEX393231 UOT393231 UYP393231 VIL393231 VSH393231 WCD393231 WLZ393231 WVV393231 L458767 JJ458767 TF458767 ADB458767 AMX458767 AWT458767 BGP458767 BQL458767 CAH458767 CKD458767 CTZ458767 DDV458767 DNR458767 DXN458767 EHJ458767 ERF458767 FBB458767 FKX458767 FUT458767 GEP458767 GOL458767 GYH458767 HID458767 HRZ458767 IBV458767 ILR458767 IVN458767 JFJ458767 JPF458767 JZB458767 KIX458767 KST458767 LCP458767 LML458767 LWH458767 MGD458767 MPZ458767 MZV458767 NJR458767 NTN458767 ODJ458767 ONF458767 OXB458767 PGX458767 PQT458767 QAP458767 QKL458767 QUH458767 RED458767 RNZ458767 RXV458767 SHR458767 SRN458767 TBJ458767 TLF458767 TVB458767 UEX458767 UOT458767 UYP458767 VIL458767 VSH458767 WCD458767 WLZ458767 WVV458767 L524303 JJ524303 TF524303 ADB524303 AMX524303 AWT524303 BGP524303 BQL524303 CAH524303 CKD524303 CTZ524303 DDV524303 DNR524303 DXN524303 EHJ524303 ERF524303 FBB524303 FKX524303 FUT524303 GEP524303 GOL524303 GYH524303 HID524303 HRZ524303 IBV524303 ILR524303 IVN524303 JFJ524303 JPF524303 JZB524303 KIX524303 KST524303 LCP524303 LML524303 LWH524303 MGD524303 MPZ524303 MZV524303 NJR524303 NTN524303 ODJ524303 ONF524303 OXB524303 PGX524303 PQT524303 QAP524303 QKL524303 QUH524303 RED524303 RNZ524303 RXV524303 SHR524303 SRN524303 TBJ524303 TLF524303 TVB524303 UEX524303 UOT524303 UYP524303 VIL524303 VSH524303 WCD524303 WLZ524303 WVV524303 L589839 JJ589839 TF589839 ADB589839 AMX589839 AWT589839 BGP589839 BQL589839 CAH589839 CKD589839 CTZ589839 DDV589839 DNR589839 DXN589839 EHJ589839 ERF589839 FBB589839 FKX589839 FUT589839 GEP589839 GOL589839 GYH589839 HID589839 HRZ589839 IBV589839 ILR589839 IVN589839 JFJ589839 JPF589839 JZB589839 KIX589839 KST589839 LCP589839 LML589839 LWH589839 MGD589839 MPZ589839 MZV589839 NJR589839 NTN589839 ODJ589839 ONF589839 OXB589839 PGX589839 PQT589839 QAP589839 QKL589839 QUH589839 RED589839 RNZ589839 RXV589839 SHR589839 SRN589839 TBJ589839 TLF589839 TVB589839 UEX589839 UOT589839 UYP589839 VIL589839 VSH589839 WCD589839 WLZ589839 WVV589839 L655375 JJ655375 TF655375 ADB655375 AMX655375 AWT655375 BGP655375 BQL655375 CAH655375 CKD655375 CTZ655375 DDV655375 DNR655375 DXN655375 EHJ655375 ERF655375 FBB655375 FKX655375 FUT655375 GEP655375 GOL655375 GYH655375 HID655375 HRZ655375 IBV655375 ILR655375 IVN655375 JFJ655375 JPF655375 JZB655375 KIX655375 KST655375 LCP655375 LML655375 LWH655375 MGD655375 MPZ655375 MZV655375 NJR655375 NTN655375 ODJ655375 ONF655375 OXB655375 PGX655375 PQT655375 QAP655375 QKL655375 QUH655375 RED655375 RNZ655375 RXV655375 SHR655375 SRN655375 TBJ655375 TLF655375 TVB655375 UEX655375 UOT655375 UYP655375 VIL655375 VSH655375 WCD655375 WLZ655375 WVV655375 L720911 JJ720911 TF720911 ADB720911 AMX720911 AWT720911 BGP720911 BQL720911 CAH720911 CKD720911 CTZ720911 DDV720911 DNR720911 DXN720911 EHJ720911 ERF720911 FBB720911 FKX720911 FUT720911 GEP720911 GOL720911 GYH720911 HID720911 HRZ720911 IBV720911 ILR720911 IVN720911 JFJ720911 JPF720911 JZB720911 KIX720911 KST720911 LCP720911 LML720911 LWH720911 MGD720911 MPZ720911 MZV720911 NJR720911 NTN720911 ODJ720911 ONF720911 OXB720911 PGX720911 PQT720911 QAP720911 QKL720911 QUH720911 RED720911 RNZ720911 RXV720911 SHR720911 SRN720911 TBJ720911 TLF720911 TVB720911 UEX720911 UOT720911 UYP720911 VIL720911 VSH720911 WCD720911 WLZ720911 WVV720911 L786447 JJ786447 TF786447 ADB786447 AMX786447 AWT786447 BGP786447 BQL786447 CAH786447 CKD786447 CTZ786447 DDV786447 DNR786447 DXN786447 EHJ786447 ERF786447 FBB786447 FKX786447 FUT786447 GEP786447 GOL786447 GYH786447 HID786447 HRZ786447 IBV786447 ILR786447 IVN786447 JFJ786447 JPF786447 JZB786447 KIX786447 KST786447 LCP786447 LML786447 LWH786447 MGD786447 MPZ786447 MZV786447 NJR786447 NTN786447 ODJ786447 ONF786447 OXB786447 PGX786447 PQT786447 QAP786447 QKL786447 QUH786447 RED786447 RNZ786447 RXV786447 SHR786447 SRN786447 TBJ786447 TLF786447 TVB786447 UEX786447 UOT786447 UYP786447 VIL786447 VSH786447 WCD786447 WLZ786447 WVV786447 L851983 JJ851983 TF851983 ADB851983 AMX851983 AWT851983 BGP851983 BQL851983 CAH851983 CKD851983 CTZ851983 DDV851983 DNR851983 DXN851983 EHJ851983 ERF851983 FBB851983 FKX851983 FUT851983 GEP851983 GOL851983 GYH851983 HID851983 HRZ851983 IBV851983 ILR851983 IVN851983 JFJ851983 JPF851983 JZB851983 KIX851983 KST851983 LCP851983 LML851983 LWH851983 MGD851983 MPZ851983 MZV851983 NJR851983 NTN851983 ODJ851983 ONF851983 OXB851983 PGX851983 PQT851983 QAP851983 QKL851983 QUH851983 RED851983 RNZ851983 RXV851983 SHR851983 SRN851983 TBJ851983 TLF851983 TVB851983 UEX851983 UOT851983 UYP851983 VIL851983 VSH851983 WCD851983 WLZ851983 WVV851983 L917519 JJ917519 TF917519 ADB917519 AMX917519 AWT917519 BGP917519 BQL917519 CAH917519 CKD917519 CTZ917519 DDV917519 DNR917519 DXN917519 EHJ917519 ERF917519 FBB917519 FKX917519 FUT917519 GEP917519 GOL917519 GYH917519 HID917519 HRZ917519 IBV917519 ILR917519 IVN917519 JFJ917519 JPF917519 JZB917519 KIX917519 KST917519 LCP917519 LML917519 LWH917519 MGD917519 MPZ917519 MZV917519 NJR917519 NTN917519 ODJ917519 ONF917519 OXB917519 PGX917519 PQT917519 QAP917519 QKL917519 QUH917519 RED917519 RNZ917519 RXV917519 SHR917519 SRN917519 TBJ917519 TLF917519 TVB917519 UEX917519 UOT917519 UYP917519 VIL917519 VSH917519 WCD917519 WLZ917519 WVV917519 L983055 JJ983055 TF983055 ADB983055 AMX983055 AWT983055 BGP983055 BQL983055 CAH983055 CKD983055 CTZ983055 DDV983055 DNR983055 DXN983055 EHJ983055 ERF983055 FBB983055 FKX983055 FUT983055 GEP983055 GOL983055 GYH983055 HID983055 HRZ983055 IBV983055 ILR983055 IVN983055 JFJ983055 JPF983055 JZB983055 KIX983055 KST983055 LCP983055 LML983055 LWH983055 MGD983055 MPZ983055 MZV983055 NJR983055 NTN983055 ODJ983055 ONF983055 OXB983055 PGX983055 PQT983055 QAP983055 QKL983055 QUH983055 RED983055 RNZ983055 RXV983055 SHR983055 SRN983055 TBJ983055 TLF983055 TVB983055 UEX983055 UOT983055 UYP983055 VIL983055 VSH983055 WCD983055 WLZ983055 WVV983055 V10 JT10 TP10 ADL10 ANH10 AXD10 BGZ10 BQV10 CAR10 CKN10 CUJ10 DEF10 DOB10 DXX10 EHT10 ERP10 FBL10 FLH10 FVD10 GEZ10 GOV10 GYR10 HIN10 HSJ10 ICF10 IMB10 IVX10 JFT10 JPP10 JZL10 KJH10 KTD10 LCZ10 LMV10 LWR10 MGN10 MQJ10 NAF10 NKB10 NTX10 ODT10 ONP10 OXL10 PHH10 PRD10 QAZ10 QKV10 QUR10 REN10 ROJ10 RYF10 SIB10 SRX10 TBT10 TLP10 TVL10 UFH10 UPD10 UYZ10 VIV10 VSR10 WCN10 WMJ10 WWF10 X65536 JV65546 TR65546 ADN65546 ANJ65546 AXF65546 BHB65546 BQX65546 CAT65546 CKP65546 CUL65546 DEH65546 DOD65546 DXZ65546 EHV65546 ERR65546 FBN65546 FLJ65546 FVF65546 GFB65546 GOX65546 GYT65546 HIP65546 HSL65546 ICH65546 IMD65546 IVZ65546 JFV65546 JPR65546 JZN65546 KJJ65546 KTF65546 LDB65546 LMX65546 LWT65546 MGP65546 MQL65546 NAH65546 NKD65546 NTZ65546 ODV65546 ONR65546 OXN65546 PHJ65546 PRF65546 QBB65546 QKX65546 QUT65546 REP65546 ROL65546 RYH65546 SID65546 SRZ65546 TBV65546 TLR65546 TVN65546 UFJ65546 UPF65546 UZB65546 VIX65546 VST65546 WCP65546 WML65546 WWH65546 X131072 JV131082 TR131082 ADN131082 ANJ131082 AXF131082 BHB131082 BQX131082 CAT131082 CKP131082 CUL131082 DEH131082 DOD131082 DXZ131082 EHV131082 ERR131082 FBN131082 FLJ131082 FVF131082 GFB131082 GOX131082 GYT131082 HIP131082 HSL131082 ICH131082 IMD131082 IVZ131082 JFV131082 JPR131082 JZN131082 KJJ131082 KTF131082 LDB131082 LMX131082 LWT131082 MGP131082 MQL131082 NAH131082 NKD131082 NTZ131082 ODV131082 ONR131082 OXN131082 PHJ131082 PRF131082 QBB131082 QKX131082 QUT131082 REP131082 ROL131082 RYH131082 SID131082 SRZ131082 TBV131082 TLR131082 TVN131082 UFJ131082 UPF131082 UZB131082 VIX131082 VST131082 WCP131082 WML131082 WWH131082 X196608 JV196618 TR196618 ADN196618 ANJ196618 AXF196618 BHB196618 BQX196618 CAT196618 CKP196618 CUL196618 DEH196618 DOD196618 DXZ196618 EHV196618 ERR196618 FBN196618 FLJ196618 FVF196618 GFB196618 GOX196618 GYT196618 HIP196618 HSL196618 ICH196618 IMD196618 IVZ196618 JFV196618 JPR196618 JZN196618 KJJ196618 KTF196618 LDB196618 LMX196618 LWT196618 MGP196618 MQL196618 NAH196618 NKD196618 NTZ196618 ODV196618 ONR196618 OXN196618 PHJ196618 PRF196618 QBB196618 QKX196618 QUT196618 REP196618 ROL196618 RYH196618 SID196618 SRZ196618 TBV196618 TLR196618 TVN196618 UFJ196618 UPF196618 UZB196618 VIX196618 VST196618 WCP196618 WML196618 WWH196618 X262144 JV262154 TR262154 ADN262154 ANJ262154 AXF262154 BHB262154 BQX262154 CAT262154 CKP262154 CUL262154 DEH262154 DOD262154 DXZ262154 EHV262154 ERR262154 FBN262154 FLJ262154 FVF262154 GFB262154 GOX262154 GYT262154 HIP262154 HSL262154 ICH262154 IMD262154 IVZ262154 JFV262154 JPR262154 JZN262154 KJJ262154 KTF262154 LDB262154 LMX262154 LWT262154 MGP262154 MQL262154 NAH262154 NKD262154 NTZ262154 ODV262154 ONR262154 OXN262154 PHJ262154 PRF262154 QBB262154 QKX262154 QUT262154 REP262154 ROL262154 RYH262154 SID262154 SRZ262154 TBV262154 TLR262154 TVN262154 UFJ262154 UPF262154 UZB262154 VIX262154 VST262154 WCP262154 WML262154 WWH262154 X327680 JV327690 TR327690 ADN327690 ANJ327690 AXF327690 BHB327690 BQX327690 CAT327690 CKP327690 CUL327690 DEH327690 DOD327690 DXZ327690 EHV327690 ERR327690 FBN327690 FLJ327690 FVF327690 GFB327690 GOX327690 GYT327690 HIP327690 HSL327690 ICH327690 IMD327690 IVZ327690 JFV327690 JPR327690 JZN327690 KJJ327690 KTF327690 LDB327690 LMX327690 LWT327690 MGP327690 MQL327690 NAH327690 NKD327690 NTZ327690 ODV327690 ONR327690 OXN327690 PHJ327690 PRF327690 QBB327690 QKX327690 QUT327690 REP327690 ROL327690 RYH327690 SID327690 SRZ327690 TBV327690 TLR327690 TVN327690 UFJ327690 UPF327690 UZB327690 VIX327690 VST327690 WCP327690 WML327690 WWH327690 X393216 JV393226 TR393226 ADN393226 ANJ393226 AXF393226 BHB393226 BQX393226 CAT393226 CKP393226 CUL393226 DEH393226 DOD393226 DXZ393226 EHV393226 ERR393226 FBN393226 FLJ393226 FVF393226 GFB393226 GOX393226 GYT393226 HIP393226 HSL393226 ICH393226 IMD393226 IVZ393226 JFV393226 JPR393226 JZN393226 KJJ393226 KTF393226 LDB393226 LMX393226 LWT393226 MGP393226 MQL393226 NAH393226 NKD393226 NTZ393226 ODV393226 ONR393226 OXN393226 PHJ393226 PRF393226 QBB393226 QKX393226 QUT393226 REP393226 ROL393226 RYH393226 SID393226 SRZ393226 TBV393226 TLR393226 TVN393226 UFJ393226 UPF393226 UZB393226 VIX393226 VST393226 WCP393226 WML393226 WWH393226 X458752 JV458762 TR458762 ADN458762 ANJ458762 AXF458762 BHB458762 BQX458762 CAT458762 CKP458762 CUL458762 DEH458762 DOD458762 DXZ458762 EHV458762 ERR458762 FBN458762 FLJ458762 FVF458762 GFB458762 GOX458762 GYT458762 HIP458762 HSL458762 ICH458762 IMD458762 IVZ458762 JFV458762 JPR458762 JZN458762 KJJ458762 KTF458762 LDB458762 LMX458762 LWT458762 MGP458762 MQL458762 NAH458762 NKD458762 NTZ458762 ODV458762 ONR458762 OXN458762 PHJ458762 PRF458762 QBB458762 QKX458762 QUT458762 REP458762 ROL458762 RYH458762 SID458762 SRZ458762 TBV458762 TLR458762 TVN458762 UFJ458762 UPF458762 UZB458762 VIX458762 VST458762 WCP458762 WML458762 WWH458762 X524288 JV524298 TR524298 ADN524298 ANJ524298 AXF524298 BHB524298 BQX524298 CAT524298 CKP524298 CUL524298 DEH524298 DOD524298 DXZ524298 EHV524298 ERR524298 FBN524298 FLJ524298 FVF524298 GFB524298 GOX524298 GYT524298 HIP524298 HSL524298 ICH524298 IMD524298 IVZ524298 JFV524298 JPR524298 JZN524298 KJJ524298 KTF524298 LDB524298 LMX524298 LWT524298 MGP524298 MQL524298 NAH524298 NKD524298 NTZ524298 ODV524298 ONR524298 OXN524298 PHJ524298 PRF524298 QBB524298 QKX524298 QUT524298 REP524298 ROL524298 RYH524298 SID524298 SRZ524298 TBV524298 TLR524298 TVN524298 UFJ524298 UPF524298 UZB524298 VIX524298 VST524298 WCP524298 WML524298 WWH524298 X589824 JV589834 TR589834 ADN589834 ANJ589834 AXF589834 BHB589834 BQX589834 CAT589834 CKP589834 CUL589834 DEH589834 DOD589834 DXZ589834 EHV589834 ERR589834 FBN589834 FLJ589834 FVF589834 GFB589834 GOX589834 GYT589834 HIP589834 HSL589834 ICH589834 IMD589834 IVZ589834 JFV589834 JPR589834 JZN589834 KJJ589834 KTF589834 LDB589834 LMX589834 LWT589834 MGP589834 MQL589834 NAH589834 NKD589834 NTZ589834 ODV589834 ONR589834 OXN589834 PHJ589834 PRF589834 QBB589834 QKX589834 QUT589834 REP589834 ROL589834 RYH589834 SID589834 SRZ589834 TBV589834 TLR589834 TVN589834 UFJ589834 UPF589834 UZB589834 VIX589834 VST589834 WCP589834 WML589834 WWH589834 X655360 JV655370 TR655370 ADN655370 ANJ655370 AXF655370 BHB655370 BQX655370 CAT655370 CKP655370 CUL655370 DEH655370 DOD655370 DXZ655370 EHV655370 ERR655370 FBN655370 FLJ655370 FVF655370 GFB655370 GOX655370 GYT655370 HIP655370 HSL655370 ICH655370 IMD655370 IVZ655370 JFV655370 JPR655370 JZN655370 KJJ655370 KTF655370 LDB655370 LMX655370 LWT655370 MGP655370 MQL655370 NAH655370 NKD655370 NTZ655370 ODV655370 ONR655370 OXN655370 PHJ655370 PRF655370 QBB655370 QKX655370 QUT655370 REP655370 ROL655370 RYH655370 SID655370 SRZ655370 TBV655370 TLR655370 TVN655370 UFJ655370 UPF655370 UZB655370 VIX655370 VST655370 WCP655370 WML655370 WWH655370 X720896 JV720906 TR720906 ADN720906 ANJ720906 AXF720906 BHB720906 BQX720906 CAT720906 CKP720906 CUL720906 DEH720906 DOD720906 DXZ720906 EHV720906 ERR720906 FBN720906 FLJ720906 FVF720906 GFB720906 GOX720906 GYT720906 HIP720906 HSL720906 ICH720906 IMD720906 IVZ720906 JFV720906 JPR720906 JZN720906 KJJ720906 KTF720906 LDB720906 LMX720906 LWT720906 MGP720906 MQL720906 NAH720906 NKD720906 NTZ720906 ODV720906 ONR720906 OXN720906 PHJ720906 PRF720906 QBB720906 QKX720906 QUT720906 REP720906 ROL720906 RYH720906 SID720906 SRZ720906 TBV720906 TLR720906 TVN720906 UFJ720906 UPF720906 UZB720906 VIX720906 VST720906 WCP720906 WML720906 WWH720906 X786432 JV786442 TR786442 ADN786442 ANJ786442 AXF786442 BHB786442 BQX786442 CAT786442 CKP786442 CUL786442 DEH786442 DOD786442 DXZ786442 EHV786442 ERR786442 FBN786442 FLJ786442 FVF786442 GFB786442 GOX786442 GYT786442 HIP786442 HSL786442 ICH786442 IMD786442 IVZ786442 JFV786442 JPR786442 JZN786442 KJJ786442 KTF786442 LDB786442 LMX786442 LWT786442 MGP786442 MQL786442 NAH786442 NKD786442 NTZ786442 ODV786442 ONR786442 OXN786442 PHJ786442 PRF786442 QBB786442 QKX786442 QUT786442 REP786442 ROL786442 RYH786442 SID786442 SRZ786442 TBV786442 TLR786442 TVN786442 UFJ786442 UPF786442 UZB786442 VIX786442 VST786442 WCP786442 WML786442 WWH786442 X851968 JV851978 TR851978 ADN851978 ANJ851978 AXF851978 BHB851978 BQX851978 CAT851978 CKP851978 CUL851978 DEH851978 DOD851978 DXZ851978 EHV851978 ERR851978 FBN851978 FLJ851978 FVF851978 GFB851978 GOX851978 GYT851978 HIP851978 HSL851978 ICH851978 IMD851978 IVZ851978 JFV851978 JPR851978 JZN851978 KJJ851978 KTF851978 LDB851978 LMX851978 LWT851978 MGP851978 MQL851978 NAH851978 NKD851978 NTZ851978 ODV851978 ONR851978 OXN851978 PHJ851978 PRF851978 QBB851978 QKX851978 QUT851978 REP851978 ROL851978 RYH851978 SID851978 SRZ851978 TBV851978 TLR851978 TVN851978 UFJ851978 UPF851978 UZB851978 VIX851978 VST851978 WCP851978 WML851978 WWH851978 X917504 JV917514 TR917514 ADN917514 ANJ917514 AXF917514 BHB917514 BQX917514 CAT917514 CKP917514 CUL917514 DEH917514 DOD917514 DXZ917514 EHV917514 ERR917514 FBN917514 FLJ917514 FVF917514 GFB917514 GOX917514 GYT917514 HIP917514 HSL917514 ICH917514 IMD917514 IVZ917514 JFV917514 JPR917514 JZN917514 KJJ917514 KTF917514 LDB917514 LMX917514 LWT917514 MGP917514 MQL917514 NAH917514 NKD917514 NTZ917514 ODV917514 ONR917514 OXN917514 PHJ917514 PRF917514 QBB917514 QKX917514 QUT917514 REP917514 ROL917514 RYH917514 SID917514 SRZ917514 TBV917514 TLR917514 TVN917514 UFJ917514 UPF917514 UZB917514 VIX917514 VST917514 WCP917514 WML917514 WWH917514 X983040 JV983050 TR983050 ADN983050 ANJ983050 AXF983050 BHB983050 BQX983050 CAT983050 CKP983050 CUL983050 DEH983050 DOD983050 DXZ983050 EHV983050 ERR983050 FBN983050 FLJ983050 FVF983050 GFB983050 GOX983050 GYT983050 HIP983050 HSL983050 ICH983050 IMD983050 IVZ983050 JFV983050 JPR983050 JZN983050 KJJ983050 KTF983050 LDB983050 LMX983050 LWT983050 MGP983050 MQL983050 NAH983050 NKD983050 NTZ983050 ODV983050 ONR983050 OXN983050 PHJ983050 PRF983050 QBB983050 QKX983050 QUT983050 REP983050 ROL983050 RYH983050 SID983050 SRZ983050 TBV983050 TLR983050 TVN983050 UFJ983050 UPF983050 UZB983050 VIX983050 VST983050 WCP983050 WML983050 WWH983050 R10 JP10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T65536 JR65546 TN65546 ADJ65546 ANF65546 AXB65546 BGX65546 BQT65546 CAP65546 CKL65546 CUH65546 DED65546 DNZ65546 DXV65546 EHR65546 ERN65546 FBJ65546 FLF65546 FVB65546 GEX65546 GOT65546 GYP65546 HIL65546 HSH65546 ICD65546 ILZ65546 IVV65546 JFR65546 JPN65546 JZJ65546 KJF65546 KTB65546 LCX65546 LMT65546 LWP65546 MGL65546 MQH65546 NAD65546 NJZ65546 NTV65546 ODR65546 ONN65546 OXJ65546 PHF65546 PRB65546 QAX65546 QKT65546 QUP65546 REL65546 ROH65546 RYD65546 SHZ65546 SRV65546 TBR65546 TLN65546 TVJ65546 UFF65546 UPB65546 UYX65546 VIT65546 VSP65546 WCL65546 WMH65546 WWD65546 T131072 JR131082 TN131082 ADJ131082 ANF131082 AXB131082 BGX131082 BQT131082 CAP131082 CKL131082 CUH131082 DED131082 DNZ131082 DXV131082 EHR131082 ERN131082 FBJ131082 FLF131082 FVB131082 GEX131082 GOT131082 GYP131082 HIL131082 HSH131082 ICD131082 ILZ131082 IVV131082 JFR131082 JPN131082 JZJ131082 KJF131082 KTB131082 LCX131082 LMT131082 LWP131082 MGL131082 MQH131082 NAD131082 NJZ131082 NTV131082 ODR131082 ONN131082 OXJ131082 PHF131082 PRB131082 QAX131082 QKT131082 QUP131082 REL131082 ROH131082 RYD131082 SHZ131082 SRV131082 TBR131082 TLN131082 TVJ131082 UFF131082 UPB131082 UYX131082 VIT131082 VSP131082 WCL131082 WMH131082 WWD131082 T196608 JR196618 TN196618 ADJ196618 ANF196618 AXB196618 BGX196618 BQT196618 CAP196618 CKL196618 CUH196618 DED196618 DNZ196618 DXV196618 EHR196618 ERN196618 FBJ196618 FLF196618 FVB196618 GEX196618 GOT196618 GYP196618 HIL196618 HSH196618 ICD196618 ILZ196618 IVV196618 JFR196618 JPN196618 JZJ196618 KJF196618 KTB196618 LCX196618 LMT196618 LWP196618 MGL196618 MQH196618 NAD196618 NJZ196618 NTV196618 ODR196618 ONN196618 OXJ196618 PHF196618 PRB196618 QAX196618 QKT196618 QUP196618 REL196618 ROH196618 RYD196618 SHZ196618 SRV196618 TBR196618 TLN196618 TVJ196618 UFF196618 UPB196618 UYX196618 VIT196618 VSP196618 WCL196618 WMH196618 WWD196618 T262144 JR262154 TN262154 ADJ262154 ANF262154 AXB262154 BGX262154 BQT262154 CAP262154 CKL262154 CUH262154 DED262154 DNZ262154 DXV262154 EHR262154 ERN262154 FBJ262154 FLF262154 FVB262154 GEX262154 GOT262154 GYP262154 HIL262154 HSH262154 ICD262154 ILZ262154 IVV262154 JFR262154 JPN262154 JZJ262154 KJF262154 KTB262154 LCX262154 LMT262154 LWP262154 MGL262154 MQH262154 NAD262154 NJZ262154 NTV262154 ODR262154 ONN262154 OXJ262154 PHF262154 PRB262154 QAX262154 QKT262154 QUP262154 REL262154 ROH262154 RYD262154 SHZ262154 SRV262154 TBR262154 TLN262154 TVJ262154 UFF262154 UPB262154 UYX262154 VIT262154 VSP262154 WCL262154 WMH262154 WWD262154 T327680 JR327690 TN327690 ADJ327690 ANF327690 AXB327690 BGX327690 BQT327690 CAP327690 CKL327690 CUH327690 DED327690 DNZ327690 DXV327690 EHR327690 ERN327690 FBJ327690 FLF327690 FVB327690 GEX327690 GOT327690 GYP327690 HIL327690 HSH327690 ICD327690 ILZ327690 IVV327690 JFR327690 JPN327690 JZJ327690 KJF327690 KTB327690 LCX327690 LMT327690 LWP327690 MGL327690 MQH327690 NAD327690 NJZ327690 NTV327690 ODR327690 ONN327690 OXJ327690 PHF327690 PRB327690 QAX327690 QKT327690 QUP327690 REL327690 ROH327690 RYD327690 SHZ327690 SRV327690 TBR327690 TLN327690 TVJ327690 UFF327690 UPB327690 UYX327690 VIT327690 VSP327690 WCL327690 WMH327690 WWD327690 T393216 JR393226 TN393226 ADJ393226 ANF393226 AXB393226 BGX393226 BQT393226 CAP393226 CKL393226 CUH393226 DED393226 DNZ393226 DXV393226 EHR393226 ERN393226 FBJ393226 FLF393226 FVB393226 GEX393226 GOT393226 GYP393226 HIL393226 HSH393226 ICD393226 ILZ393226 IVV393226 JFR393226 JPN393226 JZJ393226 KJF393226 KTB393226 LCX393226 LMT393226 LWP393226 MGL393226 MQH393226 NAD393226 NJZ393226 NTV393226 ODR393226 ONN393226 OXJ393226 PHF393226 PRB393226 QAX393226 QKT393226 QUP393226 REL393226 ROH393226 RYD393226 SHZ393226 SRV393226 TBR393226 TLN393226 TVJ393226 UFF393226 UPB393226 UYX393226 VIT393226 VSP393226 WCL393226 WMH393226 WWD393226 T458752 JR458762 TN458762 ADJ458762 ANF458762 AXB458762 BGX458762 BQT458762 CAP458762 CKL458762 CUH458762 DED458762 DNZ458762 DXV458762 EHR458762 ERN458762 FBJ458762 FLF458762 FVB458762 GEX458762 GOT458762 GYP458762 HIL458762 HSH458762 ICD458762 ILZ458762 IVV458762 JFR458762 JPN458762 JZJ458762 KJF458762 KTB458762 LCX458762 LMT458762 LWP458762 MGL458762 MQH458762 NAD458762 NJZ458762 NTV458762 ODR458762 ONN458762 OXJ458762 PHF458762 PRB458762 QAX458762 QKT458762 QUP458762 REL458762 ROH458762 RYD458762 SHZ458762 SRV458762 TBR458762 TLN458762 TVJ458762 UFF458762 UPB458762 UYX458762 VIT458762 VSP458762 WCL458762 WMH458762 WWD458762 T524288 JR524298 TN524298 ADJ524298 ANF524298 AXB524298 BGX524298 BQT524298 CAP524298 CKL524298 CUH524298 DED524298 DNZ524298 DXV524298 EHR524298 ERN524298 FBJ524298 FLF524298 FVB524298 GEX524298 GOT524298 GYP524298 HIL524298 HSH524298 ICD524298 ILZ524298 IVV524298 JFR524298 JPN524298 JZJ524298 KJF524298 KTB524298 LCX524298 LMT524298 LWP524298 MGL524298 MQH524298 NAD524298 NJZ524298 NTV524298 ODR524298 ONN524298 OXJ524298 PHF524298 PRB524298 QAX524298 QKT524298 QUP524298 REL524298 ROH524298 RYD524298 SHZ524298 SRV524298 TBR524298 TLN524298 TVJ524298 UFF524298 UPB524298 UYX524298 VIT524298 VSP524298 WCL524298 WMH524298 WWD524298 T589824 JR589834 TN589834 ADJ589834 ANF589834 AXB589834 BGX589834 BQT589834 CAP589834 CKL589834 CUH589834 DED589834 DNZ589834 DXV589834 EHR589834 ERN589834 FBJ589834 FLF589834 FVB589834 GEX589834 GOT589834 GYP589834 HIL589834 HSH589834 ICD589834 ILZ589834 IVV589834 JFR589834 JPN589834 JZJ589834 KJF589834 KTB589834 LCX589834 LMT589834 LWP589834 MGL589834 MQH589834 NAD589834 NJZ589834 NTV589834 ODR589834 ONN589834 OXJ589834 PHF589834 PRB589834 QAX589834 QKT589834 QUP589834 REL589834 ROH589834 RYD589834 SHZ589834 SRV589834 TBR589834 TLN589834 TVJ589834 UFF589834 UPB589834 UYX589834 VIT589834 VSP589834 WCL589834 WMH589834 WWD589834 T655360 JR655370 TN655370 ADJ655370 ANF655370 AXB655370 BGX655370 BQT655370 CAP655370 CKL655370 CUH655370 DED655370 DNZ655370 DXV655370 EHR655370 ERN655370 FBJ655370 FLF655370 FVB655370 GEX655370 GOT655370 GYP655370 HIL655370 HSH655370 ICD655370 ILZ655370 IVV655370 JFR655370 JPN655370 JZJ655370 KJF655370 KTB655370 LCX655370 LMT655370 LWP655370 MGL655370 MQH655370 NAD655370 NJZ655370 NTV655370 ODR655370 ONN655370 OXJ655370 PHF655370 PRB655370 QAX655370 QKT655370 QUP655370 REL655370 ROH655370 RYD655370 SHZ655370 SRV655370 TBR655370 TLN655370 TVJ655370 UFF655370 UPB655370 UYX655370 VIT655370 VSP655370 WCL655370 WMH655370 WWD655370 T720896 JR720906 TN720906 ADJ720906 ANF720906 AXB720906 BGX720906 BQT720906 CAP720906 CKL720906 CUH720906 DED720906 DNZ720906 DXV720906 EHR720906 ERN720906 FBJ720906 FLF720906 FVB720906 GEX720906 GOT720906 GYP720906 HIL720906 HSH720906 ICD720906 ILZ720906 IVV720906 JFR720906 JPN720906 JZJ720906 KJF720906 KTB720906 LCX720906 LMT720906 LWP720906 MGL720906 MQH720906 NAD720906 NJZ720906 NTV720906 ODR720906 ONN720906 OXJ720906 PHF720906 PRB720906 QAX720906 QKT720906 QUP720906 REL720906 ROH720906 RYD720906 SHZ720906 SRV720906 TBR720906 TLN720906 TVJ720906 UFF720906 UPB720906 UYX720906 VIT720906 VSP720906 WCL720906 WMH720906 WWD720906 T786432 JR786442 TN786442 ADJ786442 ANF786442 AXB786442 BGX786442 BQT786442 CAP786442 CKL786442 CUH786442 DED786442 DNZ786442 DXV786442 EHR786442 ERN786442 FBJ786442 FLF786442 FVB786442 GEX786442 GOT786442 GYP786442 HIL786442 HSH786442 ICD786442 ILZ786442 IVV786442 JFR786442 JPN786442 JZJ786442 KJF786442 KTB786442 LCX786442 LMT786442 LWP786442 MGL786442 MQH786442 NAD786442 NJZ786442 NTV786442 ODR786442 ONN786442 OXJ786442 PHF786442 PRB786442 QAX786442 QKT786442 QUP786442 REL786442 ROH786442 RYD786442 SHZ786442 SRV786442 TBR786442 TLN786442 TVJ786442 UFF786442 UPB786442 UYX786442 VIT786442 VSP786442 WCL786442 WMH786442 WWD786442 T851968 JR851978 TN851978 ADJ851978 ANF851978 AXB851978 BGX851978 BQT851978 CAP851978 CKL851978 CUH851978 DED851978 DNZ851978 DXV851978 EHR851978 ERN851978 FBJ851978 FLF851978 FVB851978 GEX851978 GOT851978 GYP851978 HIL851978 HSH851978 ICD851978 ILZ851978 IVV851978 JFR851978 JPN851978 JZJ851978 KJF851978 KTB851978 LCX851978 LMT851978 LWP851978 MGL851978 MQH851978 NAD851978 NJZ851978 NTV851978 ODR851978 ONN851978 OXJ851978 PHF851978 PRB851978 QAX851978 QKT851978 QUP851978 REL851978 ROH851978 RYD851978 SHZ851978 SRV851978 TBR851978 TLN851978 TVJ851978 UFF851978 UPB851978 UYX851978 VIT851978 VSP851978 WCL851978 WMH851978 WWD851978 T917504 JR917514 TN917514 ADJ917514 ANF917514 AXB917514 BGX917514 BQT917514 CAP917514 CKL917514 CUH917514 DED917514 DNZ917514 DXV917514 EHR917514 ERN917514 FBJ917514 FLF917514 FVB917514 GEX917514 GOT917514 GYP917514 HIL917514 HSH917514 ICD917514 ILZ917514 IVV917514 JFR917514 JPN917514 JZJ917514 KJF917514 KTB917514 LCX917514 LMT917514 LWP917514 MGL917514 MQH917514 NAD917514 NJZ917514 NTV917514 ODR917514 ONN917514 OXJ917514 PHF917514 PRB917514 QAX917514 QKT917514 QUP917514 REL917514 ROH917514 RYD917514 SHZ917514 SRV917514 TBR917514 TLN917514 TVJ917514 UFF917514 UPB917514 UYX917514 VIT917514 VSP917514 WCL917514 WMH917514 WWD917514 T983040 JR983050 TN983050 ADJ983050 ANF983050 AXB983050 BGX983050 BQT983050 CAP983050 CKL983050 CUH983050 DED983050 DNZ983050 DXV983050 EHR983050 ERN983050 FBJ983050 FLF983050 FVB983050 GEX983050 GOT983050 GYP983050 HIL983050 HSH983050 ICD983050 ILZ983050 IVV983050 JFR983050 JPN983050 JZJ983050 KJF983050 KTB983050 LCX983050 LMT983050 LWP983050 MGL983050 MQH983050 NAD983050 NJZ983050 NTV983050 ODR983050 ONN983050 OXJ983050 PHF983050 PRB983050 QAX983050 QKT983050 QUP983050 REL983050 ROH983050 RYD983050 SHZ983050 SRV983050 TBR983050 TLN983050 TVJ983050 UFF983050 UPB983050 UYX983050 VIT983050 VSP983050 WCL983050 WMH983050 WWD983050 N10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P65537 JN65546 TJ65546 ADF65546 ANB65546 AWX65546 BGT65546 BQP65546 CAL65546 CKH65546 CUD65546 DDZ65546 DNV65546 DXR65546 EHN65546 ERJ65546 FBF65546 FLB65546 FUX65546 GET65546 GOP65546 GYL65546 HIH65546 HSD65546 IBZ65546 ILV65546 IVR65546 JFN65546 JPJ65546 JZF65546 KJB65546 KSX65546 LCT65546 LMP65546 LWL65546 MGH65546 MQD65546 MZZ65546 NJV65546 NTR65546 ODN65546 ONJ65546 OXF65546 PHB65546 PQX65546 QAT65546 QKP65546 QUL65546 REH65546 ROD65546 RXZ65546 SHV65546 SRR65546 TBN65546 TLJ65546 TVF65546 UFB65546 UOX65546 UYT65546 VIP65546 VSL65546 WCH65546 WMD65546 WVZ65546 P131073 JN131082 TJ131082 ADF131082 ANB131082 AWX131082 BGT131082 BQP131082 CAL131082 CKH131082 CUD131082 DDZ131082 DNV131082 DXR131082 EHN131082 ERJ131082 FBF131082 FLB131082 FUX131082 GET131082 GOP131082 GYL131082 HIH131082 HSD131082 IBZ131082 ILV131082 IVR131082 JFN131082 JPJ131082 JZF131082 KJB131082 KSX131082 LCT131082 LMP131082 LWL131082 MGH131082 MQD131082 MZZ131082 NJV131082 NTR131082 ODN131082 ONJ131082 OXF131082 PHB131082 PQX131082 QAT131082 QKP131082 QUL131082 REH131082 ROD131082 RXZ131082 SHV131082 SRR131082 TBN131082 TLJ131082 TVF131082 UFB131082 UOX131082 UYT131082 VIP131082 VSL131082 WCH131082 WMD131082 WVZ131082 P196609 JN196618 TJ196618 ADF196618 ANB196618 AWX196618 BGT196618 BQP196618 CAL196618 CKH196618 CUD196618 DDZ196618 DNV196618 DXR196618 EHN196618 ERJ196618 FBF196618 FLB196618 FUX196618 GET196618 GOP196618 GYL196618 HIH196618 HSD196618 IBZ196618 ILV196618 IVR196618 JFN196618 JPJ196618 JZF196618 KJB196618 KSX196618 LCT196618 LMP196618 LWL196618 MGH196618 MQD196618 MZZ196618 NJV196618 NTR196618 ODN196618 ONJ196618 OXF196618 PHB196618 PQX196618 QAT196618 QKP196618 QUL196618 REH196618 ROD196618 RXZ196618 SHV196618 SRR196618 TBN196618 TLJ196618 TVF196618 UFB196618 UOX196618 UYT196618 VIP196618 VSL196618 WCH196618 WMD196618 WVZ196618 P262145 JN262154 TJ262154 ADF262154 ANB262154 AWX262154 BGT262154 BQP262154 CAL262154 CKH262154 CUD262154 DDZ262154 DNV262154 DXR262154 EHN262154 ERJ262154 FBF262154 FLB262154 FUX262154 GET262154 GOP262154 GYL262154 HIH262154 HSD262154 IBZ262154 ILV262154 IVR262154 JFN262154 JPJ262154 JZF262154 KJB262154 KSX262154 LCT262154 LMP262154 LWL262154 MGH262154 MQD262154 MZZ262154 NJV262154 NTR262154 ODN262154 ONJ262154 OXF262154 PHB262154 PQX262154 QAT262154 QKP262154 QUL262154 REH262154 ROD262154 RXZ262154 SHV262154 SRR262154 TBN262154 TLJ262154 TVF262154 UFB262154 UOX262154 UYT262154 VIP262154 VSL262154 WCH262154 WMD262154 WVZ262154 P327681 JN327690 TJ327690 ADF327690 ANB327690 AWX327690 BGT327690 BQP327690 CAL327690 CKH327690 CUD327690 DDZ327690 DNV327690 DXR327690 EHN327690 ERJ327690 FBF327690 FLB327690 FUX327690 GET327690 GOP327690 GYL327690 HIH327690 HSD327690 IBZ327690 ILV327690 IVR327690 JFN327690 JPJ327690 JZF327690 KJB327690 KSX327690 LCT327690 LMP327690 LWL327690 MGH327690 MQD327690 MZZ327690 NJV327690 NTR327690 ODN327690 ONJ327690 OXF327690 PHB327690 PQX327690 QAT327690 QKP327690 QUL327690 REH327690 ROD327690 RXZ327690 SHV327690 SRR327690 TBN327690 TLJ327690 TVF327690 UFB327690 UOX327690 UYT327690 VIP327690 VSL327690 WCH327690 WMD327690 WVZ327690 P393217 JN393226 TJ393226 ADF393226 ANB393226 AWX393226 BGT393226 BQP393226 CAL393226 CKH393226 CUD393226 DDZ393226 DNV393226 DXR393226 EHN393226 ERJ393226 FBF393226 FLB393226 FUX393226 GET393226 GOP393226 GYL393226 HIH393226 HSD393226 IBZ393226 ILV393226 IVR393226 JFN393226 JPJ393226 JZF393226 KJB393226 KSX393226 LCT393226 LMP393226 LWL393226 MGH393226 MQD393226 MZZ393226 NJV393226 NTR393226 ODN393226 ONJ393226 OXF393226 PHB393226 PQX393226 QAT393226 QKP393226 QUL393226 REH393226 ROD393226 RXZ393226 SHV393226 SRR393226 TBN393226 TLJ393226 TVF393226 UFB393226 UOX393226 UYT393226 VIP393226 VSL393226 WCH393226 WMD393226 WVZ393226 P458753 JN458762 TJ458762 ADF458762 ANB458762 AWX458762 BGT458762 BQP458762 CAL458762 CKH458762 CUD458762 DDZ458762 DNV458762 DXR458762 EHN458762 ERJ458762 FBF458762 FLB458762 FUX458762 GET458762 GOP458762 GYL458762 HIH458762 HSD458762 IBZ458762 ILV458762 IVR458762 JFN458762 JPJ458762 JZF458762 KJB458762 KSX458762 LCT458762 LMP458762 LWL458762 MGH458762 MQD458762 MZZ458762 NJV458762 NTR458762 ODN458762 ONJ458762 OXF458762 PHB458762 PQX458762 QAT458762 QKP458762 QUL458762 REH458762 ROD458762 RXZ458762 SHV458762 SRR458762 TBN458762 TLJ458762 TVF458762 UFB458762 UOX458762 UYT458762 VIP458762 VSL458762 WCH458762 WMD458762 WVZ458762 P524289 JN524298 TJ524298 ADF524298 ANB524298 AWX524298 BGT524298 BQP524298 CAL524298 CKH524298 CUD524298 DDZ524298 DNV524298 DXR524298 EHN524298 ERJ524298 FBF524298 FLB524298 FUX524298 GET524298 GOP524298 GYL524298 HIH524298 HSD524298 IBZ524298 ILV524298 IVR524298 JFN524298 JPJ524298 JZF524298 KJB524298 KSX524298 LCT524298 LMP524298 LWL524298 MGH524298 MQD524298 MZZ524298 NJV524298 NTR524298 ODN524298 ONJ524298 OXF524298 PHB524298 PQX524298 QAT524298 QKP524298 QUL524298 REH524298 ROD524298 RXZ524298 SHV524298 SRR524298 TBN524298 TLJ524298 TVF524298 UFB524298 UOX524298 UYT524298 VIP524298 VSL524298 WCH524298 WMD524298 WVZ524298 P589825 JN589834 TJ589834 ADF589834 ANB589834 AWX589834 BGT589834 BQP589834 CAL589834 CKH589834 CUD589834 DDZ589834 DNV589834 DXR589834 EHN589834 ERJ589834 FBF589834 FLB589834 FUX589834 GET589834 GOP589834 GYL589834 HIH589834 HSD589834 IBZ589834 ILV589834 IVR589834 JFN589834 JPJ589834 JZF589834 KJB589834 KSX589834 LCT589834 LMP589834 LWL589834 MGH589834 MQD589834 MZZ589834 NJV589834 NTR589834 ODN589834 ONJ589834 OXF589834 PHB589834 PQX589834 QAT589834 QKP589834 QUL589834 REH589834 ROD589834 RXZ589834 SHV589834 SRR589834 TBN589834 TLJ589834 TVF589834 UFB589834 UOX589834 UYT589834 VIP589834 VSL589834 WCH589834 WMD589834 WVZ589834 P655361 JN655370 TJ655370 ADF655370 ANB655370 AWX655370 BGT655370 BQP655370 CAL655370 CKH655370 CUD655370 DDZ655370 DNV655370 DXR655370 EHN655370 ERJ655370 FBF655370 FLB655370 FUX655370 GET655370 GOP655370 GYL655370 HIH655370 HSD655370 IBZ655370 ILV655370 IVR655370 JFN655370 JPJ655370 JZF655370 KJB655370 KSX655370 LCT655370 LMP655370 LWL655370 MGH655370 MQD655370 MZZ655370 NJV655370 NTR655370 ODN655370 ONJ655370 OXF655370 PHB655370 PQX655370 QAT655370 QKP655370 QUL655370 REH655370 ROD655370 RXZ655370 SHV655370 SRR655370 TBN655370 TLJ655370 TVF655370 UFB655370 UOX655370 UYT655370 VIP655370 VSL655370 WCH655370 WMD655370 WVZ655370 P720897 JN720906 TJ720906 ADF720906 ANB720906 AWX720906 BGT720906 BQP720906 CAL720906 CKH720906 CUD720906 DDZ720906 DNV720906 DXR720906 EHN720906 ERJ720906 FBF720906 FLB720906 FUX720906 GET720906 GOP720906 GYL720906 HIH720906 HSD720906 IBZ720906 ILV720906 IVR720906 JFN720906 JPJ720906 JZF720906 KJB720906 KSX720906 LCT720906 LMP720906 LWL720906 MGH720906 MQD720906 MZZ720906 NJV720906 NTR720906 ODN720906 ONJ720906 OXF720906 PHB720906 PQX720906 QAT720906 QKP720906 QUL720906 REH720906 ROD720906 RXZ720906 SHV720906 SRR720906 TBN720906 TLJ720906 TVF720906 UFB720906 UOX720906 UYT720906 VIP720906 VSL720906 WCH720906 WMD720906 WVZ720906 P786433 JN786442 TJ786442 ADF786442 ANB786442 AWX786442 BGT786442 BQP786442 CAL786442 CKH786442 CUD786442 DDZ786442 DNV786442 DXR786442 EHN786442 ERJ786442 FBF786442 FLB786442 FUX786442 GET786442 GOP786442 GYL786442 HIH786442 HSD786442 IBZ786442 ILV786442 IVR786442 JFN786442 JPJ786442 JZF786442 KJB786442 KSX786442 LCT786442 LMP786442 LWL786442 MGH786442 MQD786442 MZZ786442 NJV786442 NTR786442 ODN786442 ONJ786442 OXF786442 PHB786442 PQX786442 QAT786442 QKP786442 QUL786442 REH786442 ROD786442 RXZ786442 SHV786442 SRR786442 TBN786442 TLJ786442 TVF786442 UFB786442 UOX786442 UYT786442 VIP786442 VSL786442 WCH786442 WMD786442 WVZ786442 P851969 JN851978 TJ851978 ADF851978 ANB851978 AWX851978 BGT851978 BQP851978 CAL851978 CKH851978 CUD851978 DDZ851978 DNV851978 DXR851978 EHN851978 ERJ851978 FBF851978 FLB851978 FUX851978 GET851978 GOP851978 GYL851978 HIH851978 HSD851978 IBZ851978 ILV851978 IVR851978 JFN851978 JPJ851978 JZF851978 KJB851978 KSX851978 LCT851978 LMP851978 LWL851978 MGH851978 MQD851978 MZZ851978 NJV851978 NTR851978 ODN851978 ONJ851978 OXF851978 PHB851978 PQX851978 QAT851978 QKP851978 QUL851978 REH851978 ROD851978 RXZ851978 SHV851978 SRR851978 TBN851978 TLJ851978 TVF851978 UFB851978 UOX851978 UYT851978 VIP851978 VSL851978 WCH851978 WMD851978 WVZ851978 P917505 JN917514 TJ917514 ADF917514 ANB917514 AWX917514 BGT917514 BQP917514 CAL917514 CKH917514 CUD917514 DDZ917514 DNV917514 DXR917514 EHN917514 ERJ917514 FBF917514 FLB917514 FUX917514 GET917514 GOP917514 GYL917514 HIH917514 HSD917514 IBZ917514 ILV917514 IVR917514 JFN917514 JPJ917514 JZF917514 KJB917514 KSX917514 LCT917514 LMP917514 LWL917514 MGH917514 MQD917514 MZZ917514 NJV917514 NTR917514 ODN917514 ONJ917514 OXF917514 PHB917514 PQX917514 QAT917514 QKP917514 QUL917514 REH917514 ROD917514 RXZ917514 SHV917514 SRR917514 TBN917514 TLJ917514 TVF917514 UFB917514 UOX917514 UYT917514 VIP917514 VSL917514 WCH917514 WMD917514 WVZ917514 P983041 JN983050 TJ983050 ADF983050 ANB983050 AWX983050 BGT983050 BQP983050 CAL983050 CKH983050 CUD983050 DDZ983050 DNV983050 DXR983050 EHN983050 ERJ983050 FBF983050 FLB983050 FUX983050 GET983050 GOP983050 GYL983050 HIH983050 HSD983050 IBZ983050 ILV983050 IVR983050 JFN983050 JPJ983050 JZF983050 KJB983050 KSX983050 LCT983050 LMP983050 LWL983050 MGH983050 MQD983050 MZZ983050 NJV983050 NTR983050 ODN983050 ONJ983050 OXF983050 PHB983050 PQX983050 QAT983050 QKP983050 QUL983050 REH983050 ROD983050 RXZ983050 SHV983050 SRR983050 TBN983050 TLJ983050 TVF983050 UFB983050 UOX983050 UYT983050 VIP983050 VSL983050 WCH983050 WMD983050 WVZ983050 N5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P65532 JN65541 TJ65541 ADF65541 ANB65541 AWX65541 BGT65541 BQP65541 CAL65541 CKH65541 CUD65541 DDZ65541 DNV65541 DXR65541 EHN65541 ERJ65541 FBF65541 FLB65541 FUX65541 GET65541 GOP65541 GYL65541 HIH65541 HSD65541 IBZ65541 ILV65541 IVR65541 JFN65541 JPJ65541 JZF65541 KJB65541 KSX65541 LCT65541 LMP65541 LWL65541 MGH65541 MQD65541 MZZ65541 NJV65541 NTR65541 ODN65541 ONJ65541 OXF65541 PHB65541 PQX65541 QAT65541 QKP65541 QUL65541 REH65541 ROD65541 RXZ65541 SHV65541 SRR65541 TBN65541 TLJ65541 TVF65541 UFB65541 UOX65541 UYT65541 VIP65541 VSL65541 WCH65541 WMD65541 WVZ65541 P131068 JN131077 TJ131077 ADF131077 ANB131077 AWX131077 BGT131077 BQP131077 CAL131077 CKH131077 CUD131077 DDZ131077 DNV131077 DXR131077 EHN131077 ERJ131077 FBF131077 FLB131077 FUX131077 GET131077 GOP131077 GYL131077 HIH131077 HSD131077 IBZ131077 ILV131077 IVR131077 JFN131077 JPJ131077 JZF131077 KJB131077 KSX131077 LCT131077 LMP131077 LWL131077 MGH131077 MQD131077 MZZ131077 NJV131077 NTR131077 ODN131077 ONJ131077 OXF131077 PHB131077 PQX131077 QAT131077 QKP131077 QUL131077 REH131077 ROD131077 RXZ131077 SHV131077 SRR131077 TBN131077 TLJ131077 TVF131077 UFB131077 UOX131077 UYT131077 VIP131077 VSL131077 WCH131077 WMD131077 WVZ131077 P196604 JN196613 TJ196613 ADF196613 ANB196613 AWX196613 BGT196613 BQP196613 CAL196613 CKH196613 CUD196613 DDZ196613 DNV196613 DXR196613 EHN196613 ERJ196613 FBF196613 FLB196613 FUX196613 GET196613 GOP196613 GYL196613 HIH196613 HSD196613 IBZ196613 ILV196613 IVR196613 JFN196613 JPJ196613 JZF196613 KJB196613 KSX196613 LCT196613 LMP196613 LWL196613 MGH196613 MQD196613 MZZ196613 NJV196613 NTR196613 ODN196613 ONJ196613 OXF196613 PHB196613 PQX196613 QAT196613 QKP196613 QUL196613 REH196613 ROD196613 RXZ196613 SHV196613 SRR196613 TBN196613 TLJ196613 TVF196613 UFB196613 UOX196613 UYT196613 VIP196613 VSL196613 WCH196613 WMD196613 WVZ196613 P262140 JN262149 TJ262149 ADF262149 ANB262149 AWX262149 BGT262149 BQP262149 CAL262149 CKH262149 CUD262149 DDZ262149 DNV262149 DXR262149 EHN262149 ERJ262149 FBF262149 FLB262149 FUX262149 GET262149 GOP262149 GYL262149 HIH262149 HSD262149 IBZ262149 ILV262149 IVR262149 JFN262149 JPJ262149 JZF262149 KJB262149 KSX262149 LCT262149 LMP262149 LWL262149 MGH262149 MQD262149 MZZ262149 NJV262149 NTR262149 ODN262149 ONJ262149 OXF262149 PHB262149 PQX262149 QAT262149 QKP262149 QUL262149 REH262149 ROD262149 RXZ262149 SHV262149 SRR262149 TBN262149 TLJ262149 TVF262149 UFB262149 UOX262149 UYT262149 VIP262149 VSL262149 WCH262149 WMD262149 WVZ262149 P327676 JN327685 TJ327685 ADF327685 ANB327685 AWX327685 BGT327685 BQP327685 CAL327685 CKH327685 CUD327685 DDZ327685 DNV327685 DXR327685 EHN327685 ERJ327685 FBF327685 FLB327685 FUX327685 GET327685 GOP327685 GYL327685 HIH327685 HSD327685 IBZ327685 ILV327685 IVR327685 JFN327685 JPJ327685 JZF327685 KJB327685 KSX327685 LCT327685 LMP327685 LWL327685 MGH327685 MQD327685 MZZ327685 NJV327685 NTR327685 ODN327685 ONJ327685 OXF327685 PHB327685 PQX327685 QAT327685 QKP327685 QUL327685 REH327685 ROD327685 RXZ327685 SHV327685 SRR327685 TBN327685 TLJ327685 TVF327685 UFB327685 UOX327685 UYT327685 VIP327685 VSL327685 WCH327685 WMD327685 WVZ327685 P393212 JN393221 TJ393221 ADF393221 ANB393221 AWX393221 BGT393221 BQP393221 CAL393221 CKH393221 CUD393221 DDZ393221 DNV393221 DXR393221 EHN393221 ERJ393221 FBF393221 FLB393221 FUX393221 GET393221 GOP393221 GYL393221 HIH393221 HSD393221 IBZ393221 ILV393221 IVR393221 JFN393221 JPJ393221 JZF393221 KJB393221 KSX393221 LCT393221 LMP393221 LWL393221 MGH393221 MQD393221 MZZ393221 NJV393221 NTR393221 ODN393221 ONJ393221 OXF393221 PHB393221 PQX393221 QAT393221 QKP393221 QUL393221 REH393221 ROD393221 RXZ393221 SHV393221 SRR393221 TBN393221 TLJ393221 TVF393221 UFB393221 UOX393221 UYT393221 VIP393221 VSL393221 WCH393221 WMD393221 WVZ393221 P458748 JN458757 TJ458757 ADF458757 ANB458757 AWX458757 BGT458757 BQP458757 CAL458757 CKH458757 CUD458757 DDZ458757 DNV458757 DXR458757 EHN458757 ERJ458757 FBF458757 FLB458757 FUX458757 GET458757 GOP458757 GYL458757 HIH458757 HSD458757 IBZ458757 ILV458757 IVR458757 JFN458757 JPJ458757 JZF458757 KJB458757 KSX458757 LCT458757 LMP458757 LWL458757 MGH458757 MQD458757 MZZ458757 NJV458757 NTR458757 ODN458757 ONJ458757 OXF458757 PHB458757 PQX458757 QAT458757 QKP458757 QUL458757 REH458757 ROD458757 RXZ458757 SHV458757 SRR458757 TBN458757 TLJ458757 TVF458757 UFB458757 UOX458757 UYT458757 VIP458757 VSL458757 WCH458757 WMD458757 WVZ458757 P524284 JN524293 TJ524293 ADF524293 ANB524293 AWX524293 BGT524293 BQP524293 CAL524293 CKH524293 CUD524293 DDZ524293 DNV524293 DXR524293 EHN524293 ERJ524293 FBF524293 FLB524293 FUX524293 GET524293 GOP524293 GYL524293 HIH524293 HSD524293 IBZ524293 ILV524293 IVR524293 JFN524293 JPJ524293 JZF524293 KJB524293 KSX524293 LCT524293 LMP524293 LWL524293 MGH524293 MQD524293 MZZ524293 NJV524293 NTR524293 ODN524293 ONJ524293 OXF524293 PHB524293 PQX524293 QAT524293 QKP524293 QUL524293 REH524293 ROD524293 RXZ524293 SHV524293 SRR524293 TBN524293 TLJ524293 TVF524293 UFB524293 UOX524293 UYT524293 VIP524293 VSL524293 WCH524293 WMD524293 WVZ524293 P589820 JN589829 TJ589829 ADF589829 ANB589829 AWX589829 BGT589829 BQP589829 CAL589829 CKH589829 CUD589829 DDZ589829 DNV589829 DXR589829 EHN589829 ERJ589829 FBF589829 FLB589829 FUX589829 GET589829 GOP589829 GYL589829 HIH589829 HSD589829 IBZ589829 ILV589829 IVR589829 JFN589829 JPJ589829 JZF589829 KJB589829 KSX589829 LCT589829 LMP589829 LWL589829 MGH589829 MQD589829 MZZ589829 NJV589829 NTR589829 ODN589829 ONJ589829 OXF589829 PHB589829 PQX589829 QAT589829 QKP589829 QUL589829 REH589829 ROD589829 RXZ589829 SHV589829 SRR589829 TBN589829 TLJ589829 TVF589829 UFB589829 UOX589829 UYT589829 VIP589829 VSL589829 WCH589829 WMD589829 WVZ589829 P655356 JN655365 TJ655365 ADF655365 ANB655365 AWX655365 BGT655365 BQP655365 CAL655365 CKH655365 CUD655365 DDZ655365 DNV655365 DXR655365 EHN655365 ERJ655365 FBF655365 FLB655365 FUX655365 GET655365 GOP655365 GYL655365 HIH655365 HSD655365 IBZ655365 ILV655365 IVR655365 JFN655365 JPJ655365 JZF655365 KJB655365 KSX655365 LCT655365 LMP655365 LWL655365 MGH655365 MQD655365 MZZ655365 NJV655365 NTR655365 ODN655365 ONJ655365 OXF655365 PHB655365 PQX655365 QAT655365 QKP655365 QUL655365 REH655365 ROD655365 RXZ655365 SHV655365 SRR655365 TBN655365 TLJ655365 TVF655365 UFB655365 UOX655365 UYT655365 VIP655365 VSL655365 WCH655365 WMD655365 WVZ655365 P720892 JN720901 TJ720901 ADF720901 ANB720901 AWX720901 BGT720901 BQP720901 CAL720901 CKH720901 CUD720901 DDZ720901 DNV720901 DXR720901 EHN720901 ERJ720901 FBF720901 FLB720901 FUX720901 GET720901 GOP720901 GYL720901 HIH720901 HSD720901 IBZ720901 ILV720901 IVR720901 JFN720901 JPJ720901 JZF720901 KJB720901 KSX720901 LCT720901 LMP720901 LWL720901 MGH720901 MQD720901 MZZ720901 NJV720901 NTR720901 ODN720901 ONJ720901 OXF720901 PHB720901 PQX720901 QAT720901 QKP720901 QUL720901 REH720901 ROD720901 RXZ720901 SHV720901 SRR720901 TBN720901 TLJ720901 TVF720901 UFB720901 UOX720901 UYT720901 VIP720901 VSL720901 WCH720901 WMD720901 WVZ720901 P786428 JN786437 TJ786437 ADF786437 ANB786437 AWX786437 BGT786437 BQP786437 CAL786437 CKH786437 CUD786437 DDZ786437 DNV786437 DXR786437 EHN786437 ERJ786437 FBF786437 FLB786437 FUX786437 GET786437 GOP786437 GYL786437 HIH786437 HSD786437 IBZ786437 ILV786437 IVR786437 JFN786437 JPJ786437 JZF786437 KJB786437 KSX786437 LCT786437 LMP786437 LWL786437 MGH786437 MQD786437 MZZ786437 NJV786437 NTR786437 ODN786437 ONJ786437 OXF786437 PHB786437 PQX786437 QAT786437 QKP786437 QUL786437 REH786437 ROD786437 RXZ786437 SHV786437 SRR786437 TBN786437 TLJ786437 TVF786437 UFB786437 UOX786437 UYT786437 VIP786437 VSL786437 WCH786437 WMD786437 WVZ786437 P851964 JN851973 TJ851973 ADF851973 ANB851973 AWX851973 BGT851973 BQP851973 CAL851973 CKH851973 CUD851973 DDZ851973 DNV851973 DXR851973 EHN851973 ERJ851973 FBF851973 FLB851973 FUX851973 GET851973 GOP851973 GYL851973 HIH851973 HSD851973 IBZ851973 ILV851973 IVR851973 JFN851973 JPJ851973 JZF851973 KJB851973 KSX851973 LCT851973 LMP851973 LWL851973 MGH851973 MQD851973 MZZ851973 NJV851973 NTR851973 ODN851973 ONJ851973 OXF851973 PHB851973 PQX851973 QAT851973 QKP851973 QUL851973 REH851973 ROD851973 RXZ851973 SHV851973 SRR851973 TBN851973 TLJ851973 TVF851973 UFB851973 UOX851973 UYT851973 VIP851973 VSL851973 WCH851973 WMD851973 WVZ851973 P917500 JN917509 TJ917509 ADF917509 ANB917509 AWX917509 BGT917509 BQP917509 CAL917509 CKH917509 CUD917509 DDZ917509 DNV917509 DXR917509 EHN917509 ERJ917509 FBF917509 FLB917509 FUX917509 GET917509 GOP917509 GYL917509 HIH917509 HSD917509 IBZ917509 ILV917509 IVR917509 JFN917509 JPJ917509 JZF917509 KJB917509 KSX917509 LCT917509 LMP917509 LWL917509 MGH917509 MQD917509 MZZ917509 NJV917509 NTR917509 ODN917509 ONJ917509 OXF917509 PHB917509 PQX917509 QAT917509 QKP917509 QUL917509 REH917509 ROD917509 RXZ917509 SHV917509 SRR917509 TBN917509 TLJ917509 TVF917509 UFB917509 UOX917509 UYT917509 VIP917509 VSL917509 WCH917509 WMD917509 WVZ917509 P983036 JN983045 TJ983045 ADF983045 ANB983045 AWX983045 BGT983045 BQP983045 CAL983045 CKH983045 CUD983045 DDZ983045 DNV983045 DXR983045 EHN983045 ERJ983045 FBF983045 FLB983045 FUX983045 GET983045 GOP983045 GYL983045 HIH983045 HSD983045 IBZ983045 ILV983045 IVR983045 JFN983045 JPJ983045 JZF983045 KJB983045 KSX983045 LCT983045 LMP983045 LWL983045 MGH983045 MQD983045 MZZ983045 NJV983045 NTR983045 ODN983045 ONJ983045 OXF983045 PHB983045 PQX983045 QAT983045 QKP983045 QUL983045 REH983045 ROD983045 RXZ983045 SHV983045 SRR983045 TBN983045 TLJ983045 TVF983045 UFB983045 UOX983045 UYT983045 VIP983045 VSL983045 WCH983045 WMD983045 WVZ983045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502C7-BA48-D845-8322-C9A855D3F7C2}">
  <dimension ref="A1:K33"/>
  <sheetViews>
    <sheetView topLeftCell="A2" zoomScale="120" zoomScaleNormal="120" workbookViewId="0">
      <selection activeCell="I13" sqref="I13"/>
    </sheetView>
  </sheetViews>
  <sheetFormatPr baseColWidth="10" defaultRowHeight="16" x14ac:dyDescent="0.2"/>
  <cols>
    <col min="1" max="16384" width="10.83203125" style="1"/>
  </cols>
  <sheetData>
    <row r="1" spans="1:11" thickBot="1" x14ac:dyDescent="0.2"/>
    <row r="2" spans="1:11" ht="16" customHeight="1" thickBot="1" x14ac:dyDescent="0.25">
      <c r="A2" s="344" t="s">
        <v>160</v>
      </c>
      <c r="B2" s="345"/>
      <c r="C2" s="345"/>
      <c r="D2" s="345"/>
      <c r="E2" s="345"/>
      <c r="F2" s="346"/>
      <c r="G2" s="350" t="s">
        <v>88</v>
      </c>
      <c r="H2" s="351"/>
      <c r="I2" s="351"/>
      <c r="J2" s="351"/>
      <c r="K2" s="351"/>
    </row>
    <row r="3" spans="1:11" x14ac:dyDescent="0.2">
      <c r="A3" s="344"/>
      <c r="B3" s="345"/>
      <c r="C3" s="345"/>
      <c r="D3" s="345"/>
      <c r="E3" s="345"/>
      <c r="F3" s="345"/>
      <c r="G3" s="2"/>
      <c r="H3" s="29" t="s">
        <v>9</v>
      </c>
      <c r="I3" s="29" t="s">
        <v>10</v>
      </c>
      <c r="J3" s="29" t="s">
        <v>11</v>
      </c>
      <c r="K3" s="5"/>
    </row>
    <row r="4" spans="1:11" x14ac:dyDescent="0.2">
      <c r="A4" s="344"/>
      <c r="B4" s="345"/>
      <c r="C4" s="345"/>
      <c r="D4" s="345"/>
      <c r="E4" s="345"/>
      <c r="F4" s="345"/>
      <c r="G4" s="7" t="s">
        <v>13</v>
      </c>
      <c r="H4" s="166">
        <v>4</v>
      </c>
      <c r="I4" s="166">
        <v>12</v>
      </c>
      <c r="J4" s="175">
        <f>H4+I4</f>
        <v>16</v>
      </c>
      <c r="K4" s="6"/>
    </row>
    <row r="5" spans="1:11" x14ac:dyDescent="0.2">
      <c r="A5" s="344"/>
      <c r="B5" s="345"/>
      <c r="C5" s="345"/>
      <c r="D5" s="345"/>
      <c r="E5" s="345"/>
      <c r="F5" s="345"/>
      <c r="G5" s="7" t="s">
        <v>14</v>
      </c>
      <c r="H5" s="166">
        <v>109</v>
      </c>
      <c r="I5" s="166">
        <v>1145</v>
      </c>
      <c r="J5" s="175">
        <f>H5+I5</f>
        <v>1254</v>
      </c>
      <c r="K5" s="6"/>
    </row>
    <row r="6" spans="1:11" x14ac:dyDescent="0.2">
      <c r="A6" s="344"/>
      <c r="B6" s="345"/>
      <c r="C6" s="345"/>
      <c r="D6" s="345"/>
      <c r="E6" s="345"/>
      <c r="F6" s="345"/>
      <c r="G6" s="7" t="s">
        <v>11</v>
      </c>
      <c r="H6" s="175">
        <f>H4+H5</f>
        <v>113</v>
      </c>
      <c r="I6" s="175">
        <f>I4+I5</f>
        <v>1157</v>
      </c>
      <c r="J6" s="178">
        <f>H6+I6</f>
        <v>1270</v>
      </c>
      <c r="K6" s="6"/>
    </row>
    <row r="7" spans="1:11" x14ac:dyDescent="0.2">
      <c r="A7" s="344"/>
      <c r="B7" s="345"/>
      <c r="C7" s="345"/>
      <c r="D7" s="345"/>
      <c r="E7" s="345"/>
      <c r="F7" s="345"/>
      <c r="G7" s="7" t="s">
        <v>89</v>
      </c>
      <c r="H7" s="21">
        <f>(H4*I5)/(H5*I4)</f>
        <v>3.5015290519877675</v>
      </c>
      <c r="I7" s="14" t="s">
        <v>17</v>
      </c>
      <c r="J7" s="22">
        <f>EXP(LN(H7)-1.96*(SQRT((1/H4)+(1/H5)+(1/I4)+(1/I5))))</f>
        <v>1.1103383823185713</v>
      </c>
      <c r="K7" s="22">
        <f>EXP(LN(H7)+1.96*(SQRT((1/H4)+(1/H5)+(1/I4)+(1/I5))))</f>
        <v>11.042314574690248</v>
      </c>
    </row>
    <row r="8" spans="1:11" ht="17" thickBot="1" x14ac:dyDescent="0.25">
      <c r="A8" s="344"/>
      <c r="B8" s="345"/>
      <c r="C8" s="345"/>
      <c r="D8" s="345"/>
      <c r="E8" s="345"/>
      <c r="F8" s="345"/>
      <c r="G8" s="9"/>
      <c r="H8" s="10"/>
      <c r="I8" s="10"/>
      <c r="J8" s="10"/>
      <c r="K8" s="89"/>
    </row>
    <row r="9" spans="1:11" ht="17" thickBot="1" x14ac:dyDescent="0.25">
      <c r="A9" s="344"/>
      <c r="B9" s="345"/>
      <c r="C9" s="345"/>
      <c r="D9" s="345"/>
      <c r="E9" s="345"/>
      <c r="F9" s="345"/>
      <c r="G9" s="272" t="s">
        <v>107</v>
      </c>
      <c r="H9" s="273"/>
      <c r="I9" s="273"/>
      <c r="J9" s="273"/>
      <c r="K9" s="274"/>
    </row>
    <row r="10" spans="1:11" x14ac:dyDescent="0.2">
      <c r="A10" s="344"/>
      <c r="B10" s="345"/>
      <c r="C10" s="345"/>
      <c r="D10" s="345"/>
      <c r="E10" s="345"/>
      <c r="F10" s="346"/>
      <c r="G10" s="2"/>
      <c r="H10" s="90" t="s">
        <v>9</v>
      </c>
      <c r="I10" s="90" t="s">
        <v>10</v>
      </c>
      <c r="J10" s="90" t="s">
        <v>11</v>
      </c>
      <c r="K10" s="5"/>
    </row>
    <row r="11" spans="1:11" s="34" customFormat="1" x14ac:dyDescent="0.2">
      <c r="A11" s="344"/>
      <c r="B11" s="345"/>
      <c r="C11" s="345"/>
      <c r="D11" s="345"/>
      <c r="E11" s="345"/>
      <c r="F11" s="345"/>
      <c r="G11" s="7" t="s">
        <v>13</v>
      </c>
      <c r="H11" s="166">
        <v>3</v>
      </c>
      <c r="I11" s="166">
        <v>12</v>
      </c>
      <c r="J11" s="175">
        <f>H11+I11</f>
        <v>15</v>
      </c>
      <c r="K11" s="6"/>
    </row>
    <row r="12" spans="1:11" x14ac:dyDescent="0.2">
      <c r="A12" s="344"/>
      <c r="B12" s="345"/>
      <c r="C12" s="345"/>
      <c r="D12" s="345"/>
      <c r="E12" s="345"/>
      <c r="F12" s="345"/>
      <c r="G12" s="7" t="s">
        <v>14</v>
      </c>
      <c r="H12" s="175">
        <f>H13-H11</f>
        <v>110</v>
      </c>
      <c r="I12" s="175">
        <f>I13-I11</f>
        <v>1145</v>
      </c>
      <c r="J12" s="175">
        <f>H12+I12</f>
        <v>1255</v>
      </c>
      <c r="K12" s="6"/>
    </row>
    <row r="13" spans="1:11" x14ac:dyDescent="0.2">
      <c r="A13" s="344"/>
      <c r="B13" s="345"/>
      <c r="C13" s="345"/>
      <c r="D13" s="345"/>
      <c r="E13" s="345"/>
      <c r="F13" s="345"/>
      <c r="G13" s="7" t="s">
        <v>11</v>
      </c>
      <c r="H13" s="166">
        <v>113</v>
      </c>
      <c r="I13" s="166">
        <v>1157</v>
      </c>
      <c r="J13" s="178">
        <f>H13+I13</f>
        <v>1270</v>
      </c>
      <c r="K13" s="6"/>
    </row>
    <row r="14" spans="1:11" x14ac:dyDescent="0.2">
      <c r="A14" s="344"/>
      <c r="B14" s="345"/>
      <c r="C14" s="345"/>
      <c r="D14" s="345"/>
      <c r="E14" s="345"/>
      <c r="F14" s="345"/>
      <c r="G14" s="7" t="s">
        <v>89</v>
      </c>
      <c r="H14" s="21">
        <f>(H11*I12)/(H12*I11)</f>
        <v>2.6022727272727271</v>
      </c>
      <c r="I14" s="14" t="s">
        <v>17</v>
      </c>
      <c r="J14" s="22">
        <f>EXP(LN(H14)-1.96*(SQRT((1/H11)+(1/H12)+(1/I11)+(1/I12))))</f>
        <v>0.72337476436151027</v>
      </c>
      <c r="K14" s="26">
        <f>EXP(LN(H14)+1.96*(SQRT((1/H11)+(1/H12)+(1/I11)+(1/I12))))</f>
        <v>9.361431557658241</v>
      </c>
    </row>
    <row r="15" spans="1:11" ht="17" thickBot="1" x14ac:dyDescent="0.25">
      <c r="A15" s="344"/>
      <c r="B15" s="345"/>
      <c r="C15" s="345"/>
      <c r="D15" s="345"/>
      <c r="E15" s="345"/>
      <c r="F15" s="345"/>
      <c r="G15" s="9"/>
      <c r="H15" s="10"/>
      <c r="I15" s="10"/>
      <c r="J15" s="10"/>
      <c r="K15" s="89"/>
    </row>
    <row r="16" spans="1:11" ht="17" thickBot="1" x14ac:dyDescent="0.25">
      <c r="A16" s="344"/>
      <c r="B16" s="345"/>
      <c r="C16" s="345"/>
      <c r="D16" s="345"/>
      <c r="E16" s="345"/>
      <c r="F16" s="345"/>
      <c r="G16" s="352" t="s">
        <v>28</v>
      </c>
      <c r="H16" s="353"/>
      <c r="I16" s="354"/>
    </row>
    <row r="17" spans="1:11" x14ac:dyDescent="0.2">
      <c r="A17" s="344"/>
      <c r="B17" s="345"/>
      <c r="C17" s="345"/>
      <c r="D17" s="345"/>
      <c r="E17" s="345"/>
      <c r="F17" s="345"/>
      <c r="G17" s="61" t="s">
        <v>2</v>
      </c>
      <c r="H17" s="63" t="s">
        <v>4</v>
      </c>
      <c r="I17" s="57" t="s">
        <v>40</v>
      </c>
    </row>
    <row r="18" spans="1:11" x14ac:dyDescent="0.2">
      <c r="A18" s="344"/>
      <c r="B18" s="345"/>
      <c r="C18" s="345"/>
      <c r="D18" s="345"/>
      <c r="E18" s="345"/>
      <c r="F18" s="346"/>
      <c r="G18" s="62" t="s">
        <v>3</v>
      </c>
      <c r="H18" s="64" t="s">
        <v>5</v>
      </c>
      <c r="I18" s="57" t="s">
        <v>41</v>
      </c>
    </row>
    <row r="19" spans="1:11" ht="17" thickBot="1" x14ac:dyDescent="0.25">
      <c r="A19" s="344"/>
      <c r="B19" s="345"/>
      <c r="C19" s="345"/>
      <c r="D19" s="345"/>
      <c r="E19" s="345"/>
      <c r="F19" s="346"/>
      <c r="G19" s="94" t="s">
        <v>37</v>
      </c>
      <c r="H19" s="95" t="s">
        <v>38</v>
      </c>
      <c r="I19" s="96" t="s">
        <v>42</v>
      </c>
    </row>
    <row r="20" spans="1:11" x14ac:dyDescent="0.2">
      <c r="A20" s="344"/>
      <c r="B20" s="345"/>
      <c r="C20" s="345"/>
      <c r="D20" s="345"/>
      <c r="E20" s="345"/>
      <c r="F20" s="346"/>
      <c r="G20" s="97" t="s">
        <v>93</v>
      </c>
      <c r="H20" s="355" t="s">
        <v>91</v>
      </c>
      <c r="I20" s="355"/>
      <c r="J20" s="356"/>
    </row>
    <row r="21" spans="1:11" x14ac:dyDescent="0.2">
      <c r="A21" s="344"/>
      <c r="B21" s="345"/>
      <c r="C21" s="345"/>
      <c r="D21" s="345"/>
      <c r="E21" s="345"/>
      <c r="F21" s="346"/>
      <c r="G21" s="93" t="s">
        <v>94</v>
      </c>
      <c r="H21" s="357" t="s">
        <v>92</v>
      </c>
      <c r="I21" s="357"/>
      <c r="J21" s="358"/>
    </row>
    <row r="22" spans="1:11" x14ac:dyDescent="0.2">
      <c r="A22" s="344"/>
      <c r="B22" s="345"/>
      <c r="C22" s="345"/>
      <c r="D22" s="345"/>
      <c r="E22" s="345"/>
      <c r="F22" s="346"/>
      <c r="G22" s="370" t="s">
        <v>24</v>
      </c>
      <c r="H22" s="371"/>
      <c r="I22" s="357" t="s">
        <v>95</v>
      </c>
      <c r="J22" s="358"/>
    </row>
    <row r="23" spans="1:11" ht="17" thickBot="1" x14ac:dyDescent="0.25">
      <c r="A23" s="344"/>
      <c r="B23" s="345"/>
      <c r="C23" s="345"/>
      <c r="D23" s="345"/>
      <c r="E23" s="345"/>
      <c r="F23" s="346"/>
      <c r="G23" s="372" t="s">
        <v>25</v>
      </c>
      <c r="H23" s="373"/>
      <c r="I23" s="374" t="s">
        <v>96</v>
      </c>
      <c r="J23" s="375"/>
    </row>
    <row r="24" spans="1:11" ht="20" thickBot="1" x14ac:dyDescent="0.3">
      <c r="A24" s="344"/>
      <c r="B24" s="345"/>
      <c r="C24" s="345"/>
      <c r="D24" s="345"/>
      <c r="E24" s="345"/>
      <c r="F24" s="346"/>
      <c r="G24" s="361" t="s">
        <v>105</v>
      </c>
      <c r="H24" s="362"/>
      <c r="I24" s="362"/>
      <c r="J24" s="362"/>
      <c r="K24" s="363"/>
    </row>
    <row r="25" spans="1:11" ht="22" thickBot="1" x14ac:dyDescent="0.3">
      <c r="A25" s="344"/>
      <c r="B25" s="345"/>
      <c r="C25" s="345"/>
      <c r="D25" s="345"/>
      <c r="E25" s="345"/>
      <c r="F25" s="346"/>
      <c r="G25" s="376" t="s">
        <v>19</v>
      </c>
      <c r="H25" s="377"/>
      <c r="I25" s="364" t="str">
        <f>CONCATENATE(ROUND(H7,2)," (95% CI ",ROUND(J7,2)," to ",ROUND(K7,2),")")</f>
        <v>3.5 (95% CI 1.11 to 11.04)</v>
      </c>
      <c r="J25" s="365"/>
      <c r="K25" s="366"/>
    </row>
    <row r="26" spans="1:11" ht="20" thickBot="1" x14ac:dyDescent="0.3">
      <c r="A26" s="344"/>
      <c r="B26" s="345"/>
      <c r="C26" s="345"/>
      <c r="D26" s="345"/>
      <c r="E26" s="345"/>
      <c r="F26" s="346"/>
      <c r="G26" s="361" t="s">
        <v>106</v>
      </c>
      <c r="H26" s="362"/>
      <c r="I26" s="362"/>
      <c r="J26" s="362"/>
      <c r="K26" s="363"/>
    </row>
    <row r="27" spans="1:11" ht="22" thickBot="1" x14ac:dyDescent="0.3">
      <c r="A27" s="344"/>
      <c r="B27" s="345"/>
      <c r="C27" s="345"/>
      <c r="D27" s="345"/>
      <c r="E27" s="345"/>
      <c r="F27" s="346"/>
      <c r="G27" s="359" t="s">
        <v>19</v>
      </c>
      <c r="H27" s="360"/>
      <c r="I27" s="367" t="str">
        <f>CONCATENATE(ROUND(H14,2)," (95% CI ",ROUND(J14,2)," to ",ROUND(K14,2),")")</f>
        <v>2.6 (95% CI 0.72 to 9.36)</v>
      </c>
      <c r="J27" s="368"/>
      <c r="K27" s="369"/>
    </row>
    <row r="28" spans="1:11" x14ac:dyDescent="0.2">
      <c r="A28" s="344"/>
      <c r="B28" s="345"/>
      <c r="C28" s="345"/>
      <c r="D28" s="345"/>
      <c r="E28" s="345"/>
      <c r="F28" s="346"/>
    </row>
    <row r="29" spans="1:11" x14ac:dyDescent="0.2">
      <c r="A29" s="344"/>
      <c r="B29" s="345"/>
      <c r="C29" s="345"/>
      <c r="D29" s="345"/>
      <c r="E29" s="345"/>
      <c r="F29" s="346"/>
    </row>
    <row r="30" spans="1:11" x14ac:dyDescent="0.2">
      <c r="A30" s="344"/>
      <c r="B30" s="345"/>
      <c r="C30" s="345"/>
      <c r="D30" s="345"/>
      <c r="E30" s="345"/>
      <c r="F30" s="346"/>
    </row>
    <row r="31" spans="1:11" x14ac:dyDescent="0.2">
      <c r="A31" s="344"/>
      <c r="B31" s="345"/>
      <c r="C31" s="345"/>
      <c r="D31" s="345"/>
      <c r="E31" s="345"/>
      <c r="F31" s="346"/>
    </row>
    <row r="32" spans="1:11" x14ac:dyDescent="0.2">
      <c r="A32" s="344"/>
      <c r="B32" s="345"/>
      <c r="C32" s="345"/>
      <c r="D32" s="345"/>
      <c r="E32" s="345"/>
      <c r="F32" s="346"/>
    </row>
    <row r="33" spans="1:6" ht="17" thickBot="1" x14ac:dyDescent="0.25">
      <c r="A33" s="347"/>
      <c r="B33" s="348"/>
      <c r="C33" s="348"/>
      <c r="D33" s="348"/>
      <c r="E33" s="348"/>
      <c r="F33" s="349"/>
    </row>
  </sheetData>
  <sheetProtection sheet="1" objects="1" scenarios="1"/>
  <mergeCells count="16">
    <mergeCell ref="A2:F33"/>
    <mergeCell ref="G2:K2"/>
    <mergeCell ref="G9:K9"/>
    <mergeCell ref="G16:I16"/>
    <mergeCell ref="H20:J20"/>
    <mergeCell ref="H21:J21"/>
    <mergeCell ref="G27:H27"/>
    <mergeCell ref="G24:K24"/>
    <mergeCell ref="G26:K26"/>
    <mergeCell ref="I25:K25"/>
    <mergeCell ref="I27:K27"/>
    <mergeCell ref="G22:H22"/>
    <mergeCell ref="G23:H23"/>
    <mergeCell ref="I22:J22"/>
    <mergeCell ref="I23:J23"/>
    <mergeCell ref="G25:H25"/>
  </mergeCells>
  <dataValidations count="6">
    <dataValidation allowBlank="1" showInputMessage="1" showErrorMessage="1" promptTitle="ENTER" prompt="Exposed cases" sqref="H4 H11" xr:uid="{84C18F38-E57C-6247-AC56-08944C89E516}"/>
    <dataValidation allowBlank="1" showInputMessage="1" showErrorMessage="1" promptTitle="ENTER" prompt="Exposed non-cases (controls)" sqref="H5" xr:uid="{6C83FEC1-A740-7E4D-BEE8-8C5339C53C23}"/>
    <dataValidation allowBlank="1" showInputMessage="1" showErrorMessage="1" promptTitle="ENTER" prompt="Unexposed cases" sqref="I4 I11" xr:uid="{44338F1F-9EE3-0746-AC13-22838CE51D80}"/>
    <dataValidation allowBlank="1" showInputMessage="1" showErrorMessage="1" promptTitle="ENTER" prompt="Unexposed non-cases (controls)" sqref="I5" xr:uid="{75EA7DED-37EE-9A48-BF6A-7BDB6BD094F4}"/>
    <dataValidation allowBlank="1" showInputMessage="1" showErrorMessage="1" promptTitle="ENTER" prompt="Total (exposed)" sqref="H13" xr:uid="{51425689-D9DF-E644-A4B9-ABC415A132B0}"/>
    <dataValidation allowBlank="1" showInputMessage="1" showErrorMessage="1" promptTitle="ENTER" prompt="Total (unexposed)" sqref="I13" xr:uid="{9F4B707D-E22E-F148-ADCF-AB10E7BA58B3}"/>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258F9-0536-C647-B74B-1DC1548F86DF}">
  <dimension ref="A1:AN102"/>
  <sheetViews>
    <sheetView topLeftCell="B1" workbookViewId="0">
      <selection activeCell="K12" sqref="K12"/>
    </sheetView>
  </sheetViews>
  <sheetFormatPr baseColWidth="10" defaultColWidth="3.6640625" defaultRowHeight="16" x14ac:dyDescent="0.2"/>
  <cols>
    <col min="1" max="8" width="8.5" style="128" customWidth="1"/>
    <col min="9" max="9" width="10.1640625" style="1" bestFit="1" customWidth="1"/>
    <col min="10" max="11" width="6.1640625" style="1" customWidth="1"/>
    <col min="12" max="13" width="5.6640625" style="1" customWidth="1"/>
    <col min="14" max="15" width="5" style="1" customWidth="1"/>
    <col min="16" max="17" width="5.6640625" style="1" customWidth="1"/>
    <col min="18" max="18" width="4.83203125" style="1" customWidth="1"/>
    <col min="19" max="19" width="4.6640625" style="1" customWidth="1"/>
    <col min="20" max="20" width="5" style="1" customWidth="1"/>
    <col min="21" max="21" width="5.6640625" style="1" customWidth="1"/>
    <col min="22" max="22" width="4.5" style="1" customWidth="1"/>
    <col min="23" max="23" width="5.33203125" style="1" customWidth="1"/>
    <col min="24" max="26" width="5.6640625" style="1" customWidth="1"/>
    <col min="27" max="27" width="1.1640625" style="1" customWidth="1"/>
    <col min="28" max="28" width="13.6640625" style="1" customWidth="1"/>
    <col min="29" max="29" width="12" style="1" customWidth="1"/>
    <col min="30" max="30" width="3.6640625" style="1" customWidth="1"/>
    <col min="31" max="41" width="12" style="1" customWidth="1"/>
    <col min="42" max="42" width="12" style="1" bestFit="1" customWidth="1"/>
    <col min="43" max="256" width="3.6640625" style="1"/>
    <col min="257" max="257" width="5" style="1" customWidth="1"/>
    <col min="258" max="263" width="3.6640625" style="1"/>
    <col min="264" max="264" width="4.5" style="1" customWidth="1"/>
    <col min="265" max="266" width="3.6640625" style="1"/>
    <col min="267" max="267" width="2.5" style="1" customWidth="1"/>
    <col min="268" max="270" width="5.6640625" style="1" customWidth="1"/>
    <col min="271" max="271" width="0.83203125" style="1" customWidth="1"/>
    <col min="272" max="274" width="5.6640625" style="1" customWidth="1"/>
    <col min="275" max="275" width="0.83203125" style="1" customWidth="1"/>
    <col min="276" max="278" width="5.6640625" style="1" customWidth="1"/>
    <col min="279" max="279" width="0.83203125" style="1" customWidth="1"/>
    <col min="280" max="282" width="5.6640625" style="1" customWidth="1"/>
    <col min="283" max="283" width="1.1640625" style="1" customWidth="1"/>
    <col min="284" max="284" width="13.6640625" style="1" customWidth="1"/>
    <col min="285" max="285" width="12" style="1" customWidth="1"/>
    <col min="286" max="286" width="2" style="1" customWidth="1"/>
    <col min="287" max="297" width="12" style="1" customWidth="1"/>
    <col min="298" max="298" width="12" style="1" bestFit="1" customWidth="1"/>
    <col min="299" max="512" width="3.6640625" style="1"/>
    <col min="513" max="513" width="5" style="1" customWidth="1"/>
    <col min="514" max="519" width="3.6640625" style="1"/>
    <col min="520" max="520" width="4.5" style="1" customWidth="1"/>
    <col min="521" max="522" width="3.6640625" style="1"/>
    <col min="523" max="523" width="2.5" style="1" customWidth="1"/>
    <col min="524" max="526" width="5.6640625" style="1" customWidth="1"/>
    <col min="527" max="527" width="0.83203125" style="1" customWidth="1"/>
    <col min="528" max="530" width="5.6640625" style="1" customWidth="1"/>
    <col min="531" max="531" width="0.83203125" style="1" customWidth="1"/>
    <col min="532" max="534" width="5.6640625" style="1" customWidth="1"/>
    <col min="535" max="535" width="0.83203125" style="1" customWidth="1"/>
    <col min="536" max="538" width="5.6640625" style="1" customWidth="1"/>
    <col min="539" max="539" width="1.1640625" style="1" customWidth="1"/>
    <col min="540" max="540" width="13.6640625" style="1" customWidth="1"/>
    <col min="541" max="541" width="12" style="1" customWidth="1"/>
    <col min="542" max="542" width="2" style="1" customWidth="1"/>
    <col min="543" max="553" width="12" style="1" customWidth="1"/>
    <col min="554" max="554" width="12" style="1" bestFit="1" customWidth="1"/>
    <col min="555" max="768" width="3.6640625" style="1"/>
    <col min="769" max="769" width="5" style="1" customWidth="1"/>
    <col min="770" max="775" width="3.6640625" style="1"/>
    <col min="776" max="776" width="4.5" style="1" customWidth="1"/>
    <col min="777" max="778" width="3.6640625" style="1"/>
    <col min="779" max="779" width="2.5" style="1" customWidth="1"/>
    <col min="780" max="782" width="5.6640625" style="1" customWidth="1"/>
    <col min="783" max="783" width="0.83203125" style="1" customWidth="1"/>
    <col min="784" max="786" width="5.6640625" style="1" customWidth="1"/>
    <col min="787" max="787" width="0.83203125" style="1" customWidth="1"/>
    <col min="788" max="790" width="5.6640625" style="1" customWidth="1"/>
    <col min="791" max="791" width="0.83203125" style="1" customWidth="1"/>
    <col min="792" max="794" width="5.6640625" style="1" customWidth="1"/>
    <col min="795" max="795" width="1.1640625" style="1" customWidth="1"/>
    <col min="796" max="796" width="13.6640625" style="1" customWidth="1"/>
    <col min="797" max="797" width="12" style="1" customWidth="1"/>
    <col min="798" max="798" width="2" style="1" customWidth="1"/>
    <col min="799" max="809" width="12" style="1" customWidth="1"/>
    <col min="810" max="810" width="12" style="1" bestFit="1" customWidth="1"/>
    <col min="811" max="1024" width="3.6640625" style="1"/>
    <col min="1025" max="1025" width="5" style="1" customWidth="1"/>
    <col min="1026" max="1031" width="3.6640625" style="1"/>
    <col min="1032" max="1032" width="4.5" style="1" customWidth="1"/>
    <col min="1033" max="1034" width="3.6640625" style="1"/>
    <col min="1035" max="1035" width="2.5" style="1" customWidth="1"/>
    <col min="1036" max="1038" width="5.6640625" style="1" customWidth="1"/>
    <col min="1039" max="1039" width="0.83203125" style="1" customWidth="1"/>
    <col min="1040" max="1042" width="5.6640625" style="1" customWidth="1"/>
    <col min="1043" max="1043" width="0.83203125" style="1" customWidth="1"/>
    <col min="1044" max="1046" width="5.6640625" style="1" customWidth="1"/>
    <col min="1047" max="1047" width="0.83203125" style="1" customWidth="1"/>
    <col min="1048" max="1050" width="5.6640625" style="1" customWidth="1"/>
    <col min="1051" max="1051" width="1.1640625" style="1" customWidth="1"/>
    <col min="1052" max="1052" width="13.6640625" style="1" customWidth="1"/>
    <col min="1053" max="1053" width="12" style="1" customWidth="1"/>
    <col min="1054" max="1054" width="2" style="1" customWidth="1"/>
    <col min="1055" max="1065" width="12" style="1" customWidth="1"/>
    <col min="1066" max="1066" width="12" style="1" bestFit="1" customWidth="1"/>
    <col min="1067" max="1280" width="3.6640625" style="1"/>
    <col min="1281" max="1281" width="5" style="1" customWidth="1"/>
    <col min="1282" max="1287" width="3.6640625" style="1"/>
    <col min="1288" max="1288" width="4.5" style="1" customWidth="1"/>
    <col min="1289" max="1290" width="3.6640625" style="1"/>
    <col min="1291" max="1291" width="2.5" style="1" customWidth="1"/>
    <col min="1292" max="1294" width="5.6640625" style="1" customWidth="1"/>
    <col min="1295" max="1295" width="0.83203125" style="1" customWidth="1"/>
    <col min="1296" max="1298" width="5.6640625" style="1" customWidth="1"/>
    <col min="1299" max="1299" width="0.83203125" style="1" customWidth="1"/>
    <col min="1300" max="1302" width="5.6640625" style="1" customWidth="1"/>
    <col min="1303" max="1303" width="0.83203125" style="1" customWidth="1"/>
    <col min="1304" max="1306" width="5.6640625" style="1" customWidth="1"/>
    <col min="1307" max="1307" width="1.1640625" style="1" customWidth="1"/>
    <col min="1308" max="1308" width="13.6640625" style="1" customWidth="1"/>
    <col min="1309" max="1309" width="12" style="1" customWidth="1"/>
    <col min="1310" max="1310" width="2" style="1" customWidth="1"/>
    <col min="1311" max="1321" width="12" style="1" customWidth="1"/>
    <col min="1322" max="1322" width="12" style="1" bestFit="1" customWidth="1"/>
    <col min="1323" max="1536" width="3.6640625" style="1"/>
    <col min="1537" max="1537" width="5" style="1" customWidth="1"/>
    <col min="1538" max="1543" width="3.6640625" style="1"/>
    <col min="1544" max="1544" width="4.5" style="1" customWidth="1"/>
    <col min="1545" max="1546" width="3.6640625" style="1"/>
    <col min="1547" max="1547" width="2.5" style="1" customWidth="1"/>
    <col min="1548" max="1550" width="5.6640625" style="1" customWidth="1"/>
    <col min="1551" max="1551" width="0.83203125" style="1" customWidth="1"/>
    <col min="1552" max="1554" width="5.6640625" style="1" customWidth="1"/>
    <col min="1555" max="1555" width="0.83203125" style="1" customWidth="1"/>
    <col min="1556" max="1558" width="5.6640625" style="1" customWidth="1"/>
    <col min="1559" max="1559" width="0.83203125" style="1" customWidth="1"/>
    <col min="1560" max="1562" width="5.6640625" style="1" customWidth="1"/>
    <col min="1563" max="1563" width="1.1640625" style="1" customWidth="1"/>
    <col min="1564" max="1564" width="13.6640625" style="1" customWidth="1"/>
    <col min="1565" max="1565" width="12" style="1" customWidth="1"/>
    <col min="1566" max="1566" width="2" style="1" customWidth="1"/>
    <col min="1567" max="1577" width="12" style="1" customWidth="1"/>
    <col min="1578" max="1578" width="12" style="1" bestFit="1" customWidth="1"/>
    <col min="1579" max="1792" width="3.6640625" style="1"/>
    <col min="1793" max="1793" width="5" style="1" customWidth="1"/>
    <col min="1794" max="1799" width="3.6640625" style="1"/>
    <col min="1800" max="1800" width="4.5" style="1" customWidth="1"/>
    <col min="1801" max="1802" width="3.6640625" style="1"/>
    <col min="1803" max="1803" width="2.5" style="1" customWidth="1"/>
    <col min="1804" max="1806" width="5.6640625" style="1" customWidth="1"/>
    <col min="1807" max="1807" width="0.83203125" style="1" customWidth="1"/>
    <col min="1808" max="1810" width="5.6640625" style="1" customWidth="1"/>
    <col min="1811" max="1811" width="0.83203125" style="1" customWidth="1"/>
    <col min="1812" max="1814" width="5.6640625" style="1" customWidth="1"/>
    <col min="1815" max="1815" width="0.83203125" style="1" customWidth="1"/>
    <col min="1816" max="1818" width="5.6640625" style="1" customWidth="1"/>
    <col min="1819" max="1819" width="1.1640625" style="1" customWidth="1"/>
    <col min="1820" max="1820" width="13.6640625" style="1" customWidth="1"/>
    <col min="1821" max="1821" width="12" style="1" customWidth="1"/>
    <col min="1822" max="1822" width="2" style="1" customWidth="1"/>
    <col min="1823" max="1833" width="12" style="1" customWidth="1"/>
    <col min="1834" max="1834" width="12" style="1" bestFit="1" customWidth="1"/>
    <col min="1835" max="2048" width="3.6640625" style="1"/>
    <col min="2049" max="2049" width="5" style="1" customWidth="1"/>
    <col min="2050" max="2055" width="3.6640625" style="1"/>
    <col min="2056" max="2056" width="4.5" style="1" customWidth="1"/>
    <col min="2057" max="2058" width="3.6640625" style="1"/>
    <col min="2059" max="2059" width="2.5" style="1" customWidth="1"/>
    <col min="2060" max="2062" width="5.6640625" style="1" customWidth="1"/>
    <col min="2063" max="2063" width="0.83203125" style="1" customWidth="1"/>
    <col min="2064" max="2066" width="5.6640625" style="1" customWidth="1"/>
    <col min="2067" max="2067" width="0.83203125" style="1" customWidth="1"/>
    <col min="2068" max="2070" width="5.6640625" style="1" customWidth="1"/>
    <col min="2071" max="2071" width="0.83203125" style="1" customWidth="1"/>
    <col min="2072" max="2074" width="5.6640625" style="1" customWidth="1"/>
    <col min="2075" max="2075" width="1.1640625" style="1" customWidth="1"/>
    <col min="2076" max="2076" width="13.6640625" style="1" customWidth="1"/>
    <col min="2077" max="2077" width="12" style="1" customWidth="1"/>
    <col min="2078" max="2078" width="2" style="1" customWidth="1"/>
    <col min="2079" max="2089" width="12" style="1" customWidth="1"/>
    <col min="2090" max="2090" width="12" style="1" bestFit="1" customWidth="1"/>
    <col min="2091" max="2304" width="3.6640625" style="1"/>
    <col min="2305" max="2305" width="5" style="1" customWidth="1"/>
    <col min="2306" max="2311" width="3.6640625" style="1"/>
    <col min="2312" max="2312" width="4.5" style="1" customWidth="1"/>
    <col min="2313" max="2314" width="3.6640625" style="1"/>
    <col min="2315" max="2315" width="2.5" style="1" customWidth="1"/>
    <col min="2316" max="2318" width="5.6640625" style="1" customWidth="1"/>
    <col min="2319" max="2319" width="0.83203125" style="1" customWidth="1"/>
    <col min="2320" max="2322" width="5.6640625" style="1" customWidth="1"/>
    <col min="2323" max="2323" width="0.83203125" style="1" customWidth="1"/>
    <col min="2324" max="2326" width="5.6640625" style="1" customWidth="1"/>
    <col min="2327" max="2327" width="0.83203125" style="1" customWidth="1"/>
    <col min="2328" max="2330" width="5.6640625" style="1" customWidth="1"/>
    <col min="2331" max="2331" width="1.1640625" style="1" customWidth="1"/>
    <col min="2332" max="2332" width="13.6640625" style="1" customWidth="1"/>
    <col min="2333" max="2333" width="12" style="1" customWidth="1"/>
    <col min="2334" max="2334" width="2" style="1" customWidth="1"/>
    <col min="2335" max="2345" width="12" style="1" customWidth="1"/>
    <col min="2346" max="2346" width="12" style="1" bestFit="1" customWidth="1"/>
    <col min="2347" max="2560" width="3.6640625" style="1"/>
    <col min="2561" max="2561" width="5" style="1" customWidth="1"/>
    <col min="2562" max="2567" width="3.6640625" style="1"/>
    <col min="2568" max="2568" width="4.5" style="1" customWidth="1"/>
    <col min="2569" max="2570" width="3.6640625" style="1"/>
    <col min="2571" max="2571" width="2.5" style="1" customWidth="1"/>
    <col min="2572" max="2574" width="5.6640625" style="1" customWidth="1"/>
    <col min="2575" max="2575" width="0.83203125" style="1" customWidth="1"/>
    <col min="2576" max="2578" width="5.6640625" style="1" customWidth="1"/>
    <col min="2579" max="2579" width="0.83203125" style="1" customWidth="1"/>
    <col min="2580" max="2582" width="5.6640625" style="1" customWidth="1"/>
    <col min="2583" max="2583" width="0.83203125" style="1" customWidth="1"/>
    <col min="2584" max="2586" width="5.6640625" style="1" customWidth="1"/>
    <col min="2587" max="2587" width="1.1640625" style="1" customWidth="1"/>
    <col min="2588" max="2588" width="13.6640625" style="1" customWidth="1"/>
    <col min="2589" max="2589" width="12" style="1" customWidth="1"/>
    <col min="2590" max="2590" width="2" style="1" customWidth="1"/>
    <col min="2591" max="2601" width="12" style="1" customWidth="1"/>
    <col min="2602" max="2602" width="12" style="1" bestFit="1" customWidth="1"/>
    <col min="2603" max="2816" width="3.6640625" style="1"/>
    <col min="2817" max="2817" width="5" style="1" customWidth="1"/>
    <col min="2818" max="2823" width="3.6640625" style="1"/>
    <col min="2824" max="2824" width="4.5" style="1" customWidth="1"/>
    <col min="2825" max="2826" width="3.6640625" style="1"/>
    <col min="2827" max="2827" width="2.5" style="1" customWidth="1"/>
    <col min="2828" max="2830" width="5.6640625" style="1" customWidth="1"/>
    <col min="2831" max="2831" width="0.83203125" style="1" customWidth="1"/>
    <col min="2832" max="2834" width="5.6640625" style="1" customWidth="1"/>
    <col min="2835" max="2835" width="0.83203125" style="1" customWidth="1"/>
    <col min="2836" max="2838" width="5.6640625" style="1" customWidth="1"/>
    <col min="2839" max="2839" width="0.83203125" style="1" customWidth="1"/>
    <col min="2840" max="2842" width="5.6640625" style="1" customWidth="1"/>
    <col min="2843" max="2843" width="1.1640625" style="1" customWidth="1"/>
    <col min="2844" max="2844" width="13.6640625" style="1" customWidth="1"/>
    <col min="2845" max="2845" width="12" style="1" customWidth="1"/>
    <col min="2846" max="2846" width="2" style="1" customWidth="1"/>
    <col min="2847" max="2857" width="12" style="1" customWidth="1"/>
    <col min="2858" max="2858" width="12" style="1" bestFit="1" customWidth="1"/>
    <col min="2859" max="3072" width="3.6640625" style="1"/>
    <col min="3073" max="3073" width="5" style="1" customWidth="1"/>
    <col min="3074" max="3079" width="3.6640625" style="1"/>
    <col min="3080" max="3080" width="4.5" style="1" customWidth="1"/>
    <col min="3081" max="3082" width="3.6640625" style="1"/>
    <col min="3083" max="3083" width="2.5" style="1" customWidth="1"/>
    <col min="3084" max="3086" width="5.6640625" style="1" customWidth="1"/>
    <col min="3087" max="3087" width="0.83203125" style="1" customWidth="1"/>
    <col min="3088" max="3090" width="5.6640625" style="1" customWidth="1"/>
    <col min="3091" max="3091" width="0.83203125" style="1" customWidth="1"/>
    <col min="3092" max="3094" width="5.6640625" style="1" customWidth="1"/>
    <col min="3095" max="3095" width="0.83203125" style="1" customWidth="1"/>
    <col min="3096" max="3098" width="5.6640625" style="1" customWidth="1"/>
    <col min="3099" max="3099" width="1.1640625" style="1" customWidth="1"/>
    <col min="3100" max="3100" width="13.6640625" style="1" customWidth="1"/>
    <col min="3101" max="3101" width="12" style="1" customWidth="1"/>
    <col min="3102" max="3102" width="2" style="1" customWidth="1"/>
    <col min="3103" max="3113" width="12" style="1" customWidth="1"/>
    <col min="3114" max="3114" width="12" style="1" bestFit="1" customWidth="1"/>
    <col min="3115" max="3328" width="3.6640625" style="1"/>
    <col min="3329" max="3329" width="5" style="1" customWidth="1"/>
    <col min="3330" max="3335" width="3.6640625" style="1"/>
    <col min="3336" max="3336" width="4.5" style="1" customWidth="1"/>
    <col min="3337" max="3338" width="3.6640625" style="1"/>
    <col min="3339" max="3339" width="2.5" style="1" customWidth="1"/>
    <col min="3340" max="3342" width="5.6640625" style="1" customWidth="1"/>
    <col min="3343" max="3343" width="0.83203125" style="1" customWidth="1"/>
    <col min="3344" max="3346" width="5.6640625" style="1" customWidth="1"/>
    <col min="3347" max="3347" width="0.83203125" style="1" customWidth="1"/>
    <col min="3348" max="3350" width="5.6640625" style="1" customWidth="1"/>
    <col min="3351" max="3351" width="0.83203125" style="1" customWidth="1"/>
    <col min="3352" max="3354" width="5.6640625" style="1" customWidth="1"/>
    <col min="3355" max="3355" width="1.1640625" style="1" customWidth="1"/>
    <col min="3356" max="3356" width="13.6640625" style="1" customWidth="1"/>
    <col min="3357" max="3357" width="12" style="1" customWidth="1"/>
    <col min="3358" max="3358" width="2" style="1" customWidth="1"/>
    <col min="3359" max="3369" width="12" style="1" customWidth="1"/>
    <col min="3370" max="3370" width="12" style="1" bestFit="1" customWidth="1"/>
    <col min="3371" max="3584" width="3.6640625" style="1"/>
    <col min="3585" max="3585" width="5" style="1" customWidth="1"/>
    <col min="3586" max="3591" width="3.6640625" style="1"/>
    <col min="3592" max="3592" width="4.5" style="1" customWidth="1"/>
    <col min="3593" max="3594" width="3.6640625" style="1"/>
    <col min="3595" max="3595" width="2.5" style="1" customWidth="1"/>
    <col min="3596" max="3598" width="5.6640625" style="1" customWidth="1"/>
    <col min="3599" max="3599" width="0.83203125" style="1" customWidth="1"/>
    <col min="3600" max="3602" width="5.6640625" style="1" customWidth="1"/>
    <col min="3603" max="3603" width="0.83203125" style="1" customWidth="1"/>
    <col min="3604" max="3606" width="5.6640625" style="1" customWidth="1"/>
    <col min="3607" max="3607" width="0.83203125" style="1" customWidth="1"/>
    <col min="3608" max="3610" width="5.6640625" style="1" customWidth="1"/>
    <col min="3611" max="3611" width="1.1640625" style="1" customWidth="1"/>
    <col min="3612" max="3612" width="13.6640625" style="1" customWidth="1"/>
    <col min="3613" max="3613" width="12" style="1" customWidth="1"/>
    <col min="3614" max="3614" width="2" style="1" customWidth="1"/>
    <col min="3615" max="3625" width="12" style="1" customWidth="1"/>
    <col min="3626" max="3626" width="12" style="1" bestFit="1" customWidth="1"/>
    <col min="3627" max="3840" width="3.6640625" style="1"/>
    <col min="3841" max="3841" width="5" style="1" customWidth="1"/>
    <col min="3842" max="3847" width="3.6640625" style="1"/>
    <col min="3848" max="3848" width="4.5" style="1" customWidth="1"/>
    <col min="3849" max="3850" width="3.6640625" style="1"/>
    <col min="3851" max="3851" width="2.5" style="1" customWidth="1"/>
    <col min="3852" max="3854" width="5.6640625" style="1" customWidth="1"/>
    <col min="3855" max="3855" width="0.83203125" style="1" customWidth="1"/>
    <col min="3856" max="3858" width="5.6640625" style="1" customWidth="1"/>
    <col min="3859" max="3859" width="0.83203125" style="1" customWidth="1"/>
    <col min="3860" max="3862" width="5.6640625" style="1" customWidth="1"/>
    <col min="3863" max="3863" width="0.83203125" style="1" customWidth="1"/>
    <col min="3864" max="3866" width="5.6640625" style="1" customWidth="1"/>
    <col min="3867" max="3867" width="1.1640625" style="1" customWidth="1"/>
    <col min="3868" max="3868" width="13.6640625" style="1" customWidth="1"/>
    <col min="3869" max="3869" width="12" style="1" customWidth="1"/>
    <col min="3870" max="3870" width="2" style="1" customWidth="1"/>
    <col min="3871" max="3881" width="12" style="1" customWidth="1"/>
    <col min="3882" max="3882" width="12" style="1" bestFit="1" customWidth="1"/>
    <col min="3883" max="4096" width="3.6640625" style="1"/>
    <col min="4097" max="4097" width="5" style="1" customWidth="1"/>
    <col min="4098" max="4103" width="3.6640625" style="1"/>
    <col min="4104" max="4104" width="4.5" style="1" customWidth="1"/>
    <col min="4105" max="4106" width="3.6640625" style="1"/>
    <col min="4107" max="4107" width="2.5" style="1" customWidth="1"/>
    <col min="4108" max="4110" width="5.6640625" style="1" customWidth="1"/>
    <col min="4111" max="4111" width="0.83203125" style="1" customWidth="1"/>
    <col min="4112" max="4114" width="5.6640625" style="1" customWidth="1"/>
    <col min="4115" max="4115" width="0.83203125" style="1" customWidth="1"/>
    <col min="4116" max="4118" width="5.6640625" style="1" customWidth="1"/>
    <col min="4119" max="4119" width="0.83203125" style="1" customWidth="1"/>
    <col min="4120" max="4122" width="5.6640625" style="1" customWidth="1"/>
    <col min="4123" max="4123" width="1.1640625" style="1" customWidth="1"/>
    <col min="4124" max="4124" width="13.6640625" style="1" customWidth="1"/>
    <col min="4125" max="4125" width="12" style="1" customWidth="1"/>
    <col min="4126" max="4126" width="2" style="1" customWidth="1"/>
    <col min="4127" max="4137" width="12" style="1" customWidth="1"/>
    <col min="4138" max="4138" width="12" style="1" bestFit="1" customWidth="1"/>
    <col min="4139" max="4352" width="3.6640625" style="1"/>
    <col min="4353" max="4353" width="5" style="1" customWidth="1"/>
    <col min="4354" max="4359" width="3.6640625" style="1"/>
    <col min="4360" max="4360" width="4.5" style="1" customWidth="1"/>
    <col min="4361" max="4362" width="3.6640625" style="1"/>
    <col min="4363" max="4363" width="2.5" style="1" customWidth="1"/>
    <col min="4364" max="4366" width="5.6640625" style="1" customWidth="1"/>
    <col min="4367" max="4367" width="0.83203125" style="1" customWidth="1"/>
    <col min="4368" max="4370" width="5.6640625" style="1" customWidth="1"/>
    <col min="4371" max="4371" width="0.83203125" style="1" customWidth="1"/>
    <col min="4372" max="4374" width="5.6640625" style="1" customWidth="1"/>
    <col min="4375" max="4375" width="0.83203125" style="1" customWidth="1"/>
    <col min="4376" max="4378" width="5.6640625" style="1" customWidth="1"/>
    <col min="4379" max="4379" width="1.1640625" style="1" customWidth="1"/>
    <col min="4380" max="4380" width="13.6640625" style="1" customWidth="1"/>
    <col min="4381" max="4381" width="12" style="1" customWidth="1"/>
    <col min="4382" max="4382" width="2" style="1" customWidth="1"/>
    <col min="4383" max="4393" width="12" style="1" customWidth="1"/>
    <col min="4394" max="4394" width="12" style="1" bestFit="1" customWidth="1"/>
    <col min="4395" max="4608" width="3.6640625" style="1"/>
    <col min="4609" max="4609" width="5" style="1" customWidth="1"/>
    <col min="4610" max="4615" width="3.6640625" style="1"/>
    <col min="4616" max="4616" width="4.5" style="1" customWidth="1"/>
    <col min="4617" max="4618" width="3.6640625" style="1"/>
    <col min="4619" max="4619" width="2.5" style="1" customWidth="1"/>
    <col min="4620" max="4622" width="5.6640625" style="1" customWidth="1"/>
    <col min="4623" max="4623" width="0.83203125" style="1" customWidth="1"/>
    <col min="4624" max="4626" width="5.6640625" style="1" customWidth="1"/>
    <col min="4627" max="4627" width="0.83203125" style="1" customWidth="1"/>
    <col min="4628" max="4630" width="5.6640625" style="1" customWidth="1"/>
    <col min="4631" max="4631" width="0.83203125" style="1" customWidth="1"/>
    <col min="4632" max="4634" width="5.6640625" style="1" customWidth="1"/>
    <col min="4635" max="4635" width="1.1640625" style="1" customWidth="1"/>
    <col min="4636" max="4636" width="13.6640625" style="1" customWidth="1"/>
    <col min="4637" max="4637" width="12" style="1" customWidth="1"/>
    <col min="4638" max="4638" width="2" style="1" customWidth="1"/>
    <col min="4639" max="4649" width="12" style="1" customWidth="1"/>
    <col min="4650" max="4650" width="12" style="1" bestFit="1" customWidth="1"/>
    <col min="4651" max="4864" width="3.6640625" style="1"/>
    <col min="4865" max="4865" width="5" style="1" customWidth="1"/>
    <col min="4866" max="4871" width="3.6640625" style="1"/>
    <col min="4872" max="4872" width="4.5" style="1" customWidth="1"/>
    <col min="4873" max="4874" width="3.6640625" style="1"/>
    <col min="4875" max="4875" width="2.5" style="1" customWidth="1"/>
    <col min="4876" max="4878" width="5.6640625" style="1" customWidth="1"/>
    <col min="4879" max="4879" width="0.83203125" style="1" customWidth="1"/>
    <col min="4880" max="4882" width="5.6640625" style="1" customWidth="1"/>
    <col min="4883" max="4883" width="0.83203125" style="1" customWidth="1"/>
    <col min="4884" max="4886" width="5.6640625" style="1" customWidth="1"/>
    <col min="4887" max="4887" width="0.83203125" style="1" customWidth="1"/>
    <col min="4888" max="4890" width="5.6640625" style="1" customWidth="1"/>
    <col min="4891" max="4891" width="1.1640625" style="1" customWidth="1"/>
    <col min="4892" max="4892" width="13.6640625" style="1" customWidth="1"/>
    <col min="4893" max="4893" width="12" style="1" customWidth="1"/>
    <col min="4894" max="4894" width="2" style="1" customWidth="1"/>
    <col min="4895" max="4905" width="12" style="1" customWidth="1"/>
    <col min="4906" max="4906" width="12" style="1" bestFit="1" customWidth="1"/>
    <col min="4907" max="5120" width="3.6640625" style="1"/>
    <col min="5121" max="5121" width="5" style="1" customWidth="1"/>
    <col min="5122" max="5127" width="3.6640625" style="1"/>
    <col min="5128" max="5128" width="4.5" style="1" customWidth="1"/>
    <col min="5129" max="5130" width="3.6640625" style="1"/>
    <col min="5131" max="5131" width="2.5" style="1" customWidth="1"/>
    <col min="5132" max="5134" width="5.6640625" style="1" customWidth="1"/>
    <col min="5135" max="5135" width="0.83203125" style="1" customWidth="1"/>
    <col min="5136" max="5138" width="5.6640625" style="1" customWidth="1"/>
    <col min="5139" max="5139" width="0.83203125" style="1" customWidth="1"/>
    <col min="5140" max="5142" width="5.6640625" style="1" customWidth="1"/>
    <col min="5143" max="5143" width="0.83203125" style="1" customWidth="1"/>
    <col min="5144" max="5146" width="5.6640625" style="1" customWidth="1"/>
    <col min="5147" max="5147" width="1.1640625" style="1" customWidth="1"/>
    <col min="5148" max="5148" width="13.6640625" style="1" customWidth="1"/>
    <col min="5149" max="5149" width="12" style="1" customWidth="1"/>
    <col min="5150" max="5150" width="2" style="1" customWidth="1"/>
    <col min="5151" max="5161" width="12" style="1" customWidth="1"/>
    <col min="5162" max="5162" width="12" style="1" bestFit="1" customWidth="1"/>
    <col min="5163" max="5376" width="3.6640625" style="1"/>
    <col min="5377" max="5377" width="5" style="1" customWidth="1"/>
    <col min="5378" max="5383" width="3.6640625" style="1"/>
    <col min="5384" max="5384" width="4.5" style="1" customWidth="1"/>
    <col min="5385" max="5386" width="3.6640625" style="1"/>
    <col min="5387" max="5387" width="2.5" style="1" customWidth="1"/>
    <col min="5388" max="5390" width="5.6640625" style="1" customWidth="1"/>
    <col min="5391" max="5391" width="0.83203125" style="1" customWidth="1"/>
    <col min="5392" max="5394" width="5.6640625" style="1" customWidth="1"/>
    <col min="5395" max="5395" width="0.83203125" style="1" customWidth="1"/>
    <col min="5396" max="5398" width="5.6640625" style="1" customWidth="1"/>
    <col min="5399" max="5399" width="0.83203125" style="1" customWidth="1"/>
    <col min="5400" max="5402" width="5.6640625" style="1" customWidth="1"/>
    <col min="5403" max="5403" width="1.1640625" style="1" customWidth="1"/>
    <col min="5404" max="5404" width="13.6640625" style="1" customWidth="1"/>
    <col min="5405" max="5405" width="12" style="1" customWidth="1"/>
    <col min="5406" max="5406" width="2" style="1" customWidth="1"/>
    <col min="5407" max="5417" width="12" style="1" customWidth="1"/>
    <col min="5418" max="5418" width="12" style="1" bestFit="1" customWidth="1"/>
    <col min="5419" max="5632" width="3.6640625" style="1"/>
    <col min="5633" max="5633" width="5" style="1" customWidth="1"/>
    <col min="5634" max="5639" width="3.6640625" style="1"/>
    <col min="5640" max="5640" width="4.5" style="1" customWidth="1"/>
    <col min="5641" max="5642" width="3.6640625" style="1"/>
    <col min="5643" max="5643" width="2.5" style="1" customWidth="1"/>
    <col min="5644" max="5646" width="5.6640625" style="1" customWidth="1"/>
    <col min="5647" max="5647" width="0.83203125" style="1" customWidth="1"/>
    <col min="5648" max="5650" width="5.6640625" style="1" customWidth="1"/>
    <col min="5651" max="5651" width="0.83203125" style="1" customWidth="1"/>
    <col min="5652" max="5654" width="5.6640625" style="1" customWidth="1"/>
    <col min="5655" max="5655" width="0.83203125" style="1" customWidth="1"/>
    <col min="5656" max="5658" width="5.6640625" style="1" customWidth="1"/>
    <col min="5659" max="5659" width="1.1640625" style="1" customWidth="1"/>
    <col min="5660" max="5660" width="13.6640625" style="1" customWidth="1"/>
    <col min="5661" max="5661" width="12" style="1" customWidth="1"/>
    <col min="5662" max="5662" width="2" style="1" customWidth="1"/>
    <col min="5663" max="5673" width="12" style="1" customWidth="1"/>
    <col min="5674" max="5674" width="12" style="1" bestFit="1" customWidth="1"/>
    <col min="5675" max="5888" width="3.6640625" style="1"/>
    <col min="5889" max="5889" width="5" style="1" customWidth="1"/>
    <col min="5890" max="5895" width="3.6640625" style="1"/>
    <col min="5896" max="5896" width="4.5" style="1" customWidth="1"/>
    <col min="5897" max="5898" width="3.6640625" style="1"/>
    <col min="5899" max="5899" width="2.5" style="1" customWidth="1"/>
    <col min="5900" max="5902" width="5.6640625" style="1" customWidth="1"/>
    <col min="5903" max="5903" width="0.83203125" style="1" customWidth="1"/>
    <col min="5904" max="5906" width="5.6640625" style="1" customWidth="1"/>
    <col min="5907" max="5907" width="0.83203125" style="1" customWidth="1"/>
    <col min="5908" max="5910" width="5.6640625" style="1" customWidth="1"/>
    <col min="5911" max="5911" width="0.83203125" style="1" customWidth="1"/>
    <col min="5912" max="5914" width="5.6640625" style="1" customWidth="1"/>
    <col min="5915" max="5915" width="1.1640625" style="1" customWidth="1"/>
    <col min="5916" max="5916" width="13.6640625" style="1" customWidth="1"/>
    <col min="5917" max="5917" width="12" style="1" customWidth="1"/>
    <col min="5918" max="5918" width="2" style="1" customWidth="1"/>
    <col min="5919" max="5929" width="12" style="1" customWidth="1"/>
    <col min="5930" max="5930" width="12" style="1" bestFit="1" customWidth="1"/>
    <col min="5931" max="6144" width="3.6640625" style="1"/>
    <col min="6145" max="6145" width="5" style="1" customWidth="1"/>
    <col min="6146" max="6151" width="3.6640625" style="1"/>
    <col min="6152" max="6152" width="4.5" style="1" customWidth="1"/>
    <col min="6153" max="6154" width="3.6640625" style="1"/>
    <col min="6155" max="6155" width="2.5" style="1" customWidth="1"/>
    <col min="6156" max="6158" width="5.6640625" style="1" customWidth="1"/>
    <col min="6159" max="6159" width="0.83203125" style="1" customWidth="1"/>
    <col min="6160" max="6162" width="5.6640625" style="1" customWidth="1"/>
    <col min="6163" max="6163" width="0.83203125" style="1" customWidth="1"/>
    <col min="6164" max="6166" width="5.6640625" style="1" customWidth="1"/>
    <col min="6167" max="6167" width="0.83203125" style="1" customWidth="1"/>
    <col min="6168" max="6170" width="5.6640625" style="1" customWidth="1"/>
    <col min="6171" max="6171" width="1.1640625" style="1" customWidth="1"/>
    <col min="6172" max="6172" width="13.6640625" style="1" customWidth="1"/>
    <col min="6173" max="6173" width="12" style="1" customWidth="1"/>
    <col min="6174" max="6174" width="2" style="1" customWidth="1"/>
    <col min="6175" max="6185" width="12" style="1" customWidth="1"/>
    <col min="6186" max="6186" width="12" style="1" bestFit="1" customWidth="1"/>
    <col min="6187" max="6400" width="3.6640625" style="1"/>
    <col min="6401" max="6401" width="5" style="1" customWidth="1"/>
    <col min="6402" max="6407" width="3.6640625" style="1"/>
    <col min="6408" max="6408" width="4.5" style="1" customWidth="1"/>
    <col min="6409" max="6410" width="3.6640625" style="1"/>
    <col min="6411" max="6411" width="2.5" style="1" customWidth="1"/>
    <col min="6412" max="6414" width="5.6640625" style="1" customWidth="1"/>
    <col min="6415" max="6415" width="0.83203125" style="1" customWidth="1"/>
    <col min="6416" max="6418" width="5.6640625" style="1" customWidth="1"/>
    <col min="6419" max="6419" width="0.83203125" style="1" customWidth="1"/>
    <col min="6420" max="6422" width="5.6640625" style="1" customWidth="1"/>
    <col min="6423" max="6423" width="0.83203125" style="1" customWidth="1"/>
    <col min="6424" max="6426" width="5.6640625" style="1" customWidth="1"/>
    <col min="6427" max="6427" width="1.1640625" style="1" customWidth="1"/>
    <col min="6428" max="6428" width="13.6640625" style="1" customWidth="1"/>
    <col min="6429" max="6429" width="12" style="1" customWidth="1"/>
    <col min="6430" max="6430" width="2" style="1" customWidth="1"/>
    <col min="6431" max="6441" width="12" style="1" customWidth="1"/>
    <col min="6442" max="6442" width="12" style="1" bestFit="1" customWidth="1"/>
    <col min="6443" max="6656" width="3.6640625" style="1"/>
    <col min="6657" max="6657" width="5" style="1" customWidth="1"/>
    <col min="6658" max="6663" width="3.6640625" style="1"/>
    <col min="6664" max="6664" width="4.5" style="1" customWidth="1"/>
    <col min="6665" max="6666" width="3.6640625" style="1"/>
    <col min="6667" max="6667" width="2.5" style="1" customWidth="1"/>
    <col min="6668" max="6670" width="5.6640625" style="1" customWidth="1"/>
    <col min="6671" max="6671" width="0.83203125" style="1" customWidth="1"/>
    <col min="6672" max="6674" width="5.6640625" style="1" customWidth="1"/>
    <col min="6675" max="6675" width="0.83203125" style="1" customWidth="1"/>
    <col min="6676" max="6678" width="5.6640625" style="1" customWidth="1"/>
    <col min="6679" max="6679" width="0.83203125" style="1" customWidth="1"/>
    <col min="6680" max="6682" width="5.6640625" style="1" customWidth="1"/>
    <col min="6683" max="6683" width="1.1640625" style="1" customWidth="1"/>
    <col min="6684" max="6684" width="13.6640625" style="1" customWidth="1"/>
    <col min="6685" max="6685" width="12" style="1" customWidth="1"/>
    <col min="6686" max="6686" width="2" style="1" customWidth="1"/>
    <col min="6687" max="6697" width="12" style="1" customWidth="1"/>
    <col min="6698" max="6698" width="12" style="1" bestFit="1" customWidth="1"/>
    <col min="6699" max="6912" width="3.6640625" style="1"/>
    <col min="6913" max="6913" width="5" style="1" customWidth="1"/>
    <col min="6914" max="6919" width="3.6640625" style="1"/>
    <col min="6920" max="6920" width="4.5" style="1" customWidth="1"/>
    <col min="6921" max="6922" width="3.6640625" style="1"/>
    <col min="6923" max="6923" width="2.5" style="1" customWidth="1"/>
    <col min="6924" max="6926" width="5.6640625" style="1" customWidth="1"/>
    <col min="6927" max="6927" width="0.83203125" style="1" customWidth="1"/>
    <col min="6928" max="6930" width="5.6640625" style="1" customWidth="1"/>
    <col min="6931" max="6931" width="0.83203125" style="1" customWidth="1"/>
    <col min="6932" max="6934" width="5.6640625" style="1" customWidth="1"/>
    <col min="6935" max="6935" width="0.83203125" style="1" customWidth="1"/>
    <col min="6936" max="6938" width="5.6640625" style="1" customWidth="1"/>
    <col min="6939" max="6939" width="1.1640625" style="1" customWidth="1"/>
    <col min="6940" max="6940" width="13.6640625" style="1" customWidth="1"/>
    <col min="6941" max="6941" width="12" style="1" customWidth="1"/>
    <col min="6942" max="6942" width="2" style="1" customWidth="1"/>
    <col min="6943" max="6953" width="12" style="1" customWidth="1"/>
    <col min="6954" max="6954" width="12" style="1" bestFit="1" customWidth="1"/>
    <col min="6955" max="7168" width="3.6640625" style="1"/>
    <col min="7169" max="7169" width="5" style="1" customWidth="1"/>
    <col min="7170" max="7175" width="3.6640625" style="1"/>
    <col min="7176" max="7176" width="4.5" style="1" customWidth="1"/>
    <col min="7177" max="7178" width="3.6640625" style="1"/>
    <col min="7179" max="7179" width="2.5" style="1" customWidth="1"/>
    <col min="7180" max="7182" width="5.6640625" style="1" customWidth="1"/>
    <col min="7183" max="7183" width="0.83203125" style="1" customWidth="1"/>
    <col min="7184" max="7186" width="5.6640625" style="1" customWidth="1"/>
    <col min="7187" max="7187" width="0.83203125" style="1" customWidth="1"/>
    <col min="7188" max="7190" width="5.6640625" style="1" customWidth="1"/>
    <col min="7191" max="7191" width="0.83203125" style="1" customWidth="1"/>
    <col min="7192" max="7194" width="5.6640625" style="1" customWidth="1"/>
    <col min="7195" max="7195" width="1.1640625" style="1" customWidth="1"/>
    <col min="7196" max="7196" width="13.6640625" style="1" customWidth="1"/>
    <col min="7197" max="7197" width="12" style="1" customWidth="1"/>
    <col min="7198" max="7198" width="2" style="1" customWidth="1"/>
    <col min="7199" max="7209" width="12" style="1" customWidth="1"/>
    <col min="7210" max="7210" width="12" style="1" bestFit="1" customWidth="1"/>
    <col min="7211" max="7424" width="3.6640625" style="1"/>
    <col min="7425" max="7425" width="5" style="1" customWidth="1"/>
    <col min="7426" max="7431" width="3.6640625" style="1"/>
    <col min="7432" max="7432" width="4.5" style="1" customWidth="1"/>
    <col min="7433" max="7434" width="3.6640625" style="1"/>
    <col min="7435" max="7435" width="2.5" style="1" customWidth="1"/>
    <col min="7436" max="7438" width="5.6640625" style="1" customWidth="1"/>
    <col min="7439" max="7439" width="0.83203125" style="1" customWidth="1"/>
    <col min="7440" max="7442" width="5.6640625" style="1" customWidth="1"/>
    <col min="7443" max="7443" width="0.83203125" style="1" customWidth="1"/>
    <col min="7444" max="7446" width="5.6640625" style="1" customWidth="1"/>
    <col min="7447" max="7447" width="0.83203125" style="1" customWidth="1"/>
    <col min="7448" max="7450" width="5.6640625" style="1" customWidth="1"/>
    <col min="7451" max="7451" width="1.1640625" style="1" customWidth="1"/>
    <col min="7452" max="7452" width="13.6640625" style="1" customWidth="1"/>
    <col min="7453" max="7453" width="12" style="1" customWidth="1"/>
    <col min="7454" max="7454" width="2" style="1" customWidth="1"/>
    <col min="7455" max="7465" width="12" style="1" customWidth="1"/>
    <col min="7466" max="7466" width="12" style="1" bestFit="1" customWidth="1"/>
    <col min="7467" max="7680" width="3.6640625" style="1"/>
    <col min="7681" max="7681" width="5" style="1" customWidth="1"/>
    <col min="7682" max="7687" width="3.6640625" style="1"/>
    <col min="7688" max="7688" width="4.5" style="1" customWidth="1"/>
    <col min="7689" max="7690" width="3.6640625" style="1"/>
    <col min="7691" max="7691" width="2.5" style="1" customWidth="1"/>
    <col min="7692" max="7694" width="5.6640625" style="1" customWidth="1"/>
    <col min="7695" max="7695" width="0.83203125" style="1" customWidth="1"/>
    <col min="7696" max="7698" width="5.6640625" style="1" customWidth="1"/>
    <col min="7699" max="7699" width="0.83203125" style="1" customWidth="1"/>
    <col min="7700" max="7702" width="5.6640625" style="1" customWidth="1"/>
    <col min="7703" max="7703" width="0.83203125" style="1" customWidth="1"/>
    <col min="7704" max="7706" width="5.6640625" style="1" customWidth="1"/>
    <col min="7707" max="7707" width="1.1640625" style="1" customWidth="1"/>
    <col min="7708" max="7708" width="13.6640625" style="1" customWidth="1"/>
    <col min="7709" max="7709" width="12" style="1" customWidth="1"/>
    <col min="7710" max="7710" width="2" style="1" customWidth="1"/>
    <col min="7711" max="7721" width="12" style="1" customWidth="1"/>
    <col min="7722" max="7722" width="12" style="1" bestFit="1" customWidth="1"/>
    <col min="7723" max="7936" width="3.6640625" style="1"/>
    <col min="7937" max="7937" width="5" style="1" customWidth="1"/>
    <col min="7938" max="7943" width="3.6640625" style="1"/>
    <col min="7944" max="7944" width="4.5" style="1" customWidth="1"/>
    <col min="7945" max="7946" width="3.6640625" style="1"/>
    <col min="7947" max="7947" width="2.5" style="1" customWidth="1"/>
    <col min="7948" max="7950" width="5.6640625" style="1" customWidth="1"/>
    <col min="7951" max="7951" width="0.83203125" style="1" customWidth="1"/>
    <col min="7952" max="7954" width="5.6640625" style="1" customWidth="1"/>
    <col min="7955" max="7955" width="0.83203125" style="1" customWidth="1"/>
    <col min="7956" max="7958" width="5.6640625" style="1" customWidth="1"/>
    <col min="7959" max="7959" width="0.83203125" style="1" customWidth="1"/>
    <col min="7960" max="7962" width="5.6640625" style="1" customWidth="1"/>
    <col min="7963" max="7963" width="1.1640625" style="1" customWidth="1"/>
    <col min="7964" max="7964" width="13.6640625" style="1" customWidth="1"/>
    <col min="7965" max="7965" width="12" style="1" customWidth="1"/>
    <col min="7966" max="7966" width="2" style="1" customWidth="1"/>
    <col min="7967" max="7977" width="12" style="1" customWidth="1"/>
    <col min="7978" max="7978" width="12" style="1" bestFit="1" customWidth="1"/>
    <col min="7979" max="8192" width="3.6640625" style="1"/>
    <col min="8193" max="8193" width="5" style="1" customWidth="1"/>
    <col min="8194" max="8199" width="3.6640625" style="1"/>
    <col min="8200" max="8200" width="4.5" style="1" customWidth="1"/>
    <col min="8201" max="8202" width="3.6640625" style="1"/>
    <col min="8203" max="8203" width="2.5" style="1" customWidth="1"/>
    <col min="8204" max="8206" width="5.6640625" style="1" customWidth="1"/>
    <col min="8207" max="8207" width="0.83203125" style="1" customWidth="1"/>
    <col min="8208" max="8210" width="5.6640625" style="1" customWidth="1"/>
    <col min="8211" max="8211" width="0.83203125" style="1" customWidth="1"/>
    <col min="8212" max="8214" width="5.6640625" style="1" customWidth="1"/>
    <col min="8215" max="8215" width="0.83203125" style="1" customWidth="1"/>
    <col min="8216" max="8218" width="5.6640625" style="1" customWidth="1"/>
    <col min="8219" max="8219" width="1.1640625" style="1" customWidth="1"/>
    <col min="8220" max="8220" width="13.6640625" style="1" customWidth="1"/>
    <col min="8221" max="8221" width="12" style="1" customWidth="1"/>
    <col min="8222" max="8222" width="2" style="1" customWidth="1"/>
    <col min="8223" max="8233" width="12" style="1" customWidth="1"/>
    <col min="8234" max="8234" width="12" style="1" bestFit="1" customWidth="1"/>
    <col min="8235" max="8448" width="3.6640625" style="1"/>
    <col min="8449" max="8449" width="5" style="1" customWidth="1"/>
    <col min="8450" max="8455" width="3.6640625" style="1"/>
    <col min="8456" max="8456" width="4.5" style="1" customWidth="1"/>
    <col min="8457" max="8458" width="3.6640625" style="1"/>
    <col min="8459" max="8459" width="2.5" style="1" customWidth="1"/>
    <col min="8460" max="8462" width="5.6640625" style="1" customWidth="1"/>
    <col min="8463" max="8463" width="0.83203125" style="1" customWidth="1"/>
    <col min="8464" max="8466" width="5.6640625" style="1" customWidth="1"/>
    <col min="8467" max="8467" width="0.83203125" style="1" customWidth="1"/>
    <col min="8468" max="8470" width="5.6640625" style="1" customWidth="1"/>
    <col min="8471" max="8471" width="0.83203125" style="1" customWidth="1"/>
    <col min="8472" max="8474" width="5.6640625" style="1" customWidth="1"/>
    <col min="8475" max="8475" width="1.1640625" style="1" customWidth="1"/>
    <col min="8476" max="8476" width="13.6640625" style="1" customWidth="1"/>
    <col min="8477" max="8477" width="12" style="1" customWidth="1"/>
    <col min="8478" max="8478" width="2" style="1" customWidth="1"/>
    <col min="8479" max="8489" width="12" style="1" customWidth="1"/>
    <col min="8490" max="8490" width="12" style="1" bestFit="1" customWidth="1"/>
    <col min="8491" max="8704" width="3.6640625" style="1"/>
    <col min="8705" max="8705" width="5" style="1" customWidth="1"/>
    <col min="8706" max="8711" width="3.6640625" style="1"/>
    <col min="8712" max="8712" width="4.5" style="1" customWidth="1"/>
    <col min="8713" max="8714" width="3.6640625" style="1"/>
    <col min="8715" max="8715" width="2.5" style="1" customWidth="1"/>
    <col min="8716" max="8718" width="5.6640625" style="1" customWidth="1"/>
    <col min="8719" max="8719" width="0.83203125" style="1" customWidth="1"/>
    <col min="8720" max="8722" width="5.6640625" style="1" customWidth="1"/>
    <col min="8723" max="8723" width="0.83203125" style="1" customWidth="1"/>
    <col min="8724" max="8726" width="5.6640625" style="1" customWidth="1"/>
    <col min="8727" max="8727" width="0.83203125" style="1" customWidth="1"/>
    <col min="8728" max="8730" width="5.6640625" style="1" customWidth="1"/>
    <col min="8731" max="8731" width="1.1640625" style="1" customWidth="1"/>
    <col min="8732" max="8732" width="13.6640625" style="1" customWidth="1"/>
    <col min="8733" max="8733" width="12" style="1" customWidth="1"/>
    <col min="8734" max="8734" width="2" style="1" customWidth="1"/>
    <col min="8735" max="8745" width="12" style="1" customWidth="1"/>
    <col min="8746" max="8746" width="12" style="1" bestFit="1" customWidth="1"/>
    <col min="8747" max="8960" width="3.6640625" style="1"/>
    <col min="8961" max="8961" width="5" style="1" customWidth="1"/>
    <col min="8962" max="8967" width="3.6640625" style="1"/>
    <col min="8968" max="8968" width="4.5" style="1" customWidth="1"/>
    <col min="8969" max="8970" width="3.6640625" style="1"/>
    <col min="8971" max="8971" width="2.5" style="1" customWidth="1"/>
    <col min="8972" max="8974" width="5.6640625" style="1" customWidth="1"/>
    <col min="8975" max="8975" width="0.83203125" style="1" customWidth="1"/>
    <col min="8976" max="8978" width="5.6640625" style="1" customWidth="1"/>
    <col min="8979" max="8979" width="0.83203125" style="1" customWidth="1"/>
    <col min="8980" max="8982" width="5.6640625" style="1" customWidth="1"/>
    <col min="8983" max="8983" width="0.83203125" style="1" customWidth="1"/>
    <col min="8984" max="8986" width="5.6640625" style="1" customWidth="1"/>
    <col min="8987" max="8987" width="1.1640625" style="1" customWidth="1"/>
    <col min="8988" max="8988" width="13.6640625" style="1" customWidth="1"/>
    <col min="8989" max="8989" width="12" style="1" customWidth="1"/>
    <col min="8990" max="8990" width="2" style="1" customWidth="1"/>
    <col min="8991" max="9001" width="12" style="1" customWidth="1"/>
    <col min="9002" max="9002" width="12" style="1" bestFit="1" customWidth="1"/>
    <col min="9003" max="9216" width="3.6640625" style="1"/>
    <col min="9217" max="9217" width="5" style="1" customWidth="1"/>
    <col min="9218" max="9223" width="3.6640625" style="1"/>
    <col min="9224" max="9224" width="4.5" style="1" customWidth="1"/>
    <col min="9225" max="9226" width="3.6640625" style="1"/>
    <col min="9227" max="9227" width="2.5" style="1" customWidth="1"/>
    <col min="9228" max="9230" width="5.6640625" style="1" customWidth="1"/>
    <col min="9231" max="9231" width="0.83203125" style="1" customWidth="1"/>
    <col min="9232" max="9234" width="5.6640625" style="1" customWidth="1"/>
    <col min="9235" max="9235" width="0.83203125" style="1" customWidth="1"/>
    <col min="9236" max="9238" width="5.6640625" style="1" customWidth="1"/>
    <col min="9239" max="9239" width="0.83203125" style="1" customWidth="1"/>
    <col min="9240" max="9242" width="5.6640625" style="1" customWidth="1"/>
    <col min="9243" max="9243" width="1.1640625" style="1" customWidth="1"/>
    <col min="9244" max="9244" width="13.6640625" style="1" customWidth="1"/>
    <col min="9245" max="9245" width="12" style="1" customWidth="1"/>
    <col min="9246" max="9246" width="2" style="1" customWidth="1"/>
    <col min="9247" max="9257" width="12" style="1" customWidth="1"/>
    <col min="9258" max="9258" width="12" style="1" bestFit="1" customWidth="1"/>
    <col min="9259" max="9472" width="3.6640625" style="1"/>
    <col min="9473" max="9473" width="5" style="1" customWidth="1"/>
    <col min="9474" max="9479" width="3.6640625" style="1"/>
    <col min="9480" max="9480" width="4.5" style="1" customWidth="1"/>
    <col min="9481" max="9482" width="3.6640625" style="1"/>
    <col min="9483" max="9483" width="2.5" style="1" customWidth="1"/>
    <col min="9484" max="9486" width="5.6640625" style="1" customWidth="1"/>
    <col min="9487" max="9487" width="0.83203125" style="1" customWidth="1"/>
    <col min="9488" max="9490" width="5.6640625" style="1" customWidth="1"/>
    <col min="9491" max="9491" width="0.83203125" style="1" customWidth="1"/>
    <col min="9492" max="9494" width="5.6640625" style="1" customWidth="1"/>
    <col min="9495" max="9495" width="0.83203125" style="1" customWidth="1"/>
    <col min="9496" max="9498" width="5.6640625" style="1" customWidth="1"/>
    <col min="9499" max="9499" width="1.1640625" style="1" customWidth="1"/>
    <col min="9500" max="9500" width="13.6640625" style="1" customWidth="1"/>
    <col min="9501" max="9501" width="12" style="1" customWidth="1"/>
    <col min="9502" max="9502" width="2" style="1" customWidth="1"/>
    <col min="9503" max="9513" width="12" style="1" customWidth="1"/>
    <col min="9514" max="9514" width="12" style="1" bestFit="1" customWidth="1"/>
    <col min="9515" max="9728" width="3.6640625" style="1"/>
    <col min="9729" max="9729" width="5" style="1" customWidth="1"/>
    <col min="9730" max="9735" width="3.6640625" style="1"/>
    <col min="9736" max="9736" width="4.5" style="1" customWidth="1"/>
    <col min="9737" max="9738" width="3.6640625" style="1"/>
    <col min="9739" max="9739" width="2.5" style="1" customWidth="1"/>
    <col min="9740" max="9742" width="5.6640625" style="1" customWidth="1"/>
    <col min="9743" max="9743" width="0.83203125" style="1" customWidth="1"/>
    <col min="9744" max="9746" width="5.6640625" style="1" customWidth="1"/>
    <col min="9747" max="9747" width="0.83203125" style="1" customWidth="1"/>
    <col min="9748" max="9750" width="5.6640625" style="1" customWidth="1"/>
    <col min="9751" max="9751" width="0.83203125" style="1" customWidth="1"/>
    <col min="9752" max="9754" width="5.6640625" style="1" customWidth="1"/>
    <col min="9755" max="9755" width="1.1640625" style="1" customWidth="1"/>
    <col min="9756" max="9756" width="13.6640625" style="1" customWidth="1"/>
    <col min="9757" max="9757" width="12" style="1" customWidth="1"/>
    <col min="9758" max="9758" width="2" style="1" customWidth="1"/>
    <col min="9759" max="9769" width="12" style="1" customWidth="1"/>
    <col min="9770" max="9770" width="12" style="1" bestFit="1" customWidth="1"/>
    <col min="9771" max="9984" width="3.6640625" style="1"/>
    <col min="9985" max="9985" width="5" style="1" customWidth="1"/>
    <col min="9986" max="9991" width="3.6640625" style="1"/>
    <col min="9992" max="9992" width="4.5" style="1" customWidth="1"/>
    <col min="9993" max="9994" width="3.6640625" style="1"/>
    <col min="9995" max="9995" width="2.5" style="1" customWidth="1"/>
    <col min="9996" max="9998" width="5.6640625" style="1" customWidth="1"/>
    <col min="9999" max="9999" width="0.83203125" style="1" customWidth="1"/>
    <col min="10000" max="10002" width="5.6640625" style="1" customWidth="1"/>
    <col min="10003" max="10003" width="0.83203125" style="1" customWidth="1"/>
    <col min="10004" max="10006" width="5.6640625" style="1" customWidth="1"/>
    <col min="10007" max="10007" width="0.83203125" style="1" customWidth="1"/>
    <col min="10008" max="10010" width="5.6640625" style="1" customWidth="1"/>
    <col min="10011" max="10011" width="1.1640625" style="1" customWidth="1"/>
    <col min="10012" max="10012" width="13.6640625" style="1" customWidth="1"/>
    <col min="10013" max="10013" width="12" style="1" customWidth="1"/>
    <col min="10014" max="10014" width="2" style="1" customWidth="1"/>
    <col min="10015" max="10025" width="12" style="1" customWidth="1"/>
    <col min="10026" max="10026" width="12" style="1" bestFit="1" customWidth="1"/>
    <col min="10027" max="10240" width="3.6640625" style="1"/>
    <col min="10241" max="10241" width="5" style="1" customWidth="1"/>
    <col min="10242" max="10247" width="3.6640625" style="1"/>
    <col min="10248" max="10248" width="4.5" style="1" customWidth="1"/>
    <col min="10249" max="10250" width="3.6640625" style="1"/>
    <col min="10251" max="10251" width="2.5" style="1" customWidth="1"/>
    <col min="10252" max="10254" width="5.6640625" style="1" customWidth="1"/>
    <col min="10255" max="10255" width="0.83203125" style="1" customWidth="1"/>
    <col min="10256" max="10258" width="5.6640625" style="1" customWidth="1"/>
    <col min="10259" max="10259" width="0.83203125" style="1" customWidth="1"/>
    <col min="10260" max="10262" width="5.6640625" style="1" customWidth="1"/>
    <col min="10263" max="10263" width="0.83203125" style="1" customWidth="1"/>
    <col min="10264" max="10266" width="5.6640625" style="1" customWidth="1"/>
    <col min="10267" max="10267" width="1.1640625" style="1" customWidth="1"/>
    <col min="10268" max="10268" width="13.6640625" style="1" customWidth="1"/>
    <col min="10269" max="10269" width="12" style="1" customWidth="1"/>
    <col min="10270" max="10270" width="2" style="1" customWidth="1"/>
    <col min="10271" max="10281" width="12" style="1" customWidth="1"/>
    <col min="10282" max="10282" width="12" style="1" bestFit="1" customWidth="1"/>
    <col min="10283" max="10496" width="3.6640625" style="1"/>
    <col min="10497" max="10497" width="5" style="1" customWidth="1"/>
    <col min="10498" max="10503" width="3.6640625" style="1"/>
    <col min="10504" max="10504" width="4.5" style="1" customWidth="1"/>
    <col min="10505" max="10506" width="3.6640625" style="1"/>
    <col min="10507" max="10507" width="2.5" style="1" customWidth="1"/>
    <col min="10508" max="10510" width="5.6640625" style="1" customWidth="1"/>
    <col min="10511" max="10511" width="0.83203125" style="1" customWidth="1"/>
    <col min="10512" max="10514" width="5.6640625" style="1" customWidth="1"/>
    <col min="10515" max="10515" width="0.83203125" style="1" customWidth="1"/>
    <col min="10516" max="10518" width="5.6640625" style="1" customWidth="1"/>
    <col min="10519" max="10519" width="0.83203125" style="1" customWidth="1"/>
    <col min="10520" max="10522" width="5.6640625" style="1" customWidth="1"/>
    <col min="10523" max="10523" width="1.1640625" style="1" customWidth="1"/>
    <col min="10524" max="10524" width="13.6640625" style="1" customWidth="1"/>
    <col min="10525" max="10525" width="12" style="1" customWidth="1"/>
    <col min="10526" max="10526" width="2" style="1" customWidth="1"/>
    <col min="10527" max="10537" width="12" style="1" customWidth="1"/>
    <col min="10538" max="10538" width="12" style="1" bestFit="1" customWidth="1"/>
    <col min="10539" max="10752" width="3.6640625" style="1"/>
    <col min="10753" max="10753" width="5" style="1" customWidth="1"/>
    <col min="10754" max="10759" width="3.6640625" style="1"/>
    <col min="10760" max="10760" width="4.5" style="1" customWidth="1"/>
    <col min="10761" max="10762" width="3.6640625" style="1"/>
    <col min="10763" max="10763" width="2.5" style="1" customWidth="1"/>
    <col min="10764" max="10766" width="5.6640625" style="1" customWidth="1"/>
    <col min="10767" max="10767" width="0.83203125" style="1" customWidth="1"/>
    <col min="10768" max="10770" width="5.6640625" style="1" customWidth="1"/>
    <col min="10771" max="10771" width="0.83203125" style="1" customWidth="1"/>
    <col min="10772" max="10774" width="5.6640625" style="1" customWidth="1"/>
    <col min="10775" max="10775" width="0.83203125" style="1" customWidth="1"/>
    <col min="10776" max="10778" width="5.6640625" style="1" customWidth="1"/>
    <col min="10779" max="10779" width="1.1640625" style="1" customWidth="1"/>
    <col min="10780" max="10780" width="13.6640625" style="1" customWidth="1"/>
    <col min="10781" max="10781" width="12" style="1" customWidth="1"/>
    <col min="10782" max="10782" width="2" style="1" customWidth="1"/>
    <col min="10783" max="10793" width="12" style="1" customWidth="1"/>
    <col min="10794" max="10794" width="12" style="1" bestFit="1" customWidth="1"/>
    <col min="10795" max="11008" width="3.6640625" style="1"/>
    <col min="11009" max="11009" width="5" style="1" customWidth="1"/>
    <col min="11010" max="11015" width="3.6640625" style="1"/>
    <col min="11016" max="11016" width="4.5" style="1" customWidth="1"/>
    <col min="11017" max="11018" width="3.6640625" style="1"/>
    <col min="11019" max="11019" width="2.5" style="1" customWidth="1"/>
    <col min="11020" max="11022" width="5.6640625" style="1" customWidth="1"/>
    <col min="11023" max="11023" width="0.83203125" style="1" customWidth="1"/>
    <col min="11024" max="11026" width="5.6640625" style="1" customWidth="1"/>
    <col min="11027" max="11027" width="0.83203125" style="1" customWidth="1"/>
    <col min="11028" max="11030" width="5.6640625" style="1" customWidth="1"/>
    <col min="11031" max="11031" width="0.83203125" style="1" customWidth="1"/>
    <col min="11032" max="11034" width="5.6640625" style="1" customWidth="1"/>
    <col min="11035" max="11035" width="1.1640625" style="1" customWidth="1"/>
    <col min="11036" max="11036" width="13.6640625" style="1" customWidth="1"/>
    <col min="11037" max="11037" width="12" style="1" customWidth="1"/>
    <col min="11038" max="11038" width="2" style="1" customWidth="1"/>
    <col min="11039" max="11049" width="12" style="1" customWidth="1"/>
    <col min="11050" max="11050" width="12" style="1" bestFit="1" customWidth="1"/>
    <col min="11051" max="11264" width="3.6640625" style="1"/>
    <col min="11265" max="11265" width="5" style="1" customWidth="1"/>
    <col min="11266" max="11271" width="3.6640625" style="1"/>
    <col min="11272" max="11272" width="4.5" style="1" customWidth="1"/>
    <col min="11273" max="11274" width="3.6640625" style="1"/>
    <col min="11275" max="11275" width="2.5" style="1" customWidth="1"/>
    <col min="11276" max="11278" width="5.6640625" style="1" customWidth="1"/>
    <col min="11279" max="11279" width="0.83203125" style="1" customWidth="1"/>
    <col min="11280" max="11282" width="5.6640625" style="1" customWidth="1"/>
    <col min="11283" max="11283" width="0.83203125" style="1" customWidth="1"/>
    <col min="11284" max="11286" width="5.6640625" style="1" customWidth="1"/>
    <col min="11287" max="11287" width="0.83203125" style="1" customWidth="1"/>
    <col min="11288" max="11290" width="5.6640625" style="1" customWidth="1"/>
    <col min="11291" max="11291" width="1.1640625" style="1" customWidth="1"/>
    <col min="11292" max="11292" width="13.6640625" style="1" customWidth="1"/>
    <col min="11293" max="11293" width="12" style="1" customWidth="1"/>
    <col min="11294" max="11294" width="2" style="1" customWidth="1"/>
    <col min="11295" max="11305" width="12" style="1" customWidth="1"/>
    <col min="11306" max="11306" width="12" style="1" bestFit="1" customWidth="1"/>
    <col min="11307" max="11520" width="3.6640625" style="1"/>
    <col min="11521" max="11521" width="5" style="1" customWidth="1"/>
    <col min="11522" max="11527" width="3.6640625" style="1"/>
    <col min="11528" max="11528" width="4.5" style="1" customWidth="1"/>
    <col min="11529" max="11530" width="3.6640625" style="1"/>
    <col min="11531" max="11531" width="2.5" style="1" customWidth="1"/>
    <col min="11532" max="11534" width="5.6640625" style="1" customWidth="1"/>
    <col min="11535" max="11535" width="0.83203125" style="1" customWidth="1"/>
    <col min="11536" max="11538" width="5.6640625" style="1" customWidth="1"/>
    <col min="11539" max="11539" width="0.83203125" style="1" customWidth="1"/>
    <col min="11540" max="11542" width="5.6640625" style="1" customWidth="1"/>
    <col min="11543" max="11543" width="0.83203125" style="1" customWidth="1"/>
    <col min="11544" max="11546" width="5.6640625" style="1" customWidth="1"/>
    <col min="11547" max="11547" width="1.1640625" style="1" customWidth="1"/>
    <col min="11548" max="11548" width="13.6640625" style="1" customWidth="1"/>
    <col min="11549" max="11549" width="12" style="1" customWidth="1"/>
    <col min="11550" max="11550" width="2" style="1" customWidth="1"/>
    <col min="11551" max="11561" width="12" style="1" customWidth="1"/>
    <col min="11562" max="11562" width="12" style="1" bestFit="1" customWidth="1"/>
    <col min="11563" max="11776" width="3.6640625" style="1"/>
    <col min="11777" max="11777" width="5" style="1" customWidth="1"/>
    <col min="11778" max="11783" width="3.6640625" style="1"/>
    <col min="11784" max="11784" width="4.5" style="1" customWidth="1"/>
    <col min="11785" max="11786" width="3.6640625" style="1"/>
    <col min="11787" max="11787" width="2.5" style="1" customWidth="1"/>
    <col min="11788" max="11790" width="5.6640625" style="1" customWidth="1"/>
    <col min="11791" max="11791" width="0.83203125" style="1" customWidth="1"/>
    <col min="11792" max="11794" width="5.6640625" style="1" customWidth="1"/>
    <col min="11795" max="11795" width="0.83203125" style="1" customWidth="1"/>
    <col min="11796" max="11798" width="5.6640625" style="1" customWidth="1"/>
    <col min="11799" max="11799" width="0.83203125" style="1" customWidth="1"/>
    <col min="11800" max="11802" width="5.6640625" style="1" customWidth="1"/>
    <col min="11803" max="11803" width="1.1640625" style="1" customWidth="1"/>
    <col min="11804" max="11804" width="13.6640625" style="1" customWidth="1"/>
    <col min="11805" max="11805" width="12" style="1" customWidth="1"/>
    <col min="11806" max="11806" width="2" style="1" customWidth="1"/>
    <col min="11807" max="11817" width="12" style="1" customWidth="1"/>
    <col min="11818" max="11818" width="12" style="1" bestFit="1" customWidth="1"/>
    <col min="11819" max="12032" width="3.6640625" style="1"/>
    <col min="12033" max="12033" width="5" style="1" customWidth="1"/>
    <col min="12034" max="12039" width="3.6640625" style="1"/>
    <col min="12040" max="12040" width="4.5" style="1" customWidth="1"/>
    <col min="12041" max="12042" width="3.6640625" style="1"/>
    <col min="12043" max="12043" width="2.5" style="1" customWidth="1"/>
    <col min="12044" max="12046" width="5.6640625" style="1" customWidth="1"/>
    <col min="12047" max="12047" width="0.83203125" style="1" customWidth="1"/>
    <col min="12048" max="12050" width="5.6640625" style="1" customWidth="1"/>
    <col min="12051" max="12051" width="0.83203125" style="1" customWidth="1"/>
    <col min="12052" max="12054" width="5.6640625" style="1" customWidth="1"/>
    <col min="12055" max="12055" width="0.83203125" style="1" customWidth="1"/>
    <col min="12056" max="12058" width="5.6640625" style="1" customWidth="1"/>
    <col min="12059" max="12059" width="1.1640625" style="1" customWidth="1"/>
    <col min="12060" max="12060" width="13.6640625" style="1" customWidth="1"/>
    <col min="12061" max="12061" width="12" style="1" customWidth="1"/>
    <col min="12062" max="12062" width="2" style="1" customWidth="1"/>
    <col min="12063" max="12073" width="12" style="1" customWidth="1"/>
    <col min="12074" max="12074" width="12" style="1" bestFit="1" customWidth="1"/>
    <col min="12075" max="12288" width="3.6640625" style="1"/>
    <col min="12289" max="12289" width="5" style="1" customWidth="1"/>
    <col min="12290" max="12295" width="3.6640625" style="1"/>
    <col min="12296" max="12296" width="4.5" style="1" customWidth="1"/>
    <col min="12297" max="12298" width="3.6640625" style="1"/>
    <col min="12299" max="12299" width="2.5" style="1" customWidth="1"/>
    <col min="12300" max="12302" width="5.6640625" style="1" customWidth="1"/>
    <col min="12303" max="12303" width="0.83203125" style="1" customWidth="1"/>
    <col min="12304" max="12306" width="5.6640625" style="1" customWidth="1"/>
    <col min="12307" max="12307" width="0.83203125" style="1" customWidth="1"/>
    <col min="12308" max="12310" width="5.6640625" style="1" customWidth="1"/>
    <col min="12311" max="12311" width="0.83203125" style="1" customWidth="1"/>
    <col min="12312" max="12314" width="5.6640625" style="1" customWidth="1"/>
    <col min="12315" max="12315" width="1.1640625" style="1" customWidth="1"/>
    <col min="12316" max="12316" width="13.6640625" style="1" customWidth="1"/>
    <col min="12317" max="12317" width="12" style="1" customWidth="1"/>
    <col min="12318" max="12318" width="2" style="1" customWidth="1"/>
    <col min="12319" max="12329" width="12" style="1" customWidth="1"/>
    <col min="12330" max="12330" width="12" style="1" bestFit="1" customWidth="1"/>
    <col min="12331" max="12544" width="3.6640625" style="1"/>
    <col min="12545" max="12545" width="5" style="1" customWidth="1"/>
    <col min="12546" max="12551" width="3.6640625" style="1"/>
    <col min="12552" max="12552" width="4.5" style="1" customWidth="1"/>
    <col min="12553" max="12554" width="3.6640625" style="1"/>
    <col min="12555" max="12555" width="2.5" style="1" customWidth="1"/>
    <col min="12556" max="12558" width="5.6640625" style="1" customWidth="1"/>
    <col min="12559" max="12559" width="0.83203125" style="1" customWidth="1"/>
    <col min="12560" max="12562" width="5.6640625" style="1" customWidth="1"/>
    <col min="12563" max="12563" width="0.83203125" style="1" customWidth="1"/>
    <col min="12564" max="12566" width="5.6640625" style="1" customWidth="1"/>
    <col min="12567" max="12567" width="0.83203125" style="1" customWidth="1"/>
    <col min="12568" max="12570" width="5.6640625" style="1" customWidth="1"/>
    <col min="12571" max="12571" width="1.1640625" style="1" customWidth="1"/>
    <col min="12572" max="12572" width="13.6640625" style="1" customWidth="1"/>
    <col min="12573" max="12573" width="12" style="1" customWidth="1"/>
    <col min="12574" max="12574" width="2" style="1" customWidth="1"/>
    <col min="12575" max="12585" width="12" style="1" customWidth="1"/>
    <col min="12586" max="12586" width="12" style="1" bestFit="1" customWidth="1"/>
    <col min="12587" max="12800" width="3.6640625" style="1"/>
    <col min="12801" max="12801" width="5" style="1" customWidth="1"/>
    <col min="12802" max="12807" width="3.6640625" style="1"/>
    <col min="12808" max="12808" width="4.5" style="1" customWidth="1"/>
    <col min="12809" max="12810" width="3.6640625" style="1"/>
    <col min="12811" max="12811" width="2.5" style="1" customWidth="1"/>
    <col min="12812" max="12814" width="5.6640625" style="1" customWidth="1"/>
    <col min="12815" max="12815" width="0.83203125" style="1" customWidth="1"/>
    <col min="12816" max="12818" width="5.6640625" style="1" customWidth="1"/>
    <col min="12819" max="12819" width="0.83203125" style="1" customWidth="1"/>
    <col min="12820" max="12822" width="5.6640625" style="1" customWidth="1"/>
    <col min="12823" max="12823" width="0.83203125" style="1" customWidth="1"/>
    <col min="12824" max="12826" width="5.6640625" style="1" customWidth="1"/>
    <col min="12827" max="12827" width="1.1640625" style="1" customWidth="1"/>
    <col min="12828" max="12828" width="13.6640625" style="1" customWidth="1"/>
    <col min="12829" max="12829" width="12" style="1" customWidth="1"/>
    <col min="12830" max="12830" width="2" style="1" customWidth="1"/>
    <col min="12831" max="12841" width="12" style="1" customWidth="1"/>
    <col min="12842" max="12842" width="12" style="1" bestFit="1" customWidth="1"/>
    <col min="12843" max="13056" width="3.6640625" style="1"/>
    <col min="13057" max="13057" width="5" style="1" customWidth="1"/>
    <col min="13058" max="13063" width="3.6640625" style="1"/>
    <col min="13064" max="13064" width="4.5" style="1" customWidth="1"/>
    <col min="13065" max="13066" width="3.6640625" style="1"/>
    <col min="13067" max="13067" width="2.5" style="1" customWidth="1"/>
    <col min="13068" max="13070" width="5.6640625" style="1" customWidth="1"/>
    <col min="13071" max="13071" width="0.83203125" style="1" customWidth="1"/>
    <col min="13072" max="13074" width="5.6640625" style="1" customWidth="1"/>
    <col min="13075" max="13075" width="0.83203125" style="1" customWidth="1"/>
    <col min="13076" max="13078" width="5.6640625" style="1" customWidth="1"/>
    <col min="13079" max="13079" width="0.83203125" style="1" customWidth="1"/>
    <col min="13080" max="13082" width="5.6640625" style="1" customWidth="1"/>
    <col min="13083" max="13083" width="1.1640625" style="1" customWidth="1"/>
    <col min="13084" max="13084" width="13.6640625" style="1" customWidth="1"/>
    <col min="13085" max="13085" width="12" style="1" customWidth="1"/>
    <col min="13086" max="13086" width="2" style="1" customWidth="1"/>
    <col min="13087" max="13097" width="12" style="1" customWidth="1"/>
    <col min="13098" max="13098" width="12" style="1" bestFit="1" customWidth="1"/>
    <col min="13099" max="13312" width="3.6640625" style="1"/>
    <col min="13313" max="13313" width="5" style="1" customWidth="1"/>
    <col min="13314" max="13319" width="3.6640625" style="1"/>
    <col min="13320" max="13320" width="4.5" style="1" customWidth="1"/>
    <col min="13321" max="13322" width="3.6640625" style="1"/>
    <col min="13323" max="13323" width="2.5" style="1" customWidth="1"/>
    <col min="13324" max="13326" width="5.6640625" style="1" customWidth="1"/>
    <col min="13327" max="13327" width="0.83203125" style="1" customWidth="1"/>
    <col min="13328" max="13330" width="5.6640625" style="1" customWidth="1"/>
    <col min="13331" max="13331" width="0.83203125" style="1" customWidth="1"/>
    <col min="13332" max="13334" width="5.6640625" style="1" customWidth="1"/>
    <col min="13335" max="13335" width="0.83203125" style="1" customWidth="1"/>
    <col min="13336" max="13338" width="5.6640625" style="1" customWidth="1"/>
    <col min="13339" max="13339" width="1.1640625" style="1" customWidth="1"/>
    <col min="13340" max="13340" width="13.6640625" style="1" customWidth="1"/>
    <col min="13341" max="13341" width="12" style="1" customWidth="1"/>
    <col min="13342" max="13342" width="2" style="1" customWidth="1"/>
    <col min="13343" max="13353" width="12" style="1" customWidth="1"/>
    <col min="13354" max="13354" width="12" style="1" bestFit="1" customWidth="1"/>
    <col min="13355" max="13568" width="3.6640625" style="1"/>
    <col min="13569" max="13569" width="5" style="1" customWidth="1"/>
    <col min="13570" max="13575" width="3.6640625" style="1"/>
    <col min="13576" max="13576" width="4.5" style="1" customWidth="1"/>
    <col min="13577" max="13578" width="3.6640625" style="1"/>
    <col min="13579" max="13579" width="2.5" style="1" customWidth="1"/>
    <col min="13580" max="13582" width="5.6640625" style="1" customWidth="1"/>
    <col min="13583" max="13583" width="0.83203125" style="1" customWidth="1"/>
    <col min="13584" max="13586" width="5.6640625" style="1" customWidth="1"/>
    <col min="13587" max="13587" width="0.83203125" style="1" customWidth="1"/>
    <col min="13588" max="13590" width="5.6640625" style="1" customWidth="1"/>
    <col min="13591" max="13591" width="0.83203125" style="1" customWidth="1"/>
    <col min="13592" max="13594" width="5.6640625" style="1" customWidth="1"/>
    <col min="13595" max="13595" width="1.1640625" style="1" customWidth="1"/>
    <col min="13596" max="13596" width="13.6640625" style="1" customWidth="1"/>
    <col min="13597" max="13597" width="12" style="1" customWidth="1"/>
    <col min="13598" max="13598" width="2" style="1" customWidth="1"/>
    <col min="13599" max="13609" width="12" style="1" customWidth="1"/>
    <col min="13610" max="13610" width="12" style="1" bestFit="1" customWidth="1"/>
    <col min="13611" max="13824" width="3.6640625" style="1"/>
    <col min="13825" max="13825" width="5" style="1" customWidth="1"/>
    <col min="13826" max="13831" width="3.6640625" style="1"/>
    <col min="13832" max="13832" width="4.5" style="1" customWidth="1"/>
    <col min="13833" max="13834" width="3.6640625" style="1"/>
    <col min="13835" max="13835" width="2.5" style="1" customWidth="1"/>
    <col min="13836" max="13838" width="5.6640625" style="1" customWidth="1"/>
    <col min="13839" max="13839" width="0.83203125" style="1" customWidth="1"/>
    <col min="13840" max="13842" width="5.6640625" style="1" customWidth="1"/>
    <col min="13843" max="13843" width="0.83203125" style="1" customWidth="1"/>
    <col min="13844" max="13846" width="5.6640625" style="1" customWidth="1"/>
    <col min="13847" max="13847" width="0.83203125" style="1" customWidth="1"/>
    <col min="13848" max="13850" width="5.6640625" style="1" customWidth="1"/>
    <col min="13851" max="13851" width="1.1640625" style="1" customWidth="1"/>
    <col min="13852" max="13852" width="13.6640625" style="1" customWidth="1"/>
    <col min="13853" max="13853" width="12" style="1" customWidth="1"/>
    <col min="13854" max="13854" width="2" style="1" customWidth="1"/>
    <col min="13855" max="13865" width="12" style="1" customWidth="1"/>
    <col min="13866" max="13866" width="12" style="1" bestFit="1" customWidth="1"/>
    <col min="13867" max="14080" width="3.6640625" style="1"/>
    <col min="14081" max="14081" width="5" style="1" customWidth="1"/>
    <col min="14082" max="14087" width="3.6640625" style="1"/>
    <col min="14088" max="14088" width="4.5" style="1" customWidth="1"/>
    <col min="14089" max="14090" width="3.6640625" style="1"/>
    <col min="14091" max="14091" width="2.5" style="1" customWidth="1"/>
    <col min="14092" max="14094" width="5.6640625" style="1" customWidth="1"/>
    <col min="14095" max="14095" width="0.83203125" style="1" customWidth="1"/>
    <col min="14096" max="14098" width="5.6640625" style="1" customWidth="1"/>
    <col min="14099" max="14099" width="0.83203125" style="1" customWidth="1"/>
    <col min="14100" max="14102" width="5.6640625" style="1" customWidth="1"/>
    <col min="14103" max="14103" width="0.83203125" style="1" customWidth="1"/>
    <col min="14104" max="14106" width="5.6640625" style="1" customWidth="1"/>
    <col min="14107" max="14107" width="1.1640625" style="1" customWidth="1"/>
    <col min="14108" max="14108" width="13.6640625" style="1" customWidth="1"/>
    <col min="14109" max="14109" width="12" style="1" customWidth="1"/>
    <col min="14110" max="14110" width="2" style="1" customWidth="1"/>
    <col min="14111" max="14121" width="12" style="1" customWidth="1"/>
    <col min="14122" max="14122" width="12" style="1" bestFit="1" customWidth="1"/>
    <col min="14123" max="14336" width="3.6640625" style="1"/>
    <col min="14337" max="14337" width="5" style="1" customWidth="1"/>
    <col min="14338" max="14343" width="3.6640625" style="1"/>
    <col min="14344" max="14344" width="4.5" style="1" customWidth="1"/>
    <col min="14345" max="14346" width="3.6640625" style="1"/>
    <col min="14347" max="14347" width="2.5" style="1" customWidth="1"/>
    <col min="14348" max="14350" width="5.6640625" style="1" customWidth="1"/>
    <col min="14351" max="14351" width="0.83203125" style="1" customWidth="1"/>
    <col min="14352" max="14354" width="5.6640625" style="1" customWidth="1"/>
    <col min="14355" max="14355" width="0.83203125" style="1" customWidth="1"/>
    <col min="14356" max="14358" width="5.6640625" style="1" customWidth="1"/>
    <col min="14359" max="14359" width="0.83203125" style="1" customWidth="1"/>
    <col min="14360" max="14362" width="5.6640625" style="1" customWidth="1"/>
    <col min="14363" max="14363" width="1.1640625" style="1" customWidth="1"/>
    <col min="14364" max="14364" width="13.6640625" style="1" customWidth="1"/>
    <col min="14365" max="14365" width="12" style="1" customWidth="1"/>
    <col min="14366" max="14366" width="2" style="1" customWidth="1"/>
    <col min="14367" max="14377" width="12" style="1" customWidth="1"/>
    <col min="14378" max="14378" width="12" style="1" bestFit="1" customWidth="1"/>
    <col min="14379" max="14592" width="3.6640625" style="1"/>
    <col min="14593" max="14593" width="5" style="1" customWidth="1"/>
    <col min="14594" max="14599" width="3.6640625" style="1"/>
    <col min="14600" max="14600" width="4.5" style="1" customWidth="1"/>
    <col min="14601" max="14602" width="3.6640625" style="1"/>
    <col min="14603" max="14603" width="2.5" style="1" customWidth="1"/>
    <col min="14604" max="14606" width="5.6640625" style="1" customWidth="1"/>
    <col min="14607" max="14607" width="0.83203125" style="1" customWidth="1"/>
    <col min="14608" max="14610" width="5.6640625" style="1" customWidth="1"/>
    <col min="14611" max="14611" width="0.83203125" style="1" customWidth="1"/>
    <col min="14612" max="14614" width="5.6640625" style="1" customWidth="1"/>
    <col min="14615" max="14615" width="0.83203125" style="1" customWidth="1"/>
    <col min="14616" max="14618" width="5.6640625" style="1" customWidth="1"/>
    <col min="14619" max="14619" width="1.1640625" style="1" customWidth="1"/>
    <col min="14620" max="14620" width="13.6640625" style="1" customWidth="1"/>
    <col min="14621" max="14621" width="12" style="1" customWidth="1"/>
    <col min="14622" max="14622" width="2" style="1" customWidth="1"/>
    <col min="14623" max="14633" width="12" style="1" customWidth="1"/>
    <col min="14634" max="14634" width="12" style="1" bestFit="1" customWidth="1"/>
    <col min="14635" max="14848" width="3.6640625" style="1"/>
    <col min="14849" max="14849" width="5" style="1" customWidth="1"/>
    <col min="14850" max="14855" width="3.6640625" style="1"/>
    <col min="14856" max="14856" width="4.5" style="1" customWidth="1"/>
    <col min="14857" max="14858" width="3.6640625" style="1"/>
    <col min="14859" max="14859" width="2.5" style="1" customWidth="1"/>
    <col min="14860" max="14862" width="5.6640625" style="1" customWidth="1"/>
    <col min="14863" max="14863" width="0.83203125" style="1" customWidth="1"/>
    <col min="14864" max="14866" width="5.6640625" style="1" customWidth="1"/>
    <col min="14867" max="14867" width="0.83203125" style="1" customWidth="1"/>
    <col min="14868" max="14870" width="5.6640625" style="1" customWidth="1"/>
    <col min="14871" max="14871" width="0.83203125" style="1" customWidth="1"/>
    <col min="14872" max="14874" width="5.6640625" style="1" customWidth="1"/>
    <col min="14875" max="14875" width="1.1640625" style="1" customWidth="1"/>
    <col min="14876" max="14876" width="13.6640625" style="1" customWidth="1"/>
    <col min="14877" max="14877" width="12" style="1" customWidth="1"/>
    <col min="14878" max="14878" width="2" style="1" customWidth="1"/>
    <col min="14879" max="14889" width="12" style="1" customWidth="1"/>
    <col min="14890" max="14890" width="12" style="1" bestFit="1" customWidth="1"/>
    <col min="14891" max="15104" width="3.6640625" style="1"/>
    <col min="15105" max="15105" width="5" style="1" customWidth="1"/>
    <col min="15106" max="15111" width="3.6640625" style="1"/>
    <col min="15112" max="15112" width="4.5" style="1" customWidth="1"/>
    <col min="15113" max="15114" width="3.6640625" style="1"/>
    <col min="15115" max="15115" width="2.5" style="1" customWidth="1"/>
    <col min="15116" max="15118" width="5.6640625" style="1" customWidth="1"/>
    <col min="15119" max="15119" width="0.83203125" style="1" customWidth="1"/>
    <col min="15120" max="15122" width="5.6640625" style="1" customWidth="1"/>
    <col min="15123" max="15123" width="0.83203125" style="1" customWidth="1"/>
    <col min="15124" max="15126" width="5.6640625" style="1" customWidth="1"/>
    <col min="15127" max="15127" width="0.83203125" style="1" customWidth="1"/>
    <col min="15128" max="15130" width="5.6640625" style="1" customWidth="1"/>
    <col min="15131" max="15131" width="1.1640625" style="1" customWidth="1"/>
    <col min="15132" max="15132" width="13.6640625" style="1" customWidth="1"/>
    <col min="15133" max="15133" width="12" style="1" customWidth="1"/>
    <col min="15134" max="15134" width="2" style="1" customWidth="1"/>
    <col min="15135" max="15145" width="12" style="1" customWidth="1"/>
    <col min="15146" max="15146" width="12" style="1" bestFit="1" customWidth="1"/>
    <col min="15147" max="15360" width="3.6640625" style="1"/>
    <col min="15361" max="15361" width="5" style="1" customWidth="1"/>
    <col min="15362" max="15367" width="3.6640625" style="1"/>
    <col min="15368" max="15368" width="4.5" style="1" customWidth="1"/>
    <col min="15369" max="15370" width="3.6640625" style="1"/>
    <col min="15371" max="15371" width="2.5" style="1" customWidth="1"/>
    <col min="15372" max="15374" width="5.6640625" style="1" customWidth="1"/>
    <col min="15375" max="15375" width="0.83203125" style="1" customWidth="1"/>
    <col min="15376" max="15378" width="5.6640625" style="1" customWidth="1"/>
    <col min="15379" max="15379" width="0.83203125" style="1" customWidth="1"/>
    <col min="15380" max="15382" width="5.6640625" style="1" customWidth="1"/>
    <col min="15383" max="15383" width="0.83203125" style="1" customWidth="1"/>
    <col min="15384" max="15386" width="5.6640625" style="1" customWidth="1"/>
    <col min="15387" max="15387" width="1.1640625" style="1" customWidth="1"/>
    <col min="15388" max="15388" width="13.6640625" style="1" customWidth="1"/>
    <col min="15389" max="15389" width="12" style="1" customWidth="1"/>
    <col min="15390" max="15390" width="2" style="1" customWidth="1"/>
    <col min="15391" max="15401" width="12" style="1" customWidth="1"/>
    <col min="15402" max="15402" width="12" style="1" bestFit="1" customWidth="1"/>
    <col min="15403" max="15616" width="3.6640625" style="1"/>
    <col min="15617" max="15617" width="5" style="1" customWidth="1"/>
    <col min="15618" max="15623" width="3.6640625" style="1"/>
    <col min="15624" max="15624" width="4.5" style="1" customWidth="1"/>
    <col min="15625" max="15626" width="3.6640625" style="1"/>
    <col min="15627" max="15627" width="2.5" style="1" customWidth="1"/>
    <col min="15628" max="15630" width="5.6640625" style="1" customWidth="1"/>
    <col min="15631" max="15631" width="0.83203125" style="1" customWidth="1"/>
    <col min="15632" max="15634" width="5.6640625" style="1" customWidth="1"/>
    <col min="15635" max="15635" width="0.83203125" style="1" customWidth="1"/>
    <col min="15636" max="15638" width="5.6640625" style="1" customWidth="1"/>
    <col min="15639" max="15639" width="0.83203125" style="1" customWidth="1"/>
    <col min="15640" max="15642" width="5.6640625" style="1" customWidth="1"/>
    <col min="15643" max="15643" width="1.1640625" style="1" customWidth="1"/>
    <col min="15644" max="15644" width="13.6640625" style="1" customWidth="1"/>
    <col min="15645" max="15645" width="12" style="1" customWidth="1"/>
    <col min="15646" max="15646" width="2" style="1" customWidth="1"/>
    <col min="15647" max="15657" width="12" style="1" customWidth="1"/>
    <col min="15658" max="15658" width="12" style="1" bestFit="1" customWidth="1"/>
    <col min="15659" max="15872" width="3.6640625" style="1"/>
    <col min="15873" max="15873" width="5" style="1" customWidth="1"/>
    <col min="15874" max="15879" width="3.6640625" style="1"/>
    <col min="15880" max="15880" width="4.5" style="1" customWidth="1"/>
    <col min="15881" max="15882" width="3.6640625" style="1"/>
    <col min="15883" max="15883" width="2.5" style="1" customWidth="1"/>
    <col min="15884" max="15886" width="5.6640625" style="1" customWidth="1"/>
    <col min="15887" max="15887" width="0.83203125" style="1" customWidth="1"/>
    <col min="15888" max="15890" width="5.6640625" style="1" customWidth="1"/>
    <col min="15891" max="15891" width="0.83203125" style="1" customWidth="1"/>
    <col min="15892" max="15894" width="5.6640625" style="1" customWidth="1"/>
    <col min="15895" max="15895" width="0.83203125" style="1" customWidth="1"/>
    <col min="15896" max="15898" width="5.6640625" style="1" customWidth="1"/>
    <col min="15899" max="15899" width="1.1640625" style="1" customWidth="1"/>
    <col min="15900" max="15900" width="13.6640625" style="1" customWidth="1"/>
    <col min="15901" max="15901" width="12" style="1" customWidth="1"/>
    <col min="15902" max="15902" width="2" style="1" customWidth="1"/>
    <col min="15903" max="15913" width="12" style="1" customWidth="1"/>
    <col min="15914" max="15914" width="12" style="1" bestFit="1" customWidth="1"/>
    <col min="15915" max="16128" width="3.6640625" style="1"/>
    <col min="16129" max="16129" width="5" style="1" customWidth="1"/>
    <col min="16130" max="16135" width="3.6640625" style="1"/>
    <col min="16136" max="16136" width="4.5" style="1" customWidth="1"/>
    <col min="16137" max="16138" width="3.6640625" style="1"/>
    <col min="16139" max="16139" width="2.5" style="1" customWidth="1"/>
    <col min="16140" max="16142" width="5.6640625" style="1" customWidth="1"/>
    <col min="16143" max="16143" width="0.83203125" style="1" customWidth="1"/>
    <col min="16144" max="16146" width="5.6640625" style="1" customWidth="1"/>
    <col min="16147" max="16147" width="0.83203125" style="1" customWidth="1"/>
    <col min="16148" max="16150" width="5.6640625" style="1" customWidth="1"/>
    <col min="16151" max="16151" width="0.83203125" style="1" customWidth="1"/>
    <col min="16152" max="16154" width="5.6640625" style="1" customWidth="1"/>
    <col min="16155" max="16155" width="1.1640625" style="1" customWidth="1"/>
    <col min="16156" max="16156" width="13.6640625" style="1" customWidth="1"/>
    <col min="16157" max="16157" width="12" style="1" customWidth="1"/>
    <col min="16158" max="16158" width="2" style="1" customWidth="1"/>
    <col min="16159" max="16169" width="12" style="1" customWidth="1"/>
    <col min="16170" max="16170" width="12" style="1" bestFit="1" customWidth="1"/>
    <col min="16171" max="16384" width="3.6640625" style="1"/>
  </cols>
  <sheetData>
    <row r="1" spans="1:40" ht="16" customHeight="1" thickBot="1" x14ac:dyDescent="0.25">
      <c r="B1" s="20"/>
      <c r="C1" s="20"/>
      <c r="D1" s="20"/>
      <c r="E1" s="20"/>
      <c r="F1" s="20"/>
      <c r="G1" s="20"/>
      <c r="H1" s="20"/>
    </row>
    <row r="2" spans="1:40" ht="55" x14ac:dyDescent="0.2">
      <c r="A2" s="264" t="s">
        <v>161</v>
      </c>
      <c r="B2" s="264"/>
      <c r="C2" s="264"/>
      <c r="D2" s="264"/>
      <c r="E2" s="264"/>
      <c r="F2" s="264"/>
      <c r="G2" s="264"/>
      <c r="H2" s="264"/>
      <c r="I2" s="2"/>
      <c r="J2" s="75" t="s">
        <v>9</v>
      </c>
      <c r="K2" s="75" t="s">
        <v>10</v>
      </c>
      <c r="L2" s="75" t="s">
        <v>11</v>
      </c>
      <c r="M2" s="76"/>
      <c r="N2" s="75" t="s">
        <v>9</v>
      </c>
      <c r="O2" s="75" t="s">
        <v>10</v>
      </c>
      <c r="P2" s="75" t="s">
        <v>11</v>
      </c>
      <c r="Q2" s="76"/>
      <c r="R2" s="75" t="s">
        <v>9</v>
      </c>
      <c r="S2" s="75" t="s">
        <v>10</v>
      </c>
      <c r="T2" s="75" t="s">
        <v>11</v>
      </c>
      <c r="U2" s="76"/>
      <c r="V2" s="75" t="s">
        <v>9</v>
      </c>
      <c r="W2" s="75" t="s">
        <v>10</v>
      </c>
      <c r="X2" s="75" t="s">
        <v>11</v>
      </c>
      <c r="Y2" s="75"/>
      <c r="Z2" s="134" t="s">
        <v>43</v>
      </c>
      <c r="AA2" s="135" t="s">
        <v>78</v>
      </c>
      <c r="AB2" s="136" t="s">
        <v>45</v>
      </c>
      <c r="AC2" s="136" t="s">
        <v>46</v>
      </c>
      <c r="AD2" s="136" t="s">
        <v>47</v>
      </c>
      <c r="AE2" s="134" t="s">
        <v>79</v>
      </c>
      <c r="AF2" s="134" t="s">
        <v>80</v>
      </c>
      <c r="AG2" s="134" t="s">
        <v>81</v>
      </c>
      <c r="AH2" s="134" t="s">
        <v>82</v>
      </c>
      <c r="AI2" s="134" t="s">
        <v>83</v>
      </c>
      <c r="AJ2" s="134" t="s">
        <v>84</v>
      </c>
      <c r="AK2" s="134" t="s">
        <v>85</v>
      </c>
      <c r="AL2" s="134" t="s">
        <v>51</v>
      </c>
      <c r="AM2" s="134" t="s">
        <v>52</v>
      </c>
      <c r="AN2" s="134" t="s">
        <v>86</v>
      </c>
    </row>
    <row r="3" spans="1:40" x14ac:dyDescent="0.2">
      <c r="A3" s="264"/>
      <c r="B3" s="264"/>
      <c r="C3" s="264"/>
      <c r="D3" s="264"/>
      <c r="E3" s="264"/>
      <c r="F3" s="264"/>
      <c r="G3" s="264"/>
      <c r="H3" s="264"/>
      <c r="I3" s="7" t="s">
        <v>13</v>
      </c>
      <c r="J3" s="8">
        <v>3</v>
      </c>
      <c r="K3" s="8">
        <v>9</v>
      </c>
      <c r="L3" s="27">
        <f>IF(SUM(J3,K3)=0,"",SUM(J3,K3))</f>
        <v>12</v>
      </c>
      <c r="M3" s="11"/>
      <c r="N3" s="8"/>
      <c r="O3" s="8"/>
      <c r="P3" s="27" t="str">
        <f>IF(SUM(N3,O3)=0,"",SUM(N3,O3))</f>
        <v/>
      </c>
      <c r="Q3" s="11"/>
      <c r="R3" s="8"/>
      <c r="S3" s="8"/>
      <c r="T3" s="27" t="str">
        <f>IF(SUM(R3,S3)=0,"",SUM(R3,S3))</f>
        <v/>
      </c>
      <c r="U3" s="11"/>
      <c r="V3" s="8"/>
      <c r="W3" s="8"/>
      <c r="X3" s="27" t="str">
        <f>IF(SUM(V3,W3)=0,"",SUM(V3,W3))</f>
        <v/>
      </c>
      <c r="Y3" s="11"/>
      <c r="Z3" s="135">
        <v>1</v>
      </c>
      <c r="AA3" s="135">
        <f>IF(SUM(AD3)&gt;0,IF(SUM(K3)*SUM(J4)&gt;0,J3*K4/K3/J4,"infinity"),"")</f>
        <v>3.3942307692307692</v>
      </c>
      <c r="AB3" s="135">
        <f>IF(J3&gt;0,J3,"")</f>
        <v>3</v>
      </c>
      <c r="AC3" s="135">
        <f>IF(SUM(L5)&gt;0,L3*J5/L5,"")</f>
        <v>1.0927659574468085</v>
      </c>
      <c r="AD3" s="135">
        <f>IF(SUM(L5)&gt;1,SUM(L3)*SUM(L4)*SUM(J5)*SUM(K5)/L5/L5/(L5-1),"")</f>
        <v>0.98394803109163909</v>
      </c>
      <c r="AE3" s="135">
        <f>IF(SUM(L5)&gt;0,J3*K4/L5,"")</f>
        <v>2.7038297872340427</v>
      </c>
      <c r="AF3" s="135">
        <f>IF(SUM(L5)&gt;0,K3*J4/L5,"")</f>
        <v>0.79659574468085104</v>
      </c>
      <c r="AG3" s="135">
        <f>IF(SUM(AD3)&gt;0,(J3+K4)/L5,"")</f>
        <v>0.9038297872340425</v>
      </c>
      <c r="AH3" s="135">
        <f>IF(SUM(AD3)&gt;0,(K3+J4)/L5,"")</f>
        <v>9.6170212765957441E-2</v>
      </c>
      <c r="AI3" s="135">
        <f t="shared" ref="AI3:AI14" si="0">IF(SUM($AD3)&gt;0,AE3*AG3,"")</f>
        <v>2.4438019013128112</v>
      </c>
      <c r="AJ3" s="135">
        <f t="shared" ref="AJ3:AJ14" si="1">IF(SUM($AD3)&gt;0,AE3*AH3 + AF3*AG3,"")</f>
        <v>0.9800148483476685</v>
      </c>
      <c r="AK3" s="135">
        <f t="shared" ref="AK3:AK14" si="2">IF(SUM($AD3)&gt;0,AF3*AH3,"")</f>
        <v>7.6608782254413754E-2</v>
      </c>
      <c r="AL3" s="135">
        <f>IF(SUM(K3)*SUM(J4)*SUM(K4)*SUM(J3)&gt;0,LN(J3*K4/K3/J4),"")</f>
        <v>1.2220771577919241</v>
      </c>
      <c r="AM3" s="135">
        <f>IF(SUM(K3)*SUM(J4)*SUM(K4)*SUM(J3)&gt;0,1/J3 + 1/K3 +1/J4 +1/K4,"")</f>
        <v>0.45500411612309627</v>
      </c>
      <c r="AN3" s="135">
        <f xml:space="preserve"> IF(SUM(K3)*SUM(J4)*SUM(K4)*SUM(J3)&gt;0, ((AL3 - LN($Q$18)))^2/AM3,"")</f>
        <v>1.0835903419162618E-31</v>
      </c>
    </row>
    <row r="4" spans="1:40" x14ac:dyDescent="0.2">
      <c r="A4" s="264"/>
      <c r="B4" s="264"/>
      <c r="C4" s="264"/>
      <c r="D4" s="264"/>
      <c r="E4" s="264"/>
      <c r="F4" s="264"/>
      <c r="G4" s="264"/>
      <c r="H4" s="264"/>
      <c r="I4" s="7" t="s">
        <v>87</v>
      </c>
      <c r="J4" s="8">
        <v>104</v>
      </c>
      <c r="K4" s="8">
        <v>1059</v>
      </c>
      <c r="L4" s="27">
        <f>IF(SUM(J4,K4)=0,"",SUM(J4,K4))</f>
        <v>1163</v>
      </c>
      <c r="M4" s="11"/>
      <c r="N4" s="8"/>
      <c r="O4" s="8"/>
      <c r="P4" s="27" t="str">
        <f>IF(SUM(N4,O4)=0,"",SUM(N4,O4))</f>
        <v/>
      </c>
      <c r="Q4" s="11"/>
      <c r="R4" s="8"/>
      <c r="S4" s="8"/>
      <c r="T4" s="27" t="str">
        <f>IF(SUM(R4,S4)=0,"",SUM(R4,S4))</f>
        <v/>
      </c>
      <c r="U4" s="11"/>
      <c r="V4" s="8"/>
      <c r="W4" s="8"/>
      <c r="X4" s="27" t="str">
        <f>IF(SUM(V4,W4)=0,"",SUM(V4,W4))</f>
        <v/>
      </c>
      <c r="Y4" s="11"/>
      <c r="Z4" s="135">
        <v>2</v>
      </c>
      <c r="AA4" s="135" t="str">
        <f>IF(SUM(AD4)&gt;0,IF(SUM(O3)*SUM(N4)&gt;0,N3*O4/O3/N4,"infinity"),"")</f>
        <v/>
      </c>
      <c r="AB4" s="135" t="str">
        <f>IF(N3&gt;0,N3,"")</f>
        <v/>
      </c>
      <c r="AC4" s="135" t="str">
        <f>IF(SUM(P5)&gt;0,P3*N5/P5,"")</f>
        <v/>
      </c>
      <c r="AD4" s="135" t="str">
        <f>IF(SUM(P5)&gt;1,SUM(P3)*SUM(P4)*SUM(N5)*SUM(O5)/P5/P5/(P5-1),"")</f>
        <v/>
      </c>
      <c r="AE4" s="135" t="str">
        <f>IF(SUM(P5)&gt;0,N3*O4/P5,"")</f>
        <v/>
      </c>
      <c r="AF4" s="135" t="str">
        <f>IF(SUM(P5)&gt;0,O3*N4/P5,"")</f>
        <v/>
      </c>
      <c r="AG4" s="135" t="str">
        <f>IF(SUM(AD4)&gt;0,(N3+O4)/P5,"")</f>
        <v/>
      </c>
      <c r="AH4" s="135" t="str">
        <f>IF(SUM(AD4)&gt;0,(O3+N4)/P5,"")</f>
        <v/>
      </c>
      <c r="AI4" s="135" t="str">
        <f t="shared" si="0"/>
        <v/>
      </c>
      <c r="AJ4" s="135" t="str">
        <f t="shared" si="1"/>
        <v/>
      </c>
      <c r="AK4" s="135" t="str">
        <f t="shared" si="2"/>
        <v/>
      </c>
      <c r="AL4" s="135" t="str">
        <f>IF(SUM(O3)*SUM(N4)*SUM(O4)*SUM(N3)&gt;0,LN(N3*O4/N4/O3),"")</f>
        <v/>
      </c>
      <c r="AM4" s="135" t="str">
        <f>IF(SUM(O3)*SUM(N4)*SUM(O4)*SUM(N3)&gt;0,1/N3 + 1/O3 +1/N4 +1/O4,"")</f>
        <v/>
      </c>
      <c r="AN4" s="135" t="str">
        <f xml:space="preserve"> IF(SUM(O3)*SUM(N4)*SUM(O4)*SUM(N3)&gt;0, ((AL4 - LN($Q$18)))^2/AM4,"")</f>
        <v/>
      </c>
    </row>
    <row r="5" spans="1:40" x14ac:dyDescent="0.2">
      <c r="A5" s="264"/>
      <c r="B5" s="264"/>
      <c r="C5" s="264"/>
      <c r="D5" s="264"/>
      <c r="E5" s="264"/>
      <c r="F5" s="264"/>
      <c r="G5" s="264"/>
      <c r="H5" s="264"/>
      <c r="I5" s="7" t="s">
        <v>11</v>
      </c>
      <c r="J5" s="27">
        <f>IF(SUM(J3,J4)=0,"",SUM(J3,J4))</f>
        <v>107</v>
      </c>
      <c r="K5" s="27">
        <f>IF(SUM(K3,K4)=0,"",SUM(K3,K4))</f>
        <v>1068</v>
      </c>
      <c r="L5" s="18">
        <f>IF(SUM(J5,K5)=0,"",SUM(J5,K5))</f>
        <v>1175</v>
      </c>
      <c r="M5" s="11"/>
      <c r="N5" s="27" t="str">
        <f>IF(SUM(N3,N4)=0,"",SUM(N3,N4))</f>
        <v/>
      </c>
      <c r="O5" s="27" t="str">
        <f>IF(SUM(O3,O4)=0,"",SUM(O3,O4))</f>
        <v/>
      </c>
      <c r="P5" s="18" t="str">
        <f>IF(SUM(N5,O5)=0,"",SUM(N5,O5))</f>
        <v/>
      </c>
      <c r="Q5" s="11"/>
      <c r="R5" s="27" t="str">
        <f>IF(SUM(R3,R4)=0,"",SUM(R3,R4))</f>
        <v/>
      </c>
      <c r="S5" s="27" t="str">
        <f>IF(SUM(S3,S4)=0,"",SUM(S3,S4))</f>
        <v/>
      </c>
      <c r="T5" s="18" t="str">
        <f>IF(SUM(R5,S5)=0,"",SUM(R5,S5))</f>
        <v/>
      </c>
      <c r="U5" s="11"/>
      <c r="V5" s="27" t="str">
        <f>IF(SUM(V3,V4)=0,"",SUM(V3,V4))</f>
        <v/>
      </c>
      <c r="W5" s="27" t="str">
        <f>IF(SUM(W3,W4)=0,"",SUM(W3,W4))</f>
        <v/>
      </c>
      <c r="X5" s="18" t="str">
        <f>IF(SUM(V5,W5)=0,"",SUM(V5,W5))</f>
        <v/>
      </c>
      <c r="Y5" s="11"/>
      <c r="Z5" s="135">
        <v>3</v>
      </c>
      <c r="AA5" s="135" t="str">
        <f>IF(SUM(AD5)&gt;0,IF(SUM(S3)*SUM(R4)&gt;0,R3*S4/R4/S3,"infinity"),"")</f>
        <v/>
      </c>
      <c r="AB5" s="135" t="str">
        <f>IF(R3&gt;0,R3,"")</f>
        <v/>
      </c>
      <c r="AC5" s="135" t="str">
        <f>IF(SUM(T5)&gt;0,T3*R5/T5,"")</f>
        <v/>
      </c>
      <c r="AD5" s="135" t="str">
        <f>IF(SUM(T5)&gt;1,SUM(T3)*SUM(T4)*SUM(R5)*SUM(S5)/T5/T5/(T5-1),"")</f>
        <v/>
      </c>
      <c r="AE5" s="135" t="str">
        <f>IF(SUM(T5)&gt;0,R3*S4/T5,"")</f>
        <v/>
      </c>
      <c r="AF5" s="135" t="str">
        <f>IF(SUM(T5)&gt;0,S3*R4/T5,"")</f>
        <v/>
      </c>
      <c r="AG5" s="135" t="str">
        <f>IF(SUM(AD5)&gt;0,(R3+S4)/T5,"")</f>
        <v/>
      </c>
      <c r="AH5" s="135" t="str">
        <f>IF(SUM(AD5)&gt;0,(S3+R4)/T5,"")</f>
        <v/>
      </c>
      <c r="AI5" s="135" t="str">
        <f t="shared" si="0"/>
        <v/>
      </c>
      <c r="AJ5" s="135" t="str">
        <f t="shared" si="1"/>
        <v/>
      </c>
      <c r="AK5" s="135" t="str">
        <f t="shared" si="2"/>
        <v/>
      </c>
      <c r="AL5" s="135" t="str">
        <f>IF(SUM(R3)*SUM(R4)*SUM(S3)*SUM(S4)&gt;0,LN(R3*S4/R4/S3),"")</f>
        <v/>
      </c>
      <c r="AM5" s="135" t="str">
        <f>IF(SUM(R3)*SUM(R4)*SUM(S3)*SUM(S4)&gt;0,1/R3 + 1/S4 +1/R4 +1/S3,"")</f>
        <v/>
      </c>
      <c r="AN5" s="135" t="str">
        <f xml:space="preserve"> IF(SUM(R3)*SUM(R4)*SUM(S3)*SUM(S4),((AL5 - LN($Q$18)))^2/AM5,"")</f>
        <v/>
      </c>
    </row>
    <row r="6" spans="1:40" x14ac:dyDescent="0.2">
      <c r="A6" s="264"/>
      <c r="B6" s="264"/>
      <c r="C6" s="264"/>
      <c r="D6" s="264"/>
      <c r="E6" s="264"/>
      <c r="F6" s="264"/>
      <c r="G6" s="264"/>
      <c r="H6" s="264"/>
      <c r="I6" s="3"/>
      <c r="J6" s="70" t="str">
        <f>IF(AA3&lt;&gt;"","OR=","")</f>
        <v>OR=</v>
      </c>
      <c r="K6" s="397">
        <f>AA3</f>
        <v>3.3942307692307692</v>
      </c>
      <c r="L6" s="397"/>
      <c r="M6" s="70"/>
      <c r="N6" s="70" t="str">
        <f>IF(AA4&lt;&gt;"","OR=","")</f>
        <v/>
      </c>
      <c r="O6" s="397" t="str">
        <f>AA4</f>
        <v/>
      </c>
      <c r="P6" s="397"/>
      <c r="Q6" s="70"/>
      <c r="R6" s="70" t="str">
        <f>IF(AA5&lt;&gt;"","OR=","")</f>
        <v/>
      </c>
      <c r="S6" s="397" t="str">
        <f>AA5</f>
        <v/>
      </c>
      <c r="T6" s="397"/>
      <c r="U6" s="70"/>
      <c r="V6" s="70" t="str">
        <f>IF(AA6&lt;&gt;"","OR=","")</f>
        <v/>
      </c>
      <c r="W6" s="397" t="str">
        <f>AA6</f>
        <v/>
      </c>
      <c r="X6" s="397"/>
      <c r="Y6" s="121"/>
      <c r="Z6" s="135">
        <v>4</v>
      </c>
      <c r="AA6" s="135" t="str">
        <f>IF(SUM(AD6)&gt;0,IF(SUM(W3)*SUM(V4)&gt;0,V3*W4/W3/V4,"infinity"),"")</f>
        <v/>
      </c>
      <c r="AB6" s="135" t="str">
        <f>IF(V3&gt;0,V3,"")</f>
        <v/>
      </c>
      <c r="AC6" s="135" t="str">
        <f>IF(SUM(X5)&gt;0,X3*V5/X5,"")</f>
        <v/>
      </c>
      <c r="AD6" s="135" t="str">
        <f>IF(SUM(X5)&gt;1,SUM(X3)*SUM(X4)*SUM(V5)*SUM(W5)/X5/X5/(X5-1),"")</f>
        <v/>
      </c>
      <c r="AE6" s="135" t="str">
        <f>IF(SUM(X5)&gt;0,V3*W4/X5,"")</f>
        <v/>
      </c>
      <c r="AF6" s="135" t="str">
        <f>IF(SUM(X5)&gt;0,V4*W3/X5,"")</f>
        <v/>
      </c>
      <c r="AG6" s="135" t="str">
        <f>IF(SUM(AD6)&gt;0,(V3+W4)/X5,"")</f>
        <v/>
      </c>
      <c r="AH6" s="135" t="str">
        <f>IF(SUM(AD6)&gt;0,(W3+V4)/X5,"")</f>
        <v/>
      </c>
      <c r="AI6" s="135" t="str">
        <f t="shared" si="0"/>
        <v/>
      </c>
      <c r="AJ6" s="135" t="str">
        <f t="shared" si="1"/>
        <v/>
      </c>
      <c r="AK6" s="135" t="str">
        <f t="shared" si="2"/>
        <v/>
      </c>
      <c r="AL6" s="135" t="str">
        <f>IF(SUM(V3)*SUM(W4)*SUM(V4)*SUM(W3)&gt;0,LN(V3*W4/V4/W3),"")</f>
        <v/>
      </c>
      <c r="AM6" s="135" t="str">
        <f>IF(SUM(V3)*SUM(W4)*SUM(V4)*SUM(W3)&gt;0,1/V3 + 1/W4 +1/V4 +1/W3,"")</f>
        <v/>
      </c>
      <c r="AN6" s="135" t="str">
        <f xml:space="preserve"> IF(SUM(V3)*SUM(W4)*SUM(V4)*SUM(W3)&gt;0, ((AL6 - LN($Q$18)))^2/AM6, "")</f>
        <v/>
      </c>
    </row>
    <row r="7" spans="1:40" x14ac:dyDescent="0.2">
      <c r="A7" s="264"/>
      <c r="B7" s="264"/>
      <c r="C7" s="264"/>
      <c r="D7" s="264"/>
      <c r="E7" s="264"/>
      <c r="F7" s="264"/>
      <c r="G7" s="264"/>
      <c r="H7" s="264"/>
      <c r="I7" s="3"/>
      <c r="J7" s="73"/>
      <c r="K7" s="122"/>
      <c r="L7" s="122"/>
      <c r="M7" s="72"/>
      <c r="N7" s="73"/>
      <c r="O7" s="122"/>
      <c r="P7" s="122"/>
      <c r="Q7" s="72"/>
      <c r="R7" s="73"/>
      <c r="S7" s="122"/>
      <c r="T7" s="122"/>
      <c r="U7" s="72"/>
      <c r="V7" s="73"/>
      <c r="W7" s="122"/>
      <c r="X7" s="122"/>
      <c r="Y7" s="122"/>
      <c r="Z7" s="135">
        <v>5</v>
      </c>
      <c r="AA7" s="135" t="str">
        <f>IF(SUM(AD7)&gt;0,IF(SUM(K8)*SUM(J9)&gt;0,J8*K9/K8/J9,"infinity"),"")</f>
        <v/>
      </c>
      <c r="AB7" s="135" t="str">
        <f>IF(J8&gt;0,J8,"")</f>
        <v/>
      </c>
      <c r="AC7" s="135" t="str">
        <f>IF(SUM(L10)&gt;0,L8*J10/L10,"")</f>
        <v/>
      </c>
      <c r="AD7" s="135" t="str">
        <f>IF(SUM(L10)&gt;1,SUM(L8)*SUM(L9)*SUM(J10)*SUM(K10)/L10/L10/(L10-1),"")</f>
        <v/>
      </c>
      <c r="AE7" s="135" t="str">
        <f>IF(SUM(L10)&gt;0,J8*K9/L10,"")</f>
        <v/>
      </c>
      <c r="AF7" s="135" t="str">
        <f>IF(SUM(L10)&gt;0,K8*J9/L10,"")</f>
        <v/>
      </c>
      <c r="AG7" s="135" t="str">
        <f>IF(SUM(AD7)&gt;0,(J8+K9)/L10,"")</f>
        <v/>
      </c>
      <c r="AH7" s="135" t="str">
        <f>IF(SUM(AD7)&gt;0,(K8+J9)/L10,"")</f>
        <v/>
      </c>
      <c r="AI7" s="135" t="str">
        <f t="shared" si="0"/>
        <v/>
      </c>
      <c r="AJ7" s="135" t="str">
        <f t="shared" si="1"/>
        <v/>
      </c>
      <c r="AK7" s="135" t="str">
        <f t="shared" si="2"/>
        <v/>
      </c>
      <c r="AL7" s="135" t="str">
        <f>IF(SUM(K8)*SUM(J9)*SUM(K9)*SUM(J8)&gt;0,LN(J8*K9/K8/J9),"")</f>
        <v/>
      </c>
      <c r="AM7" s="135" t="str">
        <f>IF(SUM(K8)*SUM(J9)*SUM(K9)*SUM(J8)&gt;0,1/J8 + 1/K8 +1/J9 +1/K9,"")</f>
        <v/>
      </c>
      <c r="AN7" s="135" t="str">
        <f xml:space="preserve"> IF(SUM(K8)*SUM(J9)*SUM(K9)*SUM(J8)&gt;0, ((AL7 - LN($Q$18)))^2/AM7,"")</f>
        <v/>
      </c>
    </row>
    <row r="8" spans="1:40" x14ac:dyDescent="0.2">
      <c r="A8" s="264"/>
      <c r="B8" s="264"/>
      <c r="C8" s="264"/>
      <c r="D8" s="264"/>
      <c r="E8" s="264"/>
      <c r="F8" s="264"/>
      <c r="G8" s="264"/>
      <c r="H8" s="264"/>
      <c r="I8" s="7" t="s">
        <v>13</v>
      </c>
      <c r="J8" s="8"/>
      <c r="K8" s="8"/>
      <c r="L8" s="27" t="str">
        <f>IF(SUM(J8,K8)=0,"",SUM(J8,K8))</f>
        <v/>
      </c>
      <c r="M8" s="11"/>
      <c r="N8" s="8"/>
      <c r="O8" s="8"/>
      <c r="P8" s="27" t="str">
        <f>IF(SUM(N8,O8)=0,"",SUM(N8,O8))</f>
        <v/>
      </c>
      <c r="Q8" s="11"/>
      <c r="R8" s="8"/>
      <c r="S8" s="8"/>
      <c r="T8" s="27" t="str">
        <f>IF(SUM(R8,S8)=0,"",SUM(R8,S8))</f>
        <v/>
      </c>
      <c r="U8" s="11"/>
      <c r="V8" s="8"/>
      <c r="W8" s="8"/>
      <c r="X8" s="27" t="str">
        <f>IF(SUM(V8,W8)=0,"",SUM(V8,W8))</f>
        <v/>
      </c>
      <c r="Y8" s="11"/>
      <c r="Z8" s="135">
        <v>6</v>
      </c>
      <c r="AA8" s="135" t="str">
        <f>IF(SUM(AD8)&gt;0,IF(SUM(O8)*SUM(N9)&gt;0,N8*O9/O8/N9,"infinity"),"")</f>
        <v/>
      </c>
      <c r="AB8" s="135" t="str">
        <f>IF(N8&gt;0,N8,"")</f>
        <v/>
      </c>
      <c r="AC8" s="135" t="str">
        <f>IF(SUM(P10)&gt;0,P8*N10/P10,"")</f>
        <v/>
      </c>
      <c r="AD8" s="135" t="str">
        <f>IF(SUM(P10)&gt;1,SUM(P8)*SUM(P9)*SUM(N10)*SUM(O10)/P10/P10/(P10-1),"")</f>
        <v/>
      </c>
      <c r="AE8" s="135" t="str">
        <f>IF(SUM(P10)&gt;0,N8*O9/P10,"")</f>
        <v/>
      </c>
      <c r="AF8" s="135" t="str">
        <f>IF(SUM(P10)&gt;0,O8*N9/P10,"")</f>
        <v/>
      </c>
      <c r="AG8" s="135" t="str">
        <f>IF(SUM(AD8)&gt;0,(N8+O9)/P10,"")</f>
        <v/>
      </c>
      <c r="AH8" s="135" t="str">
        <f>IF(SUM(AD8)&gt;0,(O8+N9)/P10,"")</f>
        <v/>
      </c>
      <c r="AI8" s="135" t="str">
        <f t="shared" si="0"/>
        <v/>
      </c>
      <c r="AJ8" s="135" t="str">
        <f t="shared" si="1"/>
        <v/>
      </c>
      <c r="AK8" s="135" t="str">
        <f t="shared" si="2"/>
        <v/>
      </c>
      <c r="AL8" s="135" t="str">
        <f>IF(SUM(O8)*SUM(N9)*SUM(O9)*SUM(N8)&gt;0,LN(N8*O9/N9/O8),"")</f>
        <v/>
      </c>
      <c r="AM8" s="135" t="str">
        <f>IF(SUM(O8)*SUM(N9)*SUM(O9)*SUM(N8)&gt;0,1/N8 + 1/O8 +1/N9 +1/O9,"")</f>
        <v/>
      </c>
      <c r="AN8" s="135" t="str">
        <f xml:space="preserve"> IF(SUM(O8)*SUM(N9)*SUM(O9)*SUM(N8)&gt;0, ((AL8 - LN($Q$18)))^2/AM8,"")</f>
        <v/>
      </c>
    </row>
    <row r="9" spans="1:40" x14ac:dyDescent="0.2">
      <c r="A9" s="264"/>
      <c r="B9" s="264"/>
      <c r="C9" s="264"/>
      <c r="D9" s="264"/>
      <c r="E9" s="264"/>
      <c r="F9" s="264"/>
      <c r="G9" s="264"/>
      <c r="H9" s="264"/>
      <c r="I9" s="7" t="s">
        <v>87</v>
      </c>
      <c r="J9" s="8"/>
      <c r="K9" s="8"/>
      <c r="L9" s="27" t="str">
        <f>IF(SUM(J9,K9)=0,"",SUM(J9,K9))</f>
        <v/>
      </c>
      <c r="M9" s="11"/>
      <c r="N9" s="8"/>
      <c r="O9" s="8"/>
      <c r="P9" s="27" t="str">
        <f>IF(SUM(N9,O9)=0,"",SUM(N9,O9))</f>
        <v/>
      </c>
      <c r="Q9" s="11"/>
      <c r="R9" s="8"/>
      <c r="S9" s="8"/>
      <c r="T9" s="27" t="str">
        <f>IF(SUM(R9,S9)=0,"",SUM(R9,S9))</f>
        <v/>
      </c>
      <c r="U9" s="11"/>
      <c r="V9" s="8"/>
      <c r="W9" s="8"/>
      <c r="X9" s="27" t="str">
        <f>IF(SUM(V9,W9)=0,"",SUM(V9,W9))</f>
        <v/>
      </c>
      <c r="Y9" s="11"/>
      <c r="Z9" s="135">
        <v>7</v>
      </c>
      <c r="AA9" s="135" t="str">
        <f>IF(SUM(AD9)&gt;0,IF(SUM(S8)*SUM(R9)&gt;0,R8*S9/R9/S8,"infinity"),"")</f>
        <v/>
      </c>
      <c r="AB9" s="135" t="str">
        <f>IF(R8&gt;0,R8,"")</f>
        <v/>
      </c>
      <c r="AC9" s="135" t="str">
        <f>IF(SUM(T10)&gt;0,T8*R10/T10,"")</f>
        <v/>
      </c>
      <c r="AD9" s="135" t="str">
        <f>IF(SUM(T10)&gt;1,SUM(T8)*SUM(T9)*SUM(R10)*SUM(S10)/T10/T10/(T10-1),"")</f>
        <v/>
      </c>
      <c r="AE9" s="135" t="str">
        <f>IF(SUM(T10)&gt;0,R8*S9/T10,"")</f>
        <v/>
      </c>
      <c r="AF9" s="135" t="str">
        <f>IF(SUM(T10)&gt;0,S8*R9/T10,"")</f>
        <v/>
      </c>
      <c r="AG9" s="135" t="str">
        <f>IF(SUM(AD9)&gt;0,(R8+S9)/T10,"")</f>
        <v/>
      </c>
      <c r="AH9" s="135" t="str">
        <f>IF(SUM(AD9)&gt;0,(S8+R9)/T10,"")</f>
        <v/>
      </c>
      <c r="AI9" s="135" t="str">
        <f t="shared" si="0"/>
        <v/>
      </c>
      <c r="AJ9" s="135" t="str">
        <f t="shared" si="1"/>
        <v/>
      </c>
      <c r="AK9" s="135" t="str">
        <f t="shared" si="2"/>
        <v/>
      </c>
      <c r="AL9" s="135" t="str">
        <f>IF(SUM(R8)*SUM(R9)*SUM(S8)*SUM(S9)&gt;0,LN(R8*S9/R9/S8),"")</f>
        <v/>
      </c>
      <c r="AM9" s="135" t="str">
        <f>IF(SUM(R8)*SUM(R9)*SUM(S8)*SUM(S9)&gt;0,1/R8 + 1/S9 +1/R9 +1/S8,"")</f>
        <v/>
      </c>
      <c r="AN9" s="135" t="str">
        <f xml:space="preserve"> IF(SUM(R8)*SUM(R9)*SUM(S8)*SUM(S9),((AL9 - LN($Q$18)))^2/AM9,"")</f>
        <v/>
      </c>
    </row>
    <row r="10" spans="1:40" x14ac:dyDescent="0.2">
      <c r="A10" s="264"/>
      <c r="B10" s="264"/>
      <c r="C10" s="264"/>
      <c r="D10" s="264"/>
      <c r="E10" s="264"/>
      <c r="F10" s="264"/>
      <c r="G10" s="264"/>
      <c r="H10" s="264"/>
      <c r="I10" s="7" t="s">
        <v>11</v>
      </c>
      <c r="J10" s="27" t="str">
        <f>IF(SUM(J8,J9)=0,"",SUM(J8,J9))</f>
        <v/>
      </c>
      <c r="K10" s="27" t="str">
        <f>IF(SUM(K8,K9)=0,"",SUM(K8,K9))</f>
        <v/>
      </c>
      <c r="L10" s="18" t="str">
        <f>IF(SUM(J10,K10)=0,"",SUM(J10,K10))</f>
        <v/>
      </c>
      <c r="M10" s="11"/>
      <c r="N10" s="27" t="str">
        <f>IF(SUM(N8,N9)=0,"",SUM(N8,N9))</f>
        <v/>
      </c>
      <c r="O10" s="27" t="str">
        <f>IF(SUM(O8,O9)=0,"",SUM(O8,O9))</f>
        <v/>
      </c>
      <c r="P10" s="18" t="str">
        <f>IF(SUM(N10,O10)=0,"",SUM(N10,O10))</f>
        <v/>
      </c>
      <c r="Q10" s="11"/>
      <c r="R10" s="27" t="str">
        <f>IF(SUM(R8,R9)=0,"",SUM(R8,R9))</f>
        <v/>
      </c>
      <c r="S10" s="27" t="str">
        <f>IF(SUM(S8,S9)=0,"",SUM(S8,S9))</f>
        <v/>
      </c>
      <c r="T10" s="18" t="str">
        <f>IF(SUM(R10,S10)=0,"",SUM(R10,S10))</f>
        <v/>
      </c>
      <c r="U10" s="11"/>
      <c r="V10" s="27" t="str">
        <f>IF(SUM(V8,V9)=0,"",SUM(V8,V9))</f>
        <v/>
      </c>
      <c r="W10" s="27" t="str">
        <f>IF(SUM(W8,W9)=0,"",SUM(W8,W9))</f>
        <v/>
      </c>
      <c r="X10" s="18" t="str">
        <f>IF(SUM(V10,W10)=0,"",SUM(V10,W10))</f>
        <v/>
      </c>
      <c r="Y10" s="11"/>
      <c r="Z10" s="135">
        <v>8</v>
      </c>
      <c r="AA10" s="135" t="str">
        <f>IF(SUM(AD10)&gt;0,IF(SUM(W8)*SUM(V9)&gt;0,V8*W9/W8/V9,"infinity"),"")</f>
        <v/>
      </c>
      <c r="AB10" s="135" t="str">
        <f>IF(V8&gt;0,V8,"")</f>
        <v/>
      </c>
      <c r="AC10" s="135" t="str">
        <f>IF(SUM(X10)&gt;0,X8*V10/X10,"")</f>
        <v/>
      </c>
      <c r="AD10" s="135" t="str">
        <f>IF(SUM(X10)&gt;1,SUM(X8)*SUM(X9)*SUM(V10)*SUM(W10)/X10/X10/(X10-1),"")</f>
        <v/>
      </c>
      <c r="AE10" s="135" t="str">
        <f>IF(SUM(X10)&gt;0,V8*W9/X10,"")</f>
        <v/>
      </c>
      <c r="AF10" s="135" t="str">
        <f>IF(SUM(X10)&gt;0,V9*W8/X10,"")</f>
        <v/>
      </c>
      <c r="AG10" s="135" t="str">
        <f>IF(SUM(AD10)&gt;0,(V8+W9)/X10,"")</f>
        <v/>
      </c>
      <c r="AH10" s="135" t="str">
        <f>IF(SUM(AD10)&gt;0,(W8+V9)/X10,"")</f>
        <v/>
      </c>
      <c r="AI10" s="135" t="str">
        <f t="shared" si="0"/>
        <v/>
      </c>
      <c r="AJ10" s="135" t="str">
        <f t="shared" si="1"/>
        <v/>
      </c>
      <c r="AK10" s="135" t="str">
        <f t="shared" si="2"/>
        <v/>
      </c>
      <c r="AL10" s="135" t="str">
        <f>IF(SUM(V8)*SUM(W9)*SUM(V9)*SUM(W8)&gt;0,LN(V8*W9/V9/W8),"")</f>
        <v/>
      </c>
      <c r="AM10" s="135" t="str">
        <f>IF(SUM(V8)*SUM(W9)*SUM(V9)*SUM(W8)&gt;0,1/V8 + 1/W9 +1/V9 +1/W8,"")</f>
        <v/>
      </c>
      <c r="AN10" s="135" t="str">
        <f xml:space="preserve"> IF(SUM(V8)*SUM(W9)*SUM(V9)*SUM(W8)&gt;0, ((AL10 - LN($Q$18)))^2/AM10, "")</f>
        <v/>
      </c>
    </row>
    <row r="11" spans="1:40" x14ac:dyDescent="0.2">
      <c r="A11" s="264"/>
      <c r="B11" s="264"/>
      <c r="C11" s="264"/>
      <c r="D11" s="264"/>
      <c r="E11" s="264"/>
      <c r="F11" s="264"/>
      <c r="G11" s="264"/>
      <c r="H11" s="264"/>
      <c r="I11" s="3"/>
      <c r="J11" s="70" t="str">
        <f>IF(AA7&lt;&gt;"","OR=","")</f>
        <v/>
      </c>
      <c r="K11" s="397" t="str">
        <f>AA7</f>
        <v/>
      </c>
      <c r="L11" s="397"/>
      <c r="M11" s="70"/>
      <c r="N11" s="70" t="str">
        <f>IF(AA8&lt;&gt;"","OR=","")</f>
        <v/>
      </c>
      <c r="O11" s="397" t="str">
        <f>AA8</f>
        <v/>
      </c>
      <c r="P11" s="397"/>
      <c r="Q11" s="70"/>
      <c r="R11" s="70" t="str">
        <f>IF(AA9&lt;&gt;"","OR=","")</f>
        <v/>
      </c>
      <c r="S11" s="397" t="str">
        <f>AA9</f>
        <v/>
      </c>
      <c r="T11" s="397"/>
      <c r="U11" s="70"/>
      <c r="V11" s="70" t="str">
        <f>IF(AA10&lt;&gt;"","OR=","")</f>
        <v/>
      </c>
      <c r="W11" s="397" t="str">
        <f>AA10</f>
        <v/>
      </c>
      <c r="X11" s="397"/>
      <c r="Y11" s="121"/>
      <c r="Z11" s="135">
        <v>9</v>
      </c>
      <c r="AA11" s="135" t="str">
        <f>IF(SUM(AD11)&gt;0,IF(SUM(K13)*SUM(J14)&gt;0,J13*K14/K13/J14,"infinity"),"")</f>
        <v/>
      </c>
      <c r="AB11" s="135" t="str">
        <f>IF(J13&gt;0,J13,"")</f>
        <v/>
      </c>
      <c r="AC11" s="135" t="str">
        <f>IF(SUM(L15)&gt;0,L13*J15/L15,"")</f>
        <v/>
      </c>
      <c r="AD11" s="135" t="str">
        <f>IF(SUM(L15)&gt;1,SUM(L13)*SUM(L14)*SUM(J15)*SUM(K15)/L15/L15/(L15-1),"")</f>
        <v/>
      </c>
      <c r="AE11" s="135" t="str">
        <f>IF(SUM(L15)&gt;0,J13*K14/L15,"")</f>
        <v/>
      </c>
      <c r="AF11" s="135" t="str">
        <f>IF(SUM(L15)&gt;0,K13*J14/L15,"")</f>
        <v/>
      </c>
      <c r="AG11" s="135" t="str">
        <f>IF(SUM(AD11)&gt;0,(J13+K14)/L15,"")</f>
        <v/>
      </c>
      <c r="AH11" s="135" t="str">
        <f>IF(SUM(AD11)&gt;0,(K13+J14)/L15,"")</f>
        <v/>
      </c>
      <c r="AI11" s="135" t="str">
        <f t="shared" si="0"/>
        <v/>
      </c>
      <c r="AJ11" s="135" t="str">
        <f t="shared" si="1"/>
        <v/>
      </c>
      <c r="AK11" s="135" t="str">
        <f t="shared" si="2"/>
        <v/>
      </c>
      <c r="AL11" s="135" t="str">
        <f>IF(SUM(K13)*SUM(J14)*SUM(K14)*SUM(J13)&gt;0,LN(J13*K14/K13/J14),"")</f>
        <v/>
      </c>
      <c r="AM11" s="135" t="str">
        <f>IF(SUM(K13)*SUM(J14)*SUM(K14)*SUM(J13)&gt;0,1/J13 + 1/K13 +1/J14 +1/K14,"")</f>
        <v/>
      </c>
      <c r="AN11" s="135" t="str">
        <f xml:space="preserve"> IF(SUM(K13)*SUM(J14)*SUM(K14)*SUM(J13)&gt;0, ((AL11 - LN($Q$18)))^2/AM11,"")</f>
        <v/>
      </c>
    </row>
    <row r="12" spans="1:40" x14ac:dyDescent="0.2">
      <c r="A12" s="264"/>
      <c r="B12" s="264"/>
      <c r="C12" s="264"/>
      <c r="D12" s="264"/>
      <c r="E12" s="264"/>
      <c r="F12" s="264"/>
      <c r="G12" s="264"/>
      <c r="H12" s="264"/>
      <c r="I12" s="3"/>
      <c r="J12" s="73"/>
      <c r="K12" s="122"/>
      <c r="L12" s="122"/>
      <c r="M12" s="72"/>
      <c r="N12" s="73"/>
      <c r="O12" s="122"/>
      <c r="P12" s="122"/>
      <c r="Q12" s="72"/>
      <c r="R12" s="73"/>
      <c r="S12" s="122"/>
      <c r="T12" s="122"/>
      <c r="U12" s="72"/>
      <c r="V12" s="73"/>
      <c r="W12" s="122"/>
      <c r="X12" s="122"/>
      <c r="Y12" s="122"/>
      <c r="Z12" s="135">
        <v>10</v>
      </c>
      <c r="AA12" s="135" t="str">
        <f>IF(SUM(AD12)&gt;0,IF(SUM(O13)*SUM(N14)&gt;0,N13*O14/O13/N14,"infinity"),"")</f>
        <v/>
      </c>
      <c r="AB12" s="135" t="str">
        <f>IF(N13&gt;0,N13,"")</f>
        <v/>
      </c>
      <c r="AC12" s="135" t="str">
        <f>IF(SUM(P15)&gt;0,P13*N15/P15,"")</f>
        <v/>
      </c>
      <c r="AD12" s="135" t="str">
        <f>IF(SUM(P15)&gt;1,SUM(P13)*SUM(P14)*SUM(N15)*SUM(O15)/P15/P15/(P15-1),"")</f>
        <v/>
      </c>
      <c r="AE12" s="135" t="str">
        <f>IF(SUM(P15)&gt;0,N13*O14/P15,"")</f>
        <v/>
      </c>
      <c r="AF12" s="135" t="str">
        <f>IF(SUM(P15)&gt;0,O13*N14/P15,"")</f>
        <v/>
      </c>
      <c r="AG12" s="135" t="str">
        <f>IF(SUM(AD12)&gt;0,(N13+O14)/P15,"")</f>
        <v/>
      </c>
      <c r="AH12" s="135" t="str">
        <f>IF(SUM(AD12)&gt;0,(O13+N14)/P15,"")</f>
        <v/>
      </c>
      <c r="AI12" s="135" t="str">
        <f t="shared" si="0"/>
        <v/>
      </c>
      <c r="AJ12" s="135" t="str">
        <f t="shared" si="1"/>
        <v/>
      </c>
      <c r="AK12" s="135" t="str">
        <f t="shared" si="2"/>
        <v/>
      </c>
      <c r="AL12" s="135" t="str">
        <f>IF(SUM(O13)*SUM(N14)*SUM(O14)*SUM(N13)&gt;0,LN(N13*O14/N14/O13),"")</f>
        <v/>
      </c>
      <c r="AM12" s="135" t="str">
        <f>IF(SUM(O13)*SUM(N14)*SUM(O14)*SUM(N13)&gt;0,1/N13 + 1/O13 +1/N14 +1/O14,"")</f>
        <v/>
      </c>
      <c r="AN12" s="135" t="str">
        <f xml:space="preserve"> IF(SUM(O13)*SUM(N14)*SUM(O14)*SUM(N13)&gt;0, ((AL12 - LN($Q$18)))^2/AM12,"")</f>
        <v/>
      </c>
    </row>
    <row r="13" spans="1:40" x14ac:dyDescent="0.2">
      <c r="A13" s="264"/>
      <c r="B13" s="264"/>
      <c r="C13" s="264"/>
      <c r="D13" s="264"/>
      <c r="E13" s="264"/>
      <c r="F13" s="264"/>
      <c r="G13" s="264"/>
      <c r="H13" s="264"/>
      <c r="I13" s="7" t="s">
        <v>13</v>
      </c>
      <c r="J13" s="8"/>
      <c r="K13" s="8"/>
      <c r="L13" s="27" t="str">
        <f>IF(SUM(J13,K13)=0,"",SUM(J13,K13))</f>
        <v/>
      </c>
      <c r="M13" s="11"/>
      <c r="N13" s="8"/>
      <c r="O13" s="8"/>
      <c r="P13" s="27" t="str">
        <f>IF(SUM(N13,O13)=0,"",SUM(N13,O13))</f>
        <v/>
      </c>
      <c r="Q13" s="11"/>
      <c r="R13" s="8"/>
      <c r="S13" s="8"/>
      <c r="T13" s="27" t="str">
        <f>IF(SUM(R13,S13)=0,"",SUM(R13,S13))</f>
        <v/>
      </c>
      <c r="U13" s="11"/>
      <c r="V13" s="8"/>
      <c r="W13" s="8"/>
      <c r="X13" s="27" t="str">
        <f>IF(SUM(V13,W13)=0,"",SUM(V13,W13))</f>
        <v/>
      </c>
      <c r="Y13" s="11"/>
      <c r="Z13" s="135">
        <v>11</v>
      </c>
      <c r="AA13" s="135" t="str">
        <f>IF(SUM(AD13)&gt;0,IF(SUM(S13)*SUM(R14)&gt;0,R13*S14/R14/S13,"infinity"),"")</f>
        <v/>
      </c>
      <c r="AB13" s="135" t="str">
        <f>IF(R13&gt;0,R13,"")</f>
        <v/>
      </c>
      <c r="AC13" s="135" t="str">
        <f>IF(SUM(T15)&gt;0,T13*R15/T15,"")</f>
        <v/>
      </c>
      <c r="AD13" s="135" t="str">
        <f>IF(SUM(T15)&gt;1,SUM(T13)*SUM(T14)*SUM(R15)*SUM(S15)/T15/T15/(T15-1),"")</f>
        <v/>
      </c>
      <c r="AE13" s="135" t="str">
        <f>IF(SUM(T15)&gt;0,R13*S14/T15,"")</f>
        <v/>
      </c>
      <c r="AF13" s="135" t="str">
        <f>IF(SUM(T15)&gt;0,S13*R14/T15,"")</f>
        <v/>
      </c>
      <c r="AG13" s="135" t="str">
        <f>IF(SUM(AD13)&gt;0,(R13+S14)/T15,"")</f>
        <v/>
      </c>
      <c r="AH13" s="135" t="str">
        <f>IF(SUM(AD13)&gt;0,(S13+R14)/T15,"")</f>
        <v/>
      </c>
      <c r="AI13" s="135" t="str">
        <f t="shared" si="0"/>
        <v/>
      </c>
      <c r="AJ13" s="135" t="str">
        <f t="shared" si="1"/>
        <v/>
      </c>
      <c r="AK13" s="135" t="str">
        <f t="shared" si="2"/>
        <v/>
      </c>
      <c r="AL13" s="135" t="str">
        <f>IF(SUM(R13)*SUM(R14)*SUM(S13)*SUM(S14)&gt;0,LN(R13*S14/R14/S13),"")</f>
        <v/>
      </c>
      <c r="AM13" s="135" t="str">
        <f>IF(SUM(R13)*SUM(R14)*SUM(S13)*SUM(S14)&gt;0,1/R13 + 1/S14 +1/R14 +1/S13,"")</f>
        <v/>
      </c>
      <c r="AN13" s="135" t="str">
        <f xml:space="preserve"> IF(SUM(R13)*SUM(R14)*SUM(S13)*SUM(S14),((AL13 - LN($Q$18)))^2/AM13,"")</f>
        <v/>
      </c>
    </row>
    <row r="14" spans="1:40" x14ac:dyDescent="0.2">
      <c r="A14" s="264"/>
      <c r="B14" s="264"/>
      <c r="C14" s="264"/>
      <c r="D14" s="264"/>
      <c r="E14" s="264"/>
      <c r="F14" s="264"/>
      <c r="G14" s="264"/>
      <c r="H14" s="264"/>
      <c r="I14" s="7" t="s">
        <v>87</v>
      </c>
      <c r="J14" s="8"/>
      <c r="K14" s="8"/>
      <c r="L14" s="27" t="str">
        <f>IF(SUM(J14,K14)=0,"",SUM(J14,K14))</f>
        <v/>
      </c>
      <c r="M14" s="11"/>
      <c r="N14" s="8"/>
      <c r="O14" s="8"/>
      <c r="P14" s="27" t="str">
        <f>IF(SUM(N14,O14)=0,"",SUM(N14,O14))</f>
        <v/>
      </c>
      <c r="Q14" s="11"/>
      <c r="R14" s="8"/>
      <c r="S14" s="8"/>
      <c r="T14" s="27" t="str">
        <f>IF(SUM(R14,S14)=0,"",SUM(R14,S14))</f>
        <v/>
      </c>
      <c r="U14" s="11"/>
      <c r="V14" s="8"/>
      <c r="W14" s="8"/>
      <c r="X14" s="27" t="str">
        <f>IF(SUM(V14,W14)=0,"",SUM(V14,W14))</f>
        <v/>
      </c>
      <c r="Y14" s="11"/>
      <c r="Z14" s="135">
        <v>12</v>
      </c>
      <c r="AA14" s="135" t="str">
        <f>IF(SUM(AD14)&gt;0,IF(SUM(W13)*SUM(V14)&gt;0,V13*W14/W13/V14,"infinity"),"")</f>
        <v/>
      </c>
      <c r="AB14" s="135" t="str">
        <f>IF(V13&gt;0,V13,"")</f>
        <v/>
      </c>
      <c r="AC14" s="135" t="str">
        <f>IF(SUM(X15)&gt;0,X13*V15/X15,"")</f>
        <v/>
      </c>
      <c r="AD14" s="135" t="str">
        <f>IF(SUM(X15)&gt;1,SUM(X13)*SUM(X14)*SUM(V15)*SUM(W15)/X15/X15/(X15-1),"")</f>
        <v/>
      </c>
      <c r="AE14" s="135" t="str">
        <f>IF(SUM(X15)&gt;0,V13*W14/X15,"")</f>
        <v/>
      </c>
      <c r="AF14" s="135" t="str">
        <f>IF(SUM(X15)&gt;0,V14*W13/X15,"")</f>
        <v/>
      </c>
      <c r="AG14" s="135" t="str">
        <f>IF(SUM(AD14)&gt;0,(V13+W14)/X15,"")</f>
        <v/>
      </c>
      <c r="AH14" s="135" t="str">
        <f>IF(SUM(AD14)&gt;0,(W13+V14)/X15,"")</f>
        <v/>
      </c>
      <c r="AI14" s="135" t="str">
        <f t="shared" si="0"/>
        <v/>
      </c>
      <c r="AJ14" s="135" t="str">
        <f t="shared" si="1"/>
        <v/>
      </c>
      <c r="AK14" s="135" t="str">
        <f t="shared" si="2"/>
        <v/>
      </c>
      <c r="AL14" s="135" t="str">
        <f>IF(SUM(V13)*SUM(W14)*SUM(V14)*SUM(W13)&gt;0,LN(V13*W14/V14/W13),"")</f>
        <v/>
      </c>
      <c r="AM14" s="135" t="str">
        <f>IF(SUM(V13)*SUM(W14)*SUM(V14)*SUM(W13)&gt;0,1/V13 + 1/W14 +1/V14 +1/W13,"")</f>
        <v/>
      </c>
      <c r="AN14" s="135" t="str">
        <f xml:space="preserve"> IF(SUM(V13)*SUM(W14)*SUM(V14)*SUM(W13)&gt;0, ((AL14 - LN($Q$18)))^2/AM14, "")</f>
        <v/>
      </c>
    </row>
    <row r="15" spans="1:40" x14ac:dyDescent="0.2">
      <c r="A15" s="264"/>
      <c r="B15" s="264"/>
      <c r="C15" s="264"/>
      <c r="D15" s="264"/>
      <c r="E15" s="264"/>
      <c r="F15" s="264"/>
      <c r="G15" s="264"/>
      <c r="H15" s="264"/>
      <c r="I15" s="7" t="s">
        <v>11</v>
      </c>
      <c r="J15" s="27" t="str">
        <f>IF(SUM(J13,J14)=0,"",SUM(J13,J14))</f>
        <v/>
      </c>
      <c r="K15" s="27" t="str">
        <f>IF(SUM(K13,K14)=0,"",SUM(K13,K14))</f>
        <v/>
      </c>
      <c r="L15" s="18" t="str">
        <f>IF(SUM(J15,K15)=0,"",SUM(J15,K15))</f>
        <v/>
      </c>
      <c r="M15" s="11"/>
      <c r="N15" s="27" t="str">
        <f>IF(SUM(N13,N14)=0,"",SUM(N13,N14))</f>
        <v/>
      </c>
      <c r="O15" s="27" t="str">
        <f>IF(SUM(O13,O14)=0,"",SUM(O13,O14))</f>
        <v/>
      </c>
      <c r="P15" s="18" t="str">
        <f>IF(SUM(N15,O15)=0,"",SUM(N15,O15))</f>
        <v/>
      </c>
      <c r="Q15" s="11"/>
      <c r="R15" s="27" t="str">
        <f>IF(SUM(R13,R14)=0,"",SUM(R13,R14))</f>
        <v/>
      </c>
      <c r="S15" s="27" t="str">
        <f>IF(SUM(S13,S14)=0,"",SUM(S13,S14))</f>
        <v/>
      </c>
      <c r="T15" s="18" t="str">
        <f>IF(SUM(R15,S15)=0,"",SUM(R15,S15))</f>
        <v/>
      </c>
      <c r="U15" s="11"/>
      <c r="V15" s="27" t="str">
        <f>IF(SUM(V13,V14)=0,"",SUM(V13,V14))</f>
        <v/>
      </c>
      <c r="W15" s="27" t="str">
        <f>IF(SUM(W13,W14)=0,"",SUM(W13,W14))</f>
        <v/>
      </c>
      <c r="X15" s="18" t="str">
        <f>IF(SUM(V15,W15)=0,"",SUM(V15,W15))</f>
        <v/>
      </c>
      <c r="Y15" s="11"/>
      <c r="Z15" s="135"/>
      <c r="AA15" s="135"/>
      <c r="AB15" s="135"/>
      <c r="AC15" s="135"/>
      <c r="AD15" s="135"/>
      <c r="AE15" s="135"/>
      <c r="AF15" s="135"/>
      <c r="AG15" s="135"/>
      <c r="AH15" s="135"/>
      <c r="AI15" s="135"/>
      <c r="AJ15" s="135"/>
      <c r="AK15" s="135"/>
      <c r="AL15" s="137"/>
      <c r="AM15" s="137"/>
      <c r="AN15" s="137"/>
    </row>
    <row r="16" spans="1:40" ht="17" thickBot="1" x14ac:dyDescent="0.25">
      <c r="A16" s="264"/>
      <c r="B16" s="264"/>
      <c r="C16" s="264"/>
      <c r="D16" s="264"/>
      <c r="E16" s="264"/>
      <c r="F16" s="264"/>
      <c r="G16" s="264"/>
      <c r="H16" s="264"/>
      <c r="I16" s="48"/>
      <c r="J16" s="69" t="str">
        <f>IF(AA11&lt;&gt;"","OR=","")</f>
        <v/>
      </c>
      <c r="K16" s="398" t="str">
        <f>AA11</f>
        <v/>
      </c>
      <c r="L16" s="398"/>
      <c r="M16" s="70"/>
      <c r="N16" s="70" t="str">
        <f>IF(AA12&lt;&gt;"","OR=","")</f>
        <v/>
      </c>
      <c r="O16" s="397" t="str">
        <f>AA12</f>
        <v/>
      </c>
      <c r="P16" s="397"/>
      <c r="Q16" s="70"/>
      <c r="R16" s="70" t="str">
        <f>IF(AA13&lt;&gt;"","OR=","")</f>
        <v/>
      </c>
      <c r="S16" s="397" t="str">
        <f>AA13</f>
        <v/>
      </c>
      <c r="T16" s="397"/>
      <c r="U16" s="70"/>
      <c r="V16" s="70" t="str">
        <f>IF(AA14&lt;&gt;"","OR=","")</f>
        <v/>
      </c>
      <c r="W16" s="398" t="str">
        <f>AA14</f>
        <v/>
      </c>
      <c r="X16" s="398"/>
      <c r="Y16" s="120"/>
      <c r="Z16" s="135" t="s">
        <v>61</v>
      </c>
      <c r="AA16" s="135"/>
      <c r="AB16" s="135">
        <f>IF(SUM(AB3:AB14)&gt;0,SUM(AB3:AB14),"")</f>
        <v>3</v>
      </c>
      <c r="AC16" s="135">
        <f>IF(SUM(AC3:AC14)&gt;0,SUM(AC3:AC14),"")</f>
        <v>1.0927659574468085</v>
      </c>
      <c r="AD16" s="135">
        <f>IF(SUM(AD3:AD14)&gt;0,SUM(AD3:AD14),"")</f>
        <v>0.98394803109163909</v>
      </c>
      <c r="AE16" s="135">
        <f>IF(SUM(AD3:AD14)&gt;0,SUM(AE3:AE14),"")</f>
        <v>2.7038297872340427</v>
      </c>
      <c r="AF16" s="135">
        <f t="shared" ref="AF16:AK16" si="3">IF(SUM(AF3:AF14)&gt;0,SUM(AF3:AF14),"")</f>
        <v>0.79659574468085104</v>
      </c>
      <c r="AG16" s="135">
        <f t="shared" si="3"/>
        <v>0.9038297872340425</v>
      </c>
      <c r="AH16" s="135">
        <f t="shared" si="3"/>
        <v>9.6170212765957441E-2</v>
      </c>
      <c r="AI16" s="135">
        <f t="shared" si="3"/>
        <v>2.4438019013128112</v>
      </c>
      <c r="AJ16" s="135">
        <f t="shared" si="3"/>
        <v>0.9800148483476685</v>
      </c>
      <c r="AK16" s="135">
        <f t="shared" si="3"/>
        <v>7.6608782254413754E-2</v>
      </c>
      <c r="AL16" s="137"/>
      <c r="AM16" s="137"/>
      <c r="AN16" s="135">
        <f>IF(SUM(AN3:AN14)&gt;0,SUM(AN3:AN14),"")</f>
        <v>1.0835903419162618E-31</v>
      </c>
    </row>
    <row r="17" spans="1:40" ht="17" thickBot="1" x14ac:dyDescent="0.25">
      <c r="A17" s="264"/>
      <c r="B17" s="264"/>
      <c r="C17" s="264"/>
      <c r="D17" s="264"/>
      <c r="E17" s="264"/>
      <c r="F17" s="264"/>
      <c r="G17" s="264"/>
      <c r="H17" s="264"/>
      <c r="I17" s="272" t="s">
        <v>60</v>
      </c>
      <c r="J17" s="273"/>
      <c r="K17" s="273"/>
      <c r="L17" s="274"/>
      <c r="M17" s="297" t="s">
        <v>132</v>
      </c>
      <c r="N17" s="298"/>
      <c r="O17" s="298"/>
      <c r="P17" s="298"/>
      <c r="Q17" s="298"/>
      <c r="R17" s="298"/>
      <c r="S17" s="298"/>
      <c r="T17" s="298"/>
      <c r="U17" s="298"/>
      <c r="V17" s="299"/>
      <c r="W17" s="132"/>
      <c r="Y17" s="133"/>
      <c r="Z17" s="138"/>
      <c r="AA17" s="138"/>
      <c r="AB17" s="138"/>
      <c r="AC17" s="138"/>
      <c r="AD17" s="138"/>
      <c r="AE17" s="138"/>
      <c r="AF17" s="138"/>
      <c r="AG17" s="138"/>
      <c r="AH17" s="138"/>
      <c r="AI17" s="138"/>
      <c r="AJ17" s="138"/>
      <c r="AK17" s="138"/>
      <c r="AL17" s="139"/>
      <c r="AM17" s="139"/>
      <c r="AN17" s="138"/>
    </row>
    <row r="18" spans="1:40" x14ac:dyDescent="0.2">
      <c r="A18" s="264"/>
      <c r="B18" s="264"/>
      <c r="C18" s="264"/>
      <c r="D18" s="264"/>
      <c r="E18" s="264"/>
      <c r="F18" s="264"/>
      <c r="G18" s="264"/>
      <c r="H18" s="264"/>
      <c r="I18" s="127" t="s">
        <v>13</v>
      </c>
      <c r="J18" s="179">
        <f>IF(SUM(J3,N3,R3,V3,J8,N8,R8,V8,J13,N13,R13,V13)&gt;0,SUM(J3,N3,R3,V3,J8,N8,R8,V8,J13,N13,R13,V13),"")</f>
        <v>3</v>
      </c>
      <c r="K18" s="179">
        <f>IF(SUM(K3,O3,S3,W3,K8,O8,S8,W8,K13,O13,S13,W13)&gt;0,SUM(K3,O3,S3,W3,K8,O8,S8,W8,K13,O13,S13,W13),"")</f>
        <v>9</v>
      </c>
      <c r="L18" s="180">
        <f>IF(SUM(J18,K18)=0,"",SUM(J18,K18))</f>
        <v>12</v>
      </c>
      <c r="M18" s="2"/>
      <c r="N18" s="125"/>
      <c r="O18" s="396" t="str">
        <f xml:space="preserve"> IF(SUM(AD16)&gt;0,"ORmh =","")</f>
        <v>ORmh =</v>
      </c>
      <c r="P18" s="396"/>
      <c r="Q18" s="390">
        <f>IF(SUM(AD16)&gt;0,IF(SUM(AF16)&gt;0,AE16/AF16,"infinity"),"")</f>
        <v>3.3942307692307696</v>
      </c>
      <c r="R18" s="390"/>
      <c r="S18" s="390"/>
      <c r="T18" s="126"/>
      <c r="U18" s="126"/>
      <c r="V18" s="5"/>
      <c r="Z18" s="137"/>
      <c r="AA18" s="137"/>
      <c r="AB18" s="137"/>
      <c r="AC18" s="137"/>
      <c r="AD18" s="137"/>
      <c r="AE18" s="137"/>
      <c r="AF18" s="135"/>
      <c r="AG18" s="135"/>
      <c r="AH18" s="137"/>
      <c r="AI18" s="137"/>
      <c r="AJ18" s="137"/>
      <c r="AK18" s="135" t="s">
        <v>62</v>
      </c>
      <c r="AL18" s="135">
        <f xml:space="preserve"> 11 - COUNTIF(AN3:AN14,"")</f>
        <v>0</v>
      </c>
      <c r="AM18" s="137"/>
      <c r="AN18" s="137"/>
    </row>
    <row r="19" spans="1:40" x14ac:dyDescent="0.2">
      <c r="A19" s="264"/>
      <c r="B19" s="264"/>
      <c r="C19" s="264"/>
      <c r="D19" s="264"/>
      <c r="E19" s="264"/>
      <c r="F19" s="264"/>
      <c r="G19" s="264"/>
      <c r="H19" s="264"/>
      <c r="I19" s="7" t="s">
        <v>87</v>
      </c>
      <c r="J19" s="175">
        <f>IF(SUM(J4,N4,R4,V4,J9,N9,R9,V9,J14,N14,R14,V14)&gt;0,SUM(J4,N4,R4,V4,J9,N9,R9,V9,J14,N14,R14,V14),"")</f>
        <v>104</v>
      </c>
      <c r="K19" s="175">
        <f>IF(SUM(K4,O4,S4,W4,K9,O9,S9,W9,K14,O14,S14,W14)&gt;0,SUM(K4,O4,S4,W4,K9,O9,S9,W9,K14,O14,S14,W14),"")</f>
        <v>1059</v>
      </c>
      <c r="L19" s="57">
        <f>IF(SUM(J19,K19)=0,"",SUM(J19,K19))</f>
        <v>1163</v>
      </c>
      <c r="M19" s="340" t="str">
        <f xml:space="preserve"> IF(SUM($AF16)&gt;0,IF($Q$18=0,"","90% Conf. Interv. ="),"")</f>
        <v>90% Conf. Interv. =</v>
      </c>
      <c r="N19" s="341"/>
      <c r="O19" s="341"/>
      <c r="P19" s="341"/>
      <c r="Q19" s="391"/>
      <c r="R19" s="342">
        <f>IF(SUM($AF$16)&gt;0,IF($Q$18=0,"",EXP(LN($Q$18)-1.645*SQRT($AC$20))),"")</f>
        <v>1.1190263470329638</v>
      </c>
      <c r="S19" s="342"/>
      <c r="T19" s="87" t="str">
        <f>IF(SUM($R$19)&gt;0,"-","")</f>
        <v>-</v>
      </c>
      <c r="U19" s="342">
        <f>IF(SUM($AF$16)&gt;0,IF($Q$18=0,"",EXP(LN($Q$18)+1.645*SQRT($AC$20))),"")</f>
        <v>10.295380931235151</v>
      </c>
      <c r="V19" s="343"/>
      <c r="Z19" s="135"/>
      <c r="AA19" s="135"/>
      <c r="AB19" s="135" t="s">
        <v>63</v>
      </c>
      <c r="AC19" s="333">
        <f>IF(SUM(AD16)&gt;0,(SUM(AB16)-SUM(AC16))/SQRT(AD16),"")</f>
        <v>1.9227282593878621</v>
      </c>
      <c r="AD19" s="333"/>
      <c r="AE19" s="333"/>
      <c r="AF19" s="137"/>
      <c r="AG19" s="135"/>
      <c r="AH19" s="135"/>
      <c r="AI19" s="137"/>
      <c r="AJ19" s="137"/>
      <c r="AK19" s="137"/>
      <c r="AL19" s="137"/>
      <c r="AM19" s="137"/>
      <c r="AN19" s="137"/>
    </row>
    <row r="20" spans="1:40" x14ac:dyDescent="0.2">
      <c r="A20" s="264"/>
      <c r="B20" s="264"/>
      <c r="C20" s="264"/>
      <c r="D20" s="264"/>
      <c r="E20" s="264"/>
      <c r="F20" s="264"/>
      <c r="G20" s="264"/>
      <c r="H20" s="264"/>
      <c r="I20" s="7" t="s">
        <v>11</v>
      </c>
      <c r="J20" s="174">
        <f>IF(SUM(J18,J19)=0,"",SUM(J18,J19))</f>
        <v>107</v>
      </c>
      <c r="K20" s="174">
        <f>IF(SUM(K18,K19)=0,"",SUM(K18,K19))</f>
        <v>1068</v>
      </c>
      <c r="L20" s="177">
        <f>IF(SUM(J20,K20)=0,"",SUM(J20,K20))</f>
        <v>1175</v>
      </c>
      <c r="M20" s="334" t="str">
        <f xml:space="preserve"> IF(SUM($AF16)&gt;0,IF($Q$18=0,"","95% Conf. Interv. ="),"")</f>
        <v>95% Conf. Interv. =</v>
      </c>
      <c r="N20" s="335"/>
      <c r="O20" s="335"/>
      <c r="P20" s="335"/>
      <c r="Q20" s="392"/>
      <c r="R20" s="342">
        <f>IF(SUM($AF$16)&gt;0,IF($Q$18=0,"",EXP(LN($Q$18)-1.96*SQRT($AC$20))),"")</f>
        <v>0.90481832300532095</v>
      </c>
      <c r="S20" s="342"/>
      <c r="T20" s="87" t="str">
        <f>IF(SUM($R$19)&gt;0,"-","")</f>
        <v>-</v>
      </c>
      <c r="U20" s="342">
        <f>IF(SUM($AF$16)&gt;0,IF($Q$18=0,"",EXP(LN($Q$18)+1.96*SQRT($AC$20))),"")</f>
        <v>12.732724594399219</v>
      </c>
      <c r="V20" s="343"/>
      <c r="Z20" s="137"/>
      <c r="AA20" s="135"/>
      <c r="AB20" s="140" t="s">
        <v>136</v>
      </c>
      <c r="AC20" s="333">
        <f>IF(SUM(AF16)*SUM(AE16)&gt;0,SUM(AI16)/(2*SUM(AE16)*SUM(AE16)) + SUM(AJ16)/(2*SUM(AE16)*SUM(AF16)) + SUM(AK16)/(2*SUM(AF16)*SUM(AF16)),"")</f>
        <v>0.45500411612309627</v>
      </c>
      <c r="AD20" s="333"/>
      <c r="AE20" s="333"/>
      <c r="AF20" s="137"/>
      <c r="AG20" s="137"/>
      <c r="AH20" s="137"/>
      <c r="AI20" s="137"/>
      <c r="AJ20" s="137"/>
      <c r="AK20" s="137"/>
      <c r="AL20" s="137"/>
      <c r="AM20" s="137"/>
      <c r="AN20" s="137"/>
    </row>
    <row r="21" spans="1:40" x14ac:dyDescent="0.2">
      <c r="A21" s="264"/>
      <c r="B21" s="264"/>
      <c r="C21" s="264"/>
      <c r="D21" s="264"/>
      <c r="E21" s="264"/>
      <c r="F21" s="264"/>
      <c r="G21" s="264"/>
      <c r="H21" s="264"/>
      <c r="I21" s="316" t="str">
        <f>IF(AD16&lt;&gt;"","Crude OR = ","")</f>
        <v xml:space="preserve">Crude OR = </v>
      </c>
      <c r="J21" s="382"/>
      <c r="K21" s="342">
        <f>IF(SUM(AD16)&gt;0,IF(SUM(K18)*SUM(J19)&gt;0,SUM(J18)*SUM(K19)/K18/J19,"infinity"),"")</f>
        <v>3.3942307692307692</v>
      </c>
      <c r="L21" s="343"/>
      <c r="M21" s="336" t="str">
        <f xml:space="preserve"> IF(SUM($AF16)&gt;0,IF($Q$18=0,"","99% Conf. Interv. ="),"")</f>
        <v>99% Conf. Interv. =</v>
      </c>
      <c r="N21" s="337"/>
      <c r="O21" s="337"/>
      <c r="P21" s="337"/>
      <c r="Q21" s="393"/>
      <c r="R21" s="394">
        <f>IF(SUM($AF$16)&gt;0,IF($Q$18=0,"",EXP(LN($Q$18)-2.575*SQRT($AC$20))),"")</f>
        <v>0.59758236221163097</v>
      </c>
      <c r="S21" s="394"/>
      <c r="T21" s="87" t="str">
        <f>IF(SUM($R$19)&gt;0,"-","")</f>
        <v>-</v>
      </c>
      <c r="U21" s="394">
        <f>IF(SUM($AF$16)&gt;0,IF($Q$18=0,"",EXP(LN($Q$18)+2.575*SQRT($AC$20))),"")</f>
        <v>19.279020338141887</v>
      </c>
      <c r="V21" s="395"/>
    </row>
    <row r="22" spans="1:40" x14ac:dyDescent="0.2">
      <c r="A22" s="264"/>
      <c r="B22" s="264"/>
      <c r="C22" s="264"/>
      <c r="D22" s="264"/>
      <c r="E22" s="264"/>
      <c r="F22" s="264"/>
      <c r="G22" s="264"/>
      <c r="H22" s="264"/>
      <c r="I22" s="316" t="s">
        <v>74</v>
      </c>
      <c r="J22" s="382"/>
      <c r="K22" s="378">
        <f>EXP(LN(K21)-1.96*(SQRT((1/J18)+(1/J19)+(1/K18)+(1/K19))))</f>
        <v>0.90481832300532072</v>
      </c>
      <c r="L22" s="379"/>
      <c r="M22" s="123"/>
      <c r="N22" s="388" t="str">
        <f>IF(SUM(AD16)&gt;0,"P-value testing OR = 1:","")</f>
        <v>P-value testing OR = 1:</v>
      </c>
      <c r="O22" s="388"/>
      <c r="P22" s="388"/>
      <c r="Q22" s="388"/>
      <c r="R22" s="389">
        <f xml:space="preserve"> IF(SUM(AD16)&gt;0, 2*( 0.3989423 * EXP(-ABS(AC19)*ABS(AC19)/ 2) * (1 / (1 + 0.231649 *ABS(AC19)))  * ((((1.330274 * (1 / (1 + 0.231649 *ABS(AC19))) - 1.821256) * (1 / (1 + 0.231649 *ABS(AC19))) + 1.781478) *( 1 / (1 + 0.231649 *ABS(AC19))) - 0.3565638) * (1 / (1 + 0.231649 *ABS(AC19)) ) + 0.3193815)),"")</f>
        <v>5.4512813216192987E-2</v>
      </c>
      <c r="S22" s="389"/>
      <c r="T22" s="23"/>
      <c r="U22" s="23"/>
      <c r="V22" s="79"/>
    </row>
    <row r="23" spans="1:40" ht="17" thickBot="1" x14ac:dyDescent="0.25">
      <c r="A23" s="264"/>
      <c r="B23" s="264"/>
      <c r="C23" s="264"/>
      <c r="D23" s="264"/>
      <c r="E23" s="264"/>
      <c r="F23" s="264"/>
      <c r="G23" s="264"/>
      <c r="H23" s="264"/>
      <c r="I23" s="383" t="s">
        <v>75</v>
      </c>
      <c r="J23" s="384"/>
      <c r="K23" s="380">
        <f>EXP(LN(K21)+1.96*(SQRT((1/J18)+(1/J19)+(1/K18)+(1/K19))))</f>
        <v>12.732724594399212</v>
      </c>
      <c r="L23" s="381"/>
      <c r="M23" s="124"/>
      <c r="N23" s="305" t="str">
        <f>IF(SUM(AL18)&gt;0,"P-value for homogeneity:","")</f>
        <v/>
      </c>
      <c r="O23" s="305"/>
      <c r="P23" s="305"/>
      <c r="Q23" s="305"/>
      <c r="R23" s="332" t="str">
        <f xml:space="preserve"> IF(SUM(AL18)&gt;0,CHIDIST(AN16,AL18),"")</f>
        <v/>
      </c>
      <c r="S23" s="332"/>
      <c r="T23" s="80"/>
      <c r="U23" s="80"/>
      <c r="V23" s="25"/>
    </row>
    <row r="24" spans="1:40" x14ac:dyDescent="0.2">
      <c r="A24" s="264"/>
      <c r="B24" s="264"/>
      <c r="C24" s="264"/>
      <c r="D24" s="264"/>
      <c r="E24" s="264"/>
      <c r="F24" s="264"/>
      <c r="G24" s="264"/>
      <c r="H24" s="264"/>
      <c r="J24" s="385" t="s">
        <v>135</v>
      </c>
      <c r="K24" s="386"/>
      <c r="L24" s="386"/>
      <c r="M24" s="386"/>
      <c r="N24" s="386"/>
      <c r="O24" s="386"/>
      <c r="P24" s="387" t="str">
        <f>CONCATENATE(ROUND(K21,2)," (95% CI ",ROUND(K22,2)," to ",ROUND(K23,2),")")</f>
        <v>3.39 (95% CI 0.9 to 12.73)</v>
      </c>
      <c r="Q24" s="387"/>
      <c r="R24" s="387"/>
      <c r="S24" s="387"/>
      <c r="T24" s="387"/>
      <c r="U24" s="387"/>
      <c r="V24" s="313"/>
    </row>
    <row r="25" spans="1:40" ht="16" customHeight="1" x14ac:dyDescent="0.2">
      <c r="A25" s="264"/>
      <c r="B25" s="264"/>
      <c r="C25" s="264"/>
      <c r="D25" s="264"/>
      <c r="E25" s="264"/>
      <c r="F25" s="264"/>
      <c r="G25" s="264"/>
      <c r="H25" s="264"/>
      <c r="J25" s="310"/>
      <c r="K25" s="311"/>
      <c r="L25" s="311"/>
      <c r="M25" s="311"/>
      <c r="N25" s="311"/>
      <c r="O25" s="311"/>
      <c r="P25" s="314"/>
      <c r="Q25" s="314"/>
      <c r="R25" s="314"/>
      <c r="S25" s="314"/>
      <c r="T25" s="314"/>
      <c r="U25" s="314"/>
      <c r="V25" s="315"/>
    </row>
    <row r="26" spans="1:40" ht="16" customHeight="1" x14ac:dyDescent="0.2">
      <c r="A26" s="264"/>
      <c r="B26" s="264"/>
      <c r="C26" s="264"/>
      <c r="D26" s="264"/>
      <c r="E26" s="264"/>
      <c r="F26" s="264"/>
      <c r="G26" s="264"/>
      <c r="H26" s="264"/>
      <c r="J26" s="325" t="s">
        <v>133</v>
      </c>
      <c r="K26" s="326"/>
      <c r="L26" s="326"/>
      <c r="M26" s="326"/>
      <c r="N26" s="326"/>
      <c r="O26" s="326"/>
      <c r="P26" s="289" t="str">
        <f>CONCATENATE(ROUND(Q18,2)," (95% CI ",ROUND(R20,2)," to ",ROUND(U20,2),")")</f>
        <v>3.39 (95% CI 0.9 to 12.73)</v>
      </c>
      <c r="Q26" s="289"/>
      <c r="R26" s="289"/>
      <c r="S26" s="289"/>
      <c r="T26" s="289"/>
      <c r="U26" s="289"/>
      <c r="V26" s="290"/>
    </row>
    <row r="27" spans="1:40" ht="16" customHeight="1" thickBot="1" x14ac:dyDescent="0.25">
      <c r="A27" s="264"/>
      <c r="B27" s="264"/>
      <c r="C27" s="264"/>
      <c r="D27" s="264"/>
      <c r="E27" s="264"/>
      <c r="F27" s="264"/>
      <c r="G27" s="264"/>
      <c r="H27" s="264"/>
      <c r="J27" s="327"/>
      <c r="K27" s="328"/>
      <c r="L27" s="328"/>
      <c r="M27" s="328"/>
      <c r="N27" s="328"/>
      <c r="O27" s="328"/>
      <c r="P27" s="291"/>
      <c r="Q27" s="291"/>
      <c r="R27" s="291"/>
      <c r="S27" s="291"/>
      <c r="T27" s="291"/>
      <c r="U27" s="291"/>
      <c r="V27" s="292"/>
    </row>
    <row r="28" spans="1:40" ht="17" customHeight="1" x14ac:dyDescent="0.2">
      <c r="A28" s="264"/>
      <c r="B28" s="264"/>
      <c r="C28" s="264"/>
      <c r="D28" s="264"/>
      <c r="E28" s="264"/>
      <c r="F28" s="264"/>
      <c r="G28" s="264"/>
      <c r="H28" s="264"/>
      <c r="P28" s="129"/>
      <c r="Q28" s="129"/>
      <c r="R28" s="129"/>
      <c r="S28" s="130"/>
      <c r="T28" s="130"/>
      <c r="U28" s="131"/>
      <c r="V28" s="131"/>
    </row>
    <row r="29" spans="1:40" x14ac:dyDescent="0.2">
      <c r="A29" s="264"/>
      <c r="B29" s="264"/>
      <c r="C29" s="264"/>
      <c r="D29" s="264"/>
      <c r="E29" s="264"/>
      <c r="F29" s="264"/>
      <c r="G29" s="264"/>
      <c r="H29" s="264"/>
      <c r="P29" s="129"/>
      <c r="Q29" s="129"/>
      <c r="R29" s="129"/>
      <c r="S29" s="130"/>
      <c r="T29" s="130"/>
      <c r="U29" s="131"/>
      <c r="V29" s="131"/>
    </row>
    <row r="30" spans="1:40" x14ac:dyDescent="0.2">
      <c r="A30" s="264"/>
      <c r="B30" s="264"/>
      <c r="C30" s="264"/>
      <c r="D30" s="264"/>
      <c r="E30" s="264"/>
      <c r="F30" s="264"/>
      <c r="G30" s="264"/>
      <c r="H30" s="264"/>
      <c r="P30" s="129"/>
      <c r="Q30" s="129"/>
      <c r="R30" s="129"/>
      <c r="S30" s="130"/>
      <c r="T30" s="130"/>
      <c r="U30" s="131"/>
      <c r="V30" s="131"/>
    </row>
    <row r="31" spans="1:40" x14ac:dyDescent="0.2">
      <c r="A31" s="264"/>
      <c r="B31" s="264"/>
      <c r="C31" s="264"/>
      <c r="D31" s="264"/>
      <c r="E31" s="264"/>
      <c r="F31" s="264"/>
      <c r="G31" s="264"/>
      <c r="H31" s="264"/>
      <c r="P31" s="129"/>
      <c r="Q31" s="129"/>
      <c r="R31" s="129"/>
      <c r="S31" s="130"/>
      <c r="T31" s="130"/>
      <c r="U31" s="131"/>
      <c r="V31" s="131"/>
    </row>
    <row r="32" spans="1:40" x14ac:dyDescent="0.2">
      <c r="A32" s="264"/>
      <c r="B32" s="264"/>
      <c r="C32" s="264"/>
      <c r="D32" s="264"/>
      <c r="E32" s="264"/>
      <c r="F32" s="264"/>
      <c r="G32" s="264"/>
      <c r="H32" s="264"/>
      <c r="P32" s="129"/>
      <c r="Q32" s="129"/>
      <c r="R32" s="129"/>
      <c r="S32" s="130"/>
      <c r="T32" s="130"/>
      <c r="U32" s="131"/>
      <c r="V32" s="131"/>
    </row>
    <row r="33" spans="1:22" x14ac:dyDescent="0.2">
      <c r="A33" s="264"/>
      <c r="B33" s="264"/>
      <c r="C33" s="264"/>
      <c r="D33" s="264"/>
      <c r="E33" s="264"/>
      <c r="F33" s="264"/>
      <c r="G33" s="264"/>
      <c r="H33" s="264"/>
      <c r="P33" s="129"/>
      <c r="Q33" s="129"/>
      <c r="R33" s="129"/>
      <c r="S33" s="130"/>
      <c r="T33" s="130"/>
      <c r="U33" s="131"/>
      <c r="V33" s="131"/>
    </row>
    <row r="34" spans="1:22" x14ac:dyDescent="0.2">
      <c r="A34" s="264"/>
      <c r="B34" s="264"/>
      <c r="C34" s="264"/>
      <c r="D34" s="264"/>
      <c r="E34" s="264"/>
      <c r="F34" s="264"/>
      <c r="G34" s="264"/>
      <c r="H34" s="264"/>
      <c r="P34" s="129"/>
      <c r="Q34" s="129"/>
      <c r="R34" s="129"/>
      <c r="S34" s="130"/>
      <c r="T34" s="130"/>
      <c r="U34" s="131"/>
      <c r="V34" s="131"/>
    </row>
    <row r="35" spans="1:22" x14ac:dyDescent="0.2">
      <c r="A35" s="264"/>
      <c r="B35" s="264"/>
      <c r="C35" s="264"/>
      <c r="D35" s="264"/>
      <c r="E35" s="264"/>
      <c r="F35" s="264"/>
      <c r="G35" s="264"/>
      <c r="H35" s="264"/>
      <c r="P35" s="129"/>
      <c r="Q35" s="129"/>
      <c r="R35" s="129"/>
      <c r="S35" s="130"/>
      <c r="T35" s="130"/>
      <c r="U35" s="131"/>
      <c r="V35" s="131"/>
    </row>
    <row r="36" spans="1:22" x14ac:dyDescent="0.2">
      <c r="A36" s="264"/>
      <c r="B36" s="264"/>
      <c r="C36" s="264"/>
      <c r="D36" s="264"/>
      <c r="E36" s="264"/>
      <c r="F36" s="264"/>
      <c r="G36" s="264"/>
      <c r="H36" s="264"/>
      <c r="P36" s="129"/>
      <c r="Q36" s="129"/>
      <c r="R36" s="129"/>
      <c r="S36" s="130"/>
      <c r="T36" s="130"/>
      <c r="U36" s="131"/>
      <c r="V36" s="131"/>
    </row>
    <row r="37" spans="1:22" x14ac:dyDescent="0.2">
      <c r="A37" s="264"/>
      <c r="B37" s="264"/>
      <c r="C37" s="264"/>
      <c r="D37" s="264"/>
      <c r="E37" s="264"/>
      <c r="F37" s="264"/>
      <c r="G37" s="264"/>
      <c r="H37" s="264"/>
      <c r="P37" s="129"/>
      <c r="Q37" s="129"/>
      <c r="R37" s="129"/>
      <c r="S37" s="130"/>
      <c r="T37" s="130"/>
      <c r="U37" s="131"/>
      <c r="V37" s="131"/>
    </row>
    <row r="38" spans="1:22" x14ac:dyDescent="0.2">
      <c r="A38" s="264"/>
      <c r="B38" s="264"/>
      <c r="C38" s="264"/>
      <c r="D38" s="264"/>
      <c r="E38" s="264"/>
      <c r="F38" s="264"/>
      <c r="G38" s="264"/>
      <c r="H38" s="264"/>
      <c r="P38" s="129"/>
      <c r="Q38" s="129"/>
      <c r="R38" s="129"/>
      <c r="S38" s="130"/>
      <c r="T38" s="130"/>
      <c r="U38" s="131"/>
      <c r="V38" s="131"/>
    </row>
    <row r="39" spans="1:22" x14ac:dyDescent="0.2">
      <c r="A39" s="264"/>
      <c r="B39" s="264"/>
      <c r="C39" s="264"/>
      <c r="D39" s="264"/>
      <c r="E39" s="264"/>
      <c r="F39" s="264"/>
      <c r="G39" s="264"/>
      <c r="H39" s="264"/>
      <c r="P39" s="129"/>
      <c r="Q39" s="129"/>
      <c r="R39" s="129"/>
      <c r="S39" s="130"/>
      <c r="T39" s="130"/>
      <c r="U39" s="131"/>
      <c r="V39" s="131"/>
    </row>
    <row r="40" spans="1:22" x14ac:dyDescent="0.2">
      <c r="A40" s="264"/>
      <c r="B40" s="264"/>
      <c r="C40" s="264"/>
      <c r="D40" s="264"/>
      <c r="E40" s="264"/>
      <c r="F40" s="264"/>
      <c r="G40" s="264"/>
      <c r="H40" s="264"/>
    </row>
    <row r="41" spans="1:22" x14ac:dyDescent="0.2">
      <c r="A41" s="141" t="s">
        <v>64</v>
      </c>
      <c r="B41" s="142"/>
      <c r="C41" s="142"/>
      <c r="D41" s="142"/>
      <c r="E41" s="142"/>
      <c r="F41" s="142"/>
      <c r="G41" s="142"/>
      <c r="H41" s="142"/>
    </row>
    <row r="42" spans="1:22" x14ac:dyDescent="0.2">
      <c r="A42" s="141"/>
      <c r="B42" s="141" t="s">
        <v>65</v>
      </c>
      <c r="C42" s="141" t="s">
        <v>66</v>
      </c>
      <c r="D42" s="142"/>
      <c r="E42" s="142"/>
      <c r="F42" s="142"/>
      <c r="G42" s="142"/>
      <c r="H42" s="142"/>
    </row>
    <row r="43" spans="1:22" x14ac:dyDescent="0.2">
      <c r="A43" s="141" t="s">
        <v>67</v>
      </c>
      <c r="B43" s="141" t="s">
        <v>68</v>
      </c>
      <c r="C43" s="141" t="s">
        <v>69</v>
      </c>
      <c r="D43" s="142"/>
      <c r="E43" s="142"/>
      <c r="F43" s="142"/>
      <c r="G43" s="141" t="s">
        <v>70</v>
      </c>
      <c r="H43" s="141"/>
    </row>
    <row r="44" spans="1:22" x14ac:dyDescent="0.2">
      <c r="A44" s="141">
        <v>2.9</v>
      </c>
      <c r="B44" s="141">
        <f t="shared" ref="B44:B75" si="4">IF(SUM(AD$16)&gt;0,D44,"")</f>
        <v>3.7312000000000001E-3</v>
      </c>
      <c r="C44" s="141">
        <f t="shared" ref="C44:C73" si="5" xml:space="preserve"> IF(SUM($Q$18)&gt;0,EXP(LN($Q$18) - A44*SQRT($AC$20)),0.00001)</f>
        <v>0.47994266171799504</v>
      </c>
      <c r="D44" s="141">
        <v>3.7312000000000001E-3</v>
      </c>
      <c r="E44" s="142"/>
      <c r="F44" s="142"/>
      <c r="G44" s="141">
        <v>1</v>
      </c>
      <c r="H44" s="141">
        <v>0</v>
      </c>
    </row>
    <row r="45" spans="1:22" x14ac:dyDescent="0.2">
      <c r="A45" s="141">
        <v>2.8</v>
      </c>
      <c r="B45" s="141">
        <f t="shared" si="4"/>
        <v>5.1098999999999997E-3</v>
      </c>
      <c r="C45" s="141">
        <f t="shared" si="5"/>
        <v>0.51343356025704556</v>
      </c>
      <c r="D45" s="141">
        <v>5.1098999999999997E-3</v>
      </c>
      <c r="E45" s="142"/>
      <c r="F45" s="142"/>
      <c r="G45" s="141">
        <v>1</v>
      </c>
      <c r="H45" s="141">
        <v>1</v>
      </c>
    </row>
    <row r="46" spans="1:22" x14ac:dyDescent="0.2">
      <c r="A46" s="141">
        <v>2.7</v>
      </c>
      <c r="B46" s="141">
        <f t="shared" si="4"/>
        <v>6.9335000000000004E-3</v>
      </c>
      <c r="C46" s="141">
        <f t="shared" si="5"/>
        <v>0.54926148855906387</v>
      </c>
      <c r="D46" s="141">
        <v>6.9335000000000004E-3</v>
      </c>
      <c r="E46" s="142"/>
      <c r="F46" s="142"/>
      <c r="G46" s="142"/>
      <c r="H46" s="142"/>
    </row>
    <row r="47" spans="1:22" x14ac:dyDescent="0.2">
      <c r="A47" s="141">
        <v>2.6</v>
      </c>
      <c r="B47" s="141">
        <f t="shared" si="4"/>
        <v>9.3220000000000004E-3</v>
      </c>
      <c r="C47" s="141">
        <f t="shared" si="5"/>
        <v>0.5875895269936805</v>
      </c>
      <c r="D47" s="141">
        <v>9.3220000000000004E-3</v>
      </c>
      <c r="E47" s="142"/>
      <c r="F47" s="142"/>
      <c r="G47" s="142"/>
      <c r="H47" s="142"/>
    </row>
    <row r="48" spans="1:22" x14ac:dyDescent="0.2">
      <c r="A48" s="141">
        <v>2.5</v>
      </c>
      <c r="B48" s="141">
        <f t="shared" si="4"/>
        <v>1.24189E-2</v>
      </c>
      <c r="C48" s="141">
        <f t="shared" si="5"/>
        <v>0.62859213584847951</v>
      </c>
      <c r="D48" s="141">
        <v>1.24189E-2</v>
      </c>
      <c r="E48" s="142"/>
      <c r="F48" s="142"/>
      <c r="G48" s="142"/>
      <c r="H48" s="142"/>
    </row>
    <row r="49" spans="1:8" x14ac:dyDescent="0.2">
      <c r="A49" s="141">
        <v>2.4</v>
      </c>
      <c r="B49" s="141">
        <f t="shared" si="4"/>
        <v>1.6394700000000002E-2</v>
      </c>
      <c r="C49" s="141">
        <f t="shared" si="5"/>
        <v>0.67245594943152032</v>
      </c>
      <c r="D49" s="141">
        <v>1.6394700000000002E-2</v>
      </c>
      <c r="E49" s="142"/>
      <c r="F49" s="142"/>
      <c r="G49" s="142"/>
      <c r="H49" s="142"/>
    </row>
    <row r="50" spans="1:8" x14ac:dyDescent="0.2">
      <c r="A50" s="141">
        <v>2.2999999999999998</v>
      </c>
      <c r="B50" s="141">
        <f t="shared" si="4"/>
        <v>2.14478E-2</v>
      </c>
      <c r="C50" s="141">
        <f t="shared" si="5"/>
        <v>0.71938062558715854</v>
      </c>
      <c r="D50" s="141">
        <v>2.14478E-2</v>
      </c>
      <c r="E50" s="142"/>
      <c r="F50" s="142"/>
      <c r="G50" s="142"/>
      <c r="H50" s="142"/>
    </row>
    <row r="51" spans="1:8" x14ac:dyDescent="0.2">
      <c r="A51" s="141">
        <v>2.2000000000000002</v>
      </c>
      <c r="B51" s="141">
        <f t="shared" si="4"/>
        <v>2.7806500000000001E-2</v>
      </c>
      <c r="C51" s="141">
        <f t="shared" si="5"/>
        <v>0.76957975449196625</v>
      </c>
      <c r="D51" s="141">
        <v>2.7806500000000001E-2</v>
      </c>
      <c r="E51" s="142"/>
      <c r="F51" s="142"/>
      <c r="G51" s="142"/>
      <c r="H51" s="142"/>
    </row>
    <row r="52" spans="1:8" x14ac:dyDescent="0.2">
      <c r="A52" s="141">
        <v>2.1</v>
      </c>
      <c r="B52" s="141">
        <f t="shared" si="4"/>
        <v>3.57284E-2</v>
      </c>
      <c r="C52" s="141">
        <f t="shared" si="5"/>
        <v>0.82328183086737738</v>
      </c>
      <c r="D52" s="141">
        <v>3.57284E-2</v>
      </c>
      <c r="E52" s="142"/>
      <c r="F52" s="142"/>
      <c r="G52" s="142"/>
      <c r="H52" s="142"/>
    </row>
    <row r="53" spans="1:8" x14ac:dyDescent="0.2">
      <c r="A53" s="141">
        <v>2</v>
      </c>
      <c r="B53" s="141">
        <f t="shared" si="4"/>
        <v>4.5499900000000003E-2</v>
      </c>
      <c r="C53" s="141">
        <f t="shared" si="5"/>
        <v>0.88073129403434247</v>
      </c>
      <c r="D53" s="141">
        <v>4.5499900000000003E-2</v>
      </c>
      <c r="E53" s="142"/>
      <c r="F53" s="142"/>
      <c r="G53" s="142"/>
      <c r="H53" s="142"/>
    </row>
    <row r="54" spans="1:8" x14ac:dyDescent="0.2">
      <c r="A54" s="141">
        <v>1.9</v>
      </c>
      <c r="B54" s="141">
        <f t="shared" si="4"/>
        <v>5.7432700000000003E-2</v>
      </c>
      <c r="C54" s="141">
        <f t="shared" si="5"/>
        <v>0.94218964054408139</v>
      </c>
      <c r="D54" s="141">
        <v>5.7432700000000003E-2</v>
      </c>
      <c r="E54" s="142"/>
      <c r="F54" s="142"/>
      <c r="G54" s="142"/>
      <c r="H54" s="142"/>
    </row>
    <row r="55" spans="1:8" x14ac:dyDescent="0.2">
      <c r="A55" s="141">
        <v>1.8</v>
      </c>
      <c r="B55" s="141">
        <f t="shared" si="4"/>
        <v>7.1860300000000002E-2</v>
      </c>
      <c r="C55" s="141">
        <f t="shared" si="5"/>
        <v>1.0079366144493669</v>
      </c>
      <c r="D55" s="141">
        <v>7.1860300000000002E-2</v>
      </c>
      <c r="E55" s="142"/>
      <c r="F55" s="142"/>
      <c r="G55" s="142"/>
      <c r="H55" s="142"/>
    </row>
    <row r="56" spans="1:8" x14ac:dyDescent="0.2">
      <c r="A56" s="141">
        <v>1.7</v>
      </c>
      <c r="B56" s="141">
        <f t="shared" si="4"/>
        <v>8.9130600000000004E-2</v>
      </c>
      <c r="C56" s="141">
        <f t="shared" si="5"/>
        <v>1.0782714806341793</v>
      </c>
      <c r="D56" s="141">
        <v>8.9130600000000004E-2</v>
      </c>
      <c r="E56" s="142"/>
      <c r="F56" s="142"/>
      <c r="G56" s="142"/>
      <c r="H56" s="142"/>
    </row>
    <row r="57" spans="1:8" x14ac:dyDescent="0.2">
      <c r="A57" s="141">
        <v>1.6</v>
      </c>
      <c r="B57" s="141">
        <f t="shared" si="4"/>
        <v>0.10959820000000001</v>
      </c>
      <c r="C57" s="141">
        <f t="shared" si="5"/>
        <v>1.1535143869976272</v>
      </c>
      <c r="D57" s="141">
        <v>0.10959820000000001</v>
      </c>
      <c r="E57" s="142"/>
      <c r="F57" s="142"/>
      <c r="G57" s="142"/>
      <c r="H57" s="142"/>
    </row>
    <row r="58" spans="1:8" x14ac:dyDescent="0.2">
      <c r="A58" s="141">
        <v>1.5</v>
      </c>
      <c r="B58" s="141">
        <f t="shared" si="4"/>
        <v>0.13361400000000001</v>
      </c>
      <c r="C58" s="141">
        <f t="shared" si="5"/>
        <v>1.2340078216924828</v>
      </c>
      <c r="D58" s="141">
        <v>0.13361400000000001</v>
      </c>
      <c r="E58" s="142"/>
      <c r="F58" s="142"/>
      <c r="G58" s="142"/>
      <c r="H58" s="142"/>
    </row>
    <row r="59" spans="1:8" x14ac:dyDescent="0.2">
      <c r="A59" s="141">
        <v>1.4</v>
      </c>
      <c r="B59" s="141">
        <f t="shared" si="4"/>
        <v>0.16151299999999999</v>
      </c>
      <c r="C59" s="141">
        <f t="shared" si="5"/>
        <v>1.3201181720513375</v>
      </c>
      <c r="D59" s="141">
        <v>0.16151299999999999</v>
      </c>
      <c r="E59" s="142"/>
      <c r="F59" s="142"/>
      <c r="G59" s="142"/>
      <c r="H59" s="142"/>
    </row>
    <row r="60" spans="1:8" x14ac:dyDescent="0.2">
      <c r="A60" s="141">
        <v>1.3</v>
      </c>
      <c r="B60" s="141">
        <f t="shared" si="4"/>
        <v>0.19360060000000001</v>
      </c>
      <c r="C60" s="141">
        <f t="shared" si="5"/>
        <v>1.4122373922962472</v>
      </c>
      <c r="D60" s="141">
        <v>0.19360060000000001</v>
      </c>
      <c r="E60" s="142"/>
      <c r="F60" s="142"/>
      <c r="G60" s="142"/>
      <c r="H60" s="142"/>
    </row>
    <row r="61" spans="1:8" x14ac:dyDescent="0.2">
      <c r="A61" s="141">
        <v>1.2</v>
      </c>
      <c r="B61" s="141">
        <f t="shared" si="4"/>
        <v>0.23013900000000001</v>
      </c>
      <c r="C61" s="141">
        <f t="shared" si="5"/>
        <v>1.5107847876228953</v>
      </c>
      <c r="D61" s="141">
        <v>0.23013900000000001</v>
      </c>
      <c r="E61" s="142"/>
      <c r="F61" s="142"/>
      <c r="G61" s="142"/>
      <c r="H61" s="142"/>
    </row>
    <row r="62" spans="1:8" x14ac:dyDescent="0.2">
      <c r="A62" s="141">
        <v>1.1000000000000001</v>
      </c>
      <c r="B62" s="141">
        <f t="shared" si="4"/>
        <v>0.27133180000000001</v>
      </c>
      <c r="C62" s="141">
        <f t="shared" si="5"/>
        <v>1.6162089227800016</v>
      </c>
      <c r="D62" s="141">
        <v>0.27133180000000001</v>
      </c>
      <c r="E62" s="142"/>
      <c r="F62" s="142"/>
      <c r="G62" s="142"/>
      <c r="H62" s="142"/>
    </row>
    <row r="63" spans="1:8" x14ac:dyDescent="0.2">
      <c r="A63" s="141">
        <v>1</v>
      </c>
      <c r="B63" s="141">
        <f t="shared" si="4"/>
        <v>0.31731019999999999</v>
      </c>
      <c r="C63" s="141">
        <f t="shared" si="5"/>
        <v>1.7289896638313942</v>
      </c>
      <c r="D63" s="141">
        <v>0.31731019999999999</v>
      </c>
      <c r="E63" s="142"/>
      <c r="F63" s="142"/>
      <c r="G63" s="142"/>
      <c r="H63" s="142"/>
    </row>
    <row r="64" spans="1:8" x14ac:dyDescent="0.2">
      <c r="A64" s="141">
        <v>0.9</v>
      </c>
      <c r="B64" s="141">
        <f t="shared" si="4"/>
        <v>0.36812</v>
      </c>
      <c r="C64" s="141">
        <f t="shared" si="5"/>
        <v>1.849640362394358</v>
      </c>
      <c r="D64" s="141">
        <v>0.36812</v>
      </c>
      <c r="E64" s="142"/>
      <c r="F64" s="142"/>
      <c r="G64" s="142"/>
      <c r="H64" s="142"/>
    </row>
    <row r="65" spans="1:8" x14ac:dyDescent="0.2">
      <c r="A65" s="141">
        <v>0.8</v>
      </c>
      <c r="B65" s="141">
        <f t="shared" si="4"/>
        <v>0.42371049999999999</v>
      </c>
      <c r="C65" s="141">
        <f t="shared" si="5"/>
        <v>1.978710192296415</v>
      </c>
      <c r="D65" s="141">
        <v>0.42371049999999999</v>
      </c>
      <c r="E65" s="142"/>
      <c r="F65" s="142"/>
      <c r="G65" s="142"/>
      <c r="H65" s="142"/>
    </row>
    <row r="66" spans="1:8" x14ac:dyDescent="0.2">
      <c r="A66" s="141">
        <v>0.7</v>
      </c>
      <c r="B66" s="141">
        <f t="shared" si="4"/>
        <v>0.4839271</v>
      </c>
      <c r="C66" s="141">
        <f t="shared" si="5"/>
        <v>2.1167866492864436</v>
      </c>
      <c r="D66" s="141">
        <v>0.4839271</v>
      </c>
      <c r="E66" s="142"/>
      <c r="F66" s="142"/>
      <c r="G66" s="142"/>
      <c r="H66" s="142"/>
    </row>
    <row r="67" spans="1:8" x14ac:dyDescent="0.2">
      <c r="A67" s="141">
        <v>0.6</v>
      </c>
      <c r="B67" s="141">
        <f t="shared" si="4"/>
        <v>0.54850600000000005</v>
      </c>
      <c r="C67" s="141">
        <f t="shared" si="5"/>
        <v>2.2644982251782415</v>
      </c>
      <c r="D67" s="141">
        <v>0.54850600000000005</v>
      </c>
      <c r="E67" s="142"/>
      <c r="F67" s="142"/>
      <c r="G67" s="142"/>
      <c r="H67" s="142"/>
    </row>
    <row r="68" spans="1:8" x14ac:dyDescent="0.2">
      <c r="A68" s="141">
        <v>0.5</v>
      </c>
      <c r="B68" s="141">
        <f t="shared" si="4"/>
        <v>0.61707489999999998</v>
      </c>
      <c r="C68" s="141">
        <f t="shared" si="5"/>
        <v>2.4225172685986127</v>
      </c>
      <c r="D68" s="141">
        <v>0.61707489999999998</v>
      </c>
      <c r="E68" s="142"/>
      <c r="F68" s="142"/>
      <c r="G68" s="142"/>
      <c r="H68" s="142"/>
    </row>
    <row r="69" spans="1:8" x14ac:dyDescent="0.2">
      <c r="A69" s="141">
        <v>0.4</v>
      </c>
      <c r="B69" s="141">
        <f t="shared" si="4"/>
        <v>0.68915630000000005</v>
      </c>
      <c r="C69" s="141">
        <f t="shared" si="5"/>
        <v>2.5915630453614331</v>
      </c>
      <c r="D69" s="141">
        <v>0.68915630000000005</v>
      </c>
      <c r="E69" s="142"/>
      <c r="F69" s="142"/>
      <c r="G69" s="142"/>
      <c r="H69" s="142"/>
    </row>
    <row r="70" spans="1:8" x14ac:dyDescent="0.2">
      <c r="A70" s="141">
        <v>0.3</v>
      </c>
      <c r="B70" s="141">
        <f t="shared" si="4"/>
        <v>0.764177</v>
      </c>
      <c r="C70" s="141">
        <f t="shared" si="5"/>
        <v>2.7724050123978015</v>
      </c>
      <c r="D70" s="141">
        <v>0.764177</v>
      </c>
      <c r="E70" s="142"/>
      <c r="F70" s="142"/>
      <c r="G70" s="142"/>
      <c r="H70" s="142"/>
    </row>
    <row r="71" spans="1:8" x14ac:dyDescent="0.2">
      <c r="A71" s="141">
        <v>0.2</v>
      </c>
      <c r="B71" s="141">
        <f t="shared" si="4"/>
        <v>0.84148049999999996</v>
      </c>
      <c r="C71" s="141">
        <f t="shared" si="5"/>
        <v>2.9658663201444488</v>
      </c>
      <c r="D71" s="141">
        <v>0.84148049999999996</v>
      </c>
      <c r="E71" s="142"/>
      <c r="F71" s="142"/>
      <c r="G71" s="142"/>
      <c r="H71" s="142"/>
    </row>
    <row r="72" spans="1:8" x14ac:dyDescent="0.2">
      <c r="A72" s="141">
        <v>0.1</v>
      </c>
      <c r="B72" s="141">
        <f t="shared" si="4"/>
        <v>0.92034419999999995</v>
      </c>
      <c r="C72" s="141">
        <f t="shared" si="5"/>
        <v>3.1728275593324518</v>
      </c>
      <c r="D72" s="141">
        <v>0.92034419999999995</v>
      </c>
      <c r="E72" s="142"/>
      <c r="F72" s="142"/>
      <c r="G72" s="142"/>
      <c r="H72" s="142"/>
    </row>
    <row r="73" spans="1:8" x14ac:dyDescent="0.2">
      <c r="A73" s="141">
        <v>0</v>
      </c>
      <c r="B73" s="141">
        <f t="shared" si="4"/>
        <v>1</v>
      </c>
      <c r="C73" s="141">
        <f t="shared" si="5"/>
        <v>3.3942307692307696</v>
      </c>
      <c r="D73" s="141">
        <v>1</v>
      </c>
      <c r="E73" s="142"/>
      <c r="F73" s="142"/>
      <c r="G73" s="142"/>
      <c r="H73" s="142"/>
    </row>
    <row r="74" spans="1:8" x14ac:dyDescent="0.2">
      <c r="A74" s="141">
        <v>0.1</v>
      </c>
      <c r="B74" s="141">
        <f t="shared" si="4"/>
        <v>0.9203443</v>
      </c>
      <c r="C74" s="141">
        <f t="shared" ref="C74:C102" si="6">IF(SUM($Q$18)&gt;0,EXP(LN($Q$18) + A74*SQRT($AC$20)),0.00001)</f>
        <v>3.6310837255891797</v>
      </c>
      <c r="D74" s="141">
        <v>0.9203443</v>
      </c>
      <c r="E74" s="142"/>
      <c r="F74" s="142"/>
      <c r="G74" s="142"/>
      <c r="H74" s="142"/>
    </row>
    <row r="75" spans="1:8" x14ac:dyDescent="0.2">
      <c r="A75" s="141">
        <v>0.2</v>
      </c>
      <c r="B75" s="141">
        <f t="shared" si="4"/>
        <v>0.84148049999999996</v>
      </c>
      <c r="C75" s="141">
        <f t="shared" si="6"/>
        <v>3.8844645277983387</v>
      </c>
      <c r="D75" s="141">
        <v>0.84148049999999996</v>
      </c>
      <c r="E75" s="142"/>
      <c r="F75" s="142"/>
      <c r="G75" s="142"/>
      <c r="H75" s="142"/>
    </row>
    <row r="76" spans="1:8" x14ac:dyDescent="0.2">
      <c r="A76" s="141">
        <v>0.3</v>
      </c>
      <c r="B76" s="141">
        <f t="shared" ref="B76:B102" si="7">IF(SUM(AD$16)&gt;0,D76,"")</f>
        <v>0.76417710000000005</v>
      </c>
      <c r="C76" s="141">
        <f t="shared" si="6"/>
        <v>4.1555265061466526</v>
      </c>
      <c r="D76" s="141">
        <v>0.76417710000000005</v>
      </c>
      <c r="E76" s="142"/>
      <c r="F76" s="142"/>
      <c r="G76" s="142"/>
      <c r="H76" s="142"/>
    </row>
    <row r="77" spans="1:8" x14ac:dyDescent="0.2">
      <c r="A77" s="141">
        <v>0.4</v>
      </c>
      <c r="B77" s="141">
        <f t="shared" si="7"/>
        <v>0.6891564</v>
      </c>
      <c r="C77" s="141">
        <f t="shared" si="6"/>
        <v>4.4455034715106274</v>
      </c>
      <c r="D77" s="141">
        <v>0.6891564</v>
      </c>
      <c r="E77" s="142"/>
      <c r="F77" s="142"/>
      <c r="G77" s="142"/>
      <c r="H77" s="142"/>
    </row>
    <row r="78" spans="1:8" x14ac:dyDescent="0.2">
      <c r="A78" s="141">
        <v>0.5</v>
      </c>
      <c r="B78" s="141">
        <f t="shared" si="7"/>
        <v>0.61707489999999998</v>
      </c>
      <c r="C78" s="141">
        <f t="shared" si="6"/>
        <v>4.7557153313740885</v>
      </c>
      <c r="D78" s="141">
        <v>0.61707489999999998</v>
      </c>
      <c r="E78" s="142"/>
      <c r="F78" s="142"/>
      <c r="G78" s="142"/>
      <c r="H78" s="142"/>
    </row>
    <row r="79" spans="1:8" x14ac:dyDescent="0.2">
      <c r="A79" s="141">
        <v>0.6</v>
      </c>
      <c r="B79" s="141">
        <f t="shared" si="7"/>
        <v>0.5485061</v>
      </c>
      <c r="C79" s="141">
        <f t="shared" si="6"/>
        <v>5.087574097739064</v>
      </c>
      <c r="D79" s="141">
        <v>0.5485061</v>
      </c>
      <c r="E79" s="142"/>
      <c r="F79" s="142"/>
      <c r="G79" s="142"/>
      <c r="H79" s="142"/>
    </row>
    <row r="80" spans="1:8" x14ac:dyDescent="0.2">
      <c r="A80" s="141">
        <v>0.7</v>
      </c>
      <c r="B80" s="141">
        <f t="shared" si="7"/>
        <v>0.4839271</v>
      </c>
      <c r="C80" s="141">
        <f t="shared" si="6"/>
        <v>5.4425903142749403</v>
      </c>
      <c r="D80" s="141">
        <v>0.4839271</v>
      </c>
      <c r="E80" s="142"/>
      <c r="F80" s="142"/>
      <c r="G80" s="142"/>
      <c r="H80" s="142"/>
    </row>
    <row r="81" spans="1:8" x14ac:dyDescent="0.2">
      <c r="A81" s="141">
        <v>0.8</v>
      </c>
      <c r="B81" s="141">
        <f t="shared" si="7"/>
        <v>0.42371059999999999</v>
      </c>
      <c r="C81" s="141">
        <f t="shared" si="6"/>
        <v>5.8223799319607803</v>
      </c>
      <c r="D81" s="141">
        <v>0.42371059999999999</v>
      </c>
      <c r="E81" s="142"/>
      <c r="F81" s="142"/>
      <c r="G81" s="142"/>
      <c r="H81" s="142"/>
    </row>
    <row r="82" spans="1:8" x14ac:dyDescent="0.2">
      <c r="A82" s="141">
        <v>0.9</v>
      </c>
      <c r="B82" s="141">
        <f t="shared" si="7"/>
        <v>0.36812</v>
      </c>
      <c r="C82" s="141">
        <f t="shared" si="6"/>
        <v>6.2286716645171127</v>
      </c>
      <c r="D82" s="141">
        <v>0.36812</v>
      </c>
      <c r="E82" s="142"/>
      <c r="F82" s="142"/>
      <c r="G82" s="142"/>
      <c r="H82" s="142"/>
    </row>
    <row r="83" spans="1:8" x14ac:dyDescent="0.2">
      <c r="A83" s="141">
        <v>1</v>
      </c>
      <c r="B83" s="141">
        <f t="shared" si="7"/>
        <v>0.31731019999999999</v>
      </c>
      <c r="C83" s="141">
        <f t="shared" si="6"/>
        <v>6.6633148571074257</v>
      </c>
      <c r="D83" s="141">
        <v>0.31731019999999999</v>
      </c>
      <c r="E83" s="142"/>
      <c r="F83" s="142"/>
      <c r="G83" s="142"/>
      <c r="H83" s="142"/>
    </row>
    <row r="84" spans="1:8" x14ac:dyDescent="0.2">
      <c r="A84" s="141">
        <v>1.1000000000000001</v>
      </c>
      <c r="B84" s="141">
        <f t="shared" si="7"/>
        <v>0.27133180000000001</v>
      </c>
      <c r="C84" s="141">
        <f t="shared" si="6"/>
        <v>7.1282879041258171</v>
      </c>
      <c r="D84" s="141">
        <v>0.27133180000000001</v>
      </c>
      <c r="E84" s="142"/>
      <c r="F84" s="142"/>
      <c r="G84" s="142"/>
      <c r="H84" s="142"/>
    </row>
    <row r="85" spans="1:8" x14ac:dyDescent="0.2">
      <c r="A85" s="141">
        <v>1.2</v>
      </c>
      <c r="B85" s="141">
        <f t="shared" si="7"/>
        <v>0.23013900000000001</v>
      </c>
      <c r="C85" s="141">
        <f t="shared" si="6"/>
        <v>7.625707254386648</v>
      </c>
      <c r="D85" s="141">
        <v>0.23013900000000001</v>
      </c>
      <c r="E85" s="142"/>
      <c r="F85" s="142"/>
      <c r="G85" s="142"/>
      <c r="H85" s="142"/>
    </row>
    <row r="86" spans="1:8" x14ac:dyDescent="0.2">
      <c r="A86" s="141">
        <v>1.3</v>
      </c>
      <c r="B86" s="141">
        <f t="shared" si="7"/>
        <v>0.19360069999999999</v>
      </c>
      <c r="C86" s="141">
        <f t="shared" si="6"/>
        <v>8.1578370447057029</v>
      </c>
      <c r="D86" s="141">
        <v>0.19360069999999999</v>
      </c>
      <c r="E86" s="142"/>
      <c r="F86" s="142"/>
      <c r="G86" s="142"/>
      <c r="H86" s="142"/>
    </row>
    <row r="87" spans="1:8" x14ac:dyDescent="0.2">
      <c r="A87" s="141">
        <v>1.4</v>
      </c>
      <c r="B87" s="141">
        <f t="shared" si="7"/>
        <v>0.16151299999999999</v>
      </c>
      <c r="C87" s="141">
        <f t="shared" si="6"/>
        <v>8.727099405722651</v>
      </c>
      <c r="D87" s="141">
        <v>0.16151299999999999</v>
      </c>
      <c r="E87" s="142"/>
      <c r="F87" s="142"/>
      <c r="G87" s="142"/>
      <c r="H87" s="142"/>
    </row>
    <row r="88" spans="1:8" x14ac:dyDescent="0.2">
      <c r="A88" s="141">
        <v>1.5</v>
      </c>
      <c r="B88" s="141">
        <f t="shared" si="7"/>
        <v>0.13361410000000001</v>
      </c>
      <c r="C88" s="141">
        <f t="shared" si="6"/>
        <v>9.3360854868745786</v>
      </c>
      <c r="D88" s="141">
        <v>0.13361410000000001</v>
      </c>
      <c r="E88" s="142"/>
      <c r="F88" s="142"/>
      <c r="G88" s="142"/>
      <c r="H88" s="142"/>
    </row>
    <row r="89" spans="1:8" x14ac:dyDescent="0.2">
      <c r="A89" s="141">
        <v>1.6</v>
      </c>
      <c r="B89" s="141">
        <f t="shared" si="7"/>
        <v>0.10959820000000001</v>
      </c>
      <c r="C89" s="141">
        <f t="shared" si="6"/>
        <v>9.9875672507035702</v>
      </c>
      <c r="D89" s="141">
        <v>0.10959820000000001</v>
      </c>
      <c r="E89" s="142"/>
      <c r="F89" s="142"/>
      <c r="G89" s="142"/>
      <c r="H89" s="142"/>
    </row>
    <row r="90" spans="1:8" x14ac:dyDescent="0.2">
      <c r="A90" s="141">
        <v>1.7</v>
      </c>
      <c r="B90" s="141">
        <f t="shared" si="7"/>
        <v>8.9130600000000004E-2</v>
      </c>
      <c r="C90" s="141">
        <f t="shared" si="6"/>
        <v>10.684510090183416</v>
      </c>
      <c r="D90" s="141">
        <v>8.9130600000000004E-2</v>
      </c>
      <c r="E90" s="142"/>
      <c r="F90" s="142"/>
      <c r="G90" s="142"/>
      <c r="H90" s="142"/>
    </row>
    <row r="91" spans="1:8" x14ac:dyDescent="0.2">
      <c r="A91" s="141">
        <v>1.8</v>
      </c>
      <c r="B91" s="141">
        <f t="shared" si="7"/>
        <v>7.1860300000000002E-2</v>
      </c>
      <c r="C91" s="141">
        <f t="shared" si="6"/>
        <v>11.430086326496522</v>
      </c>
      <c r="D91" s="141">
        <v>7.1860300000000002E-2</v>
      </c>
      <c r="E91" s="142"/>
      <c r="F91" s="142"/>
      <c r="G91" s="142"/>
      <c r="H91" s="142"/>
    </row>
    <row r="92" spans="1:8" x14ac:dyDescent="0.2">
      <c r="A92" s="141">
        <v>1.9</v>
      </c>
      <c r="B92" s="141">
        <f t="shared" si="7"/>
        <v>5.7432700000000003E-2</v>
      </c>
      <c r="C92" s="141">
        <f t="shared" si="6"/>
        <v>12.227689648699645</v>
      </c>
      <c r="D92" s="141">
        <v>5.7432700000000003E-2</v>
      </c>
      <c r="E92" s="142"/>
      <c r="F92" s="142"/>
      <c r="G92" s="142"/>
      <c r="H92" s="142"/>
    </row>
    <row r="93" spans="1:8" x14ac:dyDescent="0.2">
      <c r="A93" s="141">
        <v>2</v>
      </c>
      <c r="B93" s="141">
        <f t="shared" si="7"/>
        <v>4.5499900000000003E-2</v>
      </c>
      <c r="C93" s="141">
        <f t="shared" si="6"/>
        <v>13.08095056100467</v>
      </c>
      <c r="D93" s="141">
        <v>4.5499900000000003E-2</v>
      </c>
      <c r="E93" s="142"/>
      <c r="F93" s="142"/>
      <c r="G93" s="142"/>
      <c r="H93" s="142"/>
    </row>
    <row r="94" spans="1:8" x14ac:dyDescent="0.2">
      <c r="A94" s="141">
        <v>2.1</v>
      </c>
      <c r="B94" s="141">
        <f t="shared" si="7"/>
        <v>3.5728500000000003E-2</v>
      </c>
      <c r="C94" s="141">
        <f t="shared" si="6"/>
        <v>13.993752907986611</v>
      </c>
      <c r="D94" s="141">
        <v>3.5728500000000003E-2</v>
      </c>
      <c r="E94" s="142"/>
      <c r="F94" s="142"/>
      <c r="G94" s="142"/>
      <c r="H94" s="142"/>
    </row>
    <row r="95" spans="1:8" x14ac:dyDescent="0.2">
      <c r="A95" s="141">
        <v>2.2000000000000002</v>
      </c>
      <c r="B95" s="141">
        <f t="shared" si="7"/>
        <v>2.7806500000000001E-2</v>
      </c>
      <c r="C95" s="141">
        <f t="shared" si="6"/>
        <v>14.970251552937876</v>
      </c>
      <c r="D95" s="141">
        <v>2.7806500000000001E-2</v>
      </c>
      <c r="E95" s="142"/>
      <c r="F95" s="142"/>
      <c r="G95" s="142"/>
      <c r="H95" s="142"/>
    </row>
    <row r="96" spans="1:8" x14ac:dyDescent="0.2">
      <c r="A96" s="141">
        <v>2.2999999999999998</v>
      </c>
      <c r="B96" s="141">
        <f t="shared" si="7"/>
        <v>2.14478E-2</v>
      </c>
      <c r="C96" s="141">
        <f t="shared" si="6"/>
        <v>16.014891289836481</v>
      </c>
      <c r="D96" s="141">
        <v>2.14478E-2</v>
      </c>
      <c r="E96" s="142"/>
      <c r="F96" s="142"/>
      <c r="G96" s="142"/>
      <c r="H96" s="142"/>
    </row>
    <row r="97" spans="1:8" x14ac:dyDescent="0.2">
      <c r="A97" s="141">
        <v>2.4</v>
      </c>
      <c r="B97" s="141">
        <f t="shared" si="7"/>
        <v>1.6394700000000002E-2</v>
      </c>
      <c r="C97" s="141">
        <f t="shared" si="6"/>
        <v>17.132427075011147</v>
      </c>
      <c r="D97" s="141">
        <v>1.6394700000000002E-2</v>
      </c>
      <c r="E97" s="142"/>
      <c r="F97" s="142"/>
      <c r="G97" s="142"/>
      <c r="H97" s="142"/>
    </row>
    <row r="98" spans="1:8" x14ac:dyDescent="0.2">
      <c r="A98" s="141">
        <v>2.5</v>
      </c>
      <c r="B98" s="141">
        <f t="shared" si="7"/>
        <v>1.24189E-2</v>
      </c>
      <c r="C98" s="141">
        <f t="shared" si="6"/>
        <v>18.327945670592932</v>
      </c>
      <c r="D98" s="141">
        <v>1.24189E-2</v>
      </c>
      <c r="E98" s="142"/>
      <c r="F98" s="142"/>
      <c r="G98" s="142"/>
      <c r="H98" s="142"/>
    </row>
    <row r="99" spans="1:8" x14ac:dyDescent="0.2">
      <c r="A99" s="141">
        <v>2.6</v>
      </c>
      <c r="B99" s="141">
        <f t="shared" si="7"/>
        <v>9.3220000000000004E-3</v>
      </c>
      <c r="C99" s="141">
        <f t="shared" si="6"/>
        <v>19.606888798269559</v>
      </c>
      <c r="D99" s="141">
        <v>9.3220000000000004E-3</v>
      </c>
      <c r="E99" s="142"/>
      <c r="F99" s="142"/>
      <c r="G99" s="142"/>
      <c r="H99" s="142"/>
    </row>
    <row r="100" spans="1:8" x14ac:dyDescent="0.2">
      <c r="A100" s="141">
        <v>2.7</v>
      </c>
      <c r="B100" s="141">
        <f t="shared" si="7"/>
        <v>6.9335000000000004E-3</v>
      </c>
      <c r="C100" s="141">
        <f t="shared" si="6"/>
        <v>20.975077908732782</v>
      </c>
      <c r="D100" s="141">
        <v>6.9335000000000004E-3</v>
      </c>
      <c r="E100" s="142"/>
      <c r="F100" s="142"/>
      <c r="G100" s="142"/>
      <c r="H100" s="142"/>
    </row>
    <row r="101" spans="1:8" x14ac:dyDescent="0.2">
      <c r="A101" s="141">
        <v>2.8</v>
      </c>
      <c r="B101" s="141">
        <f t="shared" si="7"/>
        <v>5.1098999999999997E-3</v>
      </c>
      <c r="C101" s="141">
        <f t="shared" si="6"/>
        <v>22.438740679563526</v>
      </c>
      <c r="D101" s="141">
        <v>5.1098999999999997E-3</v>
      </c>
      <c r="E101" s="142"/>
      <c r="F101" s="142"/>
      <c r="G101" s="142"/>
      <c r="H101" s="142"/>
    </row>
    <row r="102" spans="1:8" x14ac:dyDescent="0.2">
      <c r="A102" s="141">
        <v>2.9</v>
      </c>
      <c r="B102" s="141">
        <f t="shared" si="7"/>
        <v>3.7312000000000001E-3</v>
      </c>
      <c r="C102" s="141">
        <f t="shared" si="6"/>
        <v>24.00453936216719</v>
      </c>
      <c r="D102" s="141">
        <v>3.7312000000000001E-3</v>
      </c>
      <c r="E102" s="142"/>
      <c r="F102" s="142"/>
      <c r="G102" s="142"/>
      <c r="H102" s="142"/>
    </row>
  </sheetData>
  <sheetProtection sheet="1" objects="1" scenarios="1"/>
  <mergeCells count="42">
    <mergeCell ref="O16:P16"/>
    <mergeCell ref="S16:T16"/>
    <mergeCell ref="W16:X16"/>
    <mergeCell ref="K6:L6"/>
    <mergeCell ref="O6:P6"/>
    <mergeCell ref="S6:T6"/>
    <mergeCell ref="W6:X6"/>
    <mergeCell ref="K11:L11"/>
    <mergeCell ref="O11:P11"/>
    <mergeCell ref="S11:T11"/>
    <mergeCell ref="W11:X11"/>
    <mergeCell ref="K16:L16"/>
    <mergeCell ref="AC19:AE19"/>
    <mergeCell ref="R21:S21"/>
    <mergeCell ref="U21:V21"/>
    <mergeCell ref="AC20:AE20"/>
    <mergeCell ref="O18:P18"/>
    <mergeCell ref="R19:S19"/>
    <mergeCell ref="U19:V19"/>
    <mergeCell ref="R20:S20"/>
    <mergeCell ref="U20:V20"/>
    <mergeCell ref="A2:H40"/>
    <mergeCell ref="I17:L17"/>
    <mergeCell ref="M17:V17"/>
    <mergeCell ref="J24:O25"/>
    <mergeCell ref="P24:V25"/>
    <mergeCell ref="J26:O27"/>
    <mergeCell ref="P26:V27"/>
    <mergeCell ref="N22:Q22"/>
    <mergeCell ref="R22:S22"/>
    <mergeCell ref="K21:L21"/>
    <mergeCell ref="N23:Q23"/>
    <mergeCell ref="R23:S23"/>
    <mergeCell ref="Q18:S18"/>
    <mergeCell ref="M19:Q19"/>
    <mergeCell ref="M20:Q20"/>
    <mergeCell ref="M21:Q21"/>
    <mergeCell ref="K22:L22"/>
    <mergeCell ref="K23:L23"/>
    <mergeCell ref="I21:J21"/>
    <mergeCell ref="I22:J22"/>
    <mergeCell ref="I23:J23"/>
  </mergeCell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whole" operator="greaterThanOrEqual" allowBlank="1" showInputMessage="1" showErrorMessage="1" errorTitle="Invalid Entry" error="Enter a whole number_x000a_greater than or equal to zero" promptTitle="ENTER:" prompt="Exposed Cases" xr:uid="{5A4521DA-4F82-CC4A-AE5D-1508358E5093}">
          <x14:formula1>
            <xm:f>0</xm:f>
          </x14:formula1>
          <xm:sqref>V13 JR11 TN11 ADJ11 ANF11 AXB11 BGX11 BQT11 CAP11 CKL11 CUH11 DED11 DNZ11 DXV11 EHR11 ERN11 FBJ11 FLF11 FVB11 GEX11 GOT11 GYP11 HIL11 HSH11 ICD11 ILZ11 IVV11 JFR11 JPN11 JZJ11 KJF11 KTB11 LCX11 LMT11 LWP11 MGL11 MQH11 NAD11 NJZ11 NTV11 ODR11 ONN11 OXJ11 PHF11 PRB11 QAX11 QKT11 QUP11 REL11 ROH11 RYD11 SHZ11 SRV11 TBR11 TLN11 TVJ11 UFF11 UPB11 UYX11 VIT11 VSP11 WCL11 WMH11 WWD11 X65565 JT65563 TP65563 ADL65563 ANH65563 AXD65563 BGZ65563 BQV65563 CAR65563 CKN65563 CUJ65563 DEF65563 DOB65563 DXX65563 EHT65563 ERP65563 FBL65563 FLH65563 FVD65563 GEZ65563 GOV65563 GYR65563 HIN65563 HSJ65563 ICF65563 IMB65563 IVX65563 JFT65563 JPP65563 JZL65563 KJH65563 KTD65563 LCZ65563 LMV65563 LWR65563 MGN65563 MQJ65563 NAF65563 NKB65563 NTX65563 ODT65563 ONP65563 OXL65563 PHH65563 PRD65563 QAZ65563 QKV65563 QUR65563 REN65563 ROJ65563 RYF65563 SIB65563 SRX65563 TBT65563 TLP65563 TVL65563 UFH65563 UPD65563 UYZ65563 VIV65563 VSR65563 WCN65563 WMJ65563 WWF65563 X131101 JT131099 TP131099 ADL131099 ANH131099 AXD131099 BGZ131099 BQV131099 CAR131099 CKN131099 CUJ131099 DEF131099 DOB131099 DXX131099 EHT131099 ERP131099 FBL131099 FLH131099 FVD131099 GEZ131099 GOV131099 GYR131099 HIN131099 HSJ131099 ICF131099 IMB131099 IVX131099 JFT131099 JPP131099 JZL131099 KJH131099 KTD131099 LCZ131099 LMV131099 LWR131099 MGN131099 MQJ131099 NAF131099 NKB131099 NTX131099 ODT131099 ONP131099 OXL131099 PHH131099 PRD131099 QAZ131099 QKV131099 QUR131099 REN131099 ROJ131099 RYF131099 SIB131099 SRX131099 TBT131099 TLP131099 TVL131099 UFH131099 UPD131099 UYZ131099 VIV131099 VSR131099 WCN131099 WMJ131099 WWF131099 X196637 JT196635 TP196635 ADL196635 ANH196635 AXD196635 BGZ196635 BQV196635 CAR196635 CKN196635 CUJ196635 DEF196635 DOB196635 DXX196635 EHT196635 ERP196635 FBL196635 FLH196635 FVD196635 GEZ196635 GOV196635 GYR196635 HIN196635 HSJ196635 ICF196635 IMB196635 IVX196635 JFT196635 JPP196635 JZL196635 KJH196635 KTD196635 LCZ196635 LMV196635 LWR196635 MGN196635 MQJ196635 NAF196635 NKB196635 NTX196635 ODT196635 ONP196635 OXL196635 PHH196635 PRD196635 QAZ196635 QKV196635 QUR196635 REN196635 ROJ196635 RYF196635 SIB196635 SRX196635 TBT196635 TLP196635 TVL196635 UFH196635 UPD196635 UYZ196635 VIV196635 VSR196635 WCN196635 WMJ196635 WWF196635 X262173 JT262171 TP262171 ADL262171 ANH262171 AXD262171 BGZ262171 BQV262171 CAR262171 CKN262171 CUJ262171 DEF262171 DOB262171 DXX262171 EHT262171 ERP262171 FBL262171 FLH262171 FVD262171 GEZ262171 GOV262171 GYR262171 HIN262171 HSJ262171 ICF262171 IMB262171 IVX262171 JFT262171 JPP262171 JZL262171 KJH262171 KTD262171 LCZ262171 LMV262171 LWR262171 MGN262171 MQJ262171 NAF262171 NKB262171 NTX262171 ODT262171 ONP262171 OXL262171 PHH262171 PRD262171 QAZ262171 QKV262171 QUR262171 REN262171 ROJ262171 RYF262171 SIB262171 SRX262171 TBT262171 TLP262171 TVL262171 UFH262171 UPD262171 UYZ262171 VIV262171 VSR262171 WCN262171 WMJ262171 WWF262171 X327709 JT327707 TP327707 ADL327707 ANH327707 AXD327707 BGZ327707 BQV327707 CAR327707 CKN327707 CUJ327707 DEF327707 DOB327707 DXX327707 EHT327707 ERP327707 FBL327707 FLH327707 FVD327707 GEZ327707 GOV327707 GYR327707 HIN327707 HSJ327707 ICF327707 IMB327707 IVX327707 JFT327707 JPP327707 JZL327707 KJH327707 KTD327707 LCZ327707 LMV327707 LWR327707 MGN327707 MQJ327707 NAF327707 NKB327707 NTX327707 ODT327707 ONP327707 OXL327707 PHH327707 PRD327707 QAZ327707 QKV327707 QUR327707 REN327707 ROJ327707 RYF327707 SIB327707 SRX327707 TBT327707 TLP327707 TVL327707 UFH327707 UPD327707 UYZ327707 VIV327707 VSR327707 WCN327707 WMJ327707 WWF327707 X393245 JT393243 TP393243 ADL393243 ANH393243 AXD393243 BGZ393243 BQV393243 CAR393243 CKN393243 CUJ393243 DEF393243 DOB393243 DXX393243 EHT393243 ERP393243 FBL393243 FLH393243 FVD393243 GEZ393243 GOV393243 GYR393243 HIN393243 HSJ393243 ICF393243 IMB393243 IVX393243 JFT393243 JPP393243 JZL393243 KJH393243 KTD393243 LCZ393243 LMV393243 LWR393243 MGN393243 MQJ393243 NAF393243 NKB393243 NTX393243 ODT393243 ONP393243 OXL393243 PHH393243 PRD393243 QAZ393243 QKV393243 QUR393243 REN393243 ROJ393243 RYF393243 SIB393243 SRX393243 TBT393243 TLP393243 TVL393243 UFH393243 UPD393243 UYZ393243 VIV393243 VSR393243 WCN393243 WMJ393243 WWF393243 X458781 JT458779 TP458779 ADL458779 ANH458779 AXD458779 BGZ458779 BQV458779 CAR458779 CKN458779 CUJ458779 DEF458779 DOB458779 DXX458779 EHT458779 ERP458779 FBL458779 FLH458779 FVD458779 GEZ458779 GOV458779 GYR458779 HIN458779 HSJ458779 ICF458779 IMB458779 IVX458779 JFT458779 JPP458779 JZL458779 KJH458779 KTD458779 LCZ458779 LMV458779 LWR458779 MGN458779 MQJ458779 NAF458779 NKB458779 NTX458779 ODT458779 ONP458779 OXL458779 PHH458779 PRD458779 QAZ458779 QKV458779 QUR458779 REN458779 ROJ458779 RYF458779 SIB458779 SRX458779 TBT458779 TLP458779 TVL458779 UFH458779 UPD458779 UYZ458779 VIV458779 VSR458779 WCN458779 WMJ458779 WWF458779 X524317 JT524315 TP524315 ADL524315 ANH524315 AXD524315 BGZ524315 BQV524315 CAR524315 CKN524315 CUJ524315 DEF524315 DOB524315 DXX524315 EHT524315 ERP524315 FBL524315 FLH524315 FVD524315 GEZ524315 GOV524315 GYR524315 HIN524315 HSJ524315 ICF524315 IMB524315 IVX524315 JFT524315 JPP524315 JZL524315 KJH524315 KTD524315 LCZ524315 LMV524315 LWR524315 MGN524315 MQJ524315 NAF524315 NKB524315 NTX524315 ODT524315 ONP524315 OXL524315 PHH524315 PRD524315 QAZ524315 QKV524315 QUR524315 REN524315 ROJ524315 RYF524315 SIB524315 SRX524315 TBT524315 TLP524315 TVL524315 UFH524315 UPD524315 UYZ524315 VIV524315 VSR524315 WCN524315 WMJ524315 WWF524315 X589853 JT589851 TP589851 ADL589851 ANH589851 AXD589851 BGZ589851 BQV589851 CAR589851 CKN589851 CUJ589851 DEF589851 DOB589851 DXX589851 EHT589851 ERP589851 FBL589851 FLH589851 FVD589851 GEZ589851 GOV589851 GYR589851 HIN589851 HSJ589851 ICF589851 IMB589851 IVX589851 JFT589851 JPP589851 JZL589851 KJH589851 KTD589851 LCZ589851 LMV589851 LWR589851 MGN589851 MQJ589851 NAF589851 NKB589851 NTX589851 ODT589851 ONP589851 OXL589851 PHH589851 PRD589851 QAZ589851 QKV589851 QUR589851 REN589851 ROJ589851 RYF589851 SIB589851 SRX589851 TBT589851 TLP589851 TVL589851 UFH589851 UPD589851 UYZ589851 VIV589851 VSR589851 WCN589851 WMJ589851 WWF589851 X655389 JT655387 TP655387 ADL655387 ANH655387 AXD655387 BGZ655387 BQV655387 CAR655387 CKN655387 CUJ655387 DEF655387 DOB655387 DXX655387 EHT655387 ERP655387 FBL655387 FLH655387 FVD655387 GEZ655387 GOV655387 GYR655387 HIN655387 HSJ655387 ICF655387 IMB655387 IVX655387 JFT655387 JPP655387 JZL655387 KJH655387 KTD655387 LCZ655387 LMV655387 LWR655387 MGN655387 MQJ655387 NAF655387 NKB655387 NTX655387 ODT655387 ONP655387 OXL655387 PHH655387 PRD655387 QAZ655387 QKV655387 QUR655387 REN655387 ROJ655387 RYF655387 SIB655387 SRX655387 TBT655387 TLP655387 TVL655387 UFH655387 UPD655387 UYZ655387 VIV655387 VSR655387 WCN655387 WMJ655387 WWF655387 X720925 JT720923 TP720923 ADL720923 ANH720923 AXD720923 BGZ720923 BQV720923 CAR720923 CKN720923 CUJ720923 DEF720923 DOB720923 DXX720923 EHT720923 ERP720923 FBL720923 FLH720923 FVD720923 GEZ720923 GOV720923 GYR720923 HIN720923 HSJ720923 ICF720923 IMB720923 IVX720923 JFT720923 JPP720923 JZL720923 KJH720923 KTD720923 LCZ720923 LMV720923 LWR720923 MGN720923 MQJ720923 NAF720923 NKB720923 NTX720923 ODT720923 ONP720923 OXL720923 PHH720923 PRD720923 QAZ720923 QKV720923 QUR720923 REN720923 ROJ720923 RYF720923 SIB720923 SRX720923 TBT720923 TLP720923 TVL720923 UFH720923 UPD720923 UYZ720923 VIV720923 VSR720923 WCN720923 WMJ720923 WWF720923 X786461 JT786459 TP786459 ADL786459 ANH786459 AXD786459 BGZ786459 BQV786459 CAR786459 CKN786459 CUJ786459 DEF786459 DOB786459 DXX786459 EHT786459 ERP786459 FBL786459 FLH786459 FVD786459 GEZ786459 GOV786459 GYR786459 HIN786459 HSJ786459 ICF786459 IMB786459 IVX786459 JFT786459 JPP786459 JZL786459 KJH786459 KTD786459 LCZ786459 LMV786459 LWR786459 MGN786459 MQJ786459 NAF786459 NKB786459 NTX786459 ODT786459 ONP786459 OXL786459 PHH786459 PRD786459 QAZ786459 QKV786459 QUR786459 REN786459 ROJ786459 RYF786459 SIB786459 SRX786459 TBT786459 TLP786459 TVL786459 UFH786459 UPD786459 UYZ786459 VIV786459 VSR786459 WCN786459 WMJ786459 WWF786459 X851997 JT851995 TP851995 ADL851995 ANH851995 AXD851995 BGZ851995 BQV851995 CAR851995 CKN851995 CUJ851995 DEF851995 DOB851995 DXX851995 EHT851995 ERP851995 FBL851995 FLH851995 FVD851995 GEZ851995 GOV851995 GYR851995 HIN851995 HSJ851995 ICF851995 IMB851995 IVX851995 JFT851995 JPP851995 JZL851995 KJH851995 KTD851995 LCZ851995 LMV851995 LWR851995 MGN851995 MQJ851995 NAF851995 NKB851995 NTX851995 ODT851995 ONP851995 OXL851995 PHH851995 PRD851995 QAZ851995 QKV851995 QUR851995 REN851995 ROJ851995 RYF851995 SIB851995 SRX851995 TBT851995 TLP851995 TVL851995 UFH851995 UPD851995 UYZ851995 VIV851995 VSR851995 WCN851995 WMJ851995 WWF851995 X917533 JT917531 TP917531 ADL917531 ANH917531 AXD917531 BGZ917531 BQV917531 CAR917531 CKN917531 CUJ917531 DEF917531 DOB917531 DXX917531 EHT917531 ERP917531 FBL917531 FLH917531 FVD917531 GEZ917531 GOV917531 GYR917531 HIN917531 HSJ917531 ICF917531 IMB917531 IVX917531 JFT917531 JPP917531 JZL917531 KJH917531 KTD917531 LCZ917531 LMV917531 LWR917531 MGN917531 MQJ917531 NAF917531 NKB917531 NTX917531 ODT917531 ONP917531 OXL917531 PHH917531 PRD917531 QAZ917531 QKV917531 QUR917531 REN917531 ROJ917531 RYF917531 SIB917531 SRX917531 TBT917531 TLP917531 TVL917531 UFH917531 UPD917531 UYZ917531 VIV917531 VSR917531 WCN917531 WMJ917531 WWF917531 X983069 JT983067 TP983067 ADL983067 ANH983067 AXD983067 BGZ983067 BQV983067 CAR983067 CKN983067 CUJ983067 DEF983067 DOB983067 DXX983067 EHT983067 ERP983067 FBL983067 FLH983067 FVD983067 GEZ983067 GOV983067 GYR983067 HIN983067 HSJ983067 ICF983067 IMB983067 IVX983067 JFT983067 JPP983067 JZL983067 KJH983067 KTD983067 LCZ983067 LMV983067 LWR983067 MGN983067 MQJ983067 NAF983067 NKB983067 NTX983067 ODT983067 ONP983067 OXL983067 PHH983067 PRD983067 QAZ983067 QKV983067 QUR983067 REN983067 ROJ983067 RYF983067 SIB983067 SRX983067 TBT983067 TLP983067 TVL983067 UFH983067 UPD983067 UYZ983067 VIV983067 VSR983067 WCN983067 WMJ983067 WWF983067 J13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L65563 JH65563 TD65563 ACZ65563 AMV65563 AWR65563 BGN65563 BQJ65563 CAF65563 CKB65563 CTX65563 DDT65563 DNP65563 DXL65563 EHH65563 ERD65563 FAZ65563 FKV65563 FUR65563 GEN65563 GOJ65563 GYF65563 HIB65563 HRX65563 IBT65563 ILP65563 IVL65563 JFH65563 JPD65563 JYZ65563 KIV65563 KSR65563 LCN65563 LMJ65563 LWF65563 MGB65563 MPX65563 MZT65563 NJP65563 NTL65563 ODH65563 OND65563 OWZ65563 PGV65563 PQR65563 QAN65563 QKJ65563 QUF65563 REB65563 RNX65563 RXT65563 SHP65563 SRL65563 TBH65563 TLD65563 TUZ65563 UEV65563 UOR65563 UYN65563 VIJ65563 VSF65563 WCB65563 WLX65563 WVT65563 L131099 JH131099 TD131099 ACZ131099 AMV131099 AWR131099 BGN131099 BQJ131099 CAF131099 CKB131099 CTX131099 DDT131099 DNP131099 DXL131099 EHH131099 ERD131099 FAZ131099 FKV131099 FUR131099 GEN131099 GOJ131099 GYF131099 HIB131099 HRX131099 IBT131099 ILP131099 IVL131099 JFH131099 JPD131099 JYZ131099 KIV131099 KSR131099 LCN131099 LMJ131099 LWF131099 MGB131099 MPX131099 MZT131099 NJP131099 NTL131099 ODH131099 OND131099 OWZ131099 PGV131099 PQR131099 QAN131099 QKJ131099 QUF131099 REB131099 RNX131099 RXT131099 SHP131099 SRL131099 TBH131099 TLD131099 TUZ131099 UEV131099 UOR131099 UYN131099 VIJ131099 VSF131099 WCB131099 WLX131099 WVT131099 L196635 JH196635 TD196635 ACZ196635 AMV196635 AWR196635 BGN196635 BQJ196635 CAF196635 CKB196635 CTX196635 DDT196635 DNP196635 DXL196635 EHH196635 ERD196635 FAZ196635 FKV196635 FUR196635 GEN196635 GOJ196635 GYF196635 HIB196635 HRX196635 IBT196635 ILP196635 IVL196635 JFH196635 JPD196635 JYZ196635 KIV196635 KSR196635 LCN196635 LMJ196635 LWF196635 MGB196635 MPX196635 MZT196635 NJP196635 NTL196635 ODH196635 OND196635 OWZ196635 PGV196635 PQR196635 QAN196635 QKJ196635 QUF196635 REB196635 RNX196635 RXT196635 SHP196635 SRL196635 TBH196635 TLD196635 TUZ196635 UEV196635 UOR196635 UYN196635 VIJ196635 VSF196635 WCB196635 WLX196635 WVT196635 L262171 JH262171 TD262171 ACZ262171 AMV262171 AWR262171 BGN262171 BQJ262171 CAF262171 CKB262171 CTX262171 DDT262171 DNP262171 DXL262171 EHH262171 ERD262171 FAZ262171 FKV262171 FUR262171 GEN262171 GOJ262171 GYF262171 HIB262171 HRX262171 IBT262171 ILP262171 IVL262171 JFH262171 JPD262171 JYZ262171 KIV262171 KSR262171 LCN262171 LMJ262171 LWF262171 MGB262171 MPX262171 MZT262171 NJP262171 NTL262171 ODH262171 OND262171 OWZ262171 PGV262171 PQR262171 QAN262171 QKJ262171 QUF262171 REB262171 RNX262171 RXT262171 SHP262171 SRL262171 TBH262171 TLD262171 TUZ262171 UEV262171 UOR262171 UYN262171 VIJ262171 VSF262171 WCB262171 WLX262171 WVT262171 L327707 JH327707 TD327707 ACZ327707 AMV327707 AWR327707 BGN327707 BQJ327707 CAF327707 CKB327707 CTX327707 DDT327707 DNP327707 DXL327707 EHH327707 ERD327707 FAZ327707 FKV327707 FUR327707 GEN327707 GOJ327707 GYF327707 HIB327707 HRX327707 IBT327707 ILP327707 IVL327707 JFH327707 JPD327707 JYZ327707 KIV327707 KSR327707 LCN327707 LMJ327707 LWF327707 MGB327707 MPX327707 MZT327707 NJP327707 NTL327707 ODH327707 OND327707 OWZ327707 PGV327707 PQR327707 QAN327707 QKJ327707 QUF327707 REB327707 RNX327707 RXT327707 SHP327707 SRL327707 TBH327707 TLD327707 TUZ327707 UEV327707 UOR327707 UYN327707 VIJ327707 VSF327707 WCB327707 WLX327707 WVT327707 L393243 JH393243 TD393243 ACZ393243 AMV393243 AWR393243 BGN393243 BQJ393243 CAF393243 CKB393243 CTX393243 DDT393243 DNP393243 DXL393243 EHH393243 ERD393243 FAZ393243 FKV393243 FUR393243 GEN393243 GOJ393243 GYF393243 HIB393243 HRX393243 IBT393243 ILP393243 IVL393243 JFH393243 JPD393243 JYZ393243 KIV393243 KSR393243 LCN393243 LMJ393243 LWF393243 MGB393243 MPX393243 MZT393243 NJP393243 NTL393243 ODH393243 OND393243 OWZ393243 PGV393243 PQR393243 QAN393243 QKJ393243 QUF393243 REB393243 RNX393243 RXT393243 SHP393243 SRL393243 TBH393243 TLD393243 TUZ393243 UEV393243 UOR393243 UYN393243 VIJ393243 VSF393243 WCB393243 WLX393243 WVT393243 L458779 JH458779 TD458779 ACZ458779 AMV458779 AWR458779 BGN458779 BQJ458779 CAF458779 CKB458779 CTX458779 DDT458779 DNP458779 DXL458779 EHH458779 ERD458779 FAZ458779 FKV458779 FUR458779 GEN458779 GOJ458779 GYF458779 HIB458779 HRX458779 IBT458779 ILP458779 IVL458779 JFH458779 JPD458779 JYZ458779 KIV458779 KSR458779 LCN458779 LMJ458779 LWF458779 MGB458779 MPX458779 MZT458779 NJP458779 NTL458779 ODH458779 OND458779 OWZ458779 PGV458779 PQR458779 QAN458779 QKJ458779 QUF458779 REB458779 RNX458779 RXT458779 SHP458779 SRL458779 TBH458779 TLD458779 TUZ458779 UEV458779 UOR458779 UYN458779 VIJ458779 VSF458779 WCB458779 WLX458779 WVT458779 L524315 JH524315 TD524315 ACZ524315 AMV524315 AWR524315 BGN524315 BQJ524315 CAF524315 CKB524315 CTX524315 DDT524315 DNP524315 DXL524315 EHH524315 ERD524315 FAZ524315 FKV524315 FUR524315 GEN524315 GOJ524315 GYF524315 HIB524315 HRX524315 IBT524315 ILP524315 IVL524315 JFH524315 JPD524315 JYZ524315 KIV524315 KSR524315 LCN524315 LMJ524315 LWF524315 MGB524315 MPX524315 MZT524315 NJP524315 NTL524315 ODH524315 OND524315 OWZ524315 PGV524315 PQR524315 QAN524315 QKJ524315 QUF524315 REB524315 RNX524315 RXT524315 SHP524315 SRL524315 TBH524315 TLD524315 TUZ524315 UEV524315 UOR524315 UYN524315 VIJ524315 VSF524315 WCB524315 WLX524315 WVT524315 L589851 JH589851 TD589851 ACZ589851 AMV589851 AWR589851 BGN589851 BQJ589851 CAF589851 CKB589851 CTX589851 DDT589851 DNP589851 DXL589851 EHH589851 ERD589851 FAZ589851 FKV589851 FUR589851 GEN589851 GOJ589851 GYF589851 HIB589851 HRX589851 IBT589851 ILP589851 IVL589851 JFH589851 JPD589851 JYZ589851 KIV589851 KSR589851 LCN589851 LMJ589851 LWF589851 MGB589851 MPX589851 MZT589851 NJP589851 NTL589851 ODH589851 OND589851 OWZ589851 PGV589851 PQR589851 QAN589851 QKJ589851 QUF589851 REB589851 RNX589851 RXT589851 SHP589851 SRL589851 TBH589851 TLD589851 TUZ589851 UEV589851 UOR589851 UYN589851 VIJ589851 VSF589851 WCB589851 WLX589851 WVT589851 L655387 JH655387 TD655387 ACZ655387 AMV655387 AWR655387 BGN655387 BQJ655387 CAF655387 CKB655387 CTX655387 DDT655387 DNP655387 DXL655387 EHH655387 ERD655387 FAZ655387 FKV655387 FUR655387 GEN655387 GOJ655387 GYF655387 HIB655387 HRX655387 IBT655387 ILP655387 IVL655387 JFH655387 JPD655387 JYZ655387 KIV655387 KSR655387 LCN655387 LMJ655387 LWF655387 MGB655387 MPX655387 MZT655387 NJP655387 NTL655387 ODH655387 OND655387 OWZ655387 PGV655387 PQR655387 QAN655387 QKJ655387 QUF655387 REB655387 RNX655387 RXT655387 SHP655387 SRL655387 TBH655387 TLD655387 TUZ655387 UEV655387 UOR655387 UYN655387 VIJ655387 VSF655387 WCB655387 WLX655387 WVT655387 L720923 JH720923 TD720923 ACZ720923 AMV720923 AWR720923 BGN720923 BQJ720923 CAF720923 CKB720923 CTX720923 DDT720923 DNP720923 DXL720923 EHH720923 ERD720923 FAZ720923 FKV720923 FUR720923 GEN720923 GOJ720923 GYF720923 HIB720923 HRX720923 IBT720923 ILP720923 IVL720923 JFH720923 JPD720923 JYZ720923 KIV720923 KSR720923 LCN720923 LMJ720923 LWF720923 MGB720923 MPX720923 MZT720923 NJP720923 NTL720923 ODH720923 OND720923 OWZ720923 PGV720923 PQR720923 QAN720923 QKJ720923 QUF720923 REB720923 RNX720923 RXT720923 SHP720923 SRL720923 TBH720923 TLD720923 TUZ720923 UEV720923 UOR720923 UYN720923 VIJ720923 VSF720923 WCB720923 WLX720923 WVT720923 L786459 JH786459 TD786459 ACZ786459 AMV786459 AWR786459 BGN786459 BQJ786459 CAF786459 CKB786459 CTX786459 DDT786459 DNP786459 DXL786459 EHH786459 ERD786459 FAZ786459 FKV786459 FUR786459 GEN786459 GOJ786459 GYF786459 HIB786459 HRX786459 IBT786459 ILP786459 IVL786459 JFH786459 JPD786459 JYZ786459 KIV786459 KSR786459 LCN786459 LMJ786459 LWF786459 MGB786459 MPX786459 MZT786459 NJP786459 NTL786459 ODH786459 OND786459 OWZ786459 PGV786459 PQR786459 QAN786459 QKJ786459 QUF786459 REB786459 RNX786459 RXT786459 SHP786459 SRL786459 TBH786459 TLD786459 TUZ786459 UEV786459 UOR786459 UYN786459 VIJ786459 VSF786459 WCB786459 WLX786459 WVT786459 L851995 JH851995 TD851995 ACZ851995 AMV851995 AWR851995 BGN851995 BQJ851995 CAF851995 CKB851995 CTX851995 DDT851995 DNP851995 DXL851995 EHH851995 ERD851995 FAZ851995 FKV851995 FUR851995 GEN851995 GOJ851995 GYF851995 HIB851995 HRX851995 IBT851995 ILP851995 IVL851995 JFH851995 JPD851995 JYZ851995 KIV851995 KSR851995 LCN851995 LMJ851995 LWF851995 MGB851995 MPX851995 MZT851995 NJP851995 NTL851995 ODH851995 OND851995 OWZ851995 PGV851995 PQR851995 QAN851995 QKJ851995 QUF851995 REB851995 RNX851995 RXT851995 SHP851995 SRL851995 TBH851995 TLD851995 TUZ851995 UEV851995 UOR851995 UYN851995 VIJ851995 VSF851995 WCB851995 WLX851995 WVT851995 L917531 JH917531 TD917531 ACZ917531 AMV917531 AWR917531 BGN917531 BQJ917531 CAF917531 CKB917531 CTX917531 DDT917531 DNP917531 DXL917531 EHH917531 ERD917531 FAZ917531 FKV917531 FUR917531 GEN917531 GOJ917531 GYF917531 HIB917531 HRX917531 IBT917531 ILP917531 IVL917531 JFH917531 JPD917531 JYZ917531 KIV917531 KSR917531 LCN917531 LMJ917531 LWF917531 MGB917531 MPX917531 MZT917531 NJP917531 NTL917531 ODH917531 OND917531 OWZ917531 PGV917531 PQR917531 QAN917531 QKJ917531 QUF917531 REB917531 RNX917531 RXT917531 SHP917531 SRL917531 TBH917531 TLD917531 TUZ917531 UEV917531 UOR917531 UYN917531 VIJ917531 VSF917531 WCB917531 WLX917531 WVT917531 L983067 JH983067 TD983067 ACZ983067 AMV983067 AWR983067 BGN983067 BQJ983067 CAF983067 CKB983067 CTX983067 DDT983067 DNP983067 DXL983067 EHH983067 ERD983067 FAZ983067 FKV983067 FUR983067 GEN983067 GOJ983067 GYF983067 HIB983067 HRX983067 IBT983067 ILP983067 IVL983067 JFH983067 JPD983067 JYZ983067 KIV983067 KSR983067 LCN983067 LMJ983067 LWF983067 MGB983067 MPX983067 MZT983067 NJP983067 NTL983067 ODH983067 OND983067 OWZ983067 PGV983067 PQR983067 QAN983067 QKJ983067 QUF983067 REB983067 RNX983067 RXT983067 SHP983067 SRL983067 TBH983067 TLD983067 TUZ983067 UEV983067 UOR983067 UYN983067 VIJ983067 VSF983067 WCB983067 WLX983067 WVT983067 J3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L65555 JH65555 TD65555 ACZ65555 AMV65555 AWR65555 BGN65555 BQJ65555 CAF65555 CKB65555 CTX65555 DDT65555 DNP65555 DXL65555 EHH65555 ERD65555 FAZ65555 FKV65555 FUR65555 GEN65555 GOJ65555 GYF65555 HIB65555 HRX65555 IBT65555 ILP65555 IVL65555 JFH65555 JPD65555 JYZ65555 KIV65555 KSR65555 LCN65555 LMJ65555 LWF65555 MGB65555 MPX65555 MZT65555 NJP65555 NTL65555 ODH65555 OND65555 OWZ65555 PGV65555 PQR65555 QAN65555 QKJ65555 QUF65555 REB65555 RNX65555 RXT65555 SHP65555 SRL65555 TBH65555 TLD65555 TUZ65555 UEV65555 UOR65555 UYN65555 VIJ65555 VSF65555 WCB65555 WLX65555 WVT65555 L131091 JH131091 TD131091 ACZ131091 AMV131091 AWR131091 BGN131091 BQJ131091 CAF131091 CKB131091 CTX131091 DDT131091 DNP131091 DXL131091 EHH131091 ERD131091 FAZ131091 FKV131091 FUR131091 GEN131091 GOJ131091 GYF131091 HIB131091 HRX131091 IBT131091 ILP131091 IVL131091 JFH131091 JPD131091 JYZ131091 KIV131091 KSR131091 LCN131091 LMJ131091 LWF131091 MGB131091 MPX131091 MZT131091 NJP131091 NTL131091 ODH131091 OND131091 OWZ131091 PGV131091 PQR131091 QAN131091 QKJ131091 QUF131091 REB131091 RNX131091 RXT131091 SHP131091 SRL131091 TBH131091 TLD131091 TUZ131091 UEV131091 UOR131091 UYN131091 VIJ131091 VSF131091 WCB131091 WLX131091 WVT131091 L196627 JH196627 TD196627 ACZ196627 AMV196627 AWR196627 BGN196627 BQJ196627 CAF196627 CKB196627 CTX196627 DDT196627 DNP196627 DXL196627 EHH196627 ERD196627 FAZ196627 FKV196627 FUR196627 GEN196627 GOJ196627 GYF196627 HIB196627 HRX196627 IBT196627 ILP196627 IVL196627 JFH196627 JPD196627 JYZ196627 KIV196627 KSR196627 LCN196627 LMJ196627 LWF196627 MGB196627 MPX196627 MZT196627 NJP196627 NTL196627 ODH196627 OND196627 OWZ196627 PGV196627 PQR196627 QAN196627 QKJ196627 QUF196627 REB196627 RNX196627 RXT196627 SHP196627 SRL196627 TBH196627 TLD196627 TUZ196627 UEV196627 UOR196627 UYN196627 VIJ196627 VSF196627 WCB196627 WLX196627 WVT196627 L262163 JH262163 TD262163 ACZ262163 AMV262163 AWR262163 BGN262163 BQJ262163 CAF262163 CKB262163 CTX262163 DDT262163 DNP262163 DXL262163 EHH262163 ERD262163 FAZ262163 FKV262163 FUR262163 GEN262163 GOJ262163 GYF262163 HIB262163 HRX262163 IBT262163 ILP262163 IVL262163 JFH262163 JPD262163 JYZ262163 KIV262163 KSR262163 LCN262163 LMJ262163 LWF262163 MGB262163 MPX262163 MZT262163 NJP262163 NTL262163 ODH262163 OND262163 OWZ262163 PGV262163 PQR262163 QAN262163 QKJ262163 QUF262163 REB262163 RNX262163 RXT262163 SHP262163 SRL262163 TBH262163 TLD262163 TUZ262163 UEV262163 UOR262163 UYN262163 VIJ262163 VSF262163 WCB262163 WLX262163 WVT262163 L327699 JH327699 TD327699 ACZ327699 AMV327699 AWR327699 BGN327699 BQJ327699 CAF327699 CKB327699 CTX327699 DDT327699 DNP327699 DXL327699 EHH327699 ERD327699 FAZ327699 FKV327699 FUR327699 GEN327699 GOJ327699 GYF327699 HIB327699 HRX327699 IBT327699 ILP327699 IVL327699 JFH327699 JPD327699 JYZ327699 KIV327699 KSR327699 LCN327699 LMJ327699 LWF327699 MGB327699 MPX327699 MZT327699 NJP327699 NTL327699 ODH327699 OND327699 OWZ327699 PGV327699 PQR327699 QAN327699 QKJ327699 QUF327699 REB327699 RNX327699 RXT327699 SHP327699 SRL327699 TBH327699 TLD327699 TUZ327699 UEV327699 UOR327699 UYN327699 VIJ327699 VSF327699 WCB327699 WLX327699 WVT327699 L393235 JH393235 TD393235 ACZ393235 AMV393235 AWR393235 BGN393235 BQJ393235 CAF393235 CKB393235 CTX393235 DDT393235 DNP393235 DXL393235 EHH393235 ERD393235 FAZ393235 FKV393235 FUR393235 GEN393235 GOJ393235 GYF393235 HIB393235 HRX393235 IBT393235 ILP393235 IVL393235 JFH393235 JPD393235 JYZ393235 KIV393235 KSR393235 LCN393235 LMJ393235 LWF393235 MGB393235 MPX393235 MZT393235 NJP393235 NTL393235 ODH393235 OND393235 OWZ393235 PGV393235 PQR393235 QAN393235 QKJ393235 QUF393235 REB393235 RNX393235 RXT393235 SHP393235 SRL393235 TBH393235 TLD393235 TUZ393235 UEV393235 UOR393235 UYN393235 VIJ393235 VSF393235 WCB393235 WLX393235 WVT393235 L458771 JH458771 TD458771 ACZ458771 AMV458771 AWR458771 BGN458771 BQJ458771 CAF458771 CKB458771 CTX458771 DDT458771 DNP458771 DXL458771 EHH458771 ERD458771 FAZ458771 FKV458771 FUR458771 GEN458771 GOJ458771 GYF458771 HIB458771 HRX458771 IBT458771 ILP458771 IVL458771 JFH458771 JPD458771 JYZ458771 KIV458771 KSR458771 LCN458771 LMJ458771 LWF458771 MGB458771 MPX458771 MZT458771 NJP458771 NTL458771 ODH458771 OND458771 OWZ458771 PGV458771 PQR458771 QAN458771 QKJ458771 QUF458771 REB458771 RNX458771 RXT458771 SHP458771 SRL458771 TBH458771 TLD458771 TUZ458771 UEV458771 UOR458771 UYN458771 VIJ458771 VSF458771 WCB458771 WLX458771 WVT458771 L524307 JH524307 TD524307 ACZ524307 AMV524307 AWR524307 BGN524307 BQJ524307 CAF524307 CKB524307 CTX524307 DDT524307 DNP524307 DXL524307 EHH524307 ERD524307 FAZ524307 FKV524307 FUR524307 GEN524307 GOJ524307 GYF524307 HIB524307 HRX524307 IBT524307 ILP524307 IVL524307 JFH524307 JPD524307 JYZ524307 KIV524307 KSR524307 LCN524307 LMJ524307 LWF524307 MGB524307 MPX524307 MZT524307 NJP524307 NTL524307 ODH524307 OND524307 OWZ524307 PGV524307 PQR524307 QAN524307 QKJ524307 QUF524307 REB524307 RNX524307 RXT524307 SHP524307 SRL524307 TBH524307 TLD524307 TUZ524307 UEV524307 UOR524307 UYN524307 VIJ524307 VSF524307 WCB524307 WLX524307 WVT524307 L589843 JH589843 TD589843 ACZ589843 AMV589843 AWR589843 BGN589843 BQJ589843 CAF589843 CKB589843 CTX589843 DDT589843 DNP589843 DXL589843 EHH589843 ERD589843 FAZ589843 FKV589843 FUR589843 GEN589843 GOJ589843 GYF589843 HIB589843 HRX589843 IBT589843 ILP589843 IVL589843 JFH589843 JPD589843 JYZ589843 KIV589843 KSR589843 LCN589843 LMJ589843 LWF589843 MGB589843 MPX589843 MZT589843 NJP589843 NTL589843 ODH589843 OND589843 OWZ589843 PGV589843 PQR589843 QAN589843 QKJ589843 QUF589843 REB589843 RNX589843 RXT589843 SHP589843 SRL589843 TBH589843 TLD589843 TUZ589843 UEV589843 UOR589843 UYN589843 VIJ589843 VSF589843 WCB589843 WLX589843 WVT589843 L655379 JH655379 TD655379 ACZ655379 AMV655379 AWR655379 BGN655379 BQJ655379 CAF655379 CKB655379 CTX655379 DDT655379 DNP655379 DXL655379 EHH655379 ERD655379 FAZ655379 FKV655379 FUR655379 GEN655379 GOJ655379 GYF655379 HIB655379 HRX655379 IBT655379 ILP655379 IVL655379 JFH655379 JPD655379 JYZ655379 KIV655379 KSR655379 LCN655379 LMJ655379 LWF655379 MGB655379 MPX655379 MZT655379 NJP655379 NTL655379 ODH655379 OND655379 OWZ655379 PGV655379 PQR655379 QAN655379 QKJ655379 QUF655379 REB655379 RNX655379 RXT655379 SHP655379 SRL655379 TBH655379 TLD655379 TUZ655379 UEV655379 UOR655379 UYN655379 VIJ655379 VSF655379 WCB655379 WLX655379 WVT655379 L720915 JH720915 TD720915 ACZ720915 AMV720915 AWR720915 BGN720915 BQJ720915 CAF720915 CKB720915 CTX720915 DDT720915 DNP720915 DXL720915 EHH720915 ERD720915 FAZ720915 FKV720915 FUR720915 GEN720915 GOJ720915 GYF720915 HIB720915 HRX720915 IBT720915 ILP720915 IVL720915 JFH720915 JPD720915 JYZ720915 KIV720915 KSR720915 LCN720915 LMJ720915 LWF720915 MGB720915 MPX720915 MZT720915 NJP720915 NTL720915 ODH720915 OND720915 OWZ720915 PGV720915 PQR720915 QAN720915 QKJ720915 QUF720915 REB720915 RNX720915 RXT720915 SHP720915 SRL720915 TBH720915 TLD720915 TUZ720915 UEV720915 UOR720915 UYN720915 VIJ720915 VSF720915 WCB720915 WLX720915 WVT720915 L786451 JH786451 TD786451 ACZ786451 AMV786451 AWR786451 BGN786451 BQJ786451 CAF786451 CKB786451 CTX786451 DDT786451 DNP786451 DXL786451 EHH786451 ERD786451 FAZ786451 FKV786451 FUR786451 GEN786451 GOJ786451 GYF786451 HIB786451 HRX786451 IBT786451 ILP786451 IVL786451 JFH786451 JPD786451 JYZ786451 KIV786451 KSR786451 LCN786451 LMJ786451 LWF786451 MGB786451 MPX786451 MZT786451 NJP786451 NTL786451 ODH786451 OND786451 OWZ786451 PGV786451 PQR786451 QAN786451 QKJ786451 QUF786451 REB786451 RNX786451 RXT786451 SHP786451 SRL786451 TBH786451 TLD786451 TUZ786451 UEV786451 UOR786451 UYN786451 VIJ786451 VSF786451 WCB786451 WLX786451 WVT786451 L851987 JH851987 TD851987 ACZ851987 AMV851987 AWR851987 BGN851987 BQJ851987 CAF851987 CKB851987 CTX851987 DDT851987 DNP851987 DXL851987 EHH851987 ERD851987 FAZ851987 FKV851987 FUR851987 GEN851987 GOJ851987 GYF851987 HIB851987 HRX851987 IBT851987 ILP851987 IVL851987 JFH851987 JPD851987 JYZ851987 KIV851987 KSR851987 LCN851987 LMJ851987 LWF851987 MGB851987 MPX851987 MZT851987 NJP851987 NTL851987 ODH851987 OND851987 OWZ851987 PGV851987 PQR851987 QAN851987 QKJ851987 QUF851987 REB851987 RNX851987 RXT851987 SHP851987 SRL851987 TBH851987 TLD851987 TUZ851987 UEV851987 UOR851987 UYN851987 VIJ851987 VSF851987 WCB851987 WLX851987 WVT851987 L917523 JH917523 TD917523 ACZ917523 AMV917523 AWR917523 BGN917523 BQJ917523 CAF917523 CKB917523 CTX917523 DDT917523 DNP917523 DXL917523 EHH917523 ERD917523 FAZ917523 FKV917523 FUR917523 GEN917523 GOJ917523 GYF917523 HIB917523 HRX917523 IBT917523 ILP917523 IVL917523 JFH917523 JPD917523 JYZ917523 KIV917523 KSR917523 LCN917523 LMJ917523 LWF917523 MGB917523 MPX917523 MZT917523 NJP917523 NTL917523 ODH917523 OND917523 OWZ917523 PGV917523 PQR917523 QAN917523 QKJ917523 QUF917523 REB917523 RNX917523 RXT917523 SHP917523 SRL917523 TBH917523 TLD917523 TUZ917523 UEV917523 UOR917523 UYN917523 VIJ917523 VSF917523 WCB917523 WLX917523 WVT917523 L983059 JH983059 TD983059 ACZ983059 AMV983059 AWR983059 BGN983059 BQJ983059 CAF983059 CKB983059 CTX983059 DDT983059 DNP983059 DXL983059 EHH983059 ERD983059 FAZ983059 FKV983059 FUR983059 GEN983059 GOJ983059 GYF983059 HIB983059 HRX983059 IBT983059 ILP983059 IVL983059 JFH983059 JPD983059 JYZ983059 KIV983059 KSR983059 LCN983059 LMJ983059 LWF983059 MGB983059 MPX983059 MZT983059 NJP983059 NTL983059 ODH983059 OND983059 OWZ983059 PGV983059 PQR983059 QAN983059 QKJ983059 QUF983059 REB983059 RNX983059 RXT983059 SHP983059 SRL983059 TBH983059 TLD983059 TUZ983059 UEV983059 UOR983059 UYN983059 VIJ983059 VSF983059 WCB983059 WLX983059 WVT983059 R3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T65556 JP65555 TL65555 ADH65555 AND65555 AWZ65555 BGV65555 BQR65555 CAN65555 CKJ65555 CUF65555 DEB65555 DNX65555 DXT65555 EHP65555 ERL65555 FBH65555 FLD65555 FUZ65555 GEV65555 GOR65555 GYN65555 HIJ65555 HSF65555 ICB65555 ILX65555 IVT65555 JFP65555 JPL65555 JZH65555 KJD65555 KSZ65555 LCV65555 LMR65555 LWN65555 MGJ65555 MQF65555 NAB65555 NJX65555 NTT65555 ODP65555 ONL65555 OXH65555 PHD65555 PQZ65555 QAV65555 QKR65555 QUN65555 REJ65555 ROF65555 RYB65555 SHX65555 SRT65555 TBP65555 TLL65555 TVH65555 UFD65555 UOZ65555 UYV65555 VIR65555 VSN65555 WCJ65555 WMF65555 WWB65555 T131092 JP131091 TL131091 ADH131091 AND131091 AWZ131091 BGV131091 BQR131091 CAN131091 CKJ131091 CUF131091 DEB131091 DNX131091 DXT131091 EHP131091 ERL131091 FBH131091 FLD131091 FUZ131091 GEV131091 GOR131091 GYN131091 HIJ131091 HSF131091 ICB131091 ILX131091 IVT131091 JFP131091 JPL131091 JZH131091 KJD131091 KSZ131091 LCV131091 LMR131091 LWN131091 MGJ131091 MQF131091 NAB131091 NJX131091 NTT131091 ODP131091 ONL131091 OXH131091 PHD131091 PQZ131091 QAV131091 QKR131091 QUN131091 REJ131091 ROF131091 RYB131091 SHX131091 SRT131091 TBP131091 TLL131091 TVH131091 UFD131091 UOZ131091 UYV131091 VIR131091 VSN131091 WCJ131091 WMF131091 WWB131091 T196628 JP196627 TL196627 ADH196627 AND196627 AWZ196627 BGV196627 BQR196627 CAN196627 CKJ196627 CUF196627 DEB196627 DNX196627 DXT196627 EHP196627 ERL196627 FBH196627 FLD196627 FUZ196627 GEV196627 GOR196627 GYN196627 HIJ196627 HSF196627 ICB196627 ILX196627 IVT196627 JFP196627 JPL196627 JZH196627 KJD196627 KSZ196627 LCV196627 LMR196627 LWN196627 MGJ196627 MQF196627 NAB196627 NJX196627 NTT196627 ODP196627 ONL196627 OXH196627 PHD196627 PQZ196627 QAV196627 QKR196627 QUN196627 REJ196627 ROF196627 RYB196627 SHX196627 SRT196627 TBP196627 TLL196627 TVH196627 UFD196627 UOZ196627 UYV196627 VIR196627 VSN196627 WCJ196627 WMF196627 WWB196627 T262164 JP262163 TL262163 ADH262163 AND262163 AWZ262163 BGV262163 BQR262163 CAN262163 CKJ262163 CUF262163 DEB262163 DNX262163 DXT262163 EHP262163 ERL262163 FBH262163 FLD262163 FUZ262163 GEV262163 GOR262163 GYN262163 HIJ262163 HSF262163 ICB262163 ILX262163 IVT262163 JFP262163 JPL262163 JZH262163 KJD262163 KSZ262163 LCV262163 LMR262163 LWN262163 MGJ262163 MQF262163 NAB262163 NJX262163 NTT262163 ODP262163 ONL262163 OXH262163 PHD262163 PQZ262163 QAV262163 QKR262163 QUN262163 REJ262163 ROF262163 RYB262163 SHX262163 SRT262163 TBP262163 TLL262163 TVH262163 UFD262163 UOZ262163 UYV262163 VIR262163 VSN262163 WCJ262163 WMF262163 WWB262163 T327700 JP327699 TL327699 ADH327699 AND327699 AWZ327699 BGV327699 BQR327699 CAN327699 CKJ327699 CUF327699 DEB327699 DNX327699 DXT327699 EHP327699 ERL327699 FBH327699 FLD327699 FUZ327699 GEV327699 GOR327699 GYN327699 HIJ327699 HSF327699 ICB327699 ILX327699 IVT327699 JFP327699 JPL327699 JZH327699 KJD327699 KSZ327699 LCV327699 LMR327699 LWN327699 MGJ327699 MQF327699 NAB327699 NJX327699 NTT327699 ODP327699 ONL327699 OXH327699 PHD327699 PQZ327699 QAV327699 QKR327699 QUN327699 REJ327699 ROF327699 RYB327699 SHX327699 SRT327699 TBP327699 TLL327699 TVH327699 UFD327699 UOZ327699 UYV327699 VIR327699 VSN327699 WCJ327699 WMF327699 WWB327699 T393236 JP393235 TL393235 ADH393235 AND393235 AWZ393235 BGV393235 BQR393235 CAN393235 CKJ393235 CUF393235 DEB393235 DNX393235 DXT393235 EHP393235 ERL393235 FBH393235 FLD393235 FUZ393235 GEV393235 GOR393235 GYN393235 HIJ393235 HSF393235 ICB393235 ILX393235 IVT393235 JFP393235 JPL393235 JZH393235 KJD393235 KSZ393235 LCV393235 LMR393235 LWN393235 MGJ393235 MQF393235 NAB393235 NJX393235 NTT393235 ODP393235 ONL393235 OXH393235 PHD393235 PQZ393235 QAV393235 QKR393235 QUN393235 REJ393235 ROF393235 RYB393235 SHX393235 SRT393235 TBP393235 TLL393235 TVH393235 UFD393235 UOZ393235 UYV393235 VIR393235 VSN393235 WCJ393235 WMF393235 WWB393235 T458772 JP458771 TL458771 ADH458771 AND458771 AWZ458771 BGV458771 BQR458771 CAN458771 CKJ458771 CUF458771 DEB458771 DNX458771 DXT458771 EHP458771 ERL458771 FBH458771 FLD458771 FUZ458771 GEV458771 GOR458771 GYN458771 HIJ458771 HSF458771 ICB458771 ILX458771 IVT458771 JFP458771 JPL458771 JZH458771 KJD458771 KSZ458771 LCV458771 LMR458771 LWN458771 MGJ458771 MQF458771 NAB458771 NJX458771 NTT458771 ODP458771 ONL458771 OXH458771 PHD458771 PQZ458771 QAV458771 QKR458771 QUN458771 REJ458771 ROF458771 RYB458771 SHX458771 SRT458771 TBP458771 TLL458771 TVH458771 UFD458771 UOZ458771 UYV458771 VIR458771 VSN458771 WCJ458771 WMF458771 WWB458771 T524308 JP524307 TL524307 ADH524307 AND524307 AWZ524307 BGV524307 BQR524307 CAN524307 CKJ524307 CUF524307 DEB524307 DNX524307 DXT524307 EHP524307 ERL524307 FBH524307 FLD524307 FUZ524307 GEV524307 GOR524307 GYN524307 HIJ524307 HSF524307 ICB524307 ILX524307 IVT524307 JFP524307 JPL524307 JZH524307 KJD524307 KSZ524307 LCV524307 LMR524307 LWN524307 MGJ524307 MQF524307 NAB524307 NJX524307 NTT524307 ODP524307 ONL524307 OXH524307 PHD524307 PQZ524307 QAV524307 QKR524307 QUN524307 REJ524307 ROF524307 RYB524307 SHX524307 SRT524307 TBP524307 TLL524307 TVH524307 UFD524307 UOZ524307 UYV524307 VIR524307 VSN524307 WCJ524307 WMF524307 WWB524307 T589844 JP589843 TL589843 ADH589843 AND589843 AWZ589843 BGV589843 BQR589843 CAN589843 CKJ589843 CUF589843 DEB589843 DNX589843 DXT589843 EHP589843 ERL589843 FBH589843 FLD589843 FUZ589843 GEV589843 GOR589843 GYN589843 HIJ589843 HSF589843 ICB589843 ILX589843 IVT589843 JFP589843 JPL589843 JZH589843 KJD589843 KSZ589843 LCV589843 LMR589843 LWN589843 MGJ589843 MQF589843 NAB589843 NJX589843 NTT589843 ODP589843 ONL589843 OXH589843 PHD589843 PQZ589843 QAV589843 QKR589843 QUN589843 REJ589843 ROF589843 RYB589843 SHX589843 SRT589843 TBP589843 TLL589843 TVH589843 UFD589843 UOZ589843 UYV589843 VIR589843 VSN589843 WCJ589843 WMF589843 WWB589843 T655380 JP655379 TL655379 ADH655379 AND655379 AWZ655379 BGV655379 BQR655379 CAN655379 CKJ655379 CUF655379 DEB655379 DNX655379 DXT655379 EHP655379 ERL655379 FBH655379 FLD655379 FUZ655379 GEV655379 GOR655379 GYN655379 HIJ655379 HSF655379 ICB655379 ILX655379 IVT655379 JFP655379 JPL655379 JZH655379 KJD655379 KSZ655379 LCV655379 LMR655379 LWN655379 MGJ655379 MQF655379 NAB655379 NJX655379 NTT655379 ODP655379 ONL655379 OXH655379 PHD655379 PQZ655379 QAV655379 QKR655379 QUN655379 REJ655379 ROF655379 RYB655379 SHX655379 SRT655379 TBP655379 TLL655379 TVH655379 UFD655379 UOZ655379 UYV655379 VIR655379 VSN655379 WCJ655379 WMF655379 WWB655379 T720916 JP720915 TL720915 ADH720915 AND720915 AWZ720915 BGV720915 BQR720915 CAN720915 CKJ720915 CUF720915 DEB720915 DNX720915 DXT720915 EHP720915 ERL720915 FBH720915 FLD720915 FUZ720915 GEV720915 GOR720915 GYN720915 HIJ720915 HSF720915 ICB720915 ILX720915 IVT720915 JFP720915 JPL720915 JZH720915 KJD720915 KSZ720915 LCV720915 LMR720915 LWN720915 MGJ720915 MQF720915 NAB720915 NJX720915 NTT720915 ODP720915 ONL720915 OXH720915 PHD720915 PQZ720915 QAV720915 QKR720915 QUN720915 REJ720915 ROF720915 RYB720915 SHX720915 SRT720915 TBP720915 TLL720915 TVH720915 UFD720915 UOZ720915 UYV720915 VIR720915 VSN720915 WCJ720915 WMF720915 WWB720915 T786452 JP786451 TL786451 ADH786451 AND786451 AWZ786451 BGV786451 BQR786451 CAN786451 CKJ786451 CUF786451 DEB786451 DNX786451 DXT786451 EHP786451 ERL786451 FBH786451 FLD786451 FUZ786451 GEV786451 GOR786451 GYN786451 HIJ786451 HSF786451 ICB786451 ILX786451 IVT786451 JFP786451 JPL786451 JZH786451 KJD786451 KSZ786451 LCV786451 LMR786451 LWN786451 MGJ786451 MQF786451 NAB786451 NJX786451 NTT786451 ODP786451 ONL786451 OXH786451 PHD786451 PQZ786451 QAV786451 QKR786451 QUN786451 REJ786451 ROF786451 RYB786451 SHX786451 SRT786451 TBP786451 TLL786451 TVH786451 UFD786451 UOZ786451 UYV786451 VIR786451 VSN786451 WCJ786451 WMF786451 WWB786451 T851988 JP851987 TL851987 ADH851987 AND851987 AWZ851987 BGV851987 BQR851987 CAN851987 CKJ851987 CUF851987 DEB851987 DNX851987 DXT851987 EHP851987 ERL851987 FBH851987 FLD851987 FUZ851987 GEV851987 GOR851987 GYN851987 HIJ851987 HSF851987 ICB851987 ILX851987 IVT851987 JFP851987 JPL851987 JZH851987 KJD851987 KSZ851987 LCV851987 LMR851987 LWN851987 MGJ851987 MQF851987 NAB851987 NJX851987 NTT851987 ODP851987 ONL851987 OXH851987 PHD851987 PQZ851987 QAV851987 QKR851987 QUN851987 REJ851987 ROF851987 RYB851987 SHX851987 SRT851987 TBP851987 TLL851987 TVH851987 UFD851987 UOZ851987 UYV851987 VIR851987 VSN851987 WCJ851987 WMF851987 WWB851987 T917524 JP917523 TL917523 ADH917523 AND917523 AWZ917523 BGV917523 BQR917523 CAN917523 CKJ917523 CUF917523 DEB917523 DNX917523 DXT917523 EHP917523 ERL917523 FBH917523 FLD917523 FUZ917523 GEV917523 GOR917523 GYN917523 HIJ917523 HSF917523 ICB917523 ILX917523 IVT917523 JFP917523 JPL917523 JZH917523 KJD917523 KSZ917523 LCV917523 LMR917523 LWN917523 MGJ917523 MQF917523 NAB917523 NJX917523 NTT917523 ODP917523 ONL917523 OXH917523 PHD917523 PQZ917523 QAV917523 QKR917523 QUN917523 REJ917523 ROF917523 RYB917523 SHX917523 SRT917523 TBP917523 TLL917523 TVH917523 UFD917523 UOZ917523 UYV917523 VIR917523 VSN917523 WCJ917523 WMF917523 WWB917523 T983060 JP983059 TL983059 ADH983059 AND983059 AWZ983059 BGV983059 BQR983059 CAN983059 CKJ983059 CUF983059 DEB983059 DNX983059 DXT983059 EHP983059 ERL983059 FBH983059 FLD983059 FUZ983059 GEV983059 GOR983059 GYN983059 HIJ983059 HSF983059 ICB983059 ILX983059 IVT983059 JFP983059 JPL983059 JZH983059 KJD983059 KSZ983059 LCV983059 LMR983059 LWN983059 MGJ983059 MQF983059 NAB983059 NJX983059 NTT983059 ODP983059 ONL983059 OXH983059 PHD983059 PQZ983059 QAV983059 QKR983059 QUN983059 REJ983059 ROF983059 RYB983059 SHX983059 SRT983059 TBP983059 TLL983059 TVH983059 UFD983059 UOZ983059 UYV983059 VIR983059 VSN983059 WCJ983059 WMF983059 WWB983059 J8 JF7 TB7 ACX7 AMT7 AWP7 BGL7 BQH7 CAD7 CJZ7 CTV7 DDR7 DNN7 DXJ7 EHF7 ERB7 FAX7 FKT7 FUP7 GEL7 GOH7 GYD7 HHZ7 HRV7 IBR7 ILN7 IVJ7 JFF7 JPB7 JYX7 KIT7 KSP7 LCL7 LMH7 LWD7 MFZ7 MPV7 MZR7 NJN7 NTJ7 ODF7 ONB7 OWX7 PGT7 PQP7 QAL7 QKH7 QUD7 RDZ7 RNV7 RXR7 SHN7 SRJ7 TBF7 TLB7 TUX7 UET7 UOP7 UYL7 VIH7 VSD7 WBZ7 WLV7 WVR7 L65559 JH65559 TD65559 ACZ65559 AMV65559 AWR65559 BGN65559 BQJ65559 CAF65559 CKB65559 CTX65559 DDT65559 DNP65559 DXL65559 EHH65559 ERD65559 FAZ65559 FKV65559 FUR65559 GEN65559 GOJ65559 GYF65559 HIB65559 HRX65559 IBT65559 ILP65559 IVL65559 JFH65559 JPD65559 JYZ65559 KIV65559 KSR65559 LCN65559 LMJ65559 LWF65559 MGB65559 MPX65559 MZT65559 NJP65559 NTL65559 ODH65559 OND65559 OWZ65559 PGV65559 PQR65559 QAN65559 QKJ65559 QUF65559 REB65559 RNX65559 RXT65559 SHP65559 SRL65559 TBH65559 TLD65559 TUZ65559 UEV65559 UOR65559 UYN65559 VIJ65559 VSF65559 WCB65559 WLX65559 WVT65559 L131095 JH131095 TD131095 ACZ131095 AMV131095 AWR131095 BGN131095 BQJ131095 CAF131095 CKB131095 CTX131095 DDT131095 DNP131095 DXL131095 EHH131095 ERD131095 FAZ131095 FKV131095 FUR131095 GEN131095 GOJ131095 GYF131095 HIB131095 HRX131095 IBT131095 ILP131095 IVL131095 JFH131095 JPD131095 JYZ131095 KIV131095 KSR131095 LCN131095 LMJ131095 LWF131095 MGB131095 MPX131095 MZT131095 NJP131095 NTL131095 ODH131095 OND131095 OWZ131095 PGV131095 PQR131095 QAN131095 QKJ131095 QUF131095 REB131095 RNX131095 RXT131095 SHP131095 SRL131095 TBH131095 TLD131095 TUZ131095 UEV131095 UOR131095 UYN131095 VIJ131095 VSF131095 WCB131095 WLX131095 WVT131095 L196631 JH196631 TD196631 ACZ196631 AMV196631 AWR196631 BGN196631 BQJ196631 CAF196631 CKB196631 CTX196631 DDT196631 DNP196631 DXL196631 EHH196631 ERD196631 FAZ196631 FKV196631 FUR196631 GEN196631 GOJ196631 GYF196631 HIB196631 HRX196631 IBT196631 ILP196631 IVL196631 JFH196631 JPD196631 JYZ196631 KIV196631 KSR196631 LCN196631 LMJ196631 LWF196631 MGB196631 MPX196631 MZT196631 NJP196631 NTL196631 ODH196631 OND196631 OWZ196631 PGV196631 PQR196631 QAN196631 QKJ196631 QUF196631 REB196631 RNX196631 RXT196631 SHP196631 SRL196631 TBH196631 TLD196631 TUZ196631 UEV196631 UOR196631 UYN196631 VIJ196631 VSF196631 WCB196631 WLX196631 WVT196631 L262167 JH262167 TD262167 ACZ262167 AMV262167 AWR262167 BGN262167 BQJ262167 CAF262167 CKB262167 CTX262167 DDT262167 DNP262167 DXL262167 EHH262167 ERD262167 FAZ262167 FKV262167 FUR262167 GEN262167 GOJ262167 GYF262167 HIB262167 HRX262167 IBT262167 ILP262167 IVL262167 JFH262167 JPD262167 JYZ262167 KIV262167 KSR262167 LCN262167 LMJ262167 LWF262167 MGB262167 MPX262167 MZT262167 NJP262167 NTL262167 ODH262167 OND262167 OWZ262167 PGV262167 PQR262167 QAN262167 QKJ262167 QUF262167 REB262167 RNX262167 RXT262167 SHP262167 SRL262167 TBH262167 TLD262167 TUZ262167 UEV262167 UOR262167 UYN262167 VIJ262167 VSF262167 WCB262167 WLX262167 WVT262167 L327703 JH327703 TD327703 ACZ327703 AMV327703 AWR327703 BGN327703 BQJ327703 CAF327703 CKB327703 CTX327703 DDT327703 DNP327703 DXL327703 EHH327703 ERD327703 FAZ327703 FKV327703 FUR327703 GEN327703 GOJ327703 GYF327703 HIB327703 HRX327703 IBT327703 ILP327703 IVL327703 JFH327703 JPD327703 JYZ327703 KIV327703 KSR327703 LCN327703 LMJ327703 LWF327703 MGB327703 MPX327703 MZT327703 NJP327703 NTL327703 ODH327703 OND327703 OWZ327703 PGV327703 PQR327703 QAN327703 QKJ327703 QUF327703 REB327703 RNX327703 RXT327703 SHP327703 SRL327703 TBH327703 TLD327703 TUZ327703 UEV327703 UOR327703 UYN327703 VIJ327703 VSF327703 WCB327703 WLX327703 WVT327703 L393239 JH393239 TD393239 ACZ393239 AMV393239 AWR393239 BGN393239 BQJ393239 CAF393239 CKB393239 CTX393239 DDT393239 DNP393239 DXL393239 EHH393239 ERD393239 FAZ393239 FKV393239 FUR393239 GEN393239 GOJ393239 GYF393239 HIB393239 HRX393239 IBT393239 ILP393239 IVL393239 JFH393239 JPD393239 JYZ393239 KIV393239 KSR393239 LCN393239 LMJ393239 LWF393239 MGB393239 MPX393239 MZT393239 NJP393239 NTL393239 ODH393239 OND393239 OWZ393239 PGV393239 PQR393239 QAN393239 QKJ393239 QUF393239 REB393239 RNX393239 RXT393239 SHP393239 SRL393239 TBH393239 TLD393239 TUZ393239 UEV393239 UOR393239 UYN393239 VIJ393239 VSF393239 WCB393239 WLX393239 WVT393239 L458775 JH458775 TD458775 ACZ458775 AMV458775 AWR458775 BGN458775 BQJ458775 CAF458775 CKB458775 CTX458775 DDT458775 DNP458775 DXL458775 EHH458775 ERD458775 FAZ458775 FKV458775 FUR458775 GEN458775 GOJ458775 GYF458775 HIB458775 HRX458775 IBT458775 ILP458775 IVL458775 JFH458775 JPD458775 JYZ458775 KIV458775 KSR458775 LCN458775 LMJ458775 LWF458775 MGB458775 MPX458775 MZT458775 NJP458775 NTL458775 ODH458775 OND458775 OWZ458775 PGV458775 PQR458775 QAN458775 QKJ458775 QUF458775 REB458775 RNX458775 RXT458775 SHP458775 SRL458775 TBH458775 TLD458775 TUZ458775 UEV458775 UOR458775 UYN458775 VIJ458775 VSF458775 WCB458775 WLX458775 WVT458775 L524311 JH524311 TD524311 ACZ524311 AMV524311 AWR524311 BGN524311 BQJ524311 CAF524311 CKB524311 CTX524311 DDT524311 DNP524311 DXL524311 EHH524311 ERD524311 FAZ524311 FKV524311 FUR524311 GEN524311 GOJ524311 GYF524311 HIB524311 HRX524311 IBT524311 ILP524311 IVL524311 JFH524311 JPD524311 JYZ524311 KIV524311 KSR524311 LCN524311 LMJ524311 LWF524311 MGB524311 MPX524311 MZT524311 NJP524311 NTL524311 ODH524311 OND524311 OWZ524311 PGV524311 PQR524311 QAN524311 QKJ524311 QUF524311 REB524311 RNX524311 RXT524311 SHP524311 SRL524311 TBH524311 TLD524311 TUZ524311 UEV524311 UOR524311 UYN524311 VIJ524311 VSF524311 WCB524311 WLX524311 WVT524311 L589847 JH589847 TD589847 ACZ589847 AMV589847 AWR589847 BGN589847 BQJ589847 CAF589847 CKB589847 CTX589847 DDT589847 DNP589847 DXL589847 EHH589847 ERD589847 FAZ589847 FKV589847 FUR589847 GEN589847 GOJ589847 GYF589847 HIB589847 HRX589847 IBT589847 ILP589847 IVL589847 JFH589847 JPD589847 JYZ589847 KIV589847 KSR589847 LCN589847 LMJ589847 LWF589847 MGB589847 MPX589847 MZT589847 NJP589847 NTL589847 ODH589847 OND589847 OWZ589847 PGV589847 PQR589847 QAN589847 QKJ589847 QUF589847 REB589847 RNX589847 RXT589847 SHP589847 SRL589847 TBH589847 TLD589847 TUZ589847 UEV589847 UOR589847 UYN589847 VIJ589847 VSF589847 WCB589847 WLX589847 WVT589847 L655383 JH655383 TD655383 ACZ655383 AMV655383 AWR655383 BGN655383 BQJ655383 CAF655383 CKB655383 CTX655383 DDT655383 DNP655383 DXL655383 EHH655383 ERD655383 FAZ655383 FKV655383 FUR655383 GEN655383 GOJ655383 GYF655383 HIB655383 HRX655383 IBT655383 ILP655383 IVL655383 JFH655383 JPD655383 JYZ655383 KIV655383 KSR655383 LCN655383 LMJ655383 LWF655383 MGB655383 MPX655383 MZT655383 NJP655383 NTL655383 ODH655383 OND655383 OWZ655383 PGV655383 PQR655383 QAN655383 QKJ655383 QUF655383 REB655383 RNX655383 RXT655383 SHP655383 SRL655383 TBH655383 TLD655383 TUZ655383 UEV655383 UOR655383 UYN655383 VIJ655383 VSF655383 WCB655383 WLX655383 WVT655383 L720919 JH720919 TD720919 ACZ720919 AMV720919 AWR720919 BGN720919 BQJ720919 CAF720919 CKB720919 CTX720919 DDT720919 DNP720919 DXL720919 EHH720919 ERD720919 FAZ720919 FKV720919 FUR720919 GEN720919 GOJ720919 GYF720919 HIB720919 HRX720919 IBT720919 ILP720919 IVL720919 JFH720919 JPD720919 JYZ720919 KIV720919 KSR720919 LCN720919 LMJ720919 LWF720919 MGB720919 MPX720919 MZT720919 NJP720919 NTL720919 ODH720919 OND720919 OWZ720919 PGV720919 PQR720919 QAN720919 QKJ720919 QUF720919 REB720919 RNX720919 RXT720919 SHP720919 SRL720919 TBH720919 TLD720919 TUZ720919 UEV720919 UOR720919 UYN720919 VIJ720919 VSF720919 WCB720919 WLX720919 WVT720919 L786455 JH786455 TD786455 ACZ786455 AMV786455 AWR786455 BGN786455 BQJ786455 CAF786455 CKB786455 CTX786455 DDT786455 DNP786455 DXL786455 EHH786455 ERD786455 FAZ786455 FKV786455 FUR786455 GEN786455 GOJ786455 GYF786455 HIB786455 HRX786455 IBT786455 ILP786455 IVL786455 JFH786455 JPD786455 JYZ786455 KIV786455 KSR786455 LCN786455 LMJ786455 LWF786455 MGB786455 MPX786455 MZT786455 NJP786455 NTL786455 ODH786455 OND786455 OWZ786455 PGV786455 PQR786455 QAN786455 QKJ786455 QUF786455 REB786455 RNX786455 RXT786455 SHP786455 SRL786455 TBH786455 TLD786455 TUZ786455 UEV786455 UOR786455 UYN786455 VIJ786455 VSF786455 WCB786455 WLX786455 WVT786455 L851991 JH851991 TD851991 ACZ851991 AMV851991 AWR851991 BGN851991 BQJ851991 CAF851991 CKB851991 CTX851991 DDT851991 DNP851991 DXL851991 EHH851991 ERD851991 FAZ851991 FKV851991 FUR851991 GEN851991 GOJ851991 GYF851991 HIB851991 HRX851991 IBT851991 ILP851991 IVL851991 JFH851991 JPD851991 JYZ851991 KIV851991 KSR851991 LCN851991 LMJ851991 LWF851991 MGB851991 MPX851991 MZT851991 NJP851991 NTL851991 ODH851991 OND851991 OWZ851991 PGV851991 PQR851991 QAN851991 QKJ851991 QUF851991 REB851991 RNX851991 RXT851991 SHP851991 SRL851991 TBH851991 TLD851991 TUZ851991 UEV851991 UOR851991 UYN851991 VIJ851991 VSF851991 WCB851991 WLX851991 WVT851991 L917527 JH917527 TD917527 ACZ917527 AMV917527 AWR917527 BGN917527 BQJ917527 CAF917527 CKB917527 CTX917527 DDT917527 DNP917527 DXL917527 EHH917527 ERD917527 FAZ917527 FKV917527 FUR917527 GEN917527 GOJ917527 GYF917527 HIB917527 HRX917527 IBT917527 ILP917527 IVL917527 JFH917527 JPD917527 JYZ917527 KIV917527 KSR917527 LCN917527 LMJ917527 LWF917527 MGB917527 MPX917527 MZT917527 NJP917527 NTL917527 ODH917527 OND917527 OWZ917527 PGV917527 PQR917527 QAN917527 QKJ917527 QUF917527 REB917527 RNX917527 RXT917527 SHP917527 SRL917527 TBH917527 TLD917527 TUZ917527 UEV917527 UOR917527 UYN917527 VIJ917527 VSF917527 WCB917527 WLX917527 WVT917527 L983063 JH983063 TD983063 ACZ983063 AMV983063 AWR983063 BGN983063 BQJ983063 CAF983063 CKB983063 CTX983063 DDT983063 DNP983063 DXL983063 EHH983063 ERD983063 FAZ983063 FKV983063 FUR983063 GEN983063 GOJ983063 GYF983063 HIB983063 HRX983063 IBT983063 ILP983063 IVL983063 JFH983063 JPD983063 JYZ983063 KIV983063 KSR983063 LCN983063 LMJ983063 LWF983063 MGB983063 MPX983063 MZT983063 NJP983063 NTL983063 ODH983063 OND983063 OWZ983063 PGV983063 PQR983063 QAN983063 QKJ983063 QUF983063 REB983063 RNX983063 RXT983063 SHP983063 SRL983063 TBH983063 TLD983063 TUZ983063 UEV983063 UOR983063 UYN983063 VIJ983063 VSF983063 WCB983063 WLX983063 WVT983063 R8 JN7 TJ7 ADF7 ANB7 AWX7 BGT7 BQP7 CAL7 CKH7 CUD7 DDZ7 DNV7 DXR7 EHN7 ERJ7 FBF7 FLB7 FUX7 GET7 GOP7 GYL7 HIH7 HSD7 IBZ7 ILV7 IVR7 JFN7 JPJ7 JZF7 KJB7 KSX7 LCT7 LMP7 LWL7 MGH7 MQD7 MZZ7 NJV7 NTR7 ODN7 ONJ7 OXF7 PHB7 PQX7 QAT7 QKP7 QUL7 REH7 ROD7 RXZ7 SHV7 SRR7 TBN7 TLJ7 TVF7 UFB7 UOX7 UYT7 VIP7 VSL7 WCH7 WMD7 WVZ7 T65560 JP65559 TL65559 ADH65559 AND65559 AWZ65559 BGV65559 BQR65559 CAN65559 CKJ65559 CUF65559 DEB65559 DNX65559 DXT65559 EHP65559 ERL65559 FBH65559 FLD65559 FUZ65559 GEV65559 GOR65559 GYN65559 HIJ65559 HSF65559 ICB65559 ILX65559 IVT65559 JFP65559 JPL65559 JZH65559 KJD65559 KSZ65559 LCV65559 LMR65559 LWN65559 MGJ65559 MQF65559 NAB65559 NJX65559 NTT65559 ODP65559 ONL65559 OXH65559 PHD65559 PQZ65559 QAV65559 QKR65559 QUN65559 REJ65559 ROF65559 RYB65559 SHX65559 SRT65559 TBP65559 TLL65559 TVH65559 UFD65559 UOZ65559 UYV65559 VIR65559 VSN65559 WCJ65559 WMF65559 WWB65559 T131096 JP131095 TL131095 ADH131095 AND131095 AWZ131095 BGV131095 BQR131095 CAN131095 CKJ131095 CUF131095 DEB131095 DNX131095 DXT131095 EHP131095 ERL131095 FBH131095 FLD131095 FUZ131095 GEV131095 GOR131095 GYN131095 HIJ131095 HSF131095 ICB131095 ILX131095 IVT131095 JFP131095 JPL131095 JZH131095 KJD131095 KSZ131095 LCV131095 LMR131095 LWN131095 MGJ131095 MQF131095 NAB131095 NJX131095 NTT131095 ODP131095 ONL131095 OXH131095 PHD131095 PQZ131095 QAV131095 QKR131095 QUN131095 REJ131095 ROF131095 RYB131095 SHX131095 SRT131095 TBP131095 TLL131095 TVH131095 UFD131095 UOZ131095 UYV131095 VIR131095 VSN131095 WCJ131095 WMF131095 WWB131095 T196632 JP196631 TL196631 ADH196631 AND196631 AWZ196631 BGV196631 BQR196631 CAN196631 CKJ196631 CUF196631 DEB196631 DNX196631 DXT196631 EHP196631 ERL196631 FBH196631 FLD196631 FUZ196631 GEV196631 GOR196631 GYN196631 HIJ196631 HSF196631 ICB196631 ILX196631 IVT196631 JFP196631 JPL196631 JZH196631 KJD196631 KSZ196631 LCV196631 LMR196631 LWN196631 MGJ196631 MQF196631 NAB196631 NJX196631 NTT196631 ODP196631 ONL196631 OXH196631 PHD196631 PQZ196631 QAV196631 QKR196631 QUN196631 REJ196631 ROF196631 RYB196631 SHX196631 SRT196631 TBP196631 TLL196631 TVH196631 UFD196631 UOZ196631 UYV196631 VIR196631 VSN196631 WCJ196631 WMF196631 WWB196631 T262168 JP262167 TL262167 ADH262167 AND262167 AWZ262167 BGV262167 BQR262167 CAN262167 CKJ262167 CUF262167 DEB262167 DNX262167 DXT262167 EHP262167 ERL262167 FBH262167 FLD262167 FUZ262167 GEV262167 GOR262167 GYN262167 HIJ262167 HSF262167 ICB262167 ILX262167 IVT262167 JFP262167 JPL262167 JZH262167 KJD262167 KSZ262167 LCV262167 LMR262167 LWN262167 MGJ262167 MQF262167 NAB262167 NJX262167 NTT262167 ODP262167 ONL262167 OXH262167 PHD262167 PQZ262167 QAV262167 QKR262167 QUN262167 REJ262167 ROF262167 RYB262167 SHX262167 SRT262167 TBP262167 TLL262167 TVH262167 UFD262167 UOZ262167 UYV262167 VIR262167 VSN262167 WCJ262167 WMF262167 WWB262167 T327704 JP327703 TL327703 ADH327703 AND327703 AWZ327703 BGV327703 BQR327703 CAN327703 CKJ327703 CUF327703 DEB327703 DNX327703 DXT327703 EHP327703 ERL327703 FBH327703 FLD327703 FUZ327703 GEV327703 GOR327703 GYN327703 HIJ327703 HSF327703 ICB327703 ILX327703 IVT327703 JFP327703 JPL327703 JZH327703 KJD327703 KSZ327703 LCV327703 LMR327703 LWN327703 MGJ327703 MQF327703 NAB327703 NJX327703 NTT327703 ODP327703 ONL327703 OXH327703 PHD327703 PQZ327703 QAV327703 QKR327703 QUN327703 REJ327703 ROF327703 RYB327703 SHX327703 SRT327703 TBP327703 TLL327703 TVH327703 UFD327703 UOZ327703 UYV327703 VIR327703 VSN327703 WCJ327703 WMF327703 WWB327703 T393240 JP393239 TL393239 ADH393239 AND393239 AWZ393239 BGV393239 BQR393239 CAN393239 CKJ393239 CUF393239 DEB393239 DNX393239 DXT393239 EHP393239 ERL393239 FBH393239 FLD393239 FUZ393239 GEV393239 GOR393239 GYN393239 HIJ393239 HSF393239 ICB393239 ILX393239 IVT393239 JFP393239 JPL393239 JZH393239 KJD393239 KSZ393239 LCV393239 LMR393239 LWN393239 MGJ393239 MQF393239 NAB393239 NJX393239 NTT393239 ODP393239 ONL393239 OXH393239 PHD393239 PQZ393239 QAV393239 QKR393239 QUN393239 REJ393239 ROF393239 RYB393239 SHX393239 SRT393239 TBP393239 TLL393239 TVH393239 UFD393239 UOZ393239 UYV393239 VIR393239 VSN393239 WCJ393239 WMF393239 WWB393239 T458776 JP458775 TL458775 ADH458775 AND458775 AWZ458775 BGV458775 BQR458775 CAN458775 CKJ458775 CUF458775 DEB458775 DNX458775 DXT458775 EHP458775 ERL458775 FBH458775 FLD458775 FUZ458775 GEV458775 GOR458775 GYN458775 HIJ458775 HSF458775 ICB458775 ILX458775 IVT458775 JFP458775 JPL458775 JZH458775 KJD458775 KSZ458775 LCV458775 LMR458775 LWN458775 MGJ458775 MQF458775 NAB458775 NJX458775 NTT458775 ODP458775 ONL458775 OXH458775 PHD458775 PQZ458775 QAV458775 QKR458775 QUN458775 REJ458775 ROF458775 RYB458775 SHX458775 SRT458775 TBP458775 TLL458775 TVH458775 UFD458775 UOZ458775 UYV458775 VIR458775 VSN458775 WCJ458775 WMF458775 WWB458775 T524312 JP524311 TL524311 ADH524311 AND524311 AWZ524311 BGV524311 BQR524311 CAN524311 CKJ524311 CUF524311 DEB524311 DNX524311 DXT524311 EHP524311 ERL524311 FBH524311 FLD524311 FUZ524311 GEV524311 GOR524311 GYN524311 HIJ524311 HSF524311 ICB524311 ILX524311 IVT524311 JFP524311 JPL524311 JZH524311 KJD524311 KSZ524311 LCV524311 LMR524311 LWN524311 MGJ524311 MQF524311 NAB524311 NJX524311 NTT524311 ODP524311 ONL524311 OXH524311 PHD524311 PQZ524311 QAV524311 QKR524311 QUN524311 REJ524311 ROF524311 RYB524311 SHX524311 SRT524311 TBP524311 TLL524311 TVH524311 UFD524311 UOZ524311 UYV524311 VIR524311 VSN524311 WCJ524311 WMF524311 WWB524311 T589848 JP589847 TL589847 ADH589847 AND589847 AWZ589847 BGV589847 BQR589847 CAN589847 CKJ589847 CUF589847 DEB589847 DNX589847 DXT589847 EHP589847 ERL589847 FBH589847 FLD589847 FUZ589847 GEV589847 GOR589847 GYN589847 HIJ589847 HSF589847 ICB589847 ILX589847 IVT589847 JFP589847 JPL589847 JZH589847 KJD589847 KSZ589847 LCV589847 LMR589847 LWN589847 MGJ589847 MQF589847 NAB589847 NJX589847 NTT589847 ODP589847 ONL589847 OXH589847 PHD589847 PQZ589847 QAV589847 QKR589847 QUN589847 REJ589847 ROF589847 RYB589847 SHX589847 SRT589847 TBP589847 TLL589847 TVH589847 UFD589847 UOZ589847 UYV589847 VIR589847 VSN589847 WCJ589847 WMF589847 WWB589847 T655384 JP655383 TL655383 ADH655383 AND655383 AWZ655383 BGV655383 BQR655383 CAN655383 CKJ655383 CUF655383 DEB655383 DNX655383 DXT655383 EHP655383 ERL655383 FBH655383 FLD655383 FUZ655383 GEV655383 GOR655383 GYN655383 HIJ655383 HSF655383 ICB655383 ILX655383 IVT655383 JFP655383 JPL655383 JZH655383 KJD655383 KSZ655383 LCV655383 LMR655383 LWN655383 MGJ655383 MQF655383 NAB655383 NJX655383 NTT655383 ODP655383 ONL655383 OXH655383 PHD655383 PQZ655383 QAV655383 QKR655383 QUN655383 REJ655383 ROF655383 RYB655383 SHX655383 SRT655383 TBP655383 TLL655383 TVH655383 UFD655383 UOZ655383 UYV655383 VIR655383 VSN655383 WCJ655383 WMF655383 WWB655383 T720920 JP720919 TL720919 ADH720919 AND720919 AWZ720919 BGV720919 BQR720919 CAN720919 CKJ720919 CUF720919 DEB720919 DNX720919 DXT720919 EHP720919 ERL720919 FBH720919 FLD720919 FUZ720919 GEV720919 GOR720919 GYN720919 HIJ720919 HSF720919 ICB720919 ILX720919 IVT720919 JFP720919 JPL720919 JZH720919 KJD720919 KSZ720919 LCV720919 LMR720919 LWN720919 MGJ720919 MQF720919 NAB720919 NJX720919 NTT720919 ODP720919 ONL720919 OXH720919 PHD720919 PQZ720919 QAV720919 QKR720919 QUN720919 REJ720919 ROF720919 RYB720919 SHX720919 SRT720919 TBP720919 TLL720919 TVH720919 UFD720919 UOZ720919 UYV720919 VIR720919 VSN720919 WCJ720919 WMF720919 WWB720919 T786456 JP786455 TL786455 ADH786455 AND786455 AWZ786455 BGV786455 BQR786455 CAN786455 CKJ786455 CUF786455 DEB786455 DNX786455 DXT786455 EHP786455 ERL786455 FBH786455 FLD786455 FUZ786455 GEV786455 GOR786455 GYN786455 HIJ786455 HSF786455 ICB786455 ILX786455 IVT786455 JFP786455 JPL786455 JZH786455 KJD786455 KSZ786455 LCV786455 LMR786455 LWN786455 MGJ786455 MQF786455 NAB786455 NJX786455 NTT786455 ODP786455 ONL786455 OXH786455 PHD786455 PQZ786455 QAV786455 QKR786455 QUN786455 REJ786455 ROF786455 RYB786455 SHX786455 SRT786455 TBP786455 TLL786455 TVH786455 UFD786455 UOZ786455 UYV786455 VIR786455 VSN786455 WCJ786455 WMF786455 WWB786455 T851992 JP851991 TL851991 ADH851991 AND851991 AWZ851991 BGV851991 BQR851991 CAN851991 CKJ851991 CUF851991 DEB851991 DNX851991 DXT851991 EHP851991 ERL851991 FBH851991 FLD851991 FUZ851991 GEV851991 GOR851991 GYN851991 HIJ851991 HSF851991 ICB851991 ILX851991 IVT851991 JFP851991 JPL851991 JZH851991 KJD851991 KSZ851991 LCV851991 LMR851991 LWN851991 MGJ851991 MQF851991 NAB851991 NJX851991 NTT851991 ODP851991 ONL851991 OXH851991 PHD851991 PQZ851991 QAV851991 QKR851991 QUN851991 REJ851991 ROF851991 RYB851991 SHX851991 SRT851991 TBP851991 TLL851991 TVH851991 UFD851991 UOZ851991 UYV851991 VIR851991 VSN851991 WCJ851991 WMF851991 WWB851991 T917528 JP917527 TL917527 ADH917527 AND917527 AWZ917527 BGV917527 BQR917527 CAN917527 CKJ917527 CUF917527 DEB917527 DNX917527 DXT917527 EHP917527 ERL917527 FBH917527 FLD917527 FUZ917527 GEV917527 GOR917527 GYN917527 HIJ917527 HSF917527 ICB917527 ILX917527 IVT917527 JFP917527 JPL917527 JZH917527 KJD917527 KSZ917527 LCV917527 LMR917527 LWN917527 MGJ917527 MQF917527 NAB917527 NJX917527 NTT917527 ODP917527 ONL917527 OXH917527 PHD917527 PQZ917527 QAV917527 QKR917527 QUN917527 REJ917527 ROF917527 RYB917527 SHX917527 SRT917527 TBP917527 TLL917527 TVH917527 UFD917527 UOZ917527 UYV917527 VIR917527 VSN917527 WCJ917527 WMF917527 WWB917527 T983064 JP983063 TL983063 ADH983063 AND983063 AWZ983063 BGV983063 BQR983063 CAN983063 CKJ983063 CUF983063 DEB983063 DNX983063 DXT983063 EHP983063 ERL983063 FBH983063 FLD983063 FUZ983063 GEV983063 GOR983063 GYN983063 HIJ983063 HSF983063 ICB983063 ILX983063 IVT983063 JFP983063 JPL983063 JZH983063 KJD983063 KSZ983063 LCV983063 LMR983063 LWN983063 MGJ983063 MQF983063 NAB983063 NJX983063 NTT983063 ODP983063 ONL983063 OXH983063 PHD983063 PQZ983063 QAV983063 QKR983063 QUN983063 REJ983063 ROF983063 RYB983063 SHX983063 SRT983063 TBP983063 TLL983063 TVH983063 UFD983063 UOZ983063 UYV983063 VIR983063 VSN983063 WCJ983063 WMF983063 WWB983063 V8 JR7 TN7 ADJ7 ANF7 AXB7 BGX7 BQT7 CAP7 CKL7 CUH7 DED7 DNZ7 DXV7 EHR7 ERN7 FBJ7 FLF7 FVB7 GEX7 GOT7 GYP7 HIL7 HSH7 ICD7 ILZ7 IVV7 JFR7 JPN7 JZJ7 KJF7 KTB7 LCX7 LMT7 LWP7 MGL7 MQH7 NAD7 NJZ7 NTV7 ODR7 ONN7 OXJ7 PHF7 PRB7 QAX7 QKT7 QUP7 REL7 ROH7 RYD7 SHZ7 SRV7 TBR7 TLN7 TVJ7 UFF7 UPB7 UYX7 VIT7 VSP7 WCL7 WMH7 WWD7 X65561 JT65559 TP65559 ADL65559 ANH65559 AXD65559 BGZ65559 BQV65559 CAR65559 CKN65559 CUJ65559 DEF65559 DOB65559 DXX65559 EHT65559 ERP65559 FBL65559 FLH65559 FVD65559 GEZ65559 GOV65559 GYR65559 HIN65559 HSJ65559 ICF65559 IMB65559 IVX65559 JFT65559 JPP65559 JZL65559 KJH65559 KTD65559 LCZ65559 LMV65559 LWR65559 MGN65559 MQJ65559 NAF65559 NKB65559 NTX65559 ODT65559 ONP65559 OXL65559 PHH65559 PRD65559 QAZ65559 QKV65559 QUR65559 REN65559 ROJ65559 RYF65559 SIB65559 SRX65559 TBT65559 TLP65559 TVL65559 UFH65559 UPD65559 UYZ65559 VIV65559 VSR65559 WCN65559 WMJ65559 WWF65559 X131097 JT131095 TP131095 ADL131095 ANH131095 AXD131095 BGZ131095 BQV131095 CAR131095 CKN131095 CUJ131095 DEF131095 DOB131095 DXX131095 EHT131095 ERP131095 FBL131095 FLH131095 FVD131095 GEZ131095 GOV131095 GYR131095 HIN131095 HSJ131095 ICF131095 IMB131095 IVX131095 JFT131095 JPP131095 JZL131095 KJH131095 KTD131095 LCZ131095 LMV131095 LWR131095 MGN131095 MQJ131095 NAF131095 NKB131095 NTX131095 ODT131095 ONP131095 OXL131095 PHH131095 PRD131095 QAZ131095 QKV131095 QUR131095 REN131095 ROJ131095 RYF131095 SIB131095 SRX131095 TBT131095 TLP131095 TVL131095 UFH131095 UPD131095 UYZ131095 VIV131095 VSR131095 WCN131095 WMJ131095 WWF131095 X196633 JT196631 TP196631 ADL196631 ANH196631 AXD196631 BGZ196631 BQV196631 CAR196631 CKN196631 CUJ196631 DEF196631 DOB196631 DXX196631 EHT196631 ERP196631 FBL196631 FLH196631 FVD196631 GEZ196631 GOV196631 GYR196631 HIN196631 HSJ196631 ICF196631 IMB196631 IVX196631 JFT196631 JPP196631 JZL196631 KJH196631 KTD196631 LCZ196631 LMV196631 LWR196631 MGN196631 MQJ196631 NAF196631 NKB196631 NTX196631 ODT196631 ONP196631 OXL196631 PHH196631 PRD196631 QAZ196631 QKV196631 QUR196631 REN196631 ROJ196631 RYF196631 SIB196631 SRX196631 TBT196631 TLP196631 TVL196631 UFH196631 UPD196631 UYZ196631 VIV196631 VSR196631 WCN196631 WMJ196631 WWF196631 X262169 JT262167 TP262167 ADL262167 ANH262167 AXD262167 BGZ262167 BQV262167 CAR262167 CKN262167 CUJ262167 DEF262167 DOB262167 DXX262167 EHT262167 ERP262167 FBL262167 FLH262167 FVD262167 GEZ262167 GOV262167 GYR262167 HIN262167 HSJ262167 ICF262167 IMB262167 IVX262167 JFT262167 JPP262167 JZL262167 KJH262167 KTD262167 LCZ262167 LMV262167 LWR262167 MGN262167 MQJ262167 NAF262167 NKB262167 NTX262167 ODT262167 ONP262167 OXL262167 PHH262167 PRD262167 QAZ262167 QKV262167 QUR262167 REN262167 ROJ262167 RYF262167 SIB262167 SRX262167 TBT262167 TLP262167 TVL262167 UFH262167 UPD262167 UYZ262167 VIV262167 VSR262167 WCN262167 WMJ262167 WWF262167 X327705 JT327703 TP327703 ADL327703 ANH327703 AXD327703 BGZ327703 BQV327703 CAR327703 CKN327703 CUJ327703 DEF327703 DOB327703 DXX327703 EHT327703 ERP327703 FBL327703 FLH327703 FVD327703 GEZ327703 GOV327703 GYR327703 HIN327703 HSJ327703 ICF327703 IMB327703 IVX327703 JFT327703 JPP327703 JZL327703 KJH327703 KTD327703 LCZ327703 LMV327703 LWR327703 MGN327703 MQJ327703 NAF327703 NKB327703 NTX327703 ODT327703 ONP327703 OXL327703 PHH327703 PRD327703 QAZ327703 QKV327703 QUR327703 REN327703 ROJ327703 RYF327703 SIB327703 SRX327703 TBT327703 TLP327703 TVL327703 UFH327703 UPD327703 UYZ327703 VIV327703 VSR327703 WCN327703 WMJ327703 WWF327703 X393241 JT393239 TP393239 ADL393239 ANH393239 AXD393239 BGZ393239 BQV393239 CAR393239 CKN393239 CUJ393239 DEF393239 DOB393239 DXX393239 EHT393239 ERP393239 FBL393239 FLH393239 FVD393239 GEZ393239 GOV393239 GYR393239 HIN393239 HSJ393239 ICF393239 IMB393239 IVX393239 JFT393239 JPP393239 JZL393239 KJH393239 KTD393239 LCZ393239 LMV393239 LWR393239 MGN393239 MQJ393239 NAF393239 NKB393239 NTX393239 ODT393239 ONP393239 OXL393239 PHH393239 PRD393239 QAZ393239 QKV393239 QUR393239 REN393239 ROJ393239 RYF393239 SIB393239 SRX393239 TBT393239 TLP393239 TVL393239 UFH393239 UPD393239 UYZ393239 VIV393239 VSR393239 WCN393239 WMJ393239 WWF393239 X458777 JT458775 TP458775 ADL458775 ANH458775 AXD458775 BGZ458775 BQV458775 CAR458775 CKN458775 CUJ458775 DEF458775 DOB458775 DXX458775 EHT458775 ERP458775 FBL458775 FLH458775 FVD458775 GEZ458775 GOV458775 GYR458775 HIN458775 HSJ458775 ICF458775 IMB458775 IVX458775 JFT458775 JPP458775 JZL458775 KJH458775 KTD458775 LCZ458775 LMV458775 LWR458775 MGN458775 MQJ458775 NAF458775 NKB458775 NTX458775 ODT458775 ONP458775 OXL458775 PHH458775 PRD458775 QAZ458775 QKV458775 QUR458775 REN458775 ROJ458775 RYF458775 SIB458775 SRX458775 TBT458775 TLP458775 TVL458775 UFH458775 UPD458775 UYZ458775 VIV458775 VSR458775 WCN458775 WMJ458775 WWF458775 X524313 JT524311 TP524311 ADL524311 ANH524311 AXD524311 BGZ524311 BQV524311 CAR524311 CKN524311 CUJ524311 DEF524311 DOB524311 DXX524311 EHT524311 ERP524311 FBL524311 FLH524311 FVD524311 GEZ524311 GOV524311 GYR524311 HIN524311 HSJ524311 ICF524311 IMB524311 IVX524311 JFT524311 JPP524311 JZL524311 KJH524311 KTD524311 LCZ524311 LMV524311 LWR524311 MGN524311 MQJ524311 NAF524311 NKB524311 NTX524311 ODT524311 ONP524311 OXL524311 PHH524311 PRD524311 QAZ524311 QKV524311 QUR524311 REN524311 ROJ524311 RYF524311 SIB524311 SRX524311 TBT524311 TLP524311 TVL524311 UFH524311 UPD524311 UYZ524311 VIV524311 VSR524311 WCN524311 WMJ524311 WWF524311 X589849 JT589847 TP589847 ADL589847 ANH589847 AXD589847 BGZ589847 BQV589847 CAR589847 CKN589847 CUJ589847 DEF589847 DOB589847 DXX589847 EHT589847 ERP589847 FBL589847 FLH589847 FVD589847 GEZ589847 GOV589847 GYR589847 HIN589847 HSJ589847 ICF589847 IMB589847 IVX589847 JFT589847 JPP589847 JZL589847 KJH589847 KTD589847 LCZ589847 LMV589847 LWR589847 MGN589847 MQJ589847 NAF589847 NKB589847 NTX589847 ODT589847 ONP589847 OXL589847 PHH589847 PRD589847 QAZ589847 QKV589847 QUR589847 REN589847 ROJ589847 RYF589847 SIB589847 SRX589847 TBT589847 TLP589847 TVL589847 UFH589847 UPD589847 UYZ589847 VIV589847 VSR589847 WCN589847 WMJ589847 WWF589847 X655385 JT655383 TP655383 ADL655383 ANH655383 AXD655383 BGZ655383 BQV655383 CAR655383 CKN655383 CUJ655383 DEF655383 DOB655383 DXX655383 EHT655383 ERP655383 FBL655383 FLH655383 FVD655383 GEZ655383 GOV655383 GYR655383 HIN655383 HSJ655383 ICF655383 IMB655383 IVX655383 JFT655383 JPP655383 JZL655383 KJH655383 KTD655383 LCZ655383 LMV655383 LWR655383 MGN655383 MQJ655383 NAF655383 NKB655383 NTX655383 ODT655383 ONP655383 OXL655383 PHH655383 PRD655383 QAZ655383 QKV655383 QUR655383 REN655383 ROJ655383 RYF655383 SIB655383 SRX655383 TBT655383 TLP655383 TVL655383 UFH655383 UPD655383 UYZ655383 VIV655383 VSR655383 WCN655383 WMJ655383 WWF655383 X720921 JT720919 TP720919 ADL720919 ANH720919 AXD720919 BGZ720919 BQV720919 CAR720919 CKN720919 CUJ720919 DEF720919 DOB720919 DXX720919 EHT720919 ERP720919 FBL720919 FLH720919 FVD720919 GEZ720919 GOV720919 GYR720919 HIN720919 HSJ720919 ICF720919 IMB720919 IVX720919 JFT720919 JPP720919 JZL720919 KJH720919 KTD720919 LCZ720919 LMV720919 LWR720919 MGN720919 MQJ720919 NAF720919 NKB720919 NTX720919 ODT720919 ONP720919 OXL720919 PHH720919 PRD720919 QAZ720919 QKV720919 QUR720919 REN720919 ROJ720919 RYF720919 SIB720919 SRX720919 TBT720919 TLP720919 TVL720919 UFH720919 UPD720919 UYZ720919 VIV720919 VSR720919 WCN720919 WMJ720919 WWF720919 X786457 JT786455 TP786455 ADL786455 ANH786455 AXD786455 BGZ786455 BQV786455 CAR786455 CKN786455 CUJ786455 DEF786455 DOB786455 DXX786455 EHT786455 ERP786455 FBL786455 FLH786455 FVD786455 GEZ786455 GOV786455 GYR786455 HIN786455 HSJ786455 ICF786455 IMB786455 IVX786455 JFT786455 JPP786455 JZL786455 KJH786455 KTD786455 LCZ786455 LMV786455 LWR786455 MGN786455 MQJ786455 NAF786455 NKB786455 NTX786455 ODT786455 ONP786455 OXL786455 PHH786455 PRD786455 QAZ786455 QKV786455 QUR786455 REN786455 ROJ786455 RYF786455 SIB786455 SRX786455 TBT786455 TLP786455 TVL786455 UFH786455 UPD786455 UYZ786455 VIV786455 VSR786455 WCN786455 WMJ786455 WWF786455 X851993 JT851991 TP851991 ADL851991 ANH851991 AXD851991 BGZ851991 BQV851991 CAR851991 CKN851991 CUJ851991 DEF851991 DOB851991 DXX851991 EHT851991 ERP851991 FBL851991 FLH851991 FVD851991 GEZ851991 GOV851991 GYR851991 HIN851991 HSJ851991 ICF851991 IMB851991 IVX851991 JFT851991 JPP851991 JZL851991 KJH851991 KTD851991 LCZ851991 LMV851991 LWR851991 MGN851991 MQJ851991 NAF851991 NKB851991 NTX851991 ODT851991 ONP851991 OXL851991 PHH851991 PRD851991 QAZ851991 QKV851991 QUR851991 REN851991 ROJ851991 RYF851991 SIB851991 SRX851991 TBT851991 TLP851991 TVL851991 UFH851991 UPD851991 UYZ851991 VIV851991 VSR851991 WCN851991 WMJ851991 WWF851991 X917529 JT917527 TP917527 ADL917527 ANH917527 AXD917527 BGZ917527 BQV917527 CAR917527 CKN917527 CUJ917527 DEF917527 DOB917527 DXX917527 EHT917527 ERP917527 FBL917527 FLH917527 FVD917527 GEZ917527 GOV917527 GYR917527 HIN917527 HSJ917527 ICF917527 IMB917527 IVX917527 JFT917527 JPP917527 JZL917527 KJH917527 KTD917527 LCZ917527 LMV917527 LWR917527 MGN917527 MQJ917527 NAF917527 NKB917527 NTX917527 ODT917527 ONP917527 OXL917527 PHH917527 PRD917527 QAZ917527 QKV917527 QUR917527 REN917527 ROJ917527 RYF917527 SIB917527 SRX917527 TBT917527 TLP917527 TVL917527 UFH917527 UPD917527 UYZ917527 VIV917527 VSR917527 WCN917527 WMJ917527 WWF917527 X983065 JT983063 TP983063 ADL983063 ANH983063 AXD983063 BGZ983063 BQV983063 CAR983063 CKN983063 CUJ983063 DEF983063 DOB983063 DXX983063 EHT983063 ERP983063 FBL983063 FLH983063 FVD983063 GEZ983063 GOV983063 GYR983063 HIN983063 HSJ983063 ICF983063 IMB983063 IVX983063 JFT983063 JPP983063 JZL983063 KJH983063 KTD983063 LCZ983063 LMV983063 LWR983063 MGN983063 MQJ983063 NAF983063 NKB983063 NTX983063 ODT983063 ONP983063 OXL983063 PHH983063 PRD983063 QAZ983063 QKV983063 QUR983063 REN983063 ROJ983063 RYF983063 SIB983063 SRX983063 TBT983063 TLP983063 TVL983063 UFH983063 UPD983063 UYZ983063 VIV983063 VSR983063 WCN983063 WMJ983063 WWF983063 R13 JN11 TJ11 ADF11 ANB11 AWX11 BGT11 BQP11 CAL11 CKH11 CUD11 DDZ11 DNV11 DXR11 EHN11 ERJ11 FBF11 FLB11 FUX11 GET11 GOP11 GYL11 HIH11 HSD11 IBZ11 ILV11 IVR11 JFN11 JPJ11 JZF11 KJB11 KSX11 LCT11 LMP11 LWL11 MGH11 MQD11 MZZ11 NJV11 NTR11 ODN11 ONJ11 OXF11 PHB11 PQX11 QAT11 QKP11 QUL11 REH11 ROD11 RXZ11 SHV11 SRR11 TBN11 TLJ11 TVF11 UFB11 UOX11 UYT11 VIP11 VSL11 WCH11 WMD11 WVZ11 T65564 JP65563 TL65563 ADH65563 AND65563 AWZ65563 BGV65563 BQR65563 CAN65563 CKJ65563 CUF65563 DEB65563 DNX65563 DXT65563 EHP65563 ERL65563 FBH65563 FLD65563 FUZ65563 GEV65563 GOR65563 GYN65563 HIJ65563 HSF65563 ICB65563 ILX65563 IVT65563 JFP65563 JPL65563 JZH65563 KJD65563 KSZ65563 LCV65563 LMR65563 LWN65563 MGJ65563 MQF65563 NAB65563 NJX65563 NTT65563 ODP65563 ONL65563 OXH65563 PHD65563 PQZ65563 QAV65563 QKR65563 QUN65563 REJ65563 ROF65563 RYB65563 SHX65563 SRT65563 TBP65563 TLL65563 TVH65563 UFD65563 UOZ65563 UYV65563 VIR65563 VSN65563 WCJ65563 WMF65563 WWB65563 T131100 JP131099 TL131099 ADH131099 AND131099 AWZ131099 BGV131099 BQR131099 CAN131099 CKJ131099 CUF131099 DEB131099 DNX131099 DXT131099 EHP131099 ERL131099 FBH131099 FLD131099 FUZ131099 GEV131099 GOR131099 GYN131099 HIJ131099 HSF131099 ICB131099 ILX131099 IVT131099 JFP131099 JPL131099 JZH131099 KJD131099 KSZ131099 LCV131099 LMR131099 LWN131099 MGJ131099 MQF131099 NAB131099 NJX131099 NTT131099 ODP131099 ONL131099 OXH131099 PHD131099 PQZ131099 QAV131099 QKR131099 QUN131099 REJ131099 ROF131099 RYB131099 SHX131099 SRT131099 TBP131099 TLL131099 TVH131099 UFD131099 UOZ131099 UYV131099 VIR131099 VSN131099 WCJ131099 WMF131099 WWB131099 T196636 JP196635 TL196635 ADH196635 AND196635 AWZ196635 BGV196635 BQR196635 CAN196635 CKJ196635 CUF196635 DEB196635 DNX196635 DXT196635 EHP196635 ERL196635 FBH196635 FLD196635 FUZ196635 GEV196635 GOR196635 GYN196635 HIJ196635 HSF196635 ICB196635 ILX196635 IVT196635 JFP196635 JPL196635 JZH196635 KJD196635 KSZ196635 LCV196635 LMR196635 LWN196635 MGJ196635 MQF196635 NAB196635 NJX196635 NTT196635 ODP196635 ONL196635 OXH196635 PHD196635 PQZ196635 QAV196635 QKR196635 QUN196635 REJ196635 ROF196635 RYB196635 SHX196635 SRT196635 TBP196635 TLL196635 TVH196635 UFD196635 UOZ196635 UYV196635 VIR196635 VSN196635 WCJ196635 WMF196635 WWB196635 T262172 JP262171 TL262171 ADH262171 AND262171 AWZ262171 BGV262171 BQR262171 CAN262171 CKJ262171 CUF262171 DEB262171 DNX262171 DXT262171 EHP262171 ERL262171 FBH262171 FLD262171 FUZ262171 GEV262171 GOR262171 GYN262171 HIJ262171 HSF262171 ICB262171 ILX262171 IVT262171 JFP262171 JPL262171 JZH262171 KJD262171 KSZ262171 LCV262171 LMR262171 LWN262171 MGJ262171 MQF262171 NAB262171 NJX262171 NTT262171 ODP262171 ONL262171 OXH262171 PHD262171 PQZ262171 QAV262171 QKR262171 QUN262171 REJ262171 ROF262171 RYB262171 SHX262171 SRT262171 TBP262171 TLL262171 TVH262171 UFD262171 UOZ262171 UYV262171 VIR262171 VSN262171 WCJ262171 WMF262171 WWB262171 T327708 JP327707 TL327707 ADH327707 AND327707 AWZ327707 BGV327707 BQR327707 CAN327707 CKJ327707 CUF327707 DEB327707 DNX327707 DXT327707 EHP327707 ERL327707 FBH327707 FLD327707 FUZ327707 GEV327707 GOR327707 GYN327707 HIJ327707 HSF327707 ICB327707 ILX327707 IVT327707 JFP327707 JPL327707 JZH327707 KJD327707 KSZ327707 LCV327707 LMR327707 LWN327707 MGJ327707 MQF327707 NAB327707 NJX327707 NTT327707 ODP327707 ONL327707 OXH327707 PHD327707 PQZ327707 QAV327707 QKR327707 QUN327707 REJ327707 ROF327707 RYB327707 SHX327707 SRT327707 TBP327707 TLL327707 TVH327707 UFD327707 UOZ327707 UYV327707 VIR327707 VSN327707 WCJ327707 WMF327707 WWB327707 T393244 JP393243 TL393243 ADH393243 AND393243 AWZ393243 BGV393243 BQR393243 CAN393243 CKJ393243 CUF393243 DEB393243 DNX393243 DXT393243 EHP393243 ERL393243 FBH393243 FLD393243 FUZ393243 GEV393243 GOR393243 GYN393243 HIJ393243 HSF393243 ICB393243 ILX393243 IVT393243 JFP393243 JPL393243 JZH393243 KJD393243 KSZ393243 LCV393243 LMR393243 LWN393243 MGJ393243 MQF393243 NAB393243 NJX393243 NTT393243 ODP393243 ONL393243 OXH393243 PHD393243 PQZ393243 QAV393243 QKR393243 QUN393243 REJ393243 ROF393243 RYB393243 SHX393243 SRT393243 TBP393243 TLL393243 TVH393243 UFD393243 UOZ393243 UYV393243 VIR393243 VSN393243 WCJ393243 WMF393243 WWB393243 T458780 JP458779 TL458779 ADH458779 AND458779 AWZ458779 BGV458779 BQR458779 CAN458779 CKJ458779 CUF458779 DEB458779 DNX458779 DXT458779 EHP458779 ERL458779 FBH458779 FLD458779 FUZ458779 GEV458779 GOR458779 GYN458779 HIJ458779 HSF458779 ICB458779 ILX458779 IVT458779 JFP458779 JPL458779 JZH458779 KJD458779 KSZ458779 LCV458779 LMR458779 LWN458779 MGJ458779 MQF458779 NAB458779 NJX458779 NTT458779 ODP458779 ONL458779 OXH458779 PHD458779 PQZ458779 QAV458779 QKR458779 QUN458779 REJ458779 ROF458779 RYB458779 SHX458779 SRT458779 TBP458779 TLL458779 TVH458779 UFD458779 UOZ458779 UYV458779 VIR458779 VSN458779 WCJ458779 WMF458779 WWB458779 T524316 JP524315 TL524315 ADH524315 AND524315 AWZ524315 BGV524315 BQR524315 CAN524315 CKJ524315 CUF524315 DEB524315 DNX524315 DXT524315 EHP524315 ERL524315 FBH524315 FLD524315 FUZ524315 GEV524315 GOR524315 GYN524315 HIJ524315 HSF524315 ICB524315 ILX524315 IVT524315 JFP524315 JPL524315 JZH524315 KJD524315 KSZ524315 LCV524315 LMR524315 LWN524315 MGJ524315 MQF524315 NAB524315 NJX524315 NTT524315 ODP524315 ONL524315 OXH524315 PHD524315 PQZ524315 QAV524315 QKR524315 QUN524315 REJ524315 ROF524315 RYB524315 SHX524315 SRT524315 TBP524315 TLL524315 TVH524315 UFD524315 UOZ524315 UYV524315 VIR524315 VSN524315 WCJ524315 WMF524315 WWB524315 T589852 JP589851 TL589851 ADH589851 AND589851 AWZ589851 BGV589851 BQR589851 CAN589851 CKJ589851 CUF589851 DEB589851 DNX589851 DXT589851 EHP589851 ERL589851 FBH589851 FLD589851 FUZ589851 GEV589851 GOR589851 GYN589851 HIJ589851 HSF589851 ICB589851 ILX589851 IVT589851 JFP589851 JPL589851 JZH589851 KJD589851 KSZ589851 LCV589851 LMR589851 LWN589851 MGJ589851 MQF589851 NAB589851 NJX589851 NTT589851 ODP589851 ONL589851 OXH589851 PHD589851 PQZ589851 QAV589851 QKR589851 QUN589851 REJ589851 ROF589851 RYB589851 SHX589851 SRT589851 TBP589851 TLL589851 TVH589851 UFD589851 UOZ589851 UYV589851 VIR589851 VSN589851 WCJ589851 WMF589851 WWB589851 T655388 JP655387 TL655387 ADH655387 AND655387 AWZ655387 BGV655387 BQR655387 CAN655387 CKJ655387 CUF655387 DEB655387 DNX655387 DXT655387 EHP655387 ERL655387 FBH655387 FLD655387 FUZ655387 GEV655387 GOR655387 GYN655387 HIJ655387 HSF655387 ICB655387 ILX655387 IVT655387 JFP655387 JPL655387 JZH655387 KJD655387 KSZ655387 LCV655387 LMR655387 LWN655387 MGJ655387 MQF655387 NAB655387 NJX655387 NTT655387 ODP655387 ONL655387 OXH655387 PHD655387 PQZ655387 QAV655387 QKR655387 QUN655387 REJ655387 ROF655387 RYB655387 SHX655387 SRT655387 TBP655387 TLL655387 TVH655387 UFD655387 UOZ655387 UYV655387 VIR655387 VSN655387 WCJ655387 WMF655387 WWB655387 T720924 JP720923 TL720923 ADH720923 AND720923 AWZ720923 BGV720923 BQR720923 CAN720923 CKJ720923 CUF720923 DEB720923 DNX720923 DXT720923 EHP720923 ERL720923 FBH720923 FLD720923 FUZ720923 GEV720923 GOR720923 GYN720923 HIJ720923 HSF720923 ICB720923 ILX720923 IVT720923 JFP720923 JPL720923 JZH720923 KJD720923 KSZ720923 LCV720923 LMR720923 LWN720923 MGJ720923 MQF720923 NAB720923 NJX720923 NTT720923 ODP720923 ONL720923 OXH720923 PHD720923 PQZ720923 QAV720923 QKR720923 QUN720923 REJ720923 ROF720923 RYB720923 SHX720923 SRT720923 TBP720923 TLL720923 TVH720923 UFD720923 UOZ720923 UYV720923 VIR720923 VSN720923 WCJ720923 WMF720923 WWB720923 T786460 JP786459 TL786459 ADH786459 AND786459 AWZ786459 BGV786459 BQR786459 CAN786459 CKJ786459 CUF786459 DEB786459 DNX786459 DXT786459 EHP786459 ERL786459 FBH786459 FLD786459 FUZ786459 GEV786459 GOR786459 GYN786459 HIJ786459 HSF786459 ICB786459 ILX786459 IVT786459 JFP786459 JPL786459 JZH786459 KJD786459 KSZ786459 LCV786459 LMR786459 LWN786459 MGJ786459 MQF786459 NAB786459 NJX786459 NTT786459 ODP786459 ONL786459 OXH786459 PHD786459 PQZ786459 QAV786459 QKR786459 QUN786459 REJ786459 ROF786459 RYB786459 SHX786459 SRT786459 TBP786459 TLL786459 TVH786459 UFD786459 UOZ786459 UYV786459 VIR786459 VSN786459 WCJ786459 WMF786459 WWB786459 T851996 JP851995 TL851995 ADH851995 AND851995 AWZ851995 BGV851995 BQR851995 CAN851995 CKJ851995 CUF851995 DEB851995 DNX851995 DXT851995 EHP851995 ERL851995 FBH851995 FLD851995 FUZ851995 GEV851995 GOR851995 GYN851995 HIJ851995 HSF851995 ICB851995 ILX851995 IVT851995 JFP851995 JPL851995 JZH851995 KJD851995 KSZ851995 LCV851995 LMR851995 LWN851995 MGJ851995 MQF851995 NAB851995 NJX851995 NTT851995 ODP851995 ONL851995 OXH851995 PHD851995 PQZ851995 QAV851995 QKR851995 QUN851995 REJ851995 ROF851995 RYB851995 SHX851995 SRT851995 TBP851995 TLL851995 TVH851995 UFD851995 UOZ851995 UYV851995 VIR851995 VSN851995 WCJ851995 WMF851995 WWB851995 T917532 JP917531 TL917531 ADH917531 AND917531 AWZ917531 BGV917531 BQR917531 CAN917531 CKJ917531 CUF917531 DEB917531 DNX917531 DXT917531 EHP917531 ERL917531 FBH917531 FLD917531 FUZ917531 GEV917531 GOR917531 GYN917531 HIJ917531 HSF917531 ICB917531 ILX917531 IVT917531 JFP917531 JPL917531 JZH917531 KJD917531 KSZ917531 LCV917531 LMR917531 LWN917531 MGJ917531 MQF917531 NAB917531 NJX917531 NTT917531 ODP917531 ONL917531 OXH917531 PHD917531 PQZ917531 QAV917531 QKR917531 QUN917531 REJ917531 ROF917531 RYB917531 SHX917531 SRT917531 TBP917531 TLL917531 TVH917531 UFD917531 UOZ917531 UYV917531 VIR917531 VSN917531 WCJ917531 WMF917531 WWB917531 T983068 JP983067 TL983067 ADH983067 AND983067 AWZ983067 BGV983067 BQR983067 CAN983067 CKJ983067 CUF983067 DEB983067 DNX983067 DXT983067 EHP983067 ERL983067 FBH983067 FLD983067 FUZ983067 GEV983067 GOR983067 GYN983067 HIJ983067 HSF983067 ICB983067 ILX983067 IVT983067 JFP983067 JPL983067 JZH983067 KJD983067 KSZ983067 LCV983067 LMR983067 LWN983067 MGJ983067 MQF983067 NAB983067 NJX983067 NTT983067 ODP983067 ONL983067 OXH983067 PHD983067 PQZ983067 QAV983067 QKR983067 QUN983067 REJ983067 ROF983067 RYB983067 SHX983067 SRT983067 TBP983067 TLL983067 TVH983067 UFD983067 UOZ983067 UYV983067 VIR983067 VSN983067 WCJ983067 WMF983067 WWB983067 V3 JR3 TN3 ADJ3 ANF3 AXB3 BGX3 BQT3 CAP3 CKL3 CUH3 DED3 DNZ3 DXV3 EHR3 ERN3 FBJ3 FLF3 FVB3 GEX3 GOT3 GYP3 HIL3 HSH3 ICD3 ILZ3 IVV3 JFR3 JPN3 JZJ3 KJF3 KTB3 LCX3 LMT3 LWP3 MGL3 MQH3 NAD3 NJZ3 NTV3 ODR3 ONN3 OXJ3 PHF3 PRB3 QAX3 QKT3 QUP3 REL3 ROH3 RYD3 SHZ3 SRV3 TBR3 TLN3 TVJ3 UFF3 UPB3 UYX3 VIT3 VSP3 WCL3 WMH3 WWD3 X65557 JT65555 TP65555 ADL65555 ANH65555 AXD65555 BGZ65555 BQV65555 CAR65555 CKN65555 CUJ65555 DEF65555 DOB65555 DXX65555 EHT65555 ERP65555 FBL65555 FLH65555 FVD65555 GEZ65555 GOV65555 GYR65555 HIN65555 HSJ65555 ICF65555 IMB65555 IVX65555 JFT65555 JPP65555 JZL65555 KJH65555 KTD65555 LCZ65555 LMV65555 LWR65555 MGN65555 MQJ65555 NAF65555 NKB65555 NTX65555 ODT65555 ONP65555 OXL65555 PHH65555 PRD65555 QAZ65555 QKV65555 QUR65555 REN65555 ROJ65555 RYF65555 SIB65555 SRX65555 TBT65555 TLP65555 TVL65555 UFH65555 UPD65555 UYZ65555 VIV65555 VSR65555 WCN65555 WMJ65555 WWF65555 X131093 JT131091 TP131091 ADL131091 ANH131091 AXD131091 BGZ131091 BQV131091 CAR131091 CKN131091 CUJ131091 DEF131091 DOB131091 DXX131091 EHT131091 ERP131091 FBL131091 FLH131091 FVD131091 GEZ131091 GOV131091 GYR131091 HIN131091 HSJ131091 ICF131091 IMB131091 IVX131091 JFT131091 JPP131091 JZL131091 KJH131091 KTD131091 LCZ131091 LMV131091 LWR131091 MGN131091 MQJ131091 NAF131091 NKB131091 NTX131091 ODT131091 ONP131091 OXL131091 PHH131091 PRD131091 QAZ131091 QKV131091 QUR131091 REN131091 ROJ131091 RYF131091 SIB131091 SRX131091 TBT131091 TLP131091 TVL131091 UFH131091 UPD131091 UYZ131091 VIV131091 VSR131091 WCN131091 WMJ131091 WWF131091 X196629 JT196627 TP196627 ADL196627 ANH196627 AXD196627 BGZ196627 BQV196627 CAR196627 CKN196627 CUJ196627 DEF196627 DOB196627 DXX196627 EHT196627 ERP196627 FBL196627 FLH196627 FVD196627 GEZ196627 GOV196627 GYR196627 HIN196627 HSJ196627 ICF196627 IMB196627 IVX196627 JFT196627 JPP196627 JZL196627 KJH196627 KTD196627 LCZ196627 LMV196627 LWR196627 MGN196627 MQJ196627 NAF196627 NKB196627 NTX196627 ODT196627 ONP196627 OXL196627 PHH196627 PRD196627 QAZ196627 QKV196627 QUR196627 REN196627 ROJ196627 RYF196627 SIB196627 SRX196627 TBT196627 TLP196627 TVL196627 UFH196627 UPD196627 UYZ196627 VIV196627 VSR196627 WCN196627 WMJ196627 WWF196627 X262165 JT262163 TP262163 ADL262163 ANH262163 AXD262163 BGZ262163 BQV262163 CAR262163 CKN262163 CUJ262163 DEF262163 DOB262163 DXX262163 EHT262163 ERP262163 FBL262163 FLH262163 FVD262163 GEZ262163 GOV262163 GYR262163 HIN262163 HSJ262163 ICF262163 IMB262163 IVX262163 JFT262163 JPP262163 JZL262163 KJH262163 KTD262163 LCZ262163 LMV262163 LWR262163 MGN262163 MQJ262163 NAF262163 NKB262163 NTX262163 ODT262163 ONP262163 OXL262163 PHH262163 PRD262163 QAZ262163 QKV262163 QUR262163 REN262163 ROJ262163 RYF262163 SIB262163 SRX262163 TBT262163 TLP262163 TVL262163 UFH262163 UPD262163 UYZ262163 VIV262163 VSR262163 WCN262163 WMJ262163 WWF262163 X327701 JT327699 TP327699 ADL327699 ANH327699 AXD327699 BGZ327699 BQV327699 CAR327699 CKN327699 CUJ327699 DEF327699 DOB327699 DXX327699 EHT327699 ERP327699 FBL327699 FLH327699 FVD327699 GEZ327699 GOV327699 GYR327699 HIN327699 HSJ327699 ICF327699 IMB327699 IVX327699 JFT327699 JPP327699 JZL327699 KJH327699 KTD327699 LCZ327699 LMV327699 LWR327699 MGN327699 MQJ327699 NAF327699 NKB327699 NTX327699 ODT327699 ONP327699 OXL327699 PHH327699 PRD327699 QAZ327699 QKV327699 QUR327699 REN327699 ROJ327699 RYF327699 SIB327699 SRX327699 TBT327699 TLP327699 TVL327699 UFH327699 UPD327699 UYZ327699 VIV327699 VSR327699 WCN327699 WMJ327699 WWF327699 X393237 JT393235 TP393235 ADL393235 ANH393235 AXD393235 BGZ393235 BQV393235 CAR393235 CKN393235 CUJ393235 DEF393235 DOB393235 DXX393235 EHT393235 ERP393235 FBL393235 FLH393235 FVD393235 GEZ393235 GOV393235 GYR393235 HIN393235 HSJ393235 ICF393235 IMB393235 IVX393235 JFT393235 JPP393235 JZL393235 KJH393235 KTD393235 LCZ393235 LMV393235 LWR393235 MGN393235 MQJ393235 NAF393235 NKB393235 NTX393235 ODT393235 ONP393235 OXL393235 PHH393235 PRD393235 QAZ393235 QKV393235 QUR393235 REN393235 ROJ393235 RYF393235 SIB393235 SRX393235 TBT393235 TLP393235 TVL393235 UFH393235 UPD393235 UYZ393235 VIV393235 VSR393235 WCN393235 WMJ393235 WWF393235 X458773 JT458771 TP458771 ADL458771 ANH458771 AXD458771 BGZ458771 BQV458771 CAR458771 CKN458771 CUJ458771 DEF458771 DOB458771 DXX458771 EHT458771 ERP458771 FBL458771 FLH458771 FVD458771 GEZ458771 GOV458771 GYR458771 HIN458771 HSJ458771 ICF458771 IMB458771 IVX458771 JFT458771 JPP458771 JZL458771 KJH458771 KTD458771 LCZ458771 LMV458771 LWR458771 MGN458771 MQJ458771 NAF458771 NKB458771 NTX458771 ODT458771 ONP458771 OXL458771 PHH458771 PRD458771 QAZ458771 QKV458771 QUR458771 REN458771 ROJ458771 RYF458771 SIB458771 SRX458771 TBT458771 TLP458771 TVL458771 UFH458771 UPD458771 UYZ458771 VIV458771 VSR458771 WCN458771 WMJ458771 WWF458771 X524309 JT524307 TP524307 ADL524307 ANH524307 AXD524307 BGZ524307 BQV524307 CAR524307 CKN524307 CUJ524307 DEF524307 DOB524307 DXX524307 EHT524307 ERP524307 FBL524307 FLH524307 FVD524307 GEZ524307 GOV524307 GYR524307 HIN524307 HSJ524307 ICF524307 IMB524307 IVX524307 JFT524307 JPP524307 JZL524307 KJH524307 KTD524307 LCZ524307 LMV524307 LWR524307 MGN524307 MQJ524307 NAF524307 NKB524307 NTX524307 ODT524307 ONP524307 OXL524307 PHH524307 PRD524307 QAZ524307 QKV524307 QUR524307 REN524307 ROJ524307 RYF524307 SIB524307 SRX524307 TBT524307 TLP524307 TVL524307 UFH524307 UPD524307 UYZ524307 VIV524307 VSR524307 WCN524307 WMJ524307 WWF524307 X589845 JT589843 TP589843 ADL589843 ANH589843 AXD589843 BGZ589843 BQV589843 CAR589843 CKN589843 CUJ589843 DEF589843 DOB589843 DXX589843 EHT589843 ERP589843 FBL589843 FLH589843 FVD589843 GEZ589843 GOV589843 GYR589843 HIN589843 HSJ589843 ICF589843 IMB589843 IVX589843 JFT589843 JPP589843 JZL589843 KJH589843 KTD589843 LCZ589843 LMV589843 LWR589843 MGN589843 MQJ589843 NAF589843 NKB589843 NTX589843 ODT589843 ONP589843 OXL589843 PHH589843 PRD589843 QAZ589843 QKV589843 QUR589843 REN589843 ROJ589843 RYF589843 SIB589843 SRX589843 TBT589843 TLP589843 TVL589843 UFH589843 UPD589843 UYZ589843 VIV589843 VSR589843 WCN589843 WMJ589843 WWF589843 X655381 JT655379 TP655379 ADL655379 ANH655379 AXD655379 BGZ655379 BQV655379 CAR655379 CKN655379 CUJ655379 DEF655379 DOB655379 DXX655379 EHT655379 ERP655379 FBL655379 FLH655379 FVD655379 GEZ655379 GOV655379 GYR655379 HIN655379 HSJ655379 ICF655379 IMB655379 IVX655379 JFT655379 JPP655379 JZL655379 KJH655379 KTD655379 LCZ655379 LMV655379 LWR655379 MGN655379 MQJ655379 NAF655379 NKB655379 NTX655379 ODT655379 ONP655379 OXL655379 PHH655379 PRD655379 QAZ655379 QKV655379 QUR655379 REN655379 ROJ655379 RYF655379 SIB655379 SRX655379 TBT655379 TLP655379 TVL655379 UFH655379 UPD655379 UYZ655379 VIV655379 VSR655379 WCN655379 WMJ655379 WWF655379 X720917 JT720915 TP720915 ADL720915 ANH720915 AXD720915 BGZ720915 BQV720915 CAR720915 CKN720915 CUJ720915 DEF720915 DOB720915 DXX720915 EHT720915 ERP720915 FBL720915 FLH720915 FVD720915 GEZ720915 GOV720915 GYR720915 HIN720915 HSJ720915 ICF720915 IMB720915 IVX720915 JFT720915 JPP720915 JZL720915 KJH720915 KTD720915 LCZ720915 LMV720915 LWR720915 MGN720915 MQJ720915 NAF720915 NKB720915 NTX720915 ODT720915 ONP720915 OXL720915 PHH720915 PRD720915 QAZ720915 QKV720915 QUR720915 REN720915 ROJ720915 RYF720915 SIB720915 SRX720915 TBT720915 TLP720915 TVL720915 UFH720915 UPD720915 UYZ720915 VIV720915 VSR720915 WCN720915 WMJ720915 WWF720915 X786453 JT786451 TP786451 ADL786451 ANH786451 AXD786451 BGZ786451 BQV786451 CAR786451 CKN786451 CUJ786451 DEF786451 DOB786451 DXX786451 EHT786451 ERP786451 FBL786451 FLH786451 FVD786451 GEZ786451 GOV786451 GYR786451 HIN786451 HSJ786451 ICF786451 IMB786451 IVX786451 JFT786451 JPP786451 JZL786451 KJH786451 KTD786451 LCZ786451 LMV786451 LWR786451 MGN786451 MQJ786451 NAF786451 NKB786451 NTX786451 ODT786451 ONP786451 OXL786451 PHH786451 PRD786451 QAZ786451 QKV786451 QUR786451 REN786451 ROJ786451 RYF786451 SIB786451 SRX786451 TBT786451 TLP786451 TVL786451 UFH786451 UPD786451 UYZ786451 VIV786451 VSR786451 WCN786451 WMJ786451 WWF786451 X851989 JT851987 TP851987 ADL851987 ANH851987 AXD851987 BGZ851987 BQV851987 CAR851987 CKN851987 CUJ851987 DEF851987 DOB851987 DXX851987 EHT851987 ERP851987 FBL851987 FLH851987 FVD851987 GEZ851987 GOV851987 GYR851987 HIN851987 HSJ851987 ICF851987 IMB851987 IVX851987 JFT851987 JPP851987 JZL851987 KJH851987 KTD851987 LCZ851987 LMV851987 LWR851987 MGN851987 MQJ851987 NAF851987 NKB851987 NTX851987 ODT851987 ONP851987 OXL851987 PHH851987 PRD851987 QAZ851987 QKV851987 QUR851987 REN851987 ROJ851987 RYF851987 SIB851987 SRX851987 TBT851987 TLP851987 TVL851987 UFH851987 UPD851987 UYZ851987 VIV851987 VSR851987 WCN851987 WMJ851987 WWF851987 X917525 JT917523 TP917523 ADL917523 ANH917523 AXD917523 BGZ917523 BQV917523 CAR917523 CKN917523 CUJ917523 DEF917523 DOB917523 DXX917523 EHT917523 ERP917523 FBL917523 FLH917523 FVD917523 GEZ917523 GOV917523 GYR917523 HIN917523 HSJ917523 ICF917523 IMB917523 IVX917523 JFT917523 JPP917523 JZL917523 KJH917523 KTD917523 LCZ917523 LMV917523 LWR917523 MGN917523 MQJ917523 NAF917523 NKB917523 NTX917523 ODT917523 ONP917523 OXL917523 PHH917523 PRD917523 QAZ917523 QKV917523 QUR917523 REN917523 ROJ917523 RYF917523 SIB917523 SRX917523 TBT917523 TLP917523 TVL917523 UFH917523 UPD917523 UYZ917523 VIV917523 VSR917523 WCN917523 WMJ917523 WWF917523 X983061 JT983059 TP983059 ADL983059 ANH983059 AXD983059 BGZ983059 BQV983059 CAR983059 CKN983059 CUJ983059 DEF983059 DOB983059 DXX983059 EHT983059 ERP983059 FBL983059 FLH983059 FVD983059 GEZ983059 GOV983059 GYR983059 HIN983059 HSJ983059 ICF983059 IMB983059 IVX983059 JFT983059 JPP983059 JZL983059 KJH983059 KTD983059 LCZ983059 LMV983059 LWR983059 MGN983059 MQJ983059 NAF983059 NKB983059 NTX983059 ODT983059 ONP983059 OXL983059 PHH983059 PRD983059 QAZ983059 QKV983059 QUR983059 REN983059 ROJ983059 RYF983059 SIB983059 SRX983059 TBT983059 TLP983059 TVL983059 UFH983059 UPD983059 UYZ983059 VIV983059 VSR983059 WCN983059 WMJ983059 WWF983059 N8 JJ7 TF7 ADB7 AMX7 AWT7 BGP7 BQL7 CAH7 CKD7 CTZ7 DDV7 DNR7 DXN7 EHJ7 ERF7 FBB7 FKX7 FUT7 GEP7 GOL7 GYH7 HID7 HRZ7 IBV7 ILR7 IVN7 JFJ7 JPF7 JZB7 KIX7 KST7 LCP7 LML7 LWH7 MGD7 MPZ7 MZV7 NJR7 NTN7 ODJ7 ONF7 OXB7 PGX7 PQT7 QAP7 QKL7 QUH7 RED7 RNZ7 RXV7 SHR7 SRN7 TBJ7 TLF7 TVB7 UEX7 UOT7 UYP7 VIL7 VSH7 WCD7 WLZ7 WVV7 P65560 JL65559 TH65559 ADD65559 AMZ65559 AWV65559 BGR65559 BQN65559 CAJ65559 CKF65559 CUB65559 DDX65559 DNT65559 DXP65559 EHL65559 ERH65559 FBD65559 FKZ65559 FUV65559 GER65559 GON65559 GYJ65559 HIF65559 HSB65559 IBX65559 ILT65559 IVP65559 JFL65559 JPH65559 JZD65559 KIZ65559 KSV65559 LCR65559 LMN65559 LWJ65559 MGF65559 MQB65559 MZX65559 NJT65559 NTP65559 ODL65559 ONH65559 OXD65559 PGZ65559 PQV65559 QAR65559 QKN65559 QUJ65559 REF65559 ROB65559 RXX65559 SHT65559 SRP65559 TBL65559 TLH65559 TVD65559 UEZ65559 UOV65559 UYR65559 VIN65559 VSJ65559 WCF65559 WMB65559 WVX65559 P131096 JL131095 TH131095 ADD131095 AMZ131095 AWV131095 BGR131095 BQN131095 CAJ131095 CKF131095 CUB131095 DDX131095 DNT131095 DXP131095 EHL131095 ERH131095 FBD131095 FKZ131095 FUV131095 GER131095 GON131095 GYJ131095 HIF131095 HSB131095 IBX131095 ILT131095 IVP131095 JFL131095 JPH131095 JZD131095 KIZ131095 KSV131095 LCR131095 LMN131095 LWJ131095 MGF131095 MQB131095 MZX131095 NJT131095 NTP131095 ODL131095 ONH131095 OXD131095 PGZ131095 PQV131095 QAR131095 QKN131095 QUJ131095 REF131095 ROB131095 RXX131095 SHT131095 SRP131095 TBL131095 TLH131095 TVD131095 UEZ131095 UOV131095 UYR131095 VIN131095 VSJ131095 WCF131095 WMB131095 WVX131095 P196632 JL196631 TH196631 ADD196631 AMZ196631 AWV196631 BGR196631 BQN196631 CAJ196631 CKF196631 CUB196631 DDX196631 DNT196631 DXP196631 EHL196631 ERH196631 FBD196631 FKZ196631 FUV196631 GER196631 GON196631 GYJ196631 HIF196631 HSB196631 IBX196631 ILT196631 IVP196631 JFL196631 JPH196631 JZD196631 KIZ196631 KSV196631 LCR196631 LMN196631 LWJ196631 MGF196631 MQB196631 MZX196631 NJT196631 NTP196631 ODL196631 ONH196631 OXD196631 PGZ196631 PQV196631 QAR196631 QKN196631 QUJ196631 REF196631 ROB196631 RXX196631 SHT196631 SRP196631 TBL196631 TLH196631 TVD196631 UEZ196631 UOV196631 UYR196631 VIN196631 VSJ196631 WCF196631 WMB196631 WVX196631 P262168 JL262167 TH262167 ADD262167 AMZ262167 AWV262167 BGR262167 BQN262167 CAJ262167 CKF262167 CUB262167 DDX262167 DNT262167 DXP262167 EHL262167 ERH262167 FBD262167 FKZ262167 FUV262167 GER262167 GON262167 GYJ262167 HIF262167 HSB262167 IBX262167 ILT262167 IVP262167 JFL262167 JPH262167 JZD262167 KIZ262167 KSV262167 LCR262167 LMN262167 LWJ262167 MGF262167 MQB262167 MZX262167 NJT262167 NTP262167 ODL262167 ONH262167 OXD262167 PGZ262167 PQV262167 QAR262167 QKN262167 QUJ262167 REF262167 ROB262167 RXX262167 SHT262167 SRP262167 TBL262167 TLH262167 TVD262167 UEZ262167 UOV262167 UYR262167 VIN262167 VSJ262167 WCF262167 WMB262167 WVX262167 P327704 JL327703 TH327703 ADD327703 AMZ327703 AWV327703 BGR327703 BQN327703 CAJ327703 CKF327703 CUB327703 DDX327703 DNT327703 DXP327703 EHL327703 ERH327703 FBD327703 FKZ327703 FUV327703 GER327703 GON327703 GYJ327703 HIF327703 HSB327703 IBX327703 ILT327703 IVP327703 JFL327703 JPH327703 JZD327703 KIZ327703 KSV327703 LCR327703 LMN327703 LWJ327703 MGF327703 MQB327703 MZX327703 NJT327703 NTP327703 ODL327703 ONH327703 OXD327703 PGZ327703 PQV327703 QAR327703 QKN327703 QUJ327703 REF327703 ROB327703 RXX327703 SHT327703 SRP327703 TBL327703 TLH327703 TVD327703 UEZ327703 UOV327703 UYR327703 VIN327703 VSJ327703 WCF327703 WMB327703 WVX327703 P393240 JL393239 TH393239 ADD393239 AMZ393239 AWV393239 BGR393239 BQN393239 CAJ393239 CKF393239 CUB393239 DDX393239 DNT393239 DXP393239 EHL393239 ERH393239 FBD393239 FKZ393239 FUV393239 GER393239 GON393239 GYJ393239 HIF393239 HSB393239 IBX393239 ILT393239 IVP393239 JFL393239 JPH393239 JZD393239 KIZ393239 KSV393239 LCR393239 LMN393239 LWJ393239 MGF393239 MQB393239 MZX393239 NJT393239 NTP393239 ODL393239 ONH393239 OXD393239 PGZ393239 PQV393239 QAR393239 QKN393239 QUJ393239 REF393239 ROB393239 RXX393239 SHT393239 SRP393239 TBL393239 TLH393239 TVD393239 UEZ393239 UOV393239 UYR393239 VIN393239 VSJ393239 WCF393239 WMB393239 WVX393239 P458776 JL458775 TH458775 ADD458775 AMZ458775 AWV458775 BGR458775 BQN458775 CAJ458775 CKF458775 CUB458775 DDX458775 DNT458775 DXP458775 EHL458775 ERH458775 FBD458775 FKZ458775 FUV458775 GER458775 GON458775 GYJ458775 HIF458775 HSB458775 IBX458775 ILT458775 IVP458775 JFL458775 JPH458775 JZD458775 KIZ458775 KSV458775 LCR458775 LMN458775 LWJ458775 MGF458775 MQB458775 MZX458775 NJT458775 NTP458775 ODL458775 ONH458775 OXD458775 PGZ458775 PQV458775 QAR458775 QKN458775 QUJ458775 REF458775 ROB458775 RXX458775 SHT458775 SRP458775 TBL458775 TLH458775 TVD458775 UEZ458775 UOV458775 UYR458775 VIN458775 VSJ458775 WCF458775 WMB458775 WVX458775 P524312 JL524311 TH524311 ADD524311 AMZ524311 AWV524311 BGR524311 BQN524311 CAJ524311 CKF524311 CUB524311 DDX524311 DNT524311 DXP524311 EHL524311 ERH524311 FBD524311 FKZ524311 FUV524311 GER524311 GON524311 GYJ524311 HIF524311 HSB524311 IBX524311 ILT524311 IVP524311 JFL524311 JPH524311 JZD524311 KIZ524311 KSV524311 LCR524311 LMN524311 LWJ524311 MGF524311 MQB524311 MZX524311 NJT524311 NTP524311 ODL524311 ONH524311 OXD524311 PGZ524311 PQV524311 QAR524311 QKN524311 QUJ524311 REF524311 ROB524311 RXX524311 SHT524311 SRP524311 TBL524311 TLH524311 TVD524311 UEZ524311 UOV524311 UYR524311 VIN524311 VSJ524311 WCF524311 WMB524311 WVX524311 P589848 JL589847 TH589847 ADD589847 AMZ589847 AWV589847 BGR589847 BQN589847 CAJ589847 CKF589847 CUB589847 DDX589847 DNT589847 DXP589847 EHL589847 ERH589847 FBD589847 FKZ589847 FUV589847 GER589847 GON589847 GYJ589847 HIF589847 HSB589847 IBX589847 ILT589847 IVP589847 JFL589847 JPH589847 JZD589847 KIZ589847 KSV589847 LCR589847 LMN589847 LWJ589847 MGF589847 MQB589847 MZX589847 NJT589847 NTP589847 ODL589847 ONH589847 OXD589847 PGZ589847 PQV589847 QAR589847 QKN589847 QUJ589847 REF589847 ROB589847 RXX589847 SHT589847 SRP589847 TBL589847 TLH589847 TVD589847 UEZ589847 UOV589847 UYR589847 VIN589847 VSJ589847 WCF589847 WMB589847 WVX589847 P655384 JL655383 TH655383 ADD655383 AMZ655383 AWV655383 BGR655383 BQN655383 CAJ655383 CKF655383 CUB655383 DDX655383 DNT655383 DXP655383 EHL655383 ERH655383 FBD655383 FKZ655383 FUV655383 GER655383 GON655383 GYJ655383 HIF655383 HSB655383 IBX655383 ILT655383 IVP655383 JFL655383 JPH655383 JZD655383 KIZ655383 KSV655383 LCR655383 LMN655383 LWJ655383 MGF655383 MQB655383 MZX655383 NJT655383 NTP655383 ODL655383 ONH655383 OXD655383 PGZ655383 PQV655383 QAR655383 QKN655383 QUJ655383 REF655383 ROB655383 RXX655383 SHT655383 SRP655383 TBL655383 TLH655383 TVD655383 UEZ655383 UOV655383 UYR655383 VIN655383 VSJ655383 WCF655383 WMB655383 WVX655383 P720920 JL720919 TH720919 ADD720919 AMZ720919 AWV720919 BGR720919 BQN720919 CAJ720919 CKF720919 CUB720919 DDX720919 DNT720919 DXP720919 EHL720919 ERH720919 FBD720919 FKZ720919 FUV720919 GER720919 GON720919 GYJ720919 HIF720919 HSB720919 IBX720919 ILT720919 IVP720919 JFL720919 JPH720919 JZD720919 KIZ720919 KSV720919 LCR720919 LMN720919 LWJ720919 MGF720919 MQB720919 MZX720919 NJT720919 NTP720919 ODL720919 ONH720919 OXD720919 PGZ720919 PQV720919 QAR720919 QKN720919 QUJ720919 REF720919 ROB720919 RXX720919 SHT720919 SRP720919 TBL720919 TLH720919 TVD720919 UEZ720919 UOV720919 UYR720919 VIN720919 VSJ720919 WCF720919 WMB720919 WVX720919 P786456 JL786455 TH786455 ADD786455 AMZ786455 AWV786455 BGR786455 BQN786455 CAJ786455 CKF786455 CUB786455 DDX786455 DNT786455 DXP786455 EHL786455 ERH786455 FBD786455 FKZ786455 FUV786455 GER786455 GON786455 GYJ786455 HIF786455 HSB786455 IBX786455 ILT786455 IVP786455 JFL786455 JPH786455 JZD786455 KIZ786455 KSV786455 LCR786455 LMN786455 LWJ786455 MGF786455 MQB786455 MZX786455 NJT786455 NTP786455 ODL786455 ONH786455 OXD786455 PGZ786455 PQV786455 QAR786455 QKN786455 QUJ786455 REF786455 ROB786455 RXX786455 SHT786455 SRP786455 TBL786455 TLH786455 TVD786455 UEZ786455 UOV786455 UYR786455 VIN786455 VSJ786455 WCF786455 WMB786455 WVX786455 P851992 JL851991 TH851991 ADD851991 AMZ851991 AWV851991 BGR851991 BQN851991 CAJ851991 CKF851991 CUB851991 DDX851991 DNT851991 DXP851991 EHL851991 ERH851991 FBD851991 FKZ851991 FUV851991 GER851991 GON851991 GYJ851991 HIF851991 HSB851991 IBX851991 ILT851991 IVP851991 JFL851991 JPH851991 JZD851991 KIZ851991 KSV851991 LCR851991 LMN851991 LWJ851991 MGF851991 MQB851991 MZX851991 NJT851991 NTP851991 ODL851991 ONH851991 OXD851991 PGZ851991 PQV851991 QAR851991 QKN851991 QUJ851991 REF851991 ROB851991 RXX851991 SHT851991 SRP851991 TBL851991 TLH851991 TVD851991 UEZ851991 UOV851991 UYR851991 VIN851991 VSJ851991 WCF851991 WMB851991 WVX851991 P917528 JL917527 TH917527 ADD917527 AMZ917527 AWV917527 BGR917527 BQN917527 CAJ917527 CKF917527 CUB917527 DDX917527 DNT917527 DXP917527 EHL917527 ERH917527 FBD917527 FKZ917527 FUV917527 GER917527 GON917527 GYJ917527 HIF917527 HSB917527 IBX917527 ILT917527 IVP917527 JFL917527 JPH917527 JZD917527 KIZ917527 KSV917527 LCR917527 LMN917527 LWJ917527 MGF917527 MQB917527 MZX917527 NJT917527 NTP917527 ODL917527 ONH917527 OXD917527 PGZ917527 PQV917527 QAR917527 QKN917527 QUJ917527 REF917527 ROB917527 RXX917527 SHT917527 SRP917527 TBL917527 TLH917527 TVD917527 UEZ917527 UOV917527 UYR917527 VIN917527 VSJ917527 WCF917527 WMB917527 WVX917527 P983064 JL983063 TH983063 ADD983063 AMZ983063 AWV983063 BGR983063 BQN983063 CAJ983063 CKF983063 CUB983063 DDX983063 DNT983063 DXP983063 EHL983063 ERH983063 FBD983063 FKZ983063 FUV983063 GER983063 GON983063 GYJ983063 HIF983063 HSB983063 IBX983063 ILT983063 IVP983063 JFL983063 JPH983063 JZD983063 KIZ983063 KSV983063 LCR983063 LMN983063 LWJ983063 MGF983063 MQB983063 MZX983063 NJT983063 NTP983063 ODL983063 ONH983063 OXD983063 PGZ983063 PQV983063 QAR983063 QKN983063 QUJ983063 REF983063 ROB983063 RXX983063 SHT983063 SRP983063 TBL983063 TLH983063 TVD983063 UEZ983063 UOV983063 UYR983063 VIN983063 VSJ983063 WCF983063 WMB983063 WVX983063 N13 JJ11 TF11 ADB11 AMX11 AWT11 BGP11 BQL11 CAH11 CKD11 CTZ11 DDV11 DNR11 DXN11 EHJ11 ERF11 FBB11 FKX11 FUT11 GEP11 GOL11 GYH11 HID11 HRZ11 IBV11 ILR11 IVN11 JFJ11 JPF11 JZB11 KIX11 KST11 LCP11 LML11 LWH11 MGD11 MPZ11 MZV11 NJR11 NTN11 ODJ11 ONF11 OXB11 PGX11 PQT11 QAP11 QKL11 QUH11 RED11 RNZ11 RXV11 SHR11 SRN11 TBJ11 TLF11 TVB11 UEX11 UOT11 UYP11 VIL11 VSH11 WCD11 WLZ11 WVV11 P65564 JL65563 TH65563 ADD65563 AMZ65563 AWV65563 BGR65563 BQN65563 CAJ65563 CKF65563 CUB65563 DDX65563 DNT65563 DXP65563 EHL65563 ERH65563 FBD65563 FKZ65563 FUV65563 GER65563 GON65563 GYJ65563 HIF65563 HSB65563 IBX65563 ILT65563 IVP65563 JFL65563 JPH65563 JZD65563 KIZ65563 KSV65563 LCR65563 LMN65563 LWJ65563 MGF65563 MQB65563 MZX65563 NJT65563 NTP65563 ODL65563 ONH65563 OXD65563 PGZ65563 PQV65563 QAR65563 QKN65563 QUJ65563 REF65563 ROB65563 RXX65563 SHT65563 SRP65563 TBL65563 TLH65563 TVD65563 UEZ65563 UOV65563 UYR65563 VIN65563 VSJ65563 WCF65563 WMB65563 WVX65563 P131100 JL131099 TH131099 ADD131099 AMZ131099 AWV131099 BGR131099 BQN131099 CAJ131099 CKF131099 CUB131099 DDX131099 DNT131099 DXP131099 EHL131099 ERH131099 FBD131099 FKZ131099 FUV131099 GER131099 GON131099 GYJ131099 HIF131099 HSB131099 IBX131099 ILT131099 IVP131099 JFL131099 JPH131099 JZD131099 KIZ131099 KSV131099 LCR131099 LMN131099 LWJ131099 MGF131099 MQB131099 MZX131099 NJT131099 NTP131099 ODL131099 ONH131099 OXD131099 PGZ131099 PQV131099 QAR131099 QKN131099 QUJ131099 REF131099 ROB131099 RXX131099 SHT131099 SRP131099 TBL131099 TLH131099 TVD131099 UEZ131099 UOV131099 UYR131099 VIN131099 VSJ131099 WCF131099 WMB131099 WVX131099 P196636 JL196635 TH196635 ADD196635 AMZ196635 AWV196635 BGR196635 BQN196635 CAJ196635 CKF196635 CUB196635 DDX196635 DNT196635 DXP196635 EHL196635 ERH196635 FBD196635 FKZ196635 FUV196635 GER196635 GON196635 GYJ196635 HIF196635 HSB196635 IBX196635 ILT196635 IVP196635 JFL196635 JPH196635 JZD196635 KIZ196635 KSV196635 LCR196635 LMN196635 LWJ196635 MGF196635 MQB196635 MZX196635 NJT196635 NTP196635 ODL196635 ONH196635 OXD196635 PGZ196635 PQV196635 QAR196635 QKN196635 QUJ196635 REF196635 ROB196635 RXX196635 SHT196635 SRP196635 TBL196635 TLH196635 TVD196635 UEZ196635 UOV196635 UYR196635 VIN196635 VSJ196635 WCF196635 WMB196635 WVX196635 P262172 JL262171 TH262171 ADD262171 AMZ262171 AWV262171 BGR262171 BQN262171 CAJ262171 CKF262171 CUB262171 DDX262171 DNT262171 DXP262171 EHL262171 ERH262171 FBD262171 FKZ262171 FUV262171 GER262171 GON262171 GYJ262171 HIF262171 HSB262171 IBX262171 ILT262171 IVP262171 JFL262171 JPH262171 JZD262171 KIZ262171 KSV262171 LCR262171 LMN262171 LWJ262171 MGF262171 MQB262171 MZX262171 NJT262171 NTP262171 ODL262171 ONH262171 OXD262171 PGZ262171 PQV262171 QAR262171 QKN262171 QUJ262171 REF262171 ROB262171 RXX262171 SHT262171 SRP262171 TBL262171 TLH262171 TVD262171 UEZ262171 UOV262171 UYR262171 VIN262171 VSJ262171 WCF262171 WMB262171 WVX262171 P327708 JL327707 TH327707 ADD327707 AMZ327707 AWV327707 BGR327707 BQN327707 CAJ327707 CKF327707 CUB327707 DDX327707 DNT327707 DXP327707 EHL327707 ERH327707 FBD327707 FKZ327707 FUV327707 GER327707 GON327707 GYJ327707 HIF327707 HSB327707 IBX327707 ILT327707 IVP327707 JFL327707 JPH327707 JZD327707 KIZ327707 KSV327707 LCR327707 LMN327707 LWJ327707 MGF327707 MQB327707 MZX327707 NJT327707 NTP327707 ODL327707 ONH327707 OXD327707 PGZ327707 PQV327707 QAR327707 QKN327707 QUJ327707 REF327707 ROB327707 RXX327707 SHT327707 SRP327707 TBL327707 TLH327707 TVD327707 UEZ327707 UOV327707 UYR327707 VIN327707 VSJ327707 WCF327707 WMB327707 WVX327707 P393244 JL393243 TH393243 ADD393243 AMZ393243 AWV393243 BGR393243 BQN393243 CAJ393243 CKF393243 CUB393243 DDX393243 DNT393243 DXP393243 EHL393243 ERH393243 FBD393243 FKZ393243 FUV393243 GER393243 GON393243 GYJ393243 HIF393243 HSB393243 IBX393243 ILT393243 IVP393243 JFL393243 JPH393243 JZD393243 KIZ393243 KSV393243 LCR393243 LMN393243 LWJ393243 MGF393243 MQB393243 MZX393243 NJT393243 NTP393243 ODL393243 ONH393243 OXD393243 PGZ393243 PQV393243 QAR393243 QKN393243 QUJ393243 REF393243 ROB393243 RXX393243 SHT393243 SRP393243 TBL393243 TLH393243 TVD393243 UEZ393243 UOV393243 UYR393243 VIN393243 VSJ393243 WCF393243 WMB393243 WVX393243 P458780 JL458779 TH458779 ADD458779 AMZ458779 AWV458779 BGR458779 BQN458779 CAJ458779 CKF458779 CUB458779 DDX458779 DNT458779 DXP458779 EHL458779 ERH458779 FBD458779 FKZ458779 FUV458779 GER458779 GON458779 GYJ458779 HIF458779 HSB458779 IBX458779 ILT458779 IVP458779 JFL458779 JPH458779 JZD458779 KIZ458779 KSV458779 LCR458779 LMN458779 LWJ458779 MGF458779 MQB458779 MZX458779 NJT458779 NTP458779 ODL458779 ONH458779 OXD458779 PGZ458779 PQV458779 QAR458779 QKN458779 QUJ458779 REF458779 ROB458779 RXX458779 SHT458779 SRP458779 TBL458779 TLH458779 TVD458779 UEZ458779 UOV458779 UYR458779 VIN458779 VSJ458779 WCF458779 WMB458779 WVX458779 P524316 JL524315 TH524315 ADD524315 AMZ524315 AWV524315 BGR524315 BQN524315 CAJ524315 CKF524315 CUB524315 DDX524315 DNT524315 DXP524315 EHL524315 ERH524315 FBD524315 FKZ524315 FUV524315 GER524315 GON524315 GYJ524315 HIF524315 HSB524315 IBX524315 ILT524315 IVP524315 JFL524315 JPH524315 JZD524315 KIZ524315 KSV524315 LCR524315 LMN524315 LWJ524315 MGF524315 MQB524315 MZX524315 NJT524315 NTP524315 ODL524315 ONH524315 OXD524315 PGZ524315 PQV524315 QAR524315 QKN524315 QUJ524315 REF524315 ROB524315 RXX524315 SHT524315 SRP524315 TBL524315 TLH524315 TVD524315 UEZ524315 UOV524315 UYR524315 VIN524315 VSJ524315 WCF524315 WMB524315 WVX524315 P589852 JL589851 TH589851 ADD589851 AMZ589851 AWV589851 BGR589851 BQN589851 CAJ589851 CKF589851 CUB589851 DDX589851 DNT589851 DXP589851 EHL589851 ERH589851 FBD589851 FKZ589851 FUV589851 GER589851 GON589851 GYJ589851 HIF589851 HSB589851 IBX589851 ILT589851 IVP589851 JFL589851 JPH589851 JZD589851 KIZ589851 KSV589851 LCR589851 LMN589851 LWJ589851 MGF589851 MQB589851 MZX589851 NJT589851 NTP589851 ODL589851 ONH589851 OXD589851 PGZ589851 PQV589851 QAR589851 QKN589851 QUJ589851 REF589851 ROB589851 RXX589851 SHT589851 SRP589851 TBL589851 TLH589851 TVD589851 UEZ589851 UOV589851 UYR589851 VIN589851 VSJ589851 WCF589851 WMB589851 WVX589851 P655388 JL655387 TH655387 ADD655387 AMZ655387 AWV655387 BGR655387 BQN655387 CAJ655387 CKF655387 CUB655387 DDX655387 DNT655387 DXP655387 EHL655387 ERH655387 FBD655387 FKZ655387 FUV655387 GER655387 GON655387 GYJ655387 HIF655387 HSB655387 IBX655387 ILT655387 IVP655387 JFL655387 JPH655387 JZD655387 KIZ655387 KSV655387 LCR655387 LMN655387 LWJ655387 MGF655387 MQB655387 MZX655387 NJT655387 NTP655387 ODL655387 ONH655387 OXD655387 PGZ655387 PQV655387 QAR655387 QKN655387 QUJ655387 REF655387 ROB655387 RXX655387 SHT655387 SRP655387 TBL655387 TLH655387 TVD655387 UEZ655387 UOV655387 UYR655387 VIN655387 VSJ655387 WCF655387 WMB655387 WVX655387 P720924 JL720923 TH720923 ADD720923 AMZ720923 AWV720923 BGR720923 BQN720923 CAJ720923 CKF720923 CUB720923 DDX720923 DNT720923 DXP720923 EHL720923 ERH720923 FBD720923 FKZ720923 FUV720923 GER720923 GON720923 GYJ720923 HIF720923 HSB720923 IBX720923 ILT720923 IVP720923 JFL720923 JPH720923 JZD720923 KIZ720923 KSV720923 LCR720923 LMN720923 LWJ720923 MGF720923 MQB720923 MZX720923 NJT720923 NTP720923 ODL720923 ONH720923 OXD720923 PGZ720923 PQV720923 QAR720923 QKN720923 QUJ720923 REF720923 ROB720923 RXX720923 SHT720923 SRP720923 TBL720923 TLH720923 TVD720923 UEZ720923 UOV720923 UYR720923 VIN720923 VSJ720923 WCF720923 WMB720923 WVX720923 P786460 JL786459 TH786459 ADD786459 AMZ786459 AWV786459 BGR786459 BQN786459 CAJ786459 CKF786459 CUB786459 DDX786459 DNT786459 DXP786459 EHL786459 ERH786459 FBD786459 FKZ786459 FUV786459 GER786459 GON786459 GYJ786459 HIF786459 HSB786459 IBX786459 ILT786459 IVP786459 JFL786459 JPH786459 JZD786459 KIZ786459 KSV786459 LCR786459 LMN786459 LWJ786459 MGF786459 MQB786459 MZX786459 NJT786459 NTP786459 ODL786459 ONH786459 OXD786459 PGZ786459 PQV786459 QAR786459 QKN786459 QUJ786459 REF786459 ROB786459 RXX786459 SHT786459 SRP786459 TBL786459 TLH786459 TVD786459 UEZ786459 UOV786459 UYR786459 VIN786459 VSJ786459 WCF786459 WMB786459 WVX786459 P851996 JL851995 TH851995 ADD851995 AMZ851995 AWV851995 BGR851995 BQN851995 CAJ851995 CKF851995 CUB851995 DDX851995 DNT851995 DXP851995 EHL851995 ERH851995 FBD851995 FKZ851995 FUV851995 GER851995 GON851995 GYJ851995 HIF851995 HSB851995 IBX851995 ILT851995 IVP851995 JFL851995 JPH851995 JZD851995 KIZ851995 KSV851995 LCR851995 LMN851995 LWJ851995 MGF851995 MQB851995 MZX851995 NJT851995 NTP851995 ODL851995 ONH851995 OXD851995 PGZ851995 PQV851995 QAR851995 QKN851995 QUJ851995 REF851995 ROB851995 RXX851995 SHT851995 SRP851995 TBL851995 TLH851995 TVD851995 UEZ851995 UOV851995 UYR851995 VIN851995 VSJ851995 WCF851995 WMB851995 WVX851995 P917532 JL917531 TH917531 ADD917531 AMZ917531 AWV917531 BGR917531 BQN917531 CAJ917531 CKF917531 CUB917531 DDX917531 DNT917531 DXP917531 EHL917531 ERH917531 FBD917531 FKZ917531 FUV917531 GER917531 GON917531 GYJ917531 HIF917531 HSB917531 IBX917531 ILT917531 IVP917531 JFL917531 JPH917531 JZD917531 KIZ917531 KSV917531 LCR917531 LMN917531 LWJ917531 MGF917531 MQB917531 MZX917531 NJT917531 NTP917531 ODL917531 ONH917531 OXD917531 PGZ917531 PQV917531 QAR917531 QKN917531 QUJ917531 REF917531 ROB917531 RXX917531 SHT917531 SRP917531 TBL917531 TLH917531 TVD917531 UEZ917531 UOV917531 UYR917531 VIN917531 VSJ917531 WCF917531 WMB917531 WVX917531 P983068 JL983067 TH983067 ADD983067 AMZ983067 AWV983067 BGR983067 BQN983067 CAJ983067 CKF983067 CUB983067 DDX983067 DNT983067 DXP983067 EHL983067 ERH983067 FBD983067 FKZ983067 FUV983067 GER983067 GON983067 GYJ983067 HIF983067 HSB983067 IBX983067 ILT983067 IVP983067 JFL983067 JPH983067 JZD983067 KIZ983067 KSV983067 LCR983067 LMN983067 LWJ983067 MGF983067 MQB983067 MZX983067 NJT983067 NTP983067 ODL983067 ONH983067 OXD983067 PGZ983067 PQV983067 QAR983067 QKN983067 QUJ983067 REF983067 ROB983067 RXX983067 SHT983067 SRP983067 TBL983067 TLH983067 TVD983067 UEZ983067 UOV983067 UYR983067 VIN983067 VSJ983067 WCF983067 WMB983067 WVX983067 N3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P65556 JL65555 TH65555 ADD65555 AMZ65555 AWV65555 BGR65555 BQN65555 CAJ65555 CKF65555 CUB65555 DDX65555 DNT65555 DXP65555 EHL65555 ERH65555 FBD65555 FKZ65555 FUV65555 GER65555 GON65555 GYJ65555 HIF65555 HSB65555 IBX65555 ILT65555 IVP65555 JFL65555 JPH65555 JZD65555 KIZ65555 KSV65555 LCR65555 LMN65555 LWJ65555 MGF65555 MQB65555 MZX65555 NJT65555 NTP65555 ODL65555 ONH65555 OXD65555 PGZ65555 PQV65555 QAR65555 QKN65555 QUJ65555 REF65555 ROB65555 RXX65555 SHT65555 SRP65555 TBL65555 TLH65555 TVD65555 UEZ65555 UOV65555 UYR65555 VIN65555 VSJ65555 WCF65555 WMB65555 WVX65555 P131092 JL131091 TH131091 ADD131091 AMZ131091 AWV131091 BGR131091 BQN131091 CAJ131091 CKF131091 CUB131091 DDX131091 DNT131091 DXP131091 EHL131091 ERH131091 FBD131091 FKZ131091 FUV131091 GER131091 GON131091 GYJ131091 HIF131091 HSB131091 IBX131091 ILT131091 IVP131091 JFL131091 JPH131091 JZD131091 KIZ131091 KSV131091 LCR131091 LMN131091 LWJ131091 MGF131091 MQB131091 MZX131091 NJT131091 NTP131091 ODL131091 ONH131091 OXD131091 PGZ131091 PQV131091 QAR131091 QKN131091 QUJ131091 REF131091 ROB131091 RXX131091 SHT131091 SRP131091 TBL131091 TLH131091 TVD131091 UEZ131091 UOV131091 UYR131091 VIN131091 VSJ131091 WCF131091 WMB131091 WVX131091 P196628 JL196627 TH196627 ADD196627 AMZ196627 AWV196627 BGR196627 BQN196627 CAJ196627 CKF196627 CUB196627 DDX196627 DNT196627 DXP196627 EHL196627 ERH196627 FBD196627 FKZ196627 FUV196627 GER196627 GON196627 GYJ196627 HIF196627 HSB196627 IBX196627 ILT196627 IVP196627 JFL196627 JPH196627 JZD196627 KIZ196627 KSV196627 LCR196627 LMN196627 LWJ196627 MGF196627 MQB196627 MZX196627 NJT196627 NTP196627 ODL196627 ONH196627 OXD196627 PGZ196627 PQV196627 QAR196627 QKN196627 QUJ196627 REF196627 ROB196627 RXX196627 SHT196627 SRP196627 TBL196627 TLH196627 TVD196627 UEZ196627 UOV196627 UYR196627 VIN196627 VSJ196627 WCF196627 WMB196627 WVX196627 P262164 JL262163 TH262163 ADD262163 AMZ262163 AWV262163 BGR262163 BQN262163 CAJ262163 CKF262163 CUB262163 DDX262163 DNT262163 DXP262163 EHL262163 ERH262163 FBD262163 FKZ262163 FUV262163 GER262163 GON262163 GYJ262163 HIF262163 HSB262163 IBX262163 ILT262163 IVP262163 JFL262163 JPH262163 JZD262163 KIZ262163 KSV262163 LCR262163 LMN262163 LWJ262163 MGF262163 MQB262163 MZX262163 NJT262163 NTP262163 ODL262163 ONH262163 OXD262163 PGZ262163 PQV262163 QAR262163 QKN262163 QUJ262163 REF262163 ROB262163 RXX262163 SHT262163 SRP262163 TBL262163 TLH262163 TVD262163 UEZ262163 UOV262163 UYR262163 VIN262163 VSJ262163 WCF262163 WMB262163 WVX262163 P327700 JL327699 TH327699 ADD327699 AMZ327699 AWV327699 BGR327699 BQN327699 CAJ327699 CKF327699 CUB327699 DDX327699 DNT327699 DXP327699 EHL327699 ERH327699 FBD327699 FKZ327699 FUV327699 GER327699 GON327699 GYJ327699 HIF327699 HSB327699 IBX327699 ILT327699 IVP327699 JFL327699 JPH327699 JZD327699 KIZ327699 KSV327699 LCR327699 LMN327699 LWJ327699 MGF327699 MQB327699 MZX327699 NJT327699 NTP327699 ODL327699 ONH327699 OXD327699 PGZ327699 PQV327699 QAR327699 QKN327699 QUJ327699 REF327699 ROB327699 RXX327699 SHT327699 SRP327699 TBL327699 TLH327699 TVD327699 UEZ327699 UOV327699 UYR327699 VIN327699 VSJ327699 WCF327699 WMB327699 WVX327699 P393236 JL393235 TH393235 ADD393235 AMZ393235 AWV393235 BGR393235 BQN393235 CAJ393235 CKF393235 CUB393235 DDX393235 DNT393235 DXP393235 EHL393235 ERH393235 FBD393235 FKZ393235 FUV393235 GER393235 GON393235 GYJ393235 HIF393235 HSB393235 IBX393235 ILT393235 IVP393235 JFL393235 JPH393235 JZD393235 KIZ393235 KSV393235 LCR393235 LMN393235 LWJ393235 MGF393235 MQB393235 MZX393235 NJT393235 NTP393235 ODL393235 ONH393235 OXD393235 PGZ393235 PQV393235 QAR393235 QKN393235 QUJ393235 REF393235 ROB393235 RXX393235 SHT393235 SRP393235 TBL393235 TLH393235 TVD393235 UEZ393235 UOV393235 UYR393235 VIN393235 VSJ393235 WCF393235 WMB393235 WVX393235 P458772 JL458771 TH458771 ADD458771 AMZ458771 AWV458771 BGR458771 BQN458771 CAJ458771 CKF458771 CUB458771 DDX458771 DNT458771 DXP458771 EHL458771 ERH458771 FBD458771 FKZ458771 FUV458771 GER458771 GON458771 GYJ458771 HIF458771 HSB458771 IBX458771 ILT458771 IVP458771 JFL458771 JPH458771 JZD458771 KIZ458771 KSV458771 LCR458771 LMN458771 LWJ458771 MGF458771 MQB458771 MZX458771 NJT458771 NTP458771 ODL458771 ONH458771 OXD458771 PGZ458771 PQV458771 QAR458771 QKN458771 QUJ458771 REF458771 ROB458771 RXX458771 SHT458771 SRP458771 TBL458771 TLH458771 TVD458771 UEZ458771 UOV458771 UYR458771 VIN458771 VSJ458771 WCF458771 WMB458771 WVX458771 P524308 JL524307 TH524307 ADD524307 AMZ524307 AWV524307 BGR524307 BQN524307 CAJ524307 CKF524307 CUB524307 DDX524307 DNT524307 DXP524307 EHL524307 ERH524307 FBD524307 FKZ524307 FUV524307 GER524307 GON524307 GYJ524307 HIF524307 HSB524307 IBX524307 ILT524307 IVP524307 JFL524307 JPH524307 JZD524307 KIZ524307 KSV524307 LCR524307 LMN524307 LWJ524307 MGF524307 MQB524307 MZX524307 NJT524307 NTP524307 ODL524307 ONH524307 OXD524307 PGZ524307 PQV524307 QAR524307 QKN524307 QUJ524307 REF524307 ROB524307 RXX524307 SHT524307 SRP524307 TBL524307 TLH524307 TVD524307 UEZ524307 UOV524307 UYR524307 VIN524307 VSJ524307 WCF524307 WMB524307 WVX524307 P589844 JL589843 TH589843 ADD589843 AMZ589843 AWV589843 BGR589843 BQN589843 CAJ589843 CKF589843 CUB589843 DDX589843 DNT589843 DXP589843 EHL589843 ERH589843 FBD589843 FKZ589843 FUV589843 GER589843 GON589843 GYJ589843 HIF589843 HSB589843 IBX589843 ILT589843 IVP589843 JFL589843 JPH589843 JZD589843 KIZ589843 KSV589843 LCR589843 LMN589843 LWJ589843 MGF589843 MQB589843 MZX589843 NJT589843 NTP589843 ODL589843 ONH589843 OXD589843 PGZ589843 PQV589843 QAR589843 QKN589843 QUJ589843 REF589843 ROB589843 RXX589843 SHT589843 SRP589843 TBL589843 TLH589843 TVD589843 UEZ589843 UOV589843 UYR589843 VIN589843 VSJ589843 WCF589843 WMB589843 WVX589843 P655380 JL655379 TH655379 ADD655379 AMZ655379 AWV655379 BGR655379 BQN655379 CAJ655379 CKF655379 CUB655379 DDX655379 DNT655379 DXP655379 EHL655379 ERH655379 FBD655379 FKZ655379 FUV655379 GER655379 GON655379 GYJ655379 HIF655379 HSB655379 IBX655379 ILT655379 IVP655379 JFL655379 JPH655379 JZD655379 KIZ655379 KSV655379 LCR655379 LMN655379 LWJ655379 MGF655379 MQB655379 MZX655379 NJT655379 NTP655379 ODL655379 ONH655379 OXD655379 PGZ655379 PQV655379 QAR655379 QKN655379 QUJ655379 REF655379 ROB655379 RXX655379 SHT655379 SRP655379 TBL655379 TLH655379 TVD655379 UEZ655379 UOV655379 UYR655379 VIN655379 VSJ655379 WCF655379 WMB655379 WVX655379 P720916 JL720915 TH720915 ADD720915 AMZ720915 AWV720915 BGR720915 BQN720915 CAJ720915 CKF720915 CUB720915 DDX720915 DNT720915 DXP720915 EHL720915 ERH720915 FBD720915 FKZ720915 FUV720915 GER720915 GON720915 GYJ720915 HIF720915 HSB720915 IBX720915 ILT720915 IVP720915 JFL720915 JPH720915 JZD720915 KIZ720915 KSV720915 LCR720915 LMN720915 LWJ720915 MGF720915 MQB720915 MZX720915 NJT720915 NTP720915 ODL720915 ONH720915 OXD720915 PGZ720915 PQV720915 QAR720915 QKN720915 QUJ720915 REF720915 ROB720915 RXX720915 SHT720915 SRP720915 TBL720915 TLH720915 TVD720915 UEZ720915 UOV720915 UYR720915 VIN720915 VSJ720915 WCF720915 WMB720915 WVX720915 P786452 JL786451 TH786451 ADD786451 AMZ786451 AWV786451 BGR786451 BQN786451 CAJ786451 CKF786451 CUB786451 DDX786451 DNT786451 DXP786451 EHL786451 ERH786451 FBD786451 FKZ786451 FUV786451 GER786451 GON786451 GYJ786451 HIF786451 HSB786451 IBX786451 ILT786451 IVP786451 JFL786451 JPH786451 JZD786451 KIZ786451 KSV786451 LCR786451 LMN786451 LWJ786451 MGF786451 MQB786451 MZX786451 NJT786451 NTP786451 ODL786451 ONH786451 OXD786451 PGZ786451 PQV786451 QAR786451 QKN786451 QUJ786451 REF786451 ROB786451 RXX786451 SHT786451 SRP786451 TBL786451 TLH786451 TVD786451 UEZ786451 UOV786451 UYR786451 VIN786451 VSJ786451 WCF786451 WMB786451 WVX786451 P851988 JL851987 TH851987 ADD851987 AMZ851987 AWV851987 BGR851987 BQN851987 CAJ851987 CKF851987 CUB851987 DDX851987 DNT851987 DXP851987 EHL851987 ERH851987 FBD851987 FKZ851987 FUV851987 GER851987 GON851987 GYJ851987 HIF851987 HSB851987 IBX851987 ILT851987 IVP851987 JFL851987 JPH851987 JZD851987 KIZ851987 KSV851987 LCR851987 LMN851987 LWJ851987 MGF851987 MQB851987 MZX851987 NJT851987 NTP851987 ODL851987 ONH851987 OXD851987 PGZ851987 PQV851987 QAR851987 QKN851987 QUJ851987 REF851987 ROB851987 RXX851987 SHT851987 SRP851987 TBL851987 TLH851987 TVD851987 UEZ851987 UOV851987 UYR851987 VIN851987 VSJ851987 WCF851987 WMB851987 WVX851987 P917524 JL917523 TH917523 ADD917523 AMZ917523 AWV917523 BGR917523 BQN917523 CAJ917523 CKF917523 CUB917523 DDX917523 DNT917523 DXP917523 EHL917523 ERH917523 FBD917523 FKZ917523 FUV917523 GER917523 GON917523 GYJ917523 HIF917523 HSB917523 IBX917523 ILT917523 IVP917523 JFL917523 JPH917523 JZD917523 KIZ917523 KSV917523 LCR917523 LMN917523 LWJ917523 MGF917523 MQB917523 MZX917523 NJT917523 NTP917523 ODL917523 ONH917523 OXD917523 PGZ917523 PQV917523 QAR917523 QKN917523 QUJ917523 REF917523 ROB917523 RXX917523 SHT917523 SRP917523 TBL917523 TLH917523 TVD917523 UEZ917523 UOV917523 UYR917523 VIN917523 VSJ917523 WCF917523 WMB917523 WVX917523 P983060 JL983059 TH983059 ADD983059 AMZ983059 AWV983059 BGR983059 BQN983059 CAJ983059 CKF983059 CUB983059 DDX983059 DNT983059 DXP983059 EHL983059 ERH983059 FBD983059 FKZ983059 FUV983059 GER983059 GON983059 GYJ983059 HIF983059 HSB983059 IBX983059 ILT983059 IVP983059 JFL983059 JPH983059 JZD983059 KIZ983059 KSV983059 LCR983059 LMN983059 LWJ983059 MGF983059 MQB983059 MZX983059 NJT983059 NTP983059 ODL983059 ONH983059 OXD983059 PGZ983059 PQV983059 QAR983059 QKN983059 QUJ983059 REF983059 ROB983059 RXX983059 SHT983059 SRP983059 TBL983059 TLH983059 TVD983059 UEZ983059 UOV983059 UYR983059 VIN983059 VSJ983059 WCF983059 WMB983059 WVX983059</xm:sqref>
        </x14:dataValidation>
        <x14:dataValidation type="whole" operator="greaterThanOrEqual" allowBlank="1" showInputMessage="1" showErrorMessage="1" errorTitle="Invalid Entry" error="Enter a whole number_x000a_greater than or equal to zero" promptTitle="ENTER:" prompt="Unexposed Cases" xr:uid="{5F4F1987-6644-9445-8D36-089BC43287B2}">
          <x14:formula1>
            <xm:f>0</xm:f>
          </x14:formula1>
          <xm:sqref>W13 JS11 TO11 ADK11 ANG11 AXC11 BGY11 BQU11 CAQ11 CKM11 CUI11 DEE11 DOA11 DXW11 EHS11 ERO11 FBK11 FLG11 FVC11 GEY11 GOU11 GYQ11 HIM11 HSI11 ICE11 IMA11 IVW11 JFS11 JPO11 JZK11 KJG11 KTC11 LCY11 LMU11 LWQ11 MGM11 MQI11 NAE11 NKA11 NTW11 ODS11 ONO11 OXK11 PHG11 PRC11 QAY11 QKU11 QUQ11 REM11 ROI11 RYE11 SIA11 SRW11 TBS11 TLO11 TVK11 UFG11 UPC11 UYY11 VIU11 VSQ11 WCM11 WMI11 WWE11 Y65565 JU65563 TQ65563 ADM65563 ANI65563 AXE65563 BHA65563 BQW65563 CAS65563 CKO65563 CUK65563 DEG65563 DOC65563 DXY65563 EHU65563 ERQ65563 FBM65563 FLI65563 FVE65563 GFA65563 GOW65563 GYS65563 HIO65563 HSK65563 ICG65563 IMC65563 IVY65563 JFU65563 JPQ65563 JZM65563 KJI65563 KTE65563 LDA65563 LMW65563 LWS65563 MGO65563 MQK65563 NAG65563 NKC65563 NTY65563 ODU65563 ONQ65563 OXM65563 PHI65563 PRE65563 QBA65563 QKW65563 QUS65563 REO65563 ROK65563 RYG65563 SIC65563 SRY65563 TBU65563 TLQ65563 TVM65563 UFI65563 UPE65563 UZA65563 VIW65563 VSS65563 WCO65563 WMK65563 WWG65563 Y131101 JU131099 TQ131099 ADM131099 ANI131099 AXE131099 BHA131099 BQW131099 CAS131099 CKO131099 CUK131099 DEG131099 DOC131099 DXY131099 EHU131099 ERQ131099 FBM131099 FLI131099 FVE131099 GFA131099 GOW131099 GYS131099 HIO131099 HSK131099 ICG131099 IMC131099 IVY131099 JFU131099 JPQ131099 JZM131099 KJI131099 KTE131099 LDA131099 LMW131099 LWS131099 MGO131099 MQK131099 NAG131099 NKC131099 NTY131099 ODU131099 ONQ131099 OXM131099 PHI131099 PRE131099 QBA131099 QKW131099 QUS131099 REO131099 ROK131099 RYG131099 SIC131099 SRY131099 TBU131099 TLQ131099 TVM131099 UFI131099 UPE131099 UZA131099 VIW131099 VSS131099 WCO131099 WMK131099 WWG131099 Y196637 JU196635 TQ196635 ADM196635 ANI196635 AXE196635 BHA196635 BQW196635 CAS196635 CKO196635 CUK196635 DEG196635 DOC196635 DXY196635 EHU196635 ERQ196635 FBM196635 FLI196635 FVE196635 GFA196635 GOW196635 GYS196635 HIO196635 HSK196635 ICG196635 IMC196635 IVY196635 JFU196635 JPQ196635 JZM196635 KJI196635 KTE196635 LDA196635 LMW196635 LWS196635 MGO196635 MQK196635 NAG196635 NKC196635 NTY196635 ODU196635 ONQ196635 OXM196635 PHI196635 PRE196635 QBA196635 QKW196635 QUS196635 REO196635 ROK196635 RYG196635 SIC196635 SRY196635 TBU196635 TLQ196635 TVM196635 UFI196635 UPE196635 UZA196635 VIW196635 VSS196635 WCO196635 WMK196635 WWG196635 Y262173 JU262171 TQ262171 ADM262171 ANI262171 AXE262171 BHA262171 BQW262171 CAS262171 CKO262171 CUK262171 DEG262171 DOC262171 DXY262171 EHU262171 ERQ262171 FBM262171 FLI262171 FVE262171 GFA262171 GOW262171 GYS262171 HIO262171 HSK262171 ICG262171 IMC262171 IVY262171 JFU262171 JPQ262171 JZM262171 KJI262171 KTE262171 LDA262171 LMW262171 LWS262171 MGO262171 MQK262171 NAG262171 NKC262171 NTY262171 ODU262171 ONQ262171 OXM262171 PHI262171 PRE262171 QBA262171 QKW262171 QUS262171 REO262171 ROK262171 RYG262171 SIC262171 SRY262171 TBU262171 TLQ262171 TVM262171 UFI262171 UPE262171 UZA262171 VIW262171 VSS262171 WCO262171 WMK262171 WWG262171 Y327709 JU327707 TQ327707 ADM327707 ANI327707 AXE327707 BHA327707 BQW327707 CAS327707 CKO327707 CUK327707 DEG327707 DOC327707 DXY327707 EHU327707 ERQ327707 FBM327707 FLI327707 FVE327707 GFA327707 GOW327707 GYS327707 HIO327707 HSK327707 ICG327707 IMC327707 IVY327707 JFU327707 JPQ327707 JZM327707 KJI327707 KTE327707 LDA327707 LMW327707 LWS327707 MGO327707 MQK327707 NAG327707 NKC327707 NTY327707 ODU327707 ONQ327707 OXM327707 PHI327707 PRE327707 QBA327707 QKW327707 QUS327707 REO327707 ROK327707 RYG327707 SIC327707 SRY327707 TBU327707 TLQ327707 TVM327707 UFI327707 UPE327707 UZA327707 VIW327707 VSS327707 WCO327707 WMK327707 WWG327707 Y393245 JU393243 TQ393243 ADM393243 ANI393243 AXE393243 BHA393243 BQW393243 CAS393243 CKO393243 CUK393243 DEG393243 DOC393243 DXY393243 EHU393243 ERQ393243 FBM393243 FLI393243 FVE393243 GFA393243 GOW393243 GYS393243 HIO393243 HSK393243 ICG393243 IMC393243 IVY393243 JFU393243 JPQ393243 JZM393243 KJI393243 KTE393243 LDA393243 LMW393243 LWS393243 MGO393243 MQK393243 NAG393243 NKC393243 NTY393243 ODU393243 ONQ393243 OXM393243 PHI393243 PRE393243 QBA393243 QKW393243 QUS393243 REO393243 ROK393243 RYG393243 SIC393243 SRY393243 TBU393243 TLQ393243 TVM393243 UFI393243 UPE393243 UZA393243 VIW393243 VSS393243 WCO393243 WMK393243 WWG393243 Y458781 JU458779 TQ458779 ADM458779 ANI458779 AXE458779 BHA458779 BQW458779 CAS458779 CKO458779 CUK458779 DEG458779 DOC458779 DXY458779 EHU458779 ERQ458779 FBM458779 FLI458779 FVE458779 GFA458779 GOW458779 GYS458779 HIO458779 HSK458779 ICG458779 IMC458779 IVY458779 JFU458779 JPQ458779 JZM458779 KJI458779 KTE458779 LDA458779 LMW458779 LWS458779 MGO458779 MQK458779 NAG458779 NKC458779 NTY458779 ODU458779 ONQ458779 OXM458779 PHI458779 PRE458779 QBA458779 QKW458779 QUS458779 REO458779 ROK458779 RYG458779 SIC458779 SRY458779 TBU458779 TLQ458779 TVM458779 UFI458779 UPE458779 UZA458779 VIW458779 VSS458779 WCO458779 WMK458779 WWG458779 Y524317 JU524315 TQ524315 ADM524315 ANI524315 AXE524315 BHA524315 BQW524315 CAS524315 CKO524315 CUK524315 DEG524315 DOC524315 DXY524315 EHU524315 ERQ524315 FBM524315 FLI524315 FVE524315 GFA524315 GOW524315 GYS524315 HIO524315 HSK524315 ICG524315 IMC524315 IVY524315 JFU524315 JPQ524315 JZM524315 KJI524315 KTE524315 LDA524315 LMW524315 LWS524315 MGO524315 MQK524315 NAG524315 NKC524315 NTY524315 ODU524315 ONQ524315 OXM524315 PHI524315 PRE524315 QBA524315 QKW524315 QUS524315 REO524315 ROK524315 RYG524315 SIC524315 SRY524315 TBU524315 TLQ524315 TVM524315 UFI524315 UPE524315 UZA524315 VIW524315 VSS524315 WCO524315 WMK524315 WWG524315 Y589853 JU589851 TQ589851 ADM589851 ANI589851 AXE589851 BHA589851 BQW589851 CAS589851 CKO589851 CUK589851 DEG589851 DOC589851 DXY589851 EHU589851 ERQ589851 FBM589851 FLI589851 FVE589851 GFA589851 GOW589851 GYS589851 HIO589851 HSK589851 ICG589851 IMC589851 IVY589851 JFU589851 JPQ589851 JZM589851 KJI589851 KTE589851 LDA589851 LMW589851 LWS589851 MGO589851 MQK589851 NAG589851 NKC589851 NTY589851 ODU589851 ONQ589851 OXM589851 PHI589851 PRE589851 QBA589851 QKW589851 QUS589851 REO589851 ROK589851 RYG589851 SIC589851 SRY589851 TBU589851 TLQ589851 TVM589851 UFI589851 UPE589851 UZA589851 VIW589851 VSS589851 WCO589851 WMK589851 WWG589851 Y655389 JU655387 TQ655387 ADM655387 ANI655387 AXE655387 BHA655387 BQW655387 CAS655387 CKO655387 CUK655387 DEG655387 DOC655387 DXY655387 EHU655387 ERQ655387 FBM655387 FLI655387 FVE655387 GFA655387 GOW655387 GYS655387 HIO655387 HSK655387 ICG655387 IMC655387 IVY655387 JFU655387 JPQ655387 JZM655387 KJI655387 KTE655387 LDA655387 LMW655387 LWS655387 MGO655387 MQK655387 NAG655387 NKC655387 NTY655387 ODU655387 ONQ655387 OXM655387 PHI655387 PRE655387 QBA655387 QKW655387 QUS655387 REO655387 ROK655387 RYG655387 SIC655387 SRY655387 TBU655387 TLQ655387 TVM655387 UFI655387 UPE655387 UZA655387 VIW655387 VSS655387 WCO655387 WMK655387 WWG655387 Y720925 JU720923 TQ720923 ADM720923 ANI720923 AXE720923 BHA720923 BQW720923 CAS720923 CKO720923 CUK720923 DEG720923 DOC720923 DXY720923 EHU720923 ERQ720923 FBM720923 FLI720923 FVE720923 GFA720923 GOW720923 GYS720923 HIO720923 HSK720923 ICG720923 IMC720923 IVY720923 JFU720923 JPQ720923 JZM720923 KJI720923 KTE720923 LDA720923 LMW720923 LWS720923 MGO720923 MQK720923 NAG720923 NKC720923 NTY720923 ODU720923 ONQ720923 OXM720923 PHI720923 PRE720923 QBA720923 QKW720923 QUS720923 REO720923 ROK720923 RYG720923 SIC720923 SRY720923 TBU720923 TLQ720923 TVM720923 UFI720923 UPE720923 UZA720923 VIW720923 VSS720923 WCO720923 WMK720923 WWG720923 Y786461 JU786459 TQ786459 ADM786459 ANI786459 AXE786459 BHA786459 BQW786459 CAS786459 CKO786459 CUK786459 DEG786459 DOC786459 DXY786459 EHU786459 ERQ786459 FBM786459 FLI786459 FVE786459 GFA786459 GOW786459 GYS786459 HIO786459 HSK786459 ICG786459 IMC786459 IVY786459 JFU786459 JPQ786459 JZM786459 KJI786459 KTE786459 LDA786459 LMW786459 LWS786459 MGO786459 MQK786459 NAG786459 NKC786459 NTY786459 ODU786459 ONQ786459 OXM786459 PHI786459 PRE786459 QBA786459 QKW786459 QUS786459 REO786459 ROK786459 RYG786459 SIC786459 SRY786459 TBU786459 TLQ786459 TVM786459 UFI786459 UPE786459 UZA786459 VIW786459 VSS786459 WCO786459 WMK786459 WWG786459 Y851997 JU851995 TQ851995 ADM851995 ANI851995 AXE851995 BHA851995 BQW851995 CAS851995 CKO851995 CUK851995 DEG851995 DOC851995 DXY851995 EHU851995 ERQ851995 FBM851995 FLI851995 FVE851995 GFA851995 GOW851995 GYS851995 HIO851995 HSK851995 ICG851995 IMC851995 IVY851995 JFU851995 JPQ851995 JZM851995 KJI851995 KTE851995 LDA851995 LMW851995 LWS851995 MGO851995 MQK851995 NAG851995 NKC851995 NTY851995 ODU851995 ONQ851995 OXM851995 PHI851995 PRE851995 QBA851995 QKW851995 QUS851995 REO851995 ROK851995 RYG851995 SIC851995 SRY851995 TBU851995 TLQ851995 TVM851995 UFI851995 UPE851995 UZA851995 VIW851995 VSS851995 WCO851995 WMK851995 WWG851995 Y917533 JU917531 TQ917531 ADM917531 ANI917531 AXE917531 BHA917531 BQW917531 CAS917531 CKO917531 CUK917531 DEG917531 DOC917531 DXY917531 EHU917531 ERQ917531 FBM917531 FLI917531 FVE917531 GFA917531 GOW917531 GYS917531 HIO917531 HSK917531 ICG917531 IMC917531 IVY917531 JFU917531 JPQ917531 JZM917531 KJI917531 KTE917531 LDA917531 LMW917531 LWS917531 MGO917531 MQK917531 NAG917531 NKC917531 NTY917531 ODU917531 ONQ917531 OXM917531 PHI917531 PRE917531 QBA917531 QKW917531 QUS917531 REO917531 ROK917531 RYG917531 SIC917531 SRY917531 TBU917531 TLQ917531 TVM917531 UFI917531 UPE917531 UZA917531 VIW917531 VSS917531 WCO917531 WMK917531 WWG917531 Y983069 JU983067 TQ983067 ADM983067 ANI983067 AXE983067 BHA983067 BQW983067 CAS983067 CKO983067 CUK983067 DEG983067 DOC983067 DXY983067 EHU983067 ERQ983067 FBM983067 FLI983067 FVE983067 GFA983067 GOW983067 GYS983067 HIO983067 HSK983067 ICG983067 IMC983067 IVY983067 JFU983067 JPQ983067 JZM983067 KJI983067 KTE983067 LDA983067 LMW983067 LWS983067 MGO983067 MQK983067 NAG983067 NKC983067 NTY983067 ODU983067 ONQ983067 OXM983067 PHI983067 PRE983067 QBA983067 QKW983067 QUS983067 REO983067 ROK983067 RYG983067 SIC983067 SRY983067 TBU983067 TLQ983067 TVM983067 UFI983067 UPE983067 UZA983067 VIW983067 VSS983067 WCO983067 WMK983067 WWG983067 K13 JG11 TC11 ACY11 AMU11 AWQ11 BGM11 BQI11 CAE11 CKA11 CTW11 DDS11 DNO11 DXK11 EHG11 ERC11 FAY11 FKU11 FUQ11 GEM11 GOI11 GYE11 HIA11 HRW11 IBS11 ILO11 IVK11 JFG11 JPC11 JYY11 KIU11 KSQ11 LCM11 LMI11 LWE11 MGA11 MPW11 MZS11 NJO11 NTK11 ODG11 ONC11 OWY11 PGU11 PQQ11 QAM11 QKI11 QUE11 REA11 RNW11 RXS11 SHO11 SRK11 TBG11 TLC11 TUY11 UEU11 UOQ11 UYM11 VII11 VSE11 WCA11 WLW11 WVS11 M65563 JI65563 TE65563 ADA65563 AMW65563 AWS65563 BGO65563 BQK65563 CAG65563 CKC65563 CTY65563 DDU65563 DNQ65563 DXM65563 EHI65563 ERE65563 FBA65563 FKW65563 FUS65563 GEO65563 GOK65563 GYG65563 HIC65563 HRY65563 IBU65563 ILQ65563 IVM65563 JFI65563 JPE65563 JZA65563 KIW65563 KSS65563 LCO65563 LMK65563 LWG65563 MGC65563 MPY65563 MZU65563 NJQ65563 NTM65563 ODI65563 ONE65563 OXA65563 PGW65563 PQS65563 QAO65563 QKK65563 QUG65563 REC65563 RNY65563 RXU65563 SHQ65563 SRM65563 TBI65563 TLE65563 TVA65563 UEW65563 UOS65563 UYO65563 VIK65563 VSG65563 WCC65563 WLY65563 WVU65563 M131099 JI131099 TE131099 ADA131099 AMW131099 AWS131099 BGO131099 BQK131099 CAG131099 CKC131099 CTY131099 DDU131099 DNQ131099 DXM131099 EHI131099 ERE131099 FBA131099 FKW131099 FUS131099 GEO131099 GOK131099 GYG131099 HIC131099 HRY131099 IBU131099 ILQ131099 IVM131099 JFI131099 JPE131099 JZA131099 KIW131099 KSS131099 LCO131099 LMK131099 LWG131099 MGC131099 MPY131099 MZU131099 NJQ131099 NTM131099 ODI131099 ONE131099 OXA131099 PGW131099 PQS131099 QAO131099 QKK131099 QUG131099 REC131099 RNY131099 RXU131099 SHQ131099 SRM131099 TBI131099 TLE131099 TVA131099 UEW131099 UOS131099 UYO131099 VIK131099 VSG131099 WCC131099 WLY131099 WVU131099 M196635 JI196635 TE196635 ADA196635 AMW196635 AWS196635 BGO196635 BQK196635 CAG196635 CKC196635 CTY196635 DDU196635 DNQ196635 DXM196635 EHI196635 ERE196635 FBA196635 FKW196635 FUS196635 GEO196635 GOK196635 GYG196635 HIC196635 HRY196635 IBU196635 ILQ196635 IVM196635 JFI196635 JPE196635 JZA196635 KIW196635 KSS196635 LCO196635 LMK196635 LWG196635 MGC196635 MPY196635 MZU196635 NJQ196635 NTM196635 ODI196635 ONE196635 OXA196635 PGW196635 PQS196635 QAO196635 QKK196635 QUG196635 REC196635 RNY196635 RXU196635 SHQ196635 SRM196635 TBI196635 TLE196635 TVA196635 UEW196635 UOS196635 UYO196635 VIK196635 VSG196635 WCC196635 WLY196635 WVU196635 M262171 JI262171 TE262171 ADA262171 AMW262171 AWS262171 BGO262171 BQK262171 CAG262171 CKC262171 CTY262171 DDU262171 DNQ262171 DXM262171 EHI262171 ERE262171 FBA262171 FKW262171 FUS262171 GEO262171 GOK262171 GYG262171 HIC262171 HRY262171 IBU262171 ILQ262171 IVM262171 JFI262171 JPE262171 JZA262171 KIW262171 KSS262171 LCO262171 LMK262171 LWG262171 MGC262171 MPY262171 MZU262171 NJQ262171 NTM262171 ODI262171 ONE262171 OXA262171 PGW262171 PQS262171 QAO262171 QKK262171 QUG262171 REC262171 RNY262171 RXU262171 SHQ262171 SRM262171 TBI262171 TLE262171 TVA262171 UEW262171 UOS262171 UYO262171 VIK262171 VSG262171 WCC262171 WLY262171 WVU262171 M327707 JI327707 TE327707 ADA327707 AMW327707 AWS327707 BGO327707 BQK327707 CAG327707 CKC327707 CTY327707 DDU327707 DNQ327707 DXM327707 EHI327707 ERE327707 FBA327707 FKW327707 FUS327707 GEO327707 GOK327707 GYG327707 HIC327707 HRY327707 IBU327707 ILQ327707 IVM327707 JFI327707 JPE327707 JZA327707 KIW327707 KSS327707 LCO327707 LMK327707 LWG327707 MGC327707 MPY327707 MZU327707 NJQ327707 NTM327707 ODI327707 ONE327707 OXA327707 PGW327707 PQS327707 QAO327707 QKK327707 QUG327707 REC327707 RNY327707 RXU327707 SHQ327707 SRM327707 TBI327707 TLE327707 TVA327707 UEW327707 UOS327707 UYO327707 VIK327707 VSG327707 WCC327707 WLY327707 WVU327707 M393243 JI393243 TE393243 ADA393243 AMW393243 AWS393243 BGO393243 BQK393243 CAG393243 CKC393243 CTY393243 DDU393243 DNQ393243 DXM393243 EHI393243 ERE393243 FBA393243 FKW393243 FUS393243 GEO393243 GOK393243 GYG393243 HIC393243 HRY393243 IBU393243 ILQ393243 IVM393243 JFI393243 JPE393243 JZA393243 KIW393243 KSS393243 LCO393243 LMK393243 LWG393243 MGC393243 MPY393243 MZU393243 NJQ393243 NTM393243 ODI393243 ONE393243 OXA393243 PGW393243 PQS393243 QAO393243 QKK393243 QUG393243 REC393243 RNY393243 RXU393243 SHQ393243 SRM393243 TBI393243 TLE393243 TVA393243 UEW393243 UOS393243 UYO393243 VIK393243 VSG393243 WCC393243 WLY393243 WVU393243 M458779 JI458779 TE458779 ADA458779 AMW458779 AWS458779 BGO458779 BQK458779 CAG458779 CKC458779 CTY458779 DDU458779 DNQ458779 DXM458779 EHI458779 ERE458779 FBA458779 FKW458779 FUS458779 GEO458779 GOK458779 GYG458779 HIC458779 HRY458779 IBU458779 ILQ458779 IVM458779 JFI458779 JPE458779 JZA458779 KIW458779 KSS458779 LCO458779 LMK458779 LWG458779 MGC458779 MPY458779 MZU458779 NJQ458779 NTM458779 ODI458779 ONE458779 OXA458779 PGW458779 PQS458779 QAO458779 QKK458779 QUG458779 REC458779 RNY458779 RXU458779 SHQ458779 SRM458779 TBI458779 TLE458779 TVA458779 UEW458779 UOS458779 UYO458779 VIK458779 VSG458779 WCC458779 WLY458779 WVU458779 M524315 JI524315 TE524315 ADA524315 AMW524315 AWS524315 BGO524315 BQK524315 CAG524315 CKC524315 CTY524315 DDU524315 DNQ524315 DXM524315 EHI524315 ERE524315 FBA524315 FKW524315 FUS524315 GEO524315 GOK524315 GYG524315 HIC524315 HRY524315 IBU524315 ILQ524315 IVM524315 JFI524315 JPE524315 JZA524315 KIW524315 KSS524315 LCO524315 LMK524315 LWG524315 MGC524315 MPY524315 MZU524315 NJQ524315 NTM524315 ODI524315 ONE524315 OXA524315 PGW524315 PQS524315 QAO524315 QKK524315 QUG524315 REC524315 RNY524315 RXU524315 SHQ524315 SRM524315 TBI524315 TLE524315 TVA524315 UEW524315 UOS524315 UYO524315 VIK524315 VSG524315 WCC524315 WLY524315 WVU524315 M589851 JI589851 TE589851 ADA589851 AMW589851 AWS589851 BGO589851 BQK589851 CAG589851 CKC589851 CTY589851 DDU589851 DNQ589851 DXM589851 EHI589851 ERE589851 FBA589851 FKW589851 FUS589851 GEO589851 GOK589851 GYG589851 HIC589851 HRY589851 IBU589851 ILQ589851 IVM589851 JFI589851 JPE589851 JZA589851 KIW589851 KSS589851 LCO589851 LMK589851 LWG589851 MGC589851 MPY589851 MZU589851 NJQ589851 NTM589851 ODI589851 ONE589851 OXA589851 PGW589851 PQS589851 QAO589851 QKK589851 QUG589851 REC589851 RNY589851 RXU589851 SHQ589851 SRM589851 TBI589851 TLE589851 TVA589851 UEW589851 UOS589851 UYO589851 VIK589851 VSG589851 WCC589851 WLY589851 WVU589851 M655387 JI655387 TE655387 ADA655387 AMW655387 AWS655387 BGO655387 BQK655387 CAG655387 CKC655387 CTY655387 DDU655387 DNQ655387 DXM655387 EHI655387 ERE655387 FBA655387 FKW655387 FUS655387 GEO655387 GOK655387 GYG655387 HIC655387 HRY655387 IBU655387 ILQ655387 IVM655387 JFI655387 JPE655387 JZA655387 KIW655387 KSS655387 LCO655387 LMK655387 LWG655387 MGC655387 MPY655387 MZU655387 NJQ655387 NTM655387 ODI655387 ONE655387 OXA655387 PGW655387 PQS655387 QAO655387 QKK655387 QUG655387 REC655387 RNY655387 RXU655387 SHQ655387 SRM655387 TBI655387 TLE655387 TVA655387 UEW655387 UOS655387 UYO655387 VIK655387 VSG655387 WCC655387 WLY655387 WVU655387 M720923 JI720923 TE720923 ADA720923 AMW720923 AWS720923 BGO720923 BQK720923 CAG720923 CKC720923 CTY720923 DDU720923 DNQ720923 DXM720923 EHI720923 ERE720923 FBA720923 FKW720923 FUS720923 GEO720923 GOK720923 GYG720923 HIC720923 HRY720923 IBU720923 ILQ720923 IVM720923 JFI720923 JPE720923 JZA720923 KIW720923 KSS720923 LCO720923 LMK720923 LWG720923 MGC720923 MPY720923 MZU720923 NJQ720923 NTM720923 ODI720923 ONE720923 OXA720923 PGW720923 PQS720923 QAO720923 QKK720923 QUG720923 REC720923 RNY720923 RXU720923 SHQ720923 SRM720923 TBI720923 TLE720923 TVA720923 UEW720923 UOS720923 UYO720923 VIK720923 VSG720923 WCC720923 WLY720923 WVU720923 M786459 JI786459 TE786459 ADA786459 AMW786459 AWS786459 BGO786459 BQK786459 CAG786459 CKC786459 CTY786459 DDU786459 DNQ786459 DXM786459 EHI786459 ERE786459 FBA786459 FKW786459 FUS786459 GEO786459 GOK786459 GYG786459 HIC786459 HRY786459 IBU786459 ILQ786459 IVM786459 JFI786459 JPE786459 JZA786459 KIW786459 KSS786459 LCO786459 LMK786459 LWG786459 MGC786459 MPY786459 MZU786459 NJQ786459 NTM786459 ODI786459 ONE786459 OXA786459 PGW786459 PQS786459 QAO786459 QKK786459 QUG786459 REC786459 RNY786459 RXU786459 SHQ786459 SRM786459 TBI786459 TLE786459 TVA786459 UEW786459 UOS786459 UYO786459 VIK786459 VSG786459 WCC786459 WLY786459 WVU786459 M851995 JI851995 TE851995 ADA851995 AMW851995 AWS851995 BGO851995 BQK851995 CAG851995 CKC851995 CTY851995 DDU851995 DNQ851995 DXM851995 EHI851995 ERE851995 FBA851995 FKW851995 FUS851995 GEO851995 GOK851995 GYG851995 HIC851995 HRY851995 IBU851995 ILQ851995 IVM851995 JFI851995 JPE851995 JZA851995 KIW851995 KSS851995 LCO851995 LMK851995 LWG851995 MGC851995 MPY851995 MZU851995 NJQ851995 NTM851995 ODI851995 ONE851995 OXA851995 PGW851995 PQS851995 QAO851995 QKK851995 QUG851995 REC851995 RNY851995 RXU851995 SHQ851995 SRM851995 TBI851995 TLE851995 TVA851995 UEW851995 UOS851995 UYO851995 VIK851995 VSG851995 WCC851995 WLY851995 WVU851995 M917531 JI917531 TE917531 ADA917531 AMW917531 AWS917531 BGO917531 BQK917531 CAG917531 CKC917531 CTY917531 DDU917531 DNQ917531 DXM917531 EHI917531 ERE917531 FBA917531 FKW917531 FUS917531 GEO917531 GOK917531 GYG917531 HIC917531 HRY917531 IBU917531 ILQ917531 IVM917531 JFI917531 JPE917531 JZA917531 KIW917531 KSS917531 LCO917531 LMK917531 LWG917531 MGC917531 MPY917531 MZU917531 NJQ917531 NTM917531 ODI917531 ONE917531 OXA917531 PGW917531 PQS917531 QAO917531 QKK917531 QUG917531 REC917531 RNY917531 RXU917531 SHQ917531 SRM917531 TBI917531 TLE917531 TVA917531 UEW917531 UOS917531 UYO917531 VIK917531 VSG917531 WCC917531 WLY917531 WVU917531 M983067 JI983067 TE983067 ADA983067 AMW983067 AWS983067 BGO983067 BQK983067 CAG983067 CKC983067 CTY983067 DDU983067 DNQ983067 DXM983067 EHI983067 ERE983067 FBA983067 FKW983067 FUS983067 GEO983067 GOK983067 GYG983067 HIC983067 HRY983067 IBU983067 ILQ983067 IVM983067 JFI983067 JPE983067 JZA983067 KIW983067 KSS983067 LCO983067 LMK983067 LWG983067 MGC983067 MPY983067 MZU983067 NJQ983067 NTM983067 ODI983067 ONE983067 OXA983067 PGW983067 PQS983067 QAO983067 QKK983067 QUG983067 REC983067 RNY983067 RXU983067 SHQ983067 SRM983067 TBI983067 TLE983067 TVA983067 UEW983067 UOS983067 UYO983067 VIK983067 VSG983067 WCC983067 WLY983067 WVU983067 W8 JS7 TO7 ADK7 ANG7 AXC7 BGY7 BQU7 CAQ7 CKM7 CUI7 DEE7 DOA7 DXW7 EHS7 ERO7 FBK7 FLG7 FVC7 GEY7 GOU7 GYQ7 HIM7 HSI7 ICE7 IMA7 IVW7 JFS7 JPO7 JZK7 KJG7 KTC7 LCY7 LMU7 LWQ7 MGM7 MQI7 NAE7 NKA7 NTW7 ODS7 ONO7 OXK7 PHG7 PRC7 QAY7 QKU7 QUQ7 REM7 ROI7 RYE7 SIA7 SRW7 TBS7 TLO7 TVK7 UFG7 UPC7 UYY7 VIU7 VSQ7 WCM7 WMI7 WWE7 Y65561 JU65559 TQ65559 ADM65559 ANI65559 AXE65559 BHA65559 BQW65559 CAS65559 CKO65559 CUK65559 DEG65559 DOC65559 DXY65559 EHU65559 ERQ65559 FBM65559 FLI65559 FVE65559 GFA65559 GOW65559 GYS65559 HIO65559 HSK65559 ICG65559 IMC65559 IVY65559 JFU65559 JPQ65559 JZM65559 KJI65559 KTE65559 LDA65559 LMW65559 LWS65559 MGO65559 MQK65559 NAG65559 NKC65559 NTY65559 ODU65559 ONQ65559 OXM65559 PHI65559 PRE65559 QBA65559 QKW65559 QUS65559 REO65559 ROK65559 RYG65559 SIC65559 SRY65559 TBU65559 TLQ65559 TVM65559 UFI65559 UPE65559 UZA65559 VIW65559 VSS65559 WCO65559 WMK65559 WWG65559 Y131097 JU131095 TQ131095 ADM131095 ANI131095 AXE131095 BHA131095 BQW131095 CAS131095 CKO131095 CUK131095 DEG131095 DOC131095 DXY131095 EHU131095 ERQ131095 FBM131095 FLI131095 FVE131095 GFA131095 GOW131095 GYS131095 HIO131095 HSK131095 ICG131095 IMC131095 IVY131095 JFU131095 JPQ131095 JZM131095 KJI131095 KTE131095 LDA131095 LMW131095 LWS131095 MGO131095 MQK131095 NAG131095 NKC131095 NTY131095 ODU131095 ONQ131095 OXM131095 PHI131095 PRE131095 QBA131095 QKW131095 QUS131095 REO131095 ROK131095 RYG131095 SIC131095 SRY131095 TBU131095 TLQ131095 TVM131095 UFI131095 UPE131095 UZA131095 VIW131095 VSS131095 WCO131095 WMK131095 WWG131095 Y196633 JU196631 TQ196631 ADM196631 ANI196631 AXE196631 BHA196631 BQW196631 CAS196631 CKO196631 CUK196631 DEG196631 DOC196631 DXY196631 EHU196631 ERQ196631 FBM196631 FLI196631 FVE196631 GFA196631 GOW196631 GYS196631 HIO196631 HSK196631 ICG196631 IMC196631 IVY196631 JFU196631 JPQ196631 JZM196631 KJI196631 KTE196631 LDA196631 LMW196631 LWS196631 MGO196631 MQK196631 NAG196631 NKC196631 NTY196631 ODU196631 ONQ196631 OXM196631 PHI196631 PRE196631 QBA196631 QKW196631 QUS196631 REO196631 ROK196631 RYG196631 SIC196631 SRY196631 TBU196631 TLQ196631 TVM196631 UFI196631 UPE196631 UZA196631 VIW196631 VSS196631 WCO196631 WMK196631 WWG196631 Y262169 JU262167 TQ262167 ADM262167 ANI262167 AXE262167 BHA262167 BQW262167 CAS262167 CKO262167 CUK262167 DEG262167 DOC262167 DXY262167 EHU262167 ERQ262167 FBM262167 FLI262167 FVE262167 GFA262167 GOW262167 GYS262167 HIO262167 HSK262167 ICG262167 IMC262167 IVY262167 JFU262167 JPQ262167 JZM262167 KJI262167 KTE262167 LDA262167 LMW262167 LWS262167 MGO262167 MQK262167 NAG262167 NKC262167 NTY262167 ODU262167 ONQ262167 OXM262167 PHI262167 PRE262167 QBA262167 QKW262167 QUS262167 REO262167 ROK262167 RYG262167 SIC262167 SRY262167 TBU262167 TLQ262167 TVM262167 UFI262167 UPE262167 UZA262167 VIW262167 VSS262167 WCO262167 WMK262167 WWG262167 Y327705 JU327703 TQ327703 ADM327703 ANI327703 AXE327703 BHA327703 BQW327703 CAS327703 CKO327703 CUK327703 DEG327703 DOC327703 DXY327703 EHU327703 ERQ327703 FBM327703 FLI327703 FVE327703 GFA327703 GOW327703 GYS327703 HIO327703 HSK327703 ICG327703 IMC327703 IVY327703 JFU327703 JPQ327703 JZM327703 KJI327703 KTE327703 LDA327703 LMW327703 LWS327703 MGO327703 MQK327703 NAG327703 NKC327703 NTY327703 ODU327703 ONQ327703 OXM327703 PHI327703 PRE327703 QBA327703 QKW327703 QUS327703 REO327703 ROK327703 RYG327703 SIC327703 SRY327703 TBU327703 TLQ327703 TVM327703 UFI327703 UPE327703 UZA327703 VIW327703 VSS327703 WCO327703 WMK327703 WWG327703 Y393241 JU393239 TQ393239 ADM393239 ANI393239 AXE393239 BHA393239 BQW393239 CAS393239 CKO393239 CUK393239 DEG393239 DOC393239 DXY393239 EHU393239 ERQ393239 FBM393239 FLI393239 FVE393239 GFA393239 GOW393239 GYS393239 HIO393239 HSK393239 ICG393239 IMC393239 IVY393239 JFU393239 JPQ393239 JZM393239 KJI393239 KTE393239 LDA393239 LMW393239 LWS393239 MGO393239 MQK393239 NAG393239 NKC393239 NTY393239 ODU393239 ONQ393239 OXM393239 PHI393239 PRE393239 QBA393239 QKW393239 QUS393239 REO393239 ROK393239 RYG393239 SIC393239 SRY393239 TBU393239 TLQ393239 TVM393239 UFI393239 UPE393239 UZA393239 VIW393239 VSS393239 WCO393239 WMK393239 WWG393239 Y458777 JU458775 TQ458775 ADM458775 ANI458775 AXE458775 BHA458775 BQW458775 CAS458775 CKO458775 CUK458775 DEG458775 DOC458775 DXY458775 EHU458775 ERQ458775 FBM458775 FLI458775 FVE458775 GFA458775 GOW458775 GYS458775 HIO458775 HSK458775 ICG458775 IMC458775 IVY458775 JFU458775 JPQ458775 JZM458775 KJI458775 KTE458775 LDA458775 LMW458775 LWS458775 MGO458775 MQK458775 NAG458775 NKC458775 NTY458775 ODU458775 ONQ458775 OXM458775 PHI458775 PRE458775 QBA458775 QKW458775 QUS458775 REO458775 ROK458775 RYG458775 SIC458775 SRY458775 TBU458775 TLQ458775 TVM458775 UFI458775 UPE458775 UZA458775 VIW458775 VSS458775 WCO458775 WMK458775 WWG458775 Y524313 JU524311 TQ524311 ADM524311 ANI524311 AXE524311 BHA524311 BQW524311 CAS524311 CKO524311 CUK524311 DEG524311 DOC524311 DXY524311 EHU524311 ERQ524311 FBM524311 FLI524311 FVE524311 GFA524311 GOW524311 GYS524311 HIO524311 HSK524311 ICG524311 IMC524311 IVY524311 JFU524311 JPQ524311 JZM524311 KJI524311 KTE524311 LDA524311 LMW524311 LWS524311 MGO524311 MQK524311 NAG524311 NKC524311 NTY524311 ODU524311 ONQ524311 OXM524311 PHI524311 PRE524311 QBA524311 QKW524311 QUS524311 REO524311 ROK524311 RYG524311 SIC524311 SRY524311 TBU524311 TLQ524311 TVM524311 UFI524311 UPE524311 UZA524311 VIW524311 VSS524311 WCO524311 WMK524311 WWG524311 Y589849 JU589847 TQ589847 ADM589847 ANI589847 AXE589847 BHA589847 BQW589847 CAS589847 CKO589847 CUK589847 DEG589847 DOC589847 DXY589847 EHU589847 ERQ589847 FBM589847 FLI589847 FVE589847 GFA589847 GOW589847 GYS589847 HIO589847 HSK589847 ICG589847 IMC589847 IVY589847 JFU589847 JPQ589847 JZM589847 KJI589847 KTE589847 LDA589847 LMW589847 LWS589847 MGO589847 MQK589847 NAG589847 NKC589847 NTY589847 ODU589847 ONQ589847 OXM589847 PHI589847 PRE589847 QBA589847 QKW589847 QUS589847 REO589847 ROK589847 RYG589847 SIC589847 SRY589847 TBU589847 TLQ589847 TVM589847 UFI589847 UPE589847 UZA589847 VIW589847 VSS589847 WCO589847 WMK589847 WWG589847 Y655385 JU655383 TQ655383 ADM655383 ANI655383 AXE655383 BHA655383 BQW655383 CAS655383 CKO655383 CUK655383 DEG655383 DOC655383 DXY655383 EHU655383 ERQ655383 FBM655383 FLI655383 FVE655383 GFA655383 GOW655383 GYS655383 HIO655383 HSK655383 ICG655383 IMC655383 IVY655383 JFU655383 JPQ655383 JZM655383 KJI655383 KTE655383 LDA655383 LMW655383 LWS655383 MGO655383 MQK655383 NAG655383 NKC655383 NTY655383 ODU655383 ONQ655383 OXM655383 PHI655383 PRE655383 QBA655383 QKW655383 QUS655383 REO655383 ROK655383 RYG655383 SIC655383 SRY655383 TBU655383 TLQ655383 TVM655383 UFI655383 UPE655383 UZA655383 VIW655383 VSS655383 WCO655383 WMK655383 WWG655383 Y720921 JU720919 TQ720919 ADM720919 ANI720919 AXE720919 BHA720919 BQW720919 CAS720919 CKO720919 CUK720919 DEG720919 DOC720919 DXY720919 EHU720919 ERQ720919 FBM720919 FLI720919 FVE720919 GFA720919 GOW720919 GYS720919 HIO720919 HSK720919 ICG720919 IMC720919 IVY720919 JFU720919 JPQ720919 JZM720919 KJI720919 KTE720919 LDA720919 LMW720919 LWS720919 MGO720919 MQK720919 NAG720919 NKC720919 NTY720919 ODU720919 ONQ720919 OXM720919 PHI720919 PRE720919 QBA720919 QKW720919 QUS720919 REO720919 ROK720919 RYG720919 SIC720919 SRY720919 TBU720919 TLQ720919 TVM720919 UFI720919 UPE720919 UZA720919 VIW720919 VSS720919 WCO720919 WMK720919 WWG720919 Y786457 JU786455 TQ786455 ADM786455 ANI786455 AXE786455 BHA786455 BQW786455 CAS786455 CKO786455 CUK786455 DEG786455 DOC786455 DXY786455 EHU786455 ERQ786455 FBM786455 FLI786455 FVE786455 GFA786455 GOW786455 GYS786455 HIO786455 HSK786455 ICG786455 IMC786455 IVY786455 JFU786455 JPQ786455 JZM786455 KJI786455 KTE786455 LDA786455 LMW786455 LWS786455 MGO786455 MQK786455 NAG786455 NKC786455 NTY786455 ODU786455 ONQ786455 OXM786455 PHI786455 PRE786455 QBA786455 QKW786455 QUS786455 REO786455 ROK786455 RYG786455 SIC786455 SRY786455 TBU786455 TLQ786455 TVM786455 UFI786455 UPE786455 UZA786455 VIW786455 VSS786455 WCO786455 WMK786455 WWG786455 Y851993 JU851991 TQ851991 ADM851991 ANI851991 AXE851991 BHA851991 BQW851991 CAS851991 CKO851991 CUK851991 DEG851991 DOC851991 DXY851991 EHU851991 ERQ851991 FBM851991 FLI851991 FVE851991 GFA851991 GOW851991 GYS851991 HIO851991 HSK851991 ICG851991 IMC851991 IVY851991 JFU851991 JPQ851991 JZM851991 KJI851991 KTE851991 LDA851991 LMW851991 LWS851991 MGO851991 MQK851991 NAG851991 NKC851991 NTY851991 ODU851991 ONQ851991 OXM851991 PHI851991 PRE851991 QBA851991 QKW851991 QUS851991 REO851991 ROK851991 RYG851991 SIC851991 SRY851991 TBU851991 TLQ851991 TVM851991 UFI851991 UPE851991 UZA851991 VIW851991 VSS851991 WCO851991 WMK851991 WWG851991 Y917529 JU917527 TQ917527 ADM917527 ANI917527 AXE917527 BHA917527 BQW917527 CAS917527 CKO917527 CUK917527 DEG917527 DOC917527 DXY917527 EHU917527 ERQ917527 FBM917527 FLI917527 FVE917527 GFA917527 GOW917527 GYS917527 HIO917527 HSK917527 ICG917527 IMC917527 IVY917527 JFU917527 JPQ917527 JZM917527 KJI917527 KTE917527 LDA917527 LMW917527 LWS917527 MGO917527 MQK917527 NAG917527 NKC917527 NTY917527 ODU917527 ONQ917527 OXM917527 PHI917527 PRE917527 QBA917527 QKW917527 QUS917527 REO917527 ROK917527 RYG917527 SIC917527 SRY917527 TBU917527 TLQ917527 TVM917527 UFI917527 UPE917527 UZA917527 VIW917527 VSS917527 WCO917527 WMK917527 WWG917527 Y983065 JU983063 TQ983063 ADM983063 ANI983063 AXE983063 BHA983063 BQW983063 CAS983063 CKO983063 CUK983063 DEG983063 DOC983063 DXY983063 EHU983063 ERQ983063 FBM983063 FLI983063 FVE983063 GFA983063 GOW983063 GYS983063 HIO983063 HSK983063 ICG983063 IMC983063 IVY983063 JFU983063 JPQ983063 JZM983063 KJI983063 KTE983063 LDA983063 LMW983063 LWS983063 MGO983063 MQK983063 NAG983063 NKC983063 NTY983063 ODU983063 ONQ983063 OXM983063 PHI983063 PRE983063 QBA983063 QKW983063 QUS983063 REO983063 ROK983063 RYG983063 SIC983063 SRY983063 TBU983063 TLQ983063 TVM983063 UFI983063 UPE983063 UZA983063 VIW983063 VSS983063 WCO983063 WMK983063 WWG983063 S3 JO3 TK3 ADG3 ANC3 AWY3 BGU3 BQQ3 CAM3 CKI3 CUE3 DEA3 DNW3 DXS3 EHO3 ERK3 FBG3 FLC3 FUY3 GEU3 GOQ3 GYM3 HII3 HSE3 ICA3 ILW3 IVS3 JFO3 JPK3 JZG3 KJC3 KSY3 LCU3 LMQ3 LWM3 MGI3 MQE3 NAA3 NJW3 NTS3 ODO3 ONK3 OXG3 PHC3 PQY3 QAU3 QKQ3 QUM3 REI3 ROE3 RYA3 SHW3 SRS3 TBO3 TLK3 TVG3 UFC3 UOY3 UYU3 VIQ3 VSM3 WCI3 WME3 WWA3 U65556 JQ65555 TM65555 ADI65555 ANE65555 AXA65555 BGW65555 BQS65555 CAO65555 CKK65555 CUG65555 DEC65555 DNY65555 DXU65555 EHQ65555 ERM65555 FBI65555 FLE65555 FVA65555 GEW65555 GOS65555 GYO65555 HIK65555 HSG65555 ICC65555 ILY65555 IVU65555 JFQ65555 JPM65555 JZI65555 KJE65555 KTA65555 LCW65555 LMS65555 LWO65555 MGK65555 MQG65555 NAC65555 NJY65555 NTU65555 ODQ65555 ONM65555 OXI65555 PHE65555 PRA65555 QAW65555 QKS65555 QUO65555 REK65555 ROG65555 RYC65555 SHY65555 SRU65555 TBQ65555 TLM65555 TVI65555 UFE65555 UPA65555 UYW65555 VIS65555 VSO65555 WCK65555 WMG65555 WWC65555 U131092 JQ131091 TM131091 ADI131091 ANE131091 AXA131091 BGW131091 BQS131091 CAO131091 CKK131091 CUG131091 DEC131091 DNY131091 DXU131091 EHQ131091 ERM131091 FBI131091 FLE131091 FVA131091 GEW131091 GOS131091 GYO131091 HIK131091 HSG131091 ICC131091 ILY131091 IVU131091 JFQ131091 JPM131091 JZI131091 KJE131091 KTA131091 LCW131091 LMS131091 LWO131091 MGK131091 MQG131091 NAC131091 NJY131091 NTU131091 ODQ131091 ONM131091 OXI131091 PHE131091 PRA131091 QAW131091 QKS131091 QUO131091 REK131091 ROG131091 RYC131091 SHY131091 SRU131091 TBQ131091 TLM131091 TVI131091 UFE131091 UPA131091 UYW131091 VIS131091 VSO131091 WCK131091 WMG131091 WWC131091 U196628 JQ196627 TM196627 ADI196627 ANE196627 AXA196627 BGW196627 BQS196627 CAO196627 CKK196627 CUG196627 DEC196627 DNY196627 DXU196627 EHQ196627 ERM196627 FBI196627 FLE196627 FVA196627 GEW196627 GOS196627 GYO196627 HIK196627 HSG196627 ICC196627 ILY196627 IVU196627 JFQ196627 JPM196627 JZI196627 KJE196627 KTA196627 LCW196627 LMS196627 LWO196627 MGK196627 MQG196627 NAC196627 NJY196627 NTU196627 ODQ196627 ONM196627 OXI196627 PHE196627 PRA196627 QAW196627 QKS196627 QUO196627 REK196627 ROG196627 RYC196627 SHY196627 SRU196627 TBQ196627 TLM196627 TVI196627 UFE196627 UPA196627 UYW196627 VIS196627 VSO196627 WCK196627 WMG196627 WWC196627 U262164 JQ262163 TM262163 ADI262163 ANE262163 AXA262163 BGW262163 BQS262163 CAO262163 CKK262163 CUG262163 DEC262163 DNY262163 DXU262163 EHQ262163 ERM262163 FBI262163 FLE262163 FVA262163 GEW262163 GOS262163 GYO262163 HIK262163 HSG262163 ICC262163 ILY262163 IVU262163 JFQ262163 JPM262163 JZI262163 KJE262163 KTA262163 LCW262163 LMS262163 LWO262163 MGK262163 MQG262163 NAC262163 NJY262163 NTU262163 ODQ262163 ONM262163 OXI262163 PHE262163 PRA262163 QAW262163 QKS262163 QUO262163 REK262163 ROG262163 RYC262163 SHY262163 SRU262163 TBQ262163 TLM262163 TVI262163 UFE262163 UPA262163 UYW262163 VIS262163 VSO262163 WCK262163 WMG262163 WWC262163 U327700 JQ327699 TM327699 ADI327699 ANE327699 AXA327699 BGW327699 BQS327699 CAO327699 CKK327699 CUG327699 DEC327699 DNY327699 DXU327699 EHQ327699 ERM327699 FBI327699 FLE327699 FVA327699 GEW327699 GOS327699 GYO327699 HIK327699 HSG327699 ICC327699 ILY327699 IVU327699 JFQ327699 JPM327699 JZI327699 KJE327699 KTA327699 LCW327699 LMS327699 LWO327699 MGK327699 MQG327699 NAC327699 NJY327699 NTU327699 ODQ327699 ONM327699 OXI327699 PHE327699 PRA327699 QAW327699 QKS327699 QUO327699 REK327699 ROG327699 RYC327699 SHY327699 SRU327699 TBQ327699 TLM327699 TVI327699 UFE327699 UPA327699 UYW327699 VIS327699 VSO327699 WCK327699 WMG327699 WWC327699 U393236 JQ393235 TM393235 ADI393235 ANE393235 AXA393235 BGW393235 BQS393235 CAO393235 CKK393235 CUG393235 DEC393235 DNY393235 DXU393235 EHQ393235 ERM393235 FBI393235 FLE393235 FVA393235 GEW393235 GOS393235 GYO393235 HIK393235 HSG393235 ICC393235 ILY393235 IVU393235 JFQ393235 JPM393235 JZI393235 KJE393235 KTA393235 LCW393235 LMS393235 LWO393235 MGK393235 MQG393235 NAC393235 NJY393235 NTU393235 ODQ393235 ONM393235 OXI393235 PHE393235 PRA393235 QAW393235 QKS393235 QUO393235 REK393235 ROG393235 RYC393235 SHY393235 SRU393235 TBQ393235 TLM393235 TVI393235 UFE393235 UPA393235 UYW393235 VIS393235 VSO393235 WCK393235 WMG393235 WWC393235 U458772 JQ458771 TM458771 ADI458771 ANE458771 AXA458771 BGW458771 BQS458771 CAO458771 CKK458771 CUG458771 DEC458771 DNY458771 DXU458771 EHQ458771 ERM458771 FBI458771 FLE458771 FVA458771 GEW458771 GOS458771 GYO458771 HIK458771 HSG458771 ICC458771 ILY458771 IVU458771 JFQ458771 JPM458771 JZI458771 KJE458771 KTA458771 LCW458771 LMS458771 LWO458771 MGK458771 MQG458771 NAC458771 NJY458771 NTU458771 ODQ458771 ONM458771 OXI458771 PHE458771 PRA458771 QAW458771 QKS458771 QUO458771 REK458771 ROG458771 RYC458771 SHY458771 SRU458771 TBQ458771 TLM458771 TVI458771 UFE458771 UPA458771 UYW458771 VIS458771 VSO458771 WCK458771 WMG458771 WWC458771 U524308 JQ524307 TM524307 ADI524307 ANE524307 AXA524307 BGW524307 BQS524307 CAO524307 CKK524307 CUG524307 DEC524307 DNY524307 DXU524307 EHQ524307 ERM524307 FBI524307 FLE524307 FVA524307 GEW524307 GOS524307 GYO524307 HIK524307 HSG524307 ICC524307 ILY524307 IVU524307 JFQ524307 JPM524307 JZI524307 KJE524307 KTA524307 LCW524307 LMS524307 LWO524307 MGK524307 MQG524307 NAC524307 NJY524307 NTU524307 ODQ524307 ONM524307 OXI524307 PHE524307 PRA524307 QAW524307 QKS524307 QUO524307 REK524307 ROG524307 RYC524307 SHY524307 SRU524307 TBQ524307 TLM524307 TVI524307 UFE524307 UPA524307 UYW524307 VIS524307 VSO524307 WCK524307 WMG524307 WWC524307 U589844 JQ589843 TM589843 ADI589843 ANE589843 AXA589843 BGW589843 BQS589843 CAO589843 CKK589843 CUG589843 DEC589843 DNY589843 DXU589843 EHQ589843 ERM589843 FBI589843 FLE589843 FVA589843 GEW589843 GOS589843 GYO589843 HIK589843 HSG589843 ICC589843 ILY589843 IVU589843 JFQ589843 JPM589843 JZI589843 KJE589843 KTA589843 LCW589843 LMS589843 LWO589843 MGK589843 MQG589843 NAC589843 NJY589843 NTU589843 ODQ589843 ONM589843 OXI589843 PHE589843 PRA589843 QAW589843 QKS589843 QUO589843 REK589843 ROG589843 RYC589843 SHY589843 SRU589843 TBQ589843 TLM589843 TVI589843 UFE589843 UPA589843 UYW589843 VIS589843 VSO589843 WCK589843 WMG589843 WWC589843 U655380 JQ655379 TM655379 ADI655379 ANE655379 AXA655379 BGW655379 BQS655379 CAO655379 CKK655379 CUG655379 DEC655379 DNY655379 DXU655379 EHQ655379 ERM655379 FBI655379 FLE655379 FVA655379 GEW655379 GOS655379 GYO655379 HIK655379 HSG655379 ICC655379 ILY655379 IVU655379 JFQ655379 JPM655379 JZI655379 KJE655379 KTA655379 LCW655379 LMS655379 LWO655379 MGK655379 MQG655379 NAC655379 NJY655379 NTU655379 ODQ655379 ONM655379 OXI655379 PHE655379 PRA655379 QAW655379 QKS655379 QUO655379 REK655379 ROG655379 RYC655379 SHY655379 SRU655379 TBQ655379 TLM655379 TVI655379 UFE655379 UPA655379 UYW655379 VIS655379 VSO655379 WCK655379 WMG655379 WWC655379 U720916 JQ720915 TM720915 ADI720915 ANE720915 AXA720915 BGW720915 BQS720915 CAO720915 CKK720915 CUG720915 DEC720915 DNY720915 DXU720915 EHQ720915 ERM720915 FBI720915 FLE720915 FVA720915 GEW720915 GOS720915 GYO720915 HIK720915 HSG720915 ICC720915 ILY720915 IVU720915 JFQ720915 JPM720915 JZI720915 KJE720915 KTA720915 LCW720915 LMS720915 LWO720915 MGK720915 MQG720915 NAC720915 NJY720915 NTU720915 ODQ720915 ONM720915 OXI720915 PHE720915 PRA720915 QAW720915 QKS720915 QUO720915 REK720915 ROG720915 RYC720915 SHY720915 SRU720915 TBQ720915 TLM720915 TVI720915 UFE720915 UPA720915 UYW720915 VIS720915 VSO720915 WCK720915 WMG720915 WWC720915 U786452 JQ786451 TM786451 ADI786451 ANE786451 AXA786451 BGW786451 BQS786451 CAO786451 CKK786451 CUG786451 DEC786451 DNY786451 DXU786451 EHQ786451 ERM786451 FBI786451 FLE786451 FVA786451 GEW786451 GOS786451 GYO786451 HIK786451 HSG786451 ICC786451 ILY786451 IVU786451 JFQ786451 JPM786451 JZI786451 KJE786451 KTA786451 LCW786451 LMS786451 LWO786451 MGK786451 MQG786451 NAC786451 NJY786451 NTU786451 ODQ786451 ONM786451 OXI786451 PHE786451 PRA786451 QAW786451 QKS786451 QUO786451 REK786451 ROG786451 RYC786451 SHY786451 SRU786451 TBQ786451 TLM786451 TVI786451 UFE786451 UPA786451 UYW786451 VIS786451 VSO786451 WCK786451 WMG786451 WWC786451 U851988 JQ851987 TM851987 ADI851987 ANE851987 AXA851987 BGW851987 BQS851987 CAO851987 CKK851987 CUG851987 DEC851987 DNY851987 DXU851987 EHQ851987 ERM851987 FBI851987 FLE851987 FVA851987 GEW851987 GOS851987 GYO851987 HIK851987 HSG851987 ICC851987 ILY851987 IVU851987 JFQ851987 JPM851987 JZI851987 KJE851987 KTA851987 LCW851987 LMS851987 LWO851987 MGK851987 MQG851987 NAC851987 NJY851987 NTU851987 ODQ851987 ONM851987 OXI851987 PHE851987 PRA851987 QAW851987 QKS851987 QUO851987 REK851987 ROG851987 RYC851987 SHY851987 SRU851987 TBQ851987 TLM851987 TVI851987 UFE851987 UPA851987 UYW851987 VIS851987 VSO851987 WCK851987 WMG851987 WWC851987 U917524 JQ917523 TM917523 ADI917523 ANE917523 AXA917523 BGW917523 BQS917523 CAO917523 CKK917523 CUG917523 DEC917523 DNY917523 DXU917523 EHQ917523 ERM917523 FBI917523 FLE917523 FVA917523 GEW917523 GOS917523 GYO917523 HIK917523 HSG917523 ICC917523 ILY917523 IVU917523 JFQ917523 JPM917523 JZI917523 KJE917523 KTA917523 LCW917523 LMS917523 LWO917523 MGK917523 MQG917523 NAC917523 NJY917523 NTU917523 ODQ917523 ONM917523 OXI917523 PHE917523 PRA917523 QAW917523 QKS917523 QUO917523 REK917523 ROG917523 RYC917523 SHY917523 SRU917523 TBQ917523 TLM917523 TVI917523 UFE917523 UPA917523 UYW917523 VIS917523 VSO917523 WCK917523 WMG917523 WWC917523 U983060 JQ983059 TM983059 ADI983059 ANE983059 AXA983059 BGW983059 BQS983059 CAO983059 CKK983059 CUG983059 DEC983059 DNY983059 DXU983059 EHQ983059 ERM983059 FBI983059 FLE983059 FVA983059 GEW983059 GOS983059 GYO983059 HIK983059 HSG983059 ICC983059 ILY983059 IVU983059 JFQ983059 JPM983059 JZI983059 KJE983059 KTA983059 LCW983059 LMS983059 LWO983059 MGK983059 MQG983059 NAC983059 NJY983059 NTU983059 ODQ983059 ONM983059 OXI983059 PHE983059 PRA983059 QAW983059 QKS983059 QUO983059 REK983059 ROG983059 RYC983059 SHY983059 SRU983059 TBQ983059 TLM983059 TVI983059 UFE983059 UPA983059 UYW983059 VIS983059 VSO983059 WCK983059 WMG983059 WWC983059 K8 JG7 TC7 ACY7 AMU7 AWQ7 BGM7 BQI7 CAE7 CKA7 CTW7 DDS7 DNO7 DXK7 EHG7 ERC7 FAY7 FKU7 FUQ7 GEM7 GOI7 GYE7 HIA7 HRW7 IBS7 ILO7 IVK7 JFG7 JPC7 JYY7 KIU7 KSQ7 LCM7 LMI7 LWE7 MGA7 MPW7 MZS7 NJO7 NTK7 ODG7 ONC7 OWY7 PGU7 PQQ7 QAM7 QKI7 QUE7 REA7 RNW7 RXS7 SHO7 SRK7 TBG7 TLC7 TUY7 UEU7 UOQ7 UYM7 VII7 VSE7 WCA7 WLW7 WVS7 M65559 JI65559 TE65559 ADA65559 AMW65559 AWS65559 BGO65559 BQK65559 CAG65559 CKC65559 CTY65559 DDU65559 DNQ65559 DXM65559 EHI65559 ERE65559 FBA65559 FKW65559 FUS65559 GEO65559 GOK65559 GYG65559 HIC65559 HRY65559 IBU65559 ILQ65559 IVM65559 JFI65559 JPE65559 JZA65559 KIW65559 KSS65559 LCO65559 LMK65559 LWG65559 MGC65559 MPY65559 MZU65559 NJQ65559 NTM65559 ODI65559 ONE65559 OXA65559 PGW65559 PQS65559 QAO65559 QKK65559 QUG65559 REC65559 RNY65559 RXU65559 SHQ65559 SRM65559 TBI65559 TLE65559 TVA65559 UEW65559 UOS65559 UYO65559 VIK65559 VSG65559 WCC65559 WLY65559 WVU65559 M131095 JI131095 TE131095 ADA131095 AMW131095 AWS131095 BGO131095 BQK131095 CAG131095 CKC131095 CTY131095 DDU131095 DNQ131095 DXM131095 EHI131095 ERE131095 FBA131095 FKW131095 FUS131095 GEO131095 GOK131095 GYG131095 HIC131095 HRY131095 IBU131095 ILQ131095 IVM131095 JFI131095 JPE131095 JZA131095 KIW131095 KSS131095 LCO131095 LMK131095 LWG131095 MGC131095 MPY131095 MZU131095 NJQ131095 NTM131095 ODI131095 ONE131095 OXA131095 PGW131095 PQS131095 QAO131095 QKK131095 QUG131095 REC131095 RNY131095 RXU131095 SHQ131095 SRM131095 TBI131095 TLE131095 TVA131095 UEW131095 UOS131095 UYO131095 VIK131095 VSG131095 WCC131095 WLY131095 WVU131095 M196631 JI196631 TE196631 ADA196631 AMW196631 AWS196631 BGO196631 BQK196631 CAG196631 CKC196631 CTY196631 DDU196631 DNQ196631 DXM196631 EHI196631 ERE196631 FBA196631 FKW196631 FUS196631 GEO196631 GOK196631 GYG196631 HIC196631 HRY196631 IBU196631 ILQ196631 IVM196631 JFI196631 JPE196631 JZA196631 KIW196631 KSS196631 LCO196631 LMK196631 LWG196631 MGC196631 MPY196631 MZU196631 NJQ196631 NTM196631 ODI196631 ONE196631 OXA196631 PGW196631 PQS196631 QAO196631 QKK196631 QUG196631 REC196631 RNY196631 RXU196631 SHQ196631 SRM196631 TBI196631 TLE196631 TVA196631 UEW196631 UOS196631 UYO196631 VIK196631 VSG196631 WCC196631 WLY196631 WVU196631 M262167 JI262167 TE262167 ADA262167 AMW262167 AWS262167 BGO262167 BQK262167 CAG262167 CKC262167 CTY262167 DDU262167 DNQ262167 DXM262167 EHI262167 ERE262167 FBA262167 FKW262167 FUS262167 GEO262167 GOK262167 GYG262167 HIC262167 HRY262167 IBU262167 ILQ262167 IVM262167 JFI262167 JPE262167 JZA262167 KIW262167 KSS262167 LCO262167 LMK262167 LWG262167 MGC262167 MPY262167 MZU262167 NJQ262167 NTM262167 ODI262167 ONE262167 OXA262167 PGW262167 PQS262167 QAO262167 QKK262167 QUG262167 REC262167 RNY262167 RXU262167 SHQ262167 SRM262167 TBI262167 TLE262167 TVA262167 UEW262167 UOS262167 UYO262167 VIK262167 VSG262167 WCC262167 WLY262167 WVU262167 M327703 JI327703 TE327703 ADA327703 AMW327703 AWS327703 BGO327703 BQK327703 CAG327703 CKC327703 CTY327703 DDU327703 DNQ327703 DXM327703 EHI327703 ERE327703 FBA327703 FKW327703 FUS327703 GEO327703 GOK327703 GYG327703 HIC327703 HRY327703 IBU327703 ILQ327703 IVM327703 JFI327703 JPE327703 JZA327703 KIW327703 KSS327703 LCO327703 LMK327703 LWG327703 MGC327703 MPY327703 MZU327703 NJQ327703 NTM327703 ODI327703 ONE327703 OXA327703 PGW327703 PQS327703 QAO327703 QKK327703 QUG327703 REC327703 RNY327703 RXU327703 SHQ327703 SRM327703 TBI327703 TLE327703 TVA327703 UEW327703 UOS327703 UYO327703 VIK327703 VSG327703 WCC327703 WLY327703 WVU327703 M393239 JI393239 TE393239 ADA393239 AMW393239 AWS393239 BGO393239 BQK393239 CAG393239 CKC393239 CTY393239 DDU393239 DNQ393239 DXM393239 EHI393239 ERE393239 FBA393239 FKW393239 FUS393239 GEO393239 GOK393239 GYG393239 HIC393239 HRY393239 IBU393239 ILQ393239 IVM393239 JFI393239 JPE393239 JZA393239 KIW393239 KSS393239 LCO393239 LMK393239 LWG393239 MGC393239 MPY393239 MZU393239 NJQ393239 NTM393239 ODI393239 ONE393239 OXA393239 PGW393239 PQS393239 QAO393239 QKK393239 QUG393239 REC393239 RNY393239 RXU393239 SHQ393239 SRM393239 TBI393239 TLE393239 TVA393239 UEW393239 UOS393239 UYO393239 VIK393239 VSG393239 WCC393239 WLY393239 WVU393239 M458775 JI458775 TE458775 ADA458775 AMW458775 AWS458775 BGO458775 BQK458775 CAG458775 CKC458775 CTY458775 DDU458775 DNQ458775 DXM458775 EHI458775 ERE458775 FBA458775 FKW458775 FUS458775 GEO458775 GOK458775 GYG458775 HIC458775 HRY458775 IBU458775 ILQ458775 IVM458775 JFI458775 JPE458775 JZA458775 KIW458775 KSS458775 LCO458775 LMK458775 LWG458775 MGC458775 MPY458775 MZU458775 NJQ458775 NTM458775 ODI458775 ONE458775 OXA458775 PGW458775 PQS458775 QAO458775 QKK458775 QUG458775 REC458775 RNY458775 RXU458775 SHQ458775 SRM458775 TBI458775 TLE458775 TVA458775 UEW458775 UOS458775 UYO458775 VIK458775 VSG458775 WCC458775 WLY458775 WVU458775 M524311 JI524311 TE524311 ADA524311 AMW524311 AWS524311 BGO524311 BQK524311 CAG524311 CKC524311 CTY524311 DDU524311 DNQ524311 DXM524311 EHI524311 ERE524311 FBA524311 FKW524311 FUS524311 GEO524311 GOK524311 GYG524311 HIC524311 HRY524311 IBU524311 ILQ524311 IVM524311 JFI524311 JPE524311 JZA524311 KIW524311 KSS524311 LCO524311 LMK524311 LWG524311 MGC524311 MPY524311 MZU524311 NJQ524311 NTM524311 ODI524311 ONE524311 OXA524311 PGW524311 PQS524311 QAO524311 QKK524311 QUG524311 REC524311 RNY524311 RXU524311 SHQ524311 SRM524311 TBI524311 TLE524311 TVA524311 UEW524311 UOS524311 UYO524311 VIK524311 VSG524311 WCC524311 WLY524311 WVU524311 M589847 JI589847 TE589847 ADA589847 AMW589847 AWS589847 BGO589847 BQK589847 CAG589847 CKC589847 CTY589847 DDU589847 DNQ589847 DXM589847 EHI589847 ERE589847 FBA589847 FKW589847 FUS589847 GEO589847 GOK589847 GYG589847 HIC589847 HRY589847 IBU589847 ILQ589847 IVM589847 JFI589847 JPE589847 JZA589847 KIW589847 KSS589847 LCO589847 LMK589847 LWG589847 MGC589847 MPY589847 MZU589847 NJQ589847 NTM589847 ODI589847 ONE589847 OXA589847 PGW589847 PQS589847 QAO589847 QKK589847 QUG589847 REC589847 RNY589847 RXU589847 SHQ589847 SRM589847 TBI589847 TLE589847 TVA589847 UEW589847 UOS589847 UYO589847 VIK589847 VSG589847 WCC589847 WLY589847 WVU589847 M655383 JI655383 TE655383 ADA655383 AMW655383 AWS655383 BGO655383 BQK655383 CAG655383 CKC655383 CTY655383 DDU655383 DNQ655383 DXM655383 EHI655383 ERE655383 FBA655383 FKW655383 FUS655383 GEO655383 GOK655383 GYG655383 HIC655383 HRY655383 IBU655383 ILQ655383 IVM655383 JFI655383 JPE655383 JZA655383 KIW655383 KSS655383 LCO655383 LMK655383 LWG655383 MGC655383 MPY655383 MZU655383 NJQ655383 NTM655383 ODI655383 ONE655383 OXA655383 PGW655383 PQS655383 QAO655383 QKK655383 QUG655383 REC655383 RNY655383 RXU655383 SHQ655383 SRM655383 TBI655383 TLE655383 TVA655383 UEW655383 UOS655383 UYO655383 VIK655383 VSG655383 WCC655383 WLY655383 WVU655383 M720919 JI720919 TE720919 ADA720919 AMW720919 AWS720919 BGO720919 BQK720919 CAG720919 CKC720919 CTY720919 DDU720919 DNQ720919 DXM720919 EHI720919 ERE720919 FBA720919 FKW720919 FUS720919 GEO720919 GOK720919 GYG720919 HIC720919 HRY720919 IBU720919 ILQ720919 IVM720919 JFI720919 JPE720919 JZA720919 KIW720919 KSS720919 LCO720919 LMK720919 LWG720919 MGC720919 MPY720919 MZU720919 NJQ720919 NTM720919 ODI720919 ONE720919 OXA720919 PGW720919 PQS720919 QAO720919 QKK720919 QUG720919 REC720919 RNY720919 RXU720919 SHQ720919 SRM720919 TBI720919 TLE720919 TVA720919 UEW720919 UOS720919 UYO720919 VIK720919 VSG720919 WCC720919 WLY720919 WVU720919 M786455 JI786455 TE786455 ADA786455 AMW786455 AWS786455 BGO786455 BQK786455 CAG786455 CKC786455 CTY786455 DDU786455 DNQ786455 DXM786455 EHI786455 ERE786455 FBA786455 FKW786455 FUS786455 GEO786455 GOK786455 GYG786455 HIC786455 HRY786455 IBU786455 ILQ786455 IVM786455 JFI786455 JPE786455 JZA786455 KIW786455 KSS786455 LCO786455 LMK786455 LWG786455 MGC786455 MPY786455 MZU786455 NJQ786455 NTM786455 ODI786455 ONE786455 OXA786455 PGW786455 PQS786455 QAO786455 QKK786455 QUG786455 REC786455 RNY786455 RXU786455 SHQ786455 SRM786455 TBI786455 TLE786455 TVA786455 UEW786455 UOS786455 UYO786455 VIK786455 VSG786455 WCC786455 WLY786455 WVU786455 M851991 JI851991 TE851991 ADA851991 AMW851991 AWS851991 BGO851991 BQK851991 CAG851991 CKC851991 CTY851991 DDU851991 DNQ851991 DXM851991 EHI851991 ERE851991 FBA851991 FKW851991 FUS851991 GEO851991 GOK851991 GYG851991 HIC851991 HRY851991 IBU851991 ILQ851991 IVM851991 JFI851991 JPE851991 JZA851991 KIW851991 KSS851991 LCO851991 LMK851991 LWG851991 MGC851991 MPY851991 MZU851991 NJQ851991 NTM851991 ODI851991 ONE851991 OXA851991 PGW851991 PQS851991 QAO851991 QKK851991 QUG851991 REC851991 RNY851991 RXU851991 SHQ851991 SRM851991 TBI851991 TLE851991 TVA851991 UEW851991 UOS851991 UYO851991 VIK851991 VSG851991 WCC851991 WLY851991 WVU851991 M917527 JI917527 TE917527 ADA917527 AMW917527 AWS917527 BGO917527 BQK917527 CAG917527 CKC917527 CTY917527 DDU917527 DNQ917527 DXM917527 EHI917527 ERE917527 FBA917527 FKW917527 FUS917527 GEO917527 GOK917527 GYG917527 HIC917527 HRY917527 IBU917527 ILQ917527 IVM917527 JFI917527 JPE917527 JZA917527 KIW917527 KSS917527 LCO917527 LMK917527 LWG917527 MGC917527 MPY917527 MZU917527 NJQ917527 NTM917527 ODI917527 ONE917527 OXA917527 PGW917527 PQS917527 QAO917527 QKK917527 QUG917527 REC917527 RNY917527 RXU917527 SHQ917527 SRM917527 TBI917527 TLE917527 TVA917527 UEW917527 UOS917527 UYO917527 VIK917527 VSG917527 WCC917527 WLY917527 WVU917527 M983063 JI983063 TE983063 ADA983063 AMW983063 AWS983063 BGO983063 BQK983063 CAG983063 CKC983063 CTY983063 DDU983063 DNQ983063 DXM983063 EHI983063 ERE983063 FBA983063 FKW983063 FUS983063 GEO983063 GOK983063 GYG983063 HIC983063 HRY983063 IBU983063 ILQ983063 IVM983063 JFI983063 JPE983063 JZA983063 KIW983063 KSS983063 LCO983063 LMK983063 LWG983063 MGC983063 MPY983063 MZU983063 NJQ983063 NTM983063 ODI983063 ONE983063 OXA983063 PGW983063 PQS983063 QAO983063 QKK983063 QUG983063 REC983063 RNY983063 RXU983063 SHQ983063 SRM983063 TBI983063 TLE983063 TVA983063 UEW983063 UOS983063 UYO983063 VIK983063 VSG983063 WCC983063 WLY983063 WVU983063 S8 JO7 TK7 ADG7 ANC7 AWY7 BGU7 BQQ7 CAM7 CKI7 CUE7 DEA7 DNW7 DXS7 EHO7 ERK7 FBG7 FLC7 FUY7 GEU7 GOQ7 GYM7 HII7 HSE7 ICA7 ILW7 IVS7 JFO7 JPK7 JZG7 KJC7 KSY7 LCU7 LMQ7 LWM7 MGI7 MQE7 NAA7 NJW7 NTS7 ODO7 ONK7 OXG7 PHC7 PQY7 QAU7 QKQ7 QUM7 REI7 ROE7 RYA7 SHW7 SRS7 TBO7 TLK7 TVG7 UFC7 UOY7 UYU7 VIQ7 VSM7 WCI7 WME7 WWA7 U65560 JQ65559 TM65559 ADI65559 ANE65559 AXA65559 BGW65559 BQS65559 CAO65559 CKK65559 CUG65559 DEC65559 DNY65559 DXU65559 EHQ65559 ERM65559 FBI65559 FLE65559 FVA65559 GEW65559 GOS65559 GYO65559 HIK65559 HSG65559 ICC65559 ILY65559 IVU65559 JFQ65559 JPM65559 JZI65559 KJE65559 KTA65559 LCW65559 LMS65559 LWO65559 MGK65559 MQG65559 NAC65559 NJY65559 NTU65559 ODQ65559 ONM65559 OXI65559 PHE65559 PRA65559 QAW65559 QKS65559 QUO65559 REK65559 ROG65559 RYC65559 SHY65559 SRU65559 TBQ65559 TLM65559 TVI65559 UFE65559 UPA65559 UYW65559 VIS65559 VSO65559 WCK65559 WMG65559 WWC65559 U131096 JQ131095 TM131095 ADI131095 ANE131095 AXA131095 BGW131095 BQS131095 CAO131095 CKK131095 CUG131095 DEC131095 DNY131095 DXU131095 EHQ131095 ERM131095 FBI131095 FLE131095 FVA131095 GEW131095 GOS131095 GYO131095 HIK131095 HSG131095 ICC131095 ILY131095 IVU131095 JFQ131095 JPM131095 JZI131095 KJE131095 KTA131095 LCW131095 LMS131095 LWO131095 MGK131095 MQG131095 NAC131095 NJY131095 NTU131095 ODQ131095 ONM131095 OXI131095 PHE131095 PRA131095 QAW131095 QKS131095 QUO131095 REK131095 ROG131095 RYC131095 SHY131095 SRU131095 TBQ131095 TLM131095 TVI131095 UFE131095 UPA131095 UYW131095 VIS131095 VSO131095 WCK131095 WMG131095 WWC131095 U196632 JQ196631 TM196631 ADI196631 ANE196631 AXA196631 BGW196631 BQS196631 CAO196631 CKK196631 CUG196631 DEC196631 DNY196631 DXU196631 EHQ196631 ERM196631 FBI196631 FLE196631 FVA196631 GEW196631 GOS196631 GYO196631 HIK196631 HSG196631 ICC196631 ILY196631 IVU196631 JFQ196631 JPM196631 JZI196631 KJE196631 KTA196631 LCW196631 LMS196631 LWO196631 MGK196631 MQG196631 NAC196631 NJY196631 NTU196631 ODQ196631 ONM196631 OXI196631 PHE196631 PRA196631 QAW196631 QKS196631 QUO196631 REK196631 ROG196631 RYC196631 SHY196631 SRU196631 TBQ196631 TLM196631 TVI196631 UFE196631 UPA196631 UYW196631 VIS196631 VSO196631 WCK196631 WMG196631 WWC196631 U262168 JQ262167 TM262167 ADI262167 ANE262167 AXA262167 BGW262167 BQS262167 CAO262167 CKK262167 CUG262167 DEC262167 DNY262167 DXU262167 EHQ262167 ERM262167 FBI262167 FLE262167 FVA262167 GEW262167 GOS262167 GYO262167 HIK262167 HSG262167 ICC262167 ILY262167 IVU262167 JFQ262167 JPM262167 JZI262167 KJE262167 KTA262167 LCW262167 LMS262167 LWO262167 MGK262167 MQG262167 NAC262167 NJY262167 NTU262167 ODQ262167 ONM262167 OXI262167 PHE262167 PRA262167 QAW262167 QKS262167 QUO262167 REK262167 ROG262167 RYC262167 SHY262167 SRU262167 TBQ262167 TLM262167 TVI262167 UFE262167 UPA262167 UYW262167 VIS262167 VSO262167 WCK262167 WMG262167 WWC262167 U327704 JQ327703 TM327703 ADI327703 ANE327703 AXA327703 BGW327703 BQS327703 CAO327703 CKK327703 CUG327703 DEC327703 DNY327703 DXU327703 EHQ327703 ERM327703 FBI327703 FLE327703 FVA327703 GEW327703 GOS327703 GYO327703 HIK327703 HSG327703 ICC327703 ILY327703 IVU327703 JFQ327703 JPM327703 JZI327703 KJE327703 KTA327703 LCW327703 LMS327703 LWO327703 MGK327703 MQG327703 NAC327703 NJY327703 NTU327703 ODQ327703 ONM327703 OXI327703 PHE327703 PRA327703 QAW327703 QKS327703 QUO327703 REK327703 ROG327703 RYC327703 SHY327703 SRU327703 TBQ327703 TLM327703 TVI327703 UFE327703 UPA327703 UYW327703 VIS327703 VSO327703 WCK327703 WMG327703 WWC327703 U393240 JQ393239 TM393239 ADI393239 ANE393239 AXA393239 BGW393239 BQS393239 CAO393239 CKK393239 CUG393239 DEC393239 DNY393239 DXU393239 EHQ393239 ERM393239 FBI393239 FLE393239 FVA393239 GEW393239 GOS393239 GYO393239 HIK393239 HSG393239 ICC393239 ILY393239 IVU393239 JFQ393239 JPM393239 JZI393239 KJE393239 KTA393239 LCW393239 LMS393239 LWO393239 MGK393239 MQG393239 NAC393239 NJY393239 NTU393239 ODQ393239 ONM393239 OXI393239 PHE393239 PRA393239 QAW393239 QKS393239 QUO393239 REK393239 ROG393239 RYC393239 SHY393239 SRU393239 TBQ393239 TLM393239 TVI393239 UFE393239 UPA393239 UYW393239 VIS393239 VSO393239 WCK393239 WMG393239 WWC393239 U458776 JQ458775 TM458775 ADI458775 ANE458775 AXA458775 BGW458775 BQS458775 CAO458775 CKK458775 CUG458775 DEC458775 DNY458775 DXU458775 EHQ458775 ERM458775 FBI458775 FLE458775 FVA458775 GEW458775 GOS458775 GYO458775 HIK458775 HSG458775 ICC458775 ILY458775 IVU458775 JFQ458775 JPM458775 JZI458775 KJE458775 KTA458775 LCW458775 LMS458775 LWO458775 MGK458775 MQG458775 NAC458775 NJY458775 NTU458775 ODQ458775 ONM458775 OXI458775 PHE458775 PRA458775 QAW458775 QKS458775 QUO458775 REK458775 ROG458775 RYC458775 SHY458775 SRU458775 TBQ458775 TLM458775 TVI458775 UFE458775 UPA458775 UYW458775 VIS458775 VSO458775 WCK458775 WMG458775 WWC458775 U524312 JQ524311 TM524311 ADI524311 ANE524311 AXA524311 BGW524311 BQS524311 CAO524311 CKK524311 CUG524311 DEC524311 DNY524311 DXU524311 EHQ524311 ERM524311 FBI524311 FLE524311 FVA524311 GEW524311 GOS524311 GYO524311 HIK524311 HSG524311 ICC524311 ILY524311 IVU524311 JFQ524311 JPM524311 JZI524311 KJE524311 KTA524311 LCW524311 LMS524311 LWO524311 MGK524311 MQG524311 NAC524311 NJY524311 NTU524311 ODQ524311 ONM524311 OXI524311 PHE524311 PRA524311 QAW524311 QKS524311 QUO524311 REK524311 ROG524311 RYC524311 SHY524311 SRU524311 TBQ524311 TLM524311 TVI524311 UFE524311 UPA524311 UYW524311 VIS524311 VSO524311 WCK524311 WMG524311 WWC524311 U589848 JQ589847 TM589847 ADI589847 ANE589847 AXA589847 BGW589847 BQS589847 CAO589847 CKK589847 CUG589847 DEC589847 DNY589847 DXU589847 EHQ589847 ERM589847 FBI589847 FLE589847 FVA589847 GEW589847 GOS589847 GYO589847 HIK589847 HSG589847 ICC589847 ILY589847 IVU589847 JFQ589847 JPM589847 JZI589847 KJE589847 KTA589847 LCW589847 LMS589847 LWO589847 MGK589847 MQG589847 NAC589847 NJY589847 NTU589847 ODQ589847 ONM589847 OXI589847 PHE589847 PRA589847 QAW589847 QKS589847 QUO589847 REK589847 ROG589847 RYC589847 SHY589847 SRU589847 TBQ589847 TLM589847 TVI589847 UFE589847 UPA589847 UYW589847 VIS589847 VSO589847 WCK589847 WMG589847 WWC589847 U655384 JQ655383 TM655383 ADI655383 ANE655383 AXA655383 BGW655383 BQS655383 CAO655383 CKK655383 CUG655383 DEC655383 DNY655383 DXU655383 EHQ655383 ERM655383 FBI655383 FLE655383 FVA655383 GEW655383 GOS655383 GYO655383 HIK655383 HSG655383 ICC655383 ILY655383 IVU655383 JFQ655383 JPM655383 JZI655383 KJE655383 KTA655383 LCW655383 LMS655383 LWO655383 MGK655383 MQG655383 NAC655383 NJY655383 NTU655383 ODQ655383 ONM655383 OXI655383 PHE655383 PRA655383 QAW655383 QKS655383 QUO655383 REK655383 ROG655383 RYC655383 SHY655383 SRU655383 TBQ655383 TLM655383 TVI655383 UFE655383 UPA655383 UYW655383 VIS655383 VSO655383 WCK655383 WMG655383 WWC655383 U720920 JQ720919 TM720919 ADI720919 ANE720919 AXA720919 BGW720919 BQS720919 CAO720919 CKK720919 CUG720919 DEC720919 DNY720919 DXU720919 EHQ720919 ERM720919 FBI720919 FLE720919 FVA720919 GEW720919 GOS720919 GYO720919 HIK720919 HSG720919 ICC720919 ILY720919 IVU720919 JFQ720919 JPM720919 JZI720919 KJE720919 KTA720919 LCW720919 LMS720919 LWO720919 MGK720919 MQG720919 NAC720919 NJY720919 NTU720919 ODQ720919 ONM720919 OXI720919 PHE720919 PRA720919 QAW720919 QKS720919 QUO720919 REK720919 ROG720919 RYC720919 SHY720919 SRU720919 TBQ720919 TLM720919 TVI720919 UFE720919 UPA720919 UYW720919 VIS720919 VSO720919 WCK720919 WMG720919 WWC720919 U786456 JQ786455 TM786455 ADI786455 ANE786455 AXA786455 BGW786455 BQS786455 CAO786455 CKK786455 CUG786455 DEC786455 DNY786455 DXU786455 EHQ786455 ERM786455 FBI786455 FLE786455 FVA786455 GEW786455 GOS786455 GYO786455 HIK786455 HSG786455 ICC786455 ILY786455 IVU786455 JFQ786455 JPM786455 JZI786455 KJE786455 KTA786455 LCW786455 LMS786455 LWO786455 MGK786455 MQG786455 NAC786455 NJY786455 NTU786455 ODQ786455 ONM786455 OXI786455 PHE786455 PRA786455 QAW786455 QKS786455 QUO786455 REK786455 ROG786455 RYC786455 SHY786455 SRU786455 TBQ786455 TLM786455 TVI786455 UFE786455 UPA786455 UYW786455 VIS786455 VSO786455 WCK786455 WMG786455 WWC786455 U851992 JQ851991 TM851991 ADI851991 ANE851991 AXA851991 BGW851991 BQS851991 CAO851991 CKK851991 CUG851991 DEC851991 DNY851991 DXU851991 EHQ851991 ERM851991 FBI851991 FLE851991 FVA851991 GEW851991 GOS851991 GYO851991 HIK851991 HSG851991 ICC851991 ILY851991 IVU851991 JFQ851991 JPM851991 JZI851991 KJE851991 KTA851991 LCW851991 LMS851991 LWO851991 MGK851991 MQG851991 NAC851991 NJY851991 NTU851991 ODQ851991 ONM851991 OXI851991 PHE851991 PRA851991 QAW851991 QKS851991 QUO851991 REK851991 ROG851991 RYC851991 SHY851991 SRU851991 TBQ851991 TLM851991 TVI851991 UFE851991 UPA851991 UYW851991 VIS851991 VSO851991 WCK851991 WMG851991 WWC851991 U917528 JQ917527 TM917527 ADI917527 ANE917527 AXA917527 BGW917527 BQS917527 CAO917527 CKK917527 CUG917527 DEC917527 DNY917527 DXU917527 EHQ917527 ERM917527 FBI917527 FLE917527 FVA917527 GEW917527 GOS917527 GYO917527 HIK917527 HSG917527 ICC917527 ILY917527 IVU917527 JFQ917527 JPM917527 JZI917527 KJE917527 KTA917527 LCW917527 LMS917527 LWO917527 MGK917527 MQG917527 NAC917527 NJY917527 NTU917527 ODQ917527 ONM917527 OXI917527 PHE917527 PRA917527 QAW917527 QKS917527 QUO917527 REK917527 ROG917527 RYC917527 SHY917527 SRU917527 TBQ917527 TLM917527 TVI917527 UFE917527 UPA917527 UYW917527 VIS917527 VSO917527 WCK917527 WMG917527 WWC917527 U983064 JQ983063 TM983063 ADI983063 ANE983063 AXA983063 BGW983063 BQS983063 CAO983063 CKK983063 CUG983063 DEC983063 DNY983063 DXU983063 EHQ983063 ERM983063 FBI983063 FLE983063 FVA983063 GEW983063 GOS983063 GYO983063 HIK983063 HSG983063 ICC983063 ILY983063 IVU983063 JFQ983063 JPM983063 JZI983063 KJE983063 KTA983063 LCW983063 LMS983063 LWO983063 MGK983063 MQG983063 NAC983063 NJY983063 NTU983063 ODQ983063 ONM983063 OXI983063 PHE983063 PRA983063 QAW983063 QKS983063 QUO983063 REK983063 ROG983063 RYC983063 SHY983063 SRU983063 TBQ983063 TLM983063 TVI983063 UFE983063 UPA983063 UYW983063 VIS983063 VSO983063 WCK983063 WMG983063 WWC983063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M65555 JI65555 TE65555 ADA65555 AMW65555 AWS65555 BGO65555 BQK65555 CAG65555 CKC65555 CTY65555 DDU65555 DNQ65555 DXM65555 EHI65555 ERE65555 FBA65555 FKW65555 FUS65555 GEO65555 GOK65555 GYG65555 HIC65555 HRY65555 IBU65555 ILQ65555 IVM65555 JFI65555 JPE65555 JZA65555 KIW65555 KSS65555 LCO65555 LMK65555 LWG65555 MGC65555 MPY65555 MZU65555 NJQ65555 NTM65555 ODI65555 ONE65555 OXA65555 PGW65555 PQS65555 QAO65555 QKK65555 QUG65555 REC65555 RNY65555 RXU65555 SHQ65555 SRM65555 TBI65555 TLE65555 TVA65555 UEW65555 UOS65555 UYO65555 VIK65555 VSG65555 WCC65555 WLY65555 WVU65555 M131091 JI131091 TE131091 ADA131091 AMW131091 AWS131091 BGO131091 BQK131091 CAG131091 CKC131091 CTY131091 DDU131091 DNQ131091 DXM131091 EHI131091 ERE131091 FBA131091 FKW131091 FUS131091 GEO131091 GOK131091 GYG131091 HIC131091 HRY131091 IBU131091 ILQ131091 IVM131091 JFI131091 JPE131091 JZA131091 KIW131091 KSS131091 LCO131091 LMK131091 LWG131091 MGC131091 MPY131091 MZU131091 NJQ131091 NTM131091 ODI131091 ONE131091 OXA131091 PGW131091 PQS131091 QAO131091 QKK131091 QUG131091 REC131091 RNY131091 RXU131091 SHQ131091 SRM131091 TBI131091 TLE131091 TVA131091 UEW131091 UOS131091 UYO131091 VIK131091 VSG131091 WCC131091 WLY131091 WVU131091 M196627 JI196627 TE196627 ADA196627 AMW196627 AWS196627 BGO196627 BQK196627 CAG196627 CKC196627 CTY196627 DDU196627 DNQ196627 DXM196627 EHI196627 ERE196627 FBA196627 FKW196627 FUS196627 GEO196627 GOK196627 GYG196627 HIC196627 HRY196627 IBU196627 ILQ196627 IVM196627 JFI196627 JPE196627 JZA196627 KIW196627 KSS196627 LCO196627 LMK196627 LWG196627 MGC196627 MPY196627 MZU196627 NJQ196627 NTM196627 ODI196627 ONE196627 OXA196627 PGW196627 PQS196627 QAO196627 QKK196627 QUG196627 REC196627 RNY196627 RXU196627 SHQ196627 SRM196627 TBI196627 TLE196627 TVA196627 UEW196627 UOS196627 UYO196627 VIK196627 VSG196627 WCC196627 WLY196627 WVU196627 M262163 JI262163 TE262163 ADA262163 AMW262163 AWS262163 BGO262163 BQK262163 CAG262163 CKC262163 CTY262163 DDU262163 DNQ262163 DXM262163 EHI262163 ERE262163 FBA262163 FKW262163 FUS262163 GEO262163 GOK262163 GYG262163 HIC262163 HRY262163 IBU262163 ILQ262163 IVM262163 JFI262163 JPE262163 JZA262163 KIW262163 KSS262163 LCO262163 LMK262163 LWG262163 MGC262163 MPY262163 MZU262163 NJQ262163 NTM262163 ODI262163 ONE262163 OXA262163 PGW262163 PQS262163 QAO262163 QKK262163 QUG262163 REC262163 RNY262163 RXU262163 SHQ262163 SRM262163 TBI262163 TLE262163 TVA262163 UEW262163 UOS262163 UYO262163 VIK262163 VSG262163 WCC262163 WLY262163 WVU262163 M327699 JI327699 TE327699 ADA327699 AMW327699 AWS327699 BGO327699 BQK327699 CAG327699 CKC327699 CTY327699 DDU327699 DNQ327699 DXM327699 EHI327699 ERE327699 FBA327699 FKW327699 FUS327699 GEO327699 GOK327699 GYG327699 HIC327699 HRY327699 IBU327699 ILQ327699 IVM327699 JFI327699 JPE327699 JZA327699 KIW327699 KSS327699 LCO327699 LMK327699 LWG327699 MGC327699 MPY327699 MZU327699 NJQ327699 NTM327699 ODI327699 ONE327699 OXA327699 PGW327699 PQS327699 QAO327699 QKK327699 QUG327699 REC327699 RNY327699 RXU327699 SHQ327699 SRM327699 TBI327699 TLE327699 TVA327699 UEW327699 UOS327699 UYO327699 VIK327699 VSG327699 WCC327699 WLY327699 WVU327699 M393235 JI393235 TE393235 ADA393235 AMW393235 AWS393235 BGO393235 BQK393235 CAG393235 CKC393235 CTY393235 DDU393235 DNQ393235 DXM393235 EHI393235 ERE393235 FBA393235 FKW393235 FUS393235 GEO393235 GOK393235 GYG393235 HIC393235 HRY393235 IBU393235 ILQ393235 IVM393235 JFI393235 JPE393235 JZA393235 KIW393235 KSS393235 LCO393235 LMK393235 LWG393235 MGC393235 MPY393235 MZU393235 NJQ393235 NTM393235 ODI393235 ONE393235 OXA393235 PGW393235 PQS393235 QAO393235 QKK393235 QUG393235 REC393235 RNY393235 RXU393235 SHQ393235 SRM393235 TBI393235 TLE393235 TVA393235 UEW393235 UOS393235 UYO393235 VIK393235 VSG393235 WCC393235 WLY393235 WVU393235 M458771 JI458771 TE458771 ADA458771 AMW458771 AWS458771 BGO458771 BQK458771 CAG458771 CKC458771 CTY458771 DDU458771 DNQ458771 DXM458771 EHI458771 ERE458771 FBA458771 FKW458771 FUS458771 GEO458771 GOK458771 GYG458771 HIC458771 HRY458771 IBU458771 ILQ458771 IVM458771 JFI458771 JPE458771 JZA458771 KIW458771 KSS458771 LCO458771 LMK458771 LWG458771 MGC458771 MPY458771 MZU458771 NJQ458771 NTM458771 ODI458771 ONE458771 OXA458771 PGW458771 PQS458771 QAO458771 QKK458771 QUG458771 REC458771 RNY458771 RXU458771 SHQ458771 SRM458771 TBI458771 TLE458771 TVA458771 UEW458771 UOS458771 UYO458771 VIK458771 VSG458771 WCC458771 WLY458771 WVU458771 M524307 JI524307 TE524307 ADA524307 AMW524307 AWS524307 BGO524307 BQK524307 CAG524307 CKC524307 CTY524307 DDU524307 DNQ524307 DXM524307 EHI524307 ERE524307 FBA524307 FKW524307 FUS524307 GEO524307 GOK524307 GYG524307 HIC524307 HRY524307 IBU524307 ILQ524307 IVM524307 JFI524307 JPE524307 JZA524307 KIW524307 KSS524307 LCO524307 LMK524307 LWG524307 MGC524307 MPY524307 MZU524307 NJQ524307 NTM524307 ODI524307 ONE524307 OXA524307 PGW524307 PQS524307 QAO524307 QKK524307 QUG524307 REC524307 RNY524307 RXU524307 SHQ524307 SRM524307 TBI524307 TLE524307 TVA524307 UEW524307 UOS524307 UYO524307 VIK524307 VSG524307 WCC524307 WLY524307 WVU524307 M589843 JI589843 TE589843 ADA589843 AMW589843 AWS589843 BGO589843 BQK589843 CAG589843 CKC589843 CTY589843 DDU589843 DNQ589843 DXM589843 EHI589843 ERE589843 FBA589843 FKW589843 FUS589843 GEO589843 GOK589843 GYG589843 HIC589843 HRY589843 IBU589843 ILQ589843 IVM589843 JFI589843 JPE589843 JZA589843 KIW589843 KSS589843 LCO589843 LMK589843 LWG589843 MGC589843 MPY589843 MZU589843 NJQ589843 NTM589843 ODI589843 ONE589843 OXA589843 PGW589843 PQS589843 QAO589843 QKK589843 QUG589843 REC589843 RNY589843 RXU589843 SHQ589843 SRM589843 TBI589843 TLE589843 TVA589843 UEW589843 UOS589843 UYO589843 VIK589843 VSG589843 WCC589843 WLY589843 WVU589843 M655379 JI655379 TE655379 ADA655379 AMW655379 AWS655379 BGO655379 BQK655379 CAG655379 CKC655379 CTY655379 DDU655379 DNQ655379 DXM655379 EHI655379 ERE655379 FBA655379 FKW655379 FUS655379 GEO655379 GOK655379 GYG655379 HIC655379 HRY655379 IBU655379 ILQ655379 IVM655379 JFI655379 JPE655379 JZA655379 KIW655379 KSS655379 LCO655379 LMK655379 LWG655379 MGC655379 MPY655379 MZU655379 NJQ655379 NTM655379 ODI655379 ONE655379 OXA655379 PGW655379 PQS655379 QAO655379 QKK655379 QUG655379 REC655379 RNY655379 RXU655379 SHQ655379 SRM655379 TBI655379 TLE655379 TVA655379 UEW655379 UOS655379 UYO655379 VIK655379 VSG655379 WCC655379 WLY655379 WVU655379 M720915 JI720915 TE720915 ADA720915 AMW720915 AWS720915 BGO720915 BQK720915 CAG720915 CKC720915 CTY720915 DDU720915 DNQ720915 DXM720915 EHI720915 ERE720915 FBA720915 FKW720915 FUS720915 GEO720915 GOK720915 GYG720915 HIC720915 HRY720915 IBU720915 ILQ720915 IVM720915 JFI720915 JPE720915 JZA720915 KIW720915 KSS720915 LCO720915 LMK720915 LWG720915 MGC720915 MPY720915 MZU720915 NJQ720915 NTM720915 ODI720915 ONE720915 OXA720915 PGW720915 PQS720915 QAO720915 QKK720915 QUG720915 REC720915 RNY720915 RXU720915 SHQ720915 SRM720915 TBI720915 TLE720915 TVA720915 UEW720915 UOS720915 UYO720915 VIK720915 VSG720915 WCC720915 WLY720915 WVU720915 M786451 JI786451 TE786451 ADA786451 AMW786451 AWS786451 BGO786451 BQK786451 CAG786451 CKC786451 CTY786451 DDU786451 DNQ786451 DXM786451 EHI786451 ERE786451 FBA786451 FKW786451 FUS786451 GEO786451 GOK786451 GYG786451 HIC786451 HRY786451 IBU786451 ILQ786451 IVM786451 JFI786451 JPE786451 JZA786451 KIW786451 KSS786451 LCO786451 LMK786451 LWG786451 MGC786451 MPY786451 MZU786451 NJQ786451 NTM786451 ODI786451 ONE786451 OXA786451 PGW786451 PQS786451 QAO786451 QKK786451 QUG786451 REC786451 RNY786451 RXU786451 SHQ786451 SRM786451 TBI786451 TLE786451 TVA786451 UEW786451 UOS786451 UYO786451 VIK786451 VSG786451 WCC786451 WLY786451 WVU786451 M851987 JI851987 TE851987 ADA851987 AMW851987 AWS851987 BGO851987 BQK851987 CAG851987 CKC851987 CTY851987 DDU851987 DNQ851987 DXM851987 EHI851987 ERE851987 FBA851987 FKW851987 FUS851987 GEO851987 GOK851987 GYG851987 HIC851987 HRY851987 IBU851987 ILQ851987 IVM851987 JFI851987 JPE851987 JZA851987 KIW851987 KSS851987 LCO851987 LMK851987 LWG851987 MGC851987 MPY851987 MZU851987 NJQ851987 NTM851987 ODI851987 ONE851987 OXA851987 PGW851987 PQS851987 QAO851987 QKK851987 QUG851987 REC851987 RNY851987 RXU851987 SHQ851987 SRM851987 TBI851987 TLE851987 TVA851987 UEW851987 UOS851987 UYO851987 VIK851987 VSG851987 WCC851987 WLY851987 WVU851987 M917523 JI917523 TE917523 ADA917523 AMW917523 AWS917523 BGO917523 BQK917523 CAG917523 CKC917523 CTY917523 DDU917523 DNQ917523 DXM917523 EHI917523 ERE917523 FBA917523 FKW917523 FUS917523 GEO917523 GOK917523 GYG917523 HIC917523 HRY917523 IBU917523 ILQ917523 IVM917523 JFI917523 JPE917523 JZA917523 KIW917523 KSS917523 LCO917523 LMK917523 LWG917523 MGC917523 MPY917523 MZU917523 NJQ917523 NTM917523 ODI917523 ONE917523 OXA917523 PGW917523 PQS917523 QAO917523 QKK917523 QUG917523 REC917523 RNY917523 RXU917523 SHQ917523 SRM917523 TBI917523 TLE917523 TVA917523 UEW917523 UOS917523 UYO917523 VIK917523 VSG917523 WCC917523 WLY917523 WVU917523 M983059 JI983059 TE983059 ADA983059 AMW983059 AWS983059 BGO983059 BQK983059 CAG983059 CKC983059 CTY983059 DDU983059 DNQ983059 DXM983059 EHI983059 ERE983059 FBA983059 FKW983059 FUS983059 GEO983059 GOK983059 GYG983059 HIC983059 HRY983059 IBU983059 ILQ983059 IVM983059 JFI983059 JPE983059 JZA983059 KIW983059 KSS983059 LCO983059 LMK983059 LWG983059 MGC983059 MPY983059 MZU983059 NJQ983059 NTM983059 ODI983059 ONE983059 OXA983059 PGW983059 PQS983059 QAO983059 QKK983059 QUG983059 REC983059 RNY983059 RXU983059 SHQ983059 SRM983059 TBI983059 TLE983059 TVA983059 UEW983059 UOS983059 UYO983059 VIK983059 VSG983059 WCC983059 WLY983059 WVU983059 S13 JO11 TK11 ADG11 ANC11 AWY11 BGU11 BQQ11 CAM11 CKI11 CUE11 DEA11 DNW11 DXS11 EHO11 ERK11 FBG11 FLC11 FUY11 GEU11 GOQ11 GYM11 HII11 HSE11 ICA11 ILW11 IVS11 JFO11 JPK11 JZG11 KJC11 KSY11 LCU11 LMQ11 LWM11 MGI11 MQE11 NAA11 NJW11 NTS11 ODO11 ONK11 OXG11 PHC11 PQY11 QAU11 QKQ11 QUM11 REI11 ROE11 RYA11 SHW11 SRS11 TBO11 TLK11 TVG11 UFC11 UOY11 UYU11 VIQ11 VSM11 WCI11 WME11 WWA11 U65564 JQ65563 TM65563 ADI65563 ANE65563 AXA65563 BGW65563 BQS65563 CAO65563 CKK65563 CUG65563 DEC65563 DNY65563 DXU65563 EHQ65563 ERM65563 FBI65563 FLE65563 FVA65563 GEW65563 GOS65563 GYO65563 HIK65563 HSG65563 ICC65563 ILY65563 IVU65563 JFQ65563 JPM65563 JZI65563 KJE65563 KTA65563 LCW65563 LMS65563 LWO65563 MGK65563 MQG65563 NAC65563 NJY65563 NTU65563 ODQ65563 ONM65563 OXI65563 PHE65563 PRA65563 QAW65563 QKS65563 QUO65563 REK65563 ROG65563 RYC65563 SHY65563 SRU65563 TBQ65563 TLM65563 TVI65563 UFE65563 UPA65563 UYW65563 VIS65563 VSO65563 WCK65563 WMG65563 WWC65563 U131100 JQ131099 TM131099 ADI131099 ANE131099 AXA131099 BGW131099 BQS131099 CAO131099 CKK131099 CUG131099 DEC131099 DNY131099 DXU131099 EHQ131099 ERM131099 FBI131099 FLE131099 FVA131099 GEW131099 GOS131099 GYO131099 HIK131099 HSG131099 ICC131099 ILY131099 IVU131099 JFQ131099 JPM131099 JZI131099 KJE131099 KTA131099 LCW131099 LMS131099 LWO131099 MGK131099 MQG131099 NAC131099 NJY131099 NTU131099 ODQ131099 ONM131099 OXI131099 PHE131099 PRA131099 QAW131099 QKS131099 QUO131099 REK131099 ROG131099 RYC131099 SHY131099 SRU131099 TBQ131099 TLM131099 TVI131099 UFE131099 UPA131099 UYW131099 VIS131099 VSO131099 WCK131099 WMG131099 WWC131099 U196636 JQ196635 TM196635 ADI196635 ANE196635 AXA196635 BGW196635 BQS196635 CAO196635 CKK196635 CUG196635 DEC196635 DNY196635 DXU196635 EHQ196635 ERM196635 FBI196635 FLE196635 FVA196635 GEW196635 GOS196635 GYO196635 HIK196635 HSG196635 ICC196635 ILY196635 IVU196635 JFQ196635 JPM196635 JZI196635 KJE196635 KTA196635 LCW196635 LMS196635 LWO196635 MGK196635 MQG196635 NAC196635 NJY196635 NTU196635 ODQ196635 ONM196635 OXI196635 PHE196635 PRA196635 QAW196635 QKS196635 QUO196635 REK196635 ROG196635 RYC196635 SHY196635 SRU196635 TBQ196635 TLM196635 TVI196635 UFE196635 UPA196635 UYW196635 VIS196635 VSO196635 WCK196635 WMG196635 WWC196635 U262172 JQ262171 TM262171 ADI262171 ANE262171 AXA262171 BGW262171 BQS262171 CAO262171 CKK262171 CUG262171 DEC262171 DNY262171 DXU262171 EHQ262171 ERM262171 FBI262171 FLE262171 FVA262171 GEW262171 GOS262171 GYO262171 HIK262171 HSG262171 ICC262171 ILY262171 IVU262171 JFQ262171 JPM262171 JZI262171 KJE262171 KTA262171 LCW262171 LMS262171 LWO262171 MGK262171 MQG262171 NAC262171 NJY262171 NTU262171 ODQ262171 ONM262171 OXI262171 PHE262171 PRA262171 QAW262171 QKS262171 QUO262171 REK262171 ROG262171 RYC262171 SHY262171 SRU262171 TBQ262171 TLM262171 TVI262171 UFE262171 UPA262171 UYW262171 VIS262171 VSO262171 WCK262171 WMG262171 WWC262171 U327708 JQ327707 TM327707 ADI327707 ANE327707 AXA327707 BGW327707 BQS327707 CAO327707 CKK327707 CUG327707 DEC327707 DNY327707 DXU327707 EHQ327707 ERM327707 FBI327707 FLE327707 FVA327707 GEW327707 GOS327707 GYO327707 HIK327707 HSG327707 ICC327707 ILY327707 IVU327707 JFQ327707 JPM327707 JZI327707 KJE327707 KTA327707 LCW327707 LMS327707 LWO327707 MGK327707 MQG327707 NAC327707 NJY327707 NTU327707 ODQ327707 ONM327707 OXI327707 PHE327707 PRA327707 QAW327707 QKS327707 QUO327707 REK327707 ROG327707 RYC327707 SHY327707 SRU327707 TBQ327707 TLM327707 TVI327707 UFE327707 UPA327707 UYW327707 VIS327707 VSO327707 WCK327707 WMG327707 WWC327707 U393244 JQ393243 TM393243 ADI393243 ANE393243 AXA393243 BGW393243 BQS393243 CAO393243 CKK393243 CUG393243 DEC393243 DNY393243 DXU393243 EHQ393243 ERM393243 FBI393243 FLE393243 FVA393243 GEW393243 GOS393243 GYO393243 HIK393243 HSG393243 ICC393243 ILY393243 IVU393243 JFQ393243 JPM393243 JZI393243 KJE393243 KTA393243 LCW393243 LMS393243 LWO393243 MGK393243 MQG393243 NAC393243 NJY393243 NTU393243 ODQ393243 ONM393243 OXI393243 PHE393243 PRA393243 QAW393243 QKS393243 QUO393243 REK393243 ROG393243 RYC393243 SHY393243 SRU393243 TBQ393243 TLM393243 TVI393243 UFE393243 UPA393243 UYW393243 VIS393243 VSO393243 WCK393243 WMG393243 WWC393243 U458780 JQ458779 TM458779 ADI458779 ANE458779 AXA458779 BGW458779 BQS458779 CAO458779 CKK458779 CUG458779 DEC458779 DNY458779 DXU458779 EHQ458779 ERM458779 FBI458779 FLE458779 FVA458779 GEW458779 GOS458779 GYO458779 HIK458779 HSG458779 ICC458779 ILY458779 IVU458779 JFQ458779 JPM458779 JZI458779 KJE458779 KTA458779 LCW458779 LMS458779 LWO458779 MGK458779 MQG458779 NAC458779 NJY458779 NTU458779 ODQ458779 ONM458779 OXI458779 PHE458779 PRA458779 QAW458779 QKS458779 QUO458779 REK458779 ROG458779 RYC458779 SHY458779 SRU458779 TBQ458779 TLM458779 TVI458779 UFE458779 UPA458779 UYW458779 VIS458779 VSO458779 WCK458779 WMG458779 WWC458779 U524316 JQ524315 TM524315 ADI524315 ANE524315 AXA524315 BGW524315 BQS524315 CAO524315 CKK524315 CUG524315 DEC524315 DNY524315 DXU524315 EHQ524315 ERM524315 FBI524315 FLE524315 FVA524315 GEW524315 GOS524315 GYO524315 HIK524315 HSG524315 ICC524315 ILY524315 IVU524315 JFQ524315 JPM524315 JZI524315 KJE524315 KTA524315 LCW524315 LMS524315 LWO524315 MGK524315 MQG524315 NAC524315 NJY524315 NTU524315 ODQ524315 ONM524315 OXI524315 PHE524315 PRA524315 QAW524315 QKS524315 QUO524315 REK524315 ROG524315 RYC524315 SHY524315 SRU524315 TBQ524315 TLM524315 TVI524315 UFE524315 UPA524315 UYW524315 VIS524315 VSO524315 WCK524315 WMG524315 WWC524315 U589852 JQ589851 TM589851 ADI589851 ANE589851 AXA589851 BGW589851 BQS589851 CAO589851 CKK589851 CUG589851 DEC589851 DNY589851 DXU589851 EHQ589851 ERM589851 FBI589851 FLE589851 FVA589851 GEW589851 GOS589851 GYO589851 HIK589851 HSG589851 ICC589851 ILY589851 IVU589851 JFQ589851 JPM589851 JZI589851 KJE589851 KTA589851 LCW589851 LMS589851 LWO589851 MGK589851 MQG589851 NAC589851 NJY589851 NTU589851 ODQ589851 ONM589851 OXI589851 PHE589851 PRA589851 QAW589851 QKS589851 QUO589851 REK589851 ROG589851 RYC589851 SHY589851 SRU589851 TBQ589851 TLM589851 TVI589851 UFE589851 UPA589851 UYW589851 VIS589851 VSO589851 WCK589851 WMG589851 WWC589851 U655388 JQ655387 TM655387 ADI655387 ANE655387 AXA655387 BGW655387 BQS655387 CAO655387 CKK655387 CUG655387 DEC655387 DNY655387 DXU655387 EHQ655387 ERM655387 FBI655387 FLE655387 FVA655387 GEW655387 GOS655387 GYO655387 HIK655387 HSG655387 ICC655387 ILY655387 IVU655387 JFQ655387 JPM655387 JZI655387 KJE655387 KTA655387 LCW655387 LMS655387 LWO655387 MGK655387 MQG655387 NAC655387 NJY655387 NTU655387 ODQ655387 ONM655387 OXI655387 PHE655387 PRA655387 QAW655387 QKS655387 QUO655387 REK655387 ROG655387 RYC655387 SHY655387 SRU655387 TBQ655387 TLM655387 TVI655387 UFE655387 UPA655387 UYW655387 VIS655387 VSO655387 WCK655387 WMG655387 WWC655387 U720924 JQ720923 TM720923 ADI720923 ANE720923 AXA720923 BGW720923 BQS720923 CAO720923 CKK720923 CUG720923 DEC720923 DNY720923 DXU720923 EHQ720923 ERM720923 FBI720923 FLE720923 FVA720923 GEW720923 GOS720923 GYO720923 HIK720923 HSG720923 ICC720923 ILY720923 IVU720923 JFQ720923 JPM720923 JZI720923 KJE720923 KTA720923 LCW720923 LMS720923 LWO720923 MGK720923 MQG720923 NAC720923 NJY720923 NTU720923 ODQ720923 ONM720923 OXI720923 PHE720923 PRA720923 QAW720923 QKS720923 QUO720923 REK720923 ROG720923 RYC720923 SHY720923 SRU720923 TBQ720923 TLM720923 TVI720923 UFE720923 UPA720923 UYW720923 VIS720923 VSO720923 WCK720923 WMG720923 WWC720923 U786460 JQ786459 TM786459 ADI786459 ANE786459 AXA786459 BGW786459 BQS786459 CAO786459 CKK786459 CUG786459 DEC786459 DNY786459 DXU786459 EHQ786459 ERM786459 FBI786459 FLE786459 FVA786459 GEW786459 GOS786459 GYO786459 HIK786459 HSG786459 ICC786459 ILY786459 IVU786459 JFQ786459 JPM786459 JZI786459 KJE786459 KTA786459 LCW786459 LMS786459 LWO786459 MGK786459 MQG786459 NAC786459 NJY786459 NTU786459 ODQ786459 ONM786459 OXI786459 PHE786459 PRA786459 QAW786459 QKS786459 QUO786459 REK786459 ROG786459 RYC786459 SHY786459 SRU786459 TBQ786459 TLM786459 TVI786459 UFE786459 UPA786459 UYW786459 VIS786459 VSO786459 WCK786459 WMG786459 WWC786459 U851996 JQ851995 TM851995 ADI851995 ANE851995 AXA851995 BGW851995 BQS851995 CAO851995 CKK851995 CUG851995 DEC851995 DNY851995 DXU851995 EHQ851995 ERM851995 FBI851995 FLE851995 FVA851995 GEW851995 GOS851995 GYO851995 HIK851995 HSG851995 ICC851995 ILY851995 IVU851995 JFQ851995 JPM851995 JZI851995 KJE851995 KTA851995 LCW851995 LMS851995 LWO851995 MGK851995 MQG851995 NAC851995 NJY851995 NTU851995 ODQ851995 ONM851995 OXI851995 PHE851995 PRA851995 QAW851995 QKS851995 QUO851995 REK851995 ROG851995 RYC851995 SHY851995 SRU851995 TBQ851995 TLM851995 TVI851995 UFE851995 UPA851995 UYW851995 VIS851995 VSO851995 WCK851995 WMG851995 WWC851995 U917532 JQ917531 TM917531 ADI917531 ANE917531 AXA917531 BGW917531 BQS917531 CAO917531 CKK917531 CUG917531 DEC917531 DNY917531 DXU917531 EHQ917531 ERM917531 FBI917531 FLE917531 FVA917531 GEW917531 GOS917531 GYO917531 HIK917531 HSG917531 ICC917531 ILY917531 IVU917531 JFQ917531 JPM917531 JZI917531 KJE917531 KTA917531 LCW917531 LMS917531 LWO917531 MGK917531 MQG917531 NAC917531 NJY917531 NTU917531 ODQ917531 ONM917531 OXI917531 PHE917531 PRA917531 QAW917531 QKS917531 QUO917531 REK917531 ROG917531 RYC917531 SHY917531 SRU917531 TBQ917531 TLM917531 TVI917531 UFE917531 UPA917531 UYW917531 VIS917531 VSO917531 WCK917531 WMG917531 WWC917531 U983068 JQ983067 TM983067 ADI983067 ANE983067 AXA983067 BGW983067 BQS983067 CAO983067 CKK983067 CUG983067 DEC983067 DNY983067 DXU983067 EHQ983067 ERM983067 FBI983067 FLE983067 FVA983067 GEW983067 GOS983067 GYO983067 HIK983067 HSG983067 ICC983067 ILY983067 IVU983067 JFQ983067 JPM983067 JZI983067 KJE983067 KTA983067 LCW983067 LMS983067 LWO983067 MGK983067 MQG983067 NAC983067 NJY983067 NTU983067 ODQ983067 ONM983067 OXI983067 PHE983067 PRA983067 QAW983067 QKS983067 QUO983067 REK983067 ROG983067 RYC983067 SHY983067 SRU983067 TBQ983067 TLM983067 TVI983067 UFE983067 UPA983067 UYW983067 VIS983067 VSO983067 WCK983067 WMG983067 WWC983067 W3 JS3 TO3 ADK3 ANG3 AXC3 BGY3 BQU3 CAQ3 CKM3 CUI3 DEE3 DOA3 DXW3 EHS3 ERO3 FBK3 FLG3 FVC3 GEY3 GOU3 GYQ3 HIM3 HSI3 ICE3 IMA3 IVW3 JFS3 JPO3 JZK3 KJG3 KTC3 LCY3 LMU3 LWQ3 MGM3 MQI3 NAE3 NKA3 NTW3 ODS3 ONO3 OXK3 PHG3 PRC3 QAY3 QKU3 QUQ3 REM3 ROI3 RYE3 SIA3 SRW3 TBS3 TLO3 TVK3 UFG3 UPC3 UYY3 VIU3 VSQ3 WCM3 WMI3 WWE3 Y65557 JU65555 TQ65555 ADM65555 ANI65555 AXE65555 BHA65555 BQW65555 CAS65555 CKO65555 CUK65555 DEG65555 DOC65555 DXY65555 EHU65555 ERQ65555 FBM65555 FLI65555 FVE65555 GFA65555 GOW65555 GYS65555 HIO65555 HSK65555 ICG65555 IMC65555 IVY65555 JFU65555 JPQ65555 JZM65555 KJI65555 KTE65555 LDA65555 LMW65555 LWS65555 MGO65555 MQK65555 NAG65555 NKC65555 NTY65555 ODU65555 ONQ65555 OXM65555 PHI65555 PRE65555 QBA65555 QKW65555 QUS65555 REO65555 ROK65555 RYG65555 SIC65555 SRY65555 TBU65555 TLQ65555 TVM65555 UFI65555 UPE65555 UZA65555 VIW65555 VSS65555 WCO65555 WMK65555 WWG65555 Y131093 JU131091 TQ131091 ADM131091 ANI131091 AXE131091 BHA131091 BQW131091 CAS131091 CKO131091 CUK131091 DEG131091 DOC131091 DXY131091 EHU131091 ERQ131091 FBM131091 FLI131091 FVE131091 GFA131091 GOW131091 GYS131091 HIO131091 HSK131091 ICG131091 IMC131091 IVY131091 JFU131091 JPQ131091 JZM131091 KJI131091 KTE131091 LDA131091 LMW131091 LWS131091 MGO131091 MQK131091 NAG131091 NKC131091 NTY131091 ODU131091 ONQ131091 OXM131091 PHI131091 PRE131091 QBA131091 QKW131091 QUS131091 REO131091 ROK131091 RYG131091 SIC131091 SRY131091 TBU131091 TLQ131091 TVM131091 UFI131091 UPE131091 UZA131091 VIW131091 VSS131091 WCO131091 WMK131091 WWG131091 Y196629 JU196627 TQ196627 ADM196627 ANI196627 AXE196627 BHA196627 BQW196627 CAS196627 CKO196627 CUK196627 DEG196627 DOC196627 DXY196627 EHU196627 ERQ196627 FBM196627 FLI196627 FVE196627 GFA196627 GOW196627 GYS196627 HIO196627 HSK196627 ICG196627 IMC196627 IVY196627 JFU196627 JPQ196627 JZM196627 KJI196627 KTE196627 LDA196627 LMW196627 LWS196627 MGO196627 MQK196627 NAG196627 NKC196627 NTY196627 ODU196627 ONQ196627 OXM196627 PHI196627 PRE196627 QBA196627 QKW196627 QUS196627 REO196627 ROK196627 RYG196627 SIC196627 SRY196627 TBU196627 TLQ196627 TVM196627 UFI196627 UPE196627 UZA196627 VIW196627 VSS196627 WCO196627 WMK196627 WWG196627 Y262165 JU262163 TQ262163 ADM262163 ANI262163 AXE262163 BHA262163 BQW262163 CAS262163 CKO262163 CUK262163 DEG262163 DOC262163 DXY262163 EHU262163 ERQ262163 FBM262163 FLI262163 FVE262163 GFA262163 GOW262163 GYS262163 HIO262163 HSK262163 ICG262163 IMC262163 IVY262163 JFU262163 JPQ262163 JZM262163 KJI262163 KTE262163 LDA262163 LMW262163 LWS262163 MGO262163 MQK262163 NAG262163 NKC262163 NTY262163 ODU262163 ONQ262163 OXM262163 PHI262163 PRE262163 QBA262163 QKW262163 QUS262163 REO262163 ROK262163 RYG262163 SIC262163 SRY262163 TBU262163 TLQ262163 TVM262163 UFI262163 UPE262163 UZA262163 VIW262163 VSS262163 WCO262163 WMK262163 WWG262163 Y327701 JU327699 TQ327699 ADM327699 ANI327699 AXE327699 BHA327699 BQW327699 CAS327699 CKO327699 CUK327699 DEG327699 DOC327699 DXY327699 EHU327699 ERQ327699 FBM327699 FLI327699 FVE327699 GFA327699 GOW327699 GYS327699 HIO327699 HSK327699 ICG327699 IMC327699 IVY327699 JFU327699 JPQ327699 JZM327699 KJI327699 KTE327699 LDA327699 LMW327699 LWS327699 MGO327699 MQK327699 NAG327699 NKC327699 NTY327699 ODU327699 ONQ327699 OXM327699 PHI327699 PRE327699 QBA327699 QKW327699 QUS327699 REO327699 ROK327699 RYG327699 SIC327699 SRY327699 TBU327699 TLQ327699 TVM327699 UFI327699 UPE327699 UZA327699 VIW327699 VSS327699 WCO327699 WMK327699 WWG327699 Y393237 JU393235 TQ393235 ADM393235 ANI393235 AXE393235 BHA393235 BQW393235 CAS393235 CKO393235 CUK393235 DEG393235 DOC393235 DXY393235 EHU393235 ERQ393235 FBM393235 FLI393235 FVE393235 GFA393235 GOW393235 GYS393235 HIO393235 HSK393235 ICG393235 IMC393235 IVY393235 JFU393235 JPQ393235 JZM393235 KJI393235 KTE393235 LDA393235 LMW393235 LWS393235 MGO393235 MQK393235 NAG393235 NKC393235 NTY393235 ODU393235 ONQ393235 OXM393235 PHI393235 PRE393235 QBA393235 QKW393235 QUS393235 REO393235 ROK393235 RYG393235 SIC393235 SRY393235 TBU393235 TLQ393235 TVM393235 UFI393235 UPE393235 UZA393235 VIW393235 VSS393235 WCO393235 WMK393235 WWG393235 Y458773 JU458771 TQ458771 ADM458771 ANI458771 AXE458771 BHA458771 BQW458771 CAS458771 CKO458771 CUK458771 DEG458771 DOC458771 DXY458771 EHU458771 ERQ458771 FBM458771 FLI458771 FVE458771 GFA458771 GOW458771 GYS458771 HIO458771 HSK458771 ICG458771 IMC458771 IVY458771 JFU458771 JPQ458771 JZM458771 KJI458771 KTE458771 LDA458771 LMW458771 LWS458771 MGO458771 MQK458771 NAG458771 NKC458771 NTY458771 ODU458771 ONQ458771 OXM458771 PHI458771 PRE458771 QBA458771 QKW458771 QUS458771 REO458771 ROK458771 RYG458771 SIC458771 SRY458771 TBU458771 TLQ458771 TVM458771 UFI458771 UPE458771 UZA458771 VIW458771 VSS458771 WCO458771 WMK458771 WWG458771 Y524309 JU524307 TQ524307 ADM524307 ANI524307 AXE524307 BHA524307 BQW524307 CAS524307 CKO524307 CUK524307 DEG524307 DOC524307 DXY524307 EHU524307 ERQ524307 FBM524307 FLI524307 FVE524307 GFA524307 GOW524307 GYS524307 HIO524307 HSK524307 ICG524307 IMC524307 IVY524307 JFU524307 JPQ524307 JZM524307 KJI524307 KTE524307 LDA524307 LMW524307 LWS524307 MGO524307 MQK524307 NAG524307 NKC524307 NTY524307 ODU524307 ONQ524307 OXM524307 PHI524307 PRE524307 QBA524307 QKW524307 QUS524307 REO524307 ROK524307 RYG524307 SIC524307 SRY524307 TBU524307 TLQ524307 TVM524307 UFI524307 UPE524307 UZA524307 VIW524307 VSS524307 WCO524307 WMK524307 WWG524307 Y589845 JU589843 TQ589843 ADM589843 ANI589843 AXE589843 BHA589843 BQW589843 CAS589843 CKO589843 CUK589843 DEG589843 DOC589843 DXY589843 EHU589843 ERQ589843 FBM589843 FLI589843 FVE589843 GFA589843 GOW589843 GYS589843 HIO589843 HSK589843 ICG589843 IMC589843 IVY589843 JFU589843 JPQ589843 JZM589843 KJI589843 KTE589843 LDA589843 LMW589843 LWS589843 MGO589843 MQK589843 NAG589843 NKC589843 NTY589843 ODU589843 ONQ589843 OXM589843 PHI589843 PRE589843 QBA589843 QKW589843 QUS589843 REO589843 ROK589843 RYG589843 SIC589843 SRY589843 TBU589843 TLQ589843 TVM589843 UFI589843 UPE589843 UZA589843 VIW589843 VSS589843 WCO589843 WMK589843 WWG589843 Y655381 JU655379 TQ655379 ADM655379 ANI655379 AXE655379 BHA655379 BQW655379 CAS655379 CKO655379 CUK655379 DEG655379 DOC655379 DXY655379 EHU655379 ERQ655379 FBM655379 FLI655379 FVE655379 GFA655379 GOW655379 GYS655379 HIO655379 HSK655379 ICG655379 IMC655379 IVY655379 JFU655379 JPQ655379 JZM655379 KJI655379 KTE655379 LDA655379 LMW655379 LWS655379 MGO655379 MQK655379 NAG655379 NKC655379 NTY655379 ODU655379 ONQ655379 OXM655379 PHI655379 PRE655379 QBA655379 QKW655379 QUS655379 REO655379 ROK655379 RYG655379 SIC655379 SRY655379 TBU655379 TLQ655379 TVM655379 UFI655379 UPE655379 UZA655379 VIW655379 VSS655379 WCO655379 WMK655379 WWG655379 Y720917 JU720915 TQ720915 ADM720915 ANI720915 AXE720915 BHA720915 BQW720915 CAS720915 CKO720915 CUK720915 DEG720915 DOC720915 DXY720915 EHU720915 ERQ720915 FBM720915 FLI720915 FVE720915 GFA720915 GOW720915 GYS720915 HIO720915 HSK720915 ICG720915 IMC720915 IVY720915 JFU720915 JPQ720915 JZM720915 KJI720915 KTE720915 LDA720915 LMW720915 LWS720915 MGO720915 MQK720915 NAG720915 NKC720915 NTY720915 ODU720915 ONQ720915 OXM720915 PHI720915 PRE720915 QBA720915 QKW720915 QUS720915 REO720915 ROK720915 RYG720915 SIC720915 SRY720915 TBU720915 TLQ720915 TVM720915 UFI720915 UPE720915 UZA720915 VIW720915 VSS720915 WCO720915 WMK720915 WWG720915 Y786453 JU786451 TQ786451 ADM786451 ANI786451 AXE786451 BHA786451 BQW786451 CAS786451 CKO786451 CUK786451 DEG786451 DOC786451 DXY786451 EHU786451 ERQ786451 FBM786451 FLI786451 FVE786451 GFA786451 GOW786451 GYS786451 HIO786451 HSK786451 ICG786451 IMC786451 IVY786451 JFU786451 JPQ786451 JZM786451 KJI786451 KTE786451 LDA786451 LMW786451 LWS786451 MGO786451 MQK786451 NAG786451 NKC786451 NTY786451 ODU786451 ONQ786451 OXM786451 PHI786451 PRE786451 QBA786451 QKW786451 QUS786451 REO786451 ROK786451 RYG786451 SIC786451 SRY786451 TBU786451 TLQ786451 TVM786451 UFI786451 UPE786451 UZA786451 VIW786451 VSS786451 WCO786451 WMK786451 WWG786451 Y851989 JU851987 TQ851987 ADM851987 ANI851987 AXE851987 BHA851987 BQW851987 CAS851987 CKO851987 CUK851987 DEG851987 DOC851987 DXY851987 EHU851987 ERQ851987 FBM851987 FLI851987 FVE851987 GFA851987 GOW851987 GYS851987 HIO851987 HSK851987 ICG851987 IMC851987 IVY851987 JFU851987 JPQ851987 JZM851987 KJI851987 KTE851987 LDA851987 LMW851987 LWS851987 MGO851987 MQK851987 NAG851987 NKC851987 NTY851987 ODU851987 ONQ851987 OXM851987 PHI851987 PRE851987 QBA851987 QKW851987 QUS851987 REO851987 ROK851987 RYG851987 SIC851987 SRY851987 TBU851987 TLQ851987 TVM851987 UFI851987 UPE851987 UZA851987 VIW851987 VSS851987 WCO851987 WMK851987 WWG851987 Y917525 JU917523 TQ917523 ADM917523 ANI917523 AXE917523 BHA917523 BQW917523 CAS917523 CKO917523 CUK917523 DEG917523 DOC917523 DXY917523 EHU917523 ERQ917523 FBM917523 FLI917523 FVE917523 GFA917523 GOW917523 GYS917523 HIO917523 HSK917523 ICG917523 IMC917523 IVY917523 JFU917523 JPQ917523 JZM917523 KJI917523 KTE917523 LDA917523 LMW917523 LWS917523 MGO917523 MQK917523 NAG917523 NKC917523 NTY917523 ODU917523 ONQ917523 OXM917523 PHI917523 PRE917523 QBA917523 QKW917523 QUS917523 REO917523 ROK917523 RYG917523 SIC917523 SRY917523 TBU917523 TLQ917523 TVM917523 UFI917523 UPE917523 UZA917523 VIW917523 VSS917523 WCO917523 WMK917523 WWG917523 Y983061 JU983059 TQ983059 ADM983059 ANI983059 AXE983059 BHA983059 BQW983059 CAS983059 CKO983059 CUK983059 DEG983059 DOC983059 DXY983059 EHU983059 ERQ983059 FBM983059 FLI983059 FVE983059 GFA983059 GOW983059 GYS983059 HIO983059 HSK983059 ICG983059 IMC983059 IVY983059 JFU983059 JPQ983059 JZM983059 KJI983059 KTE983059 LDA983059 LMW983059 LWS983059 MGO983059 MQK983059 NAG983059 NKC983059 NTY983059 ODU983059 ONQ983059 OXM983059 PHI983059 PRE983059 QBA983059 QKW983059 QUS983059 REO983059 ROK983059 RYG983059 SIC983059 SRY983059 TBU983059 TLQ983059 TVM983059 UFI983059 UPE983059 UZA983059 VIW983059 VSS983059 WCO983059 WMK983059 WWG983059 O8 JK7 TG7 ADC7 AMY7 AWU7 BGQ7 BQM7 CAI7 CKE7 CUA7 DDW7 DNS7 DXO7 EHK7 ERG7 FBC7 FKY7 FUU7 GEQ7 GOM7 GYI7 HIE7 HSA7 IBW7 ILS7 IVO7 JFK7 JPG7 JZC7 KIY7 KSU7 LCQ7 LMM7 LWI7 MGE7 MQA7 MZW7 NJS7 NTO7 ODK7 ONG7 OXC7 PGY7 PQU7 QAQ7 QKM7 QUI7 REE7 ROA7 RXW7 SHS7 SRO7 TBK7 TLG7 TVC7 UEY7 UOU7 UYQ7 VIM7 VSI7 WCE7 WMA7 WVW7 Q65560 JM65559 TI65559 ADE65559 ANA65559 AWW65559 BGS65559 BQO65559 CAK65559 CKG65559 CUC65559 DDY65559 DNU65559 DXQ65559 EHM65559 ERI65559 FBE65559 FLA65559 FUW65559 GES65559 GOO65559 GYK65559 HIG65559 HSC65559 IBY65559 ILU65559 IVQ65559 JFM65559 JPI65559 JZE65559 KJA65559 KSW65559 LCS65559 LMO65559 LWK65559 MGG65559 MQC65559 MZY65559 NJU65559 NTQ65559 ODM65559 ONI65559 OXE65559 PHA65559 PQW65559 QAS65559 QKO65559 QUK65559 REG65559 ROC65559 RXY65559 SHU65559 SRQ65559 TBM65559 TLI65559 TVE65559 UFA65559 UOW65559 UYS65559 VIO65559 VSK65559 WCG65559 WMC65559 WVY65559 Q131096 JM131095 TI131095 ADE131095 ANA131095 AWW131095 BGS131095 BQO131095 CAK131095 CKG131095 CUC131095 DDY131095 DNU131095 DXQ131095 EHM131095 ERI131095 FBE131095 FLA131095 FUW131095 GES131095 GOO131095 GYK131095 HIG131095 HSC131095 IBY131095 ILU131095 IVQ131095 JFM131095 JPI131095 JZE131095 KJA131095 KSW131095 LCS131095 LMO131095 LWK131095 MGG131095 MQC131095 MZY131095 NJU131095 NTQ131095 ODM131095 ONI131095 OXE131095 PHA131095 PQW131095 QAS131095 QKO131095 QUK131095 REG131095 ROC131095 RXY131095 SHU131095 SRQ131095 TBM131095 TLI131095 TVE131095 UFA131095 UOW131095 UYS131095 VIO131095 VSK131095 WCG131095 WMC131095 WVY131095 Q196632 JM196631 TI196631 ADE196631 ANA196631 AWW196631 BGS196631 BQO196631 CAK196631 CKG196631 CUC196631 DDY196631 DNU196631 DXQ196631 EHM196631 ERI196631 FBE196631 FLA196631 FUW196631 GES196631 GOO196631 GYK196631 HIG196631 HSC196631 IBY196631 ILU196631 IVQ196631 JFM196631 JPI196631 JZE196631 KJA196631 KSW196631 LCS196631 LMO196631 LWK196631 MGG196631 MQC196631 MZY196631 NJU196631 NTQ196631 ODM196631 ONI196631 OXE196631 PHA196631 PQW196631 QAS196631 QKO196631 QUK196631 REG196631 ROC196631 RXY196631 SHU196631 SRQ196631 TBM196631 TLI196631 TVE196631 UFA196631 UOW196631 UYS196631 VIO196631 VSK196631 WCG196631 WMC196631 WVY196631 Q262168 JM262167 TI262167 ADE262167 ANA262167 AWW262167 BGS262167 BQO262167 CAK262167 CKG262167 CUC262167 DDY262167 DNU262167 DXQ262167 EHM262167 ERI262167 FBE262167 FLA262167 FUW262167 GES262167 GOO262167 GYK262167 HIG262167 HSC262167 IBY262167 ILU262167 IVQ262167 JFM262167 JPI262167 JZE262167 KJA262167 KSW262167 LCS262167 LMO262167 LWK262167 MGG262167 MQC262167 MZY262167 NJU262167 NTQ262167 ODM262167 ONI262167 OXE262167 PHA262167 PQW262167 QAS262167 QKO262167 QUK262167 REG262167 ROC262167 RXY262167 SHU262167 SRQ262167 TBM262167 TLI262167 TVE262167 UFA262167 UOW262167 UYS262167 VIO262167 VSK262167 WCG262167 WMC262167 WVY262167 Q327704 JM327703 TI327703 ADE327703 ANA327703 AWW327703 BGS327703 BQO327703 CAK327703 CKG327703 CUC327703 DDY327703 DNU327703 DXQ327703 EHM327703 ERI327703 FBE327703 FLA327703 FUW327703 GES327703 GOO327703 GYK327703 HIG327703 HSC327703 IBY327703 ILU327703 IVQ327703 JFM327703 JPI327703 JZE327703 KJA327703 KSW327703 LCS327703 LMO327703 LWK327703 MGG327703 MQC327703 MZY327703 NJU327703 NTQ327703 ODM327703 ONI327703 OXE327703 PHA327703 PQW327703 QAS327703 QKO327703 QUK327703 REG327703 ROC327703 RXY327703 SHU327703 SRQ327703 TBM327703 TLI327703 TVE327703 UFA327703 UOW327703 UYS327703 VIO327703 VSK327703 WCG327703 WMC327703 WVY327703 Q393240 JM393239 TI393239 ADE393239 ANA393239 AWW393239 BGS393239 BQO393239 CAK393239 CKG393239 CUC393239 DDY393239 DNU393239 DXQ393239 EHM393239 ERI393239 FBE393239 FLA393239 FUW393239 GES393239 GOO393239 GYK393239 HIG393239 HSC393239 IBY393239 ILU393239 IVQ393239 JFM393239 JPI393239 JZE393239 KJA393239 KSW393239 LCS393239 LMO393239 LWK393239 MGG393239 MQC393239 MZY393239 NJU393239 NTQ393239 ODM393239 ONI393239 OXE393239 PHA393239 PQW393239 QAS393239 QKO393239 QUK393239 REG393239 ROC393239 RXY393239 SHU393239 SRQ393239 TBM393239 TLI393239 TVE393239 UFA393239 UOW393239 UYS393239 VIO393239 VSK393239 WCG393239 WMC393239 WVY393239 Q458776 JM458775 TI458775 ADE458775 ANA458775 AWW458775 BGS458775 BQO458775 CAK458775 CKG458775 CUC458775 DDY458775 DNU458775 DXQ458775 EHM458775 ERI458775 FBE458775 FLA458775 FUW458775 GES458775 GOO458775 GYK458775 HIG458775 HSC458775 IBY458775 ILU458775 IVQ458775 JFM458775 JPI458775 JZE458775 KJA458775 KSW458775 LCS458775 LMO458775 LWK458775 MGG458775 MQC458775 MZY458775 NJU458775 NTQ458775 ODM458775 ONI458775 OXE458775 PHA458775 PQW458775 QAS458775 QKO458775 QUK458775 REG458775 ROC458775 RXY458775 SHU458775 SRQ458775 TBM458775 TLI458775 TVE458775 UFA458775 UOW458775 UYS458775 VIO458775 VSK458775 WCG458775 WMC458775 WVY458775 Q524312 JM524311 TI524311 ADE524311 ANA524311 AWW524311 BGS524311 BQO524311 CAK524311 CKG524311 CUC524311 DDY524311 DNU524311 DXQ524311 EHM524311 ERI524311 FBE524311 FLA524311 FUW524311 GES524311 GOO524311 GYK524311 HIG524311 HSC524311 IBY524311 ILU524311 IVQ524311 JFM524311 JPI524311 JZE524311 KJA524311 KSW524311 LCS524311 LMO524311 LWK524311 MGG524311 MQC524311 MZY524311 NJU524311 NTQ524311 ODM524311 ONI524311 OXE524311 PHA524311 PQW524311 QAS524311 QKO524311 QUK524311 REG524311 ROC524311 RXY524311 SHU524311 SRQ524311 TBM524311 TLI524311 TVE524311 UFA524311 UOW524311 UYS524311 VIO524311 VSK524311 WCG524311 WMC524311 WVY524311 Q589848 JM589847 TI589847 ADE589847 ANA589847 AWW589847 BGS589847 BQO589847 CAK589847 CKG589847 CUC589847 DDY589847 DNU589847 DXQ589847 EHM589847 ERI589847 FBE589847 FLA589847 FUW589847 GES589847 GOO589847 GYK589847 HIG589847 HSC589847 IBY589847 ILU589847 IVQ589847 JFM589847 JPI589847 JZE589847 KJA589847 KSW589847 LCS589847 LMO589847 LWK589847 MGG589847 MQC589847 MZY589847 NJU589847 NTQ589847 ODM589847 ONI589847 OXE589847 PHA589847 PQW589847 QAS589847 QKO589847 QUK589847 REG589847 ROC589847 RXY589847 SHU589847 SRQ589847 TBM589847 TLI589847 TVE589847 UFA589847 UOW589847 UYS589847 VIO589847 VSK589847 WCG589847 WMC589847 WVY589847 Q655384 JM655383 TI655383 ADE655383 ANA655383 AWW655383 BGS655383 BQO655383 CAK655383 CKG655383 CUC655383 DDY655383 DNU655383 DXQ655383 EHM655383 ERI655383 FBE655383 FLA655383 FUW655383 GES655383 GOO655383 GYK655383 HIG655383 HSC655383 IBY655383 ILU655383 IVQ655383 JFM655383 JPI655383 JZE655383 KJA655383 KSW655383 LCS655383 LMO655383 LWK655383 MGG655383 MQC655383 MZY655383 NJU655383 NTQ655383 ODM655383 ONI655383 OXE655383 PHA655383 PQW655383 QAS655383 QKO655383 QUK655383 REG655383 ROC655383 RXY655383 SHU655383 SRQ655383 TBM655383 TLI655383 TVE655383 UFA655383 UOW655383 UYS655383 VIO655383 VSK655383 WCG655383 WMC655383 WVY655383 Q720920 JM720919 TI720919 ADE720919 ANA720919 AWW720919 BGS720919 BQO720919 CAK720919 CKG720919 CUC720919 DDY720919 DNU720919 DXQ720919 EHM720919 ERI720919 FBE720919 FLA720919 FUW720919 GES720919 GOO720919 GYK720919 HIG720919 HSC720919 IBY720919 ILU720919 IVQ720919 JFM720919 JPI720919 JZE720919 KJA720919 KSW720919 LCS720919 LMO720919 LWK720919 MGG720919 MQC720919 MZY720919 NJU720919 NTQ720919 ODM720919 ONI720919 OXE720919 PHA720919 PQW720919 QAS720919 QKO720919 QUK720919 REG720919 ROC720919 RXY720919 SHU720919 SRQ720919 TBM720919 TLI720919 TVE720919 UFA720919 UOW720919 UYS720919 VIO720919 VSK720919 WCG720919 WMC720919 WVY720919 Q786456 JM786455 TI786455 ADE786455 ANA786455 AWW786455 BGS786455 BQO786455 CAK786455 CKG786455 CUC786455 DDY786455 DNU786455 DXQ786455 EHM786455 ERI786455 FBE786455 FLA786455 FUW786455 GES786455 GOO786455 GYK786455 HIG786455 HSC786455 IBY786455 ILU786455 IVQ786455 JFM786455 JPI786455 JZE786455 KJA786455 KSW786455 LCS786455 LMO786455 LWK786455 MGG786455 MQC786455 MZY786455 NJU786455 NTQ786455 ODM786455 ONI786455 OXE786455 PHA786455 PQW786455 QAS786455 QKO786455 QUK786455 REG786455 ROC786455 RXY786455 SHU786455 SRQ786455 TBM786455 TLI786455 TVE786455 UFA786455 UOW786455 UYS786455 VIO786455 VSK786455 WCG786455 WMC786455 WVY786455 Q851992 JM851991 TI851991 ADE851991 ANA851991 AWW851991 BGS851991 BQO851991 CAK851991 CKG851991 CUC851991 DDY851991 DNU851991 DXQ851991 EHM851991 ERI851991 FBE851991 FLA851991 FUW851991 GES851991 GOO851991 GYK851991 HIG851991 HSC851991 IBY851991 ILU851991 IVQ851991 JFM851991 JPI851991 JZE851991 KJA851991 KSW851991 LCS851991 LMO851991 LWK851991 MGG851991 MQC851991 MZY851991 NJU851991 NTQ851991 ODM851991 ONI851991 OXE851991 PHA851991 PQW851991 QAS851991 QKO851991 QUK851991 REG851991 ROC851991 RXY851991 SHU851991 SRQ851991 TBM851991 TLI851991 TVE851991 UFA851991 UOW851991 UYS851991 VIO851991 VSK851991 WCG851991 WMC851991 WVY851991 Q917528 JM917527 TI917527 ADE917527 ANA917527 AWW917527 BGS917527 BQO917527 CAK917527 CKG917527 CUC917527 DDY917527 DNU917527 DXQ917527 EHM917527 ERI917527 FBE917527 FLA917527 FUW917527 GES917527 GOO917527 GYK917527 HIG917527 HSC917527 IBY917527 ILU917527 IVQ917527 JFM917527 JPI917527 JZE917527 KJA917527 KSW917527 LCS917527 LMO917527 LWK917527 MGG917527 MQC917527 MZY917527 NJU917527 NTQ917527 ODM917527 ONI917527 OXE917527 PHA917527 PQW917527 QAS917527 QKO917527 QUK917527 REG917527 ROC917527 RXY917527 SHU917527 SRQ917527 TBM917527 TLI917527 TVE917527 UFA917527 UOW917527 UYS917527 VIO917527 VSK917527 WCG917527 WMC917527 WVY917527 Q983064 JM983063 TI983063 ADE983063 ANA983063 AWW983063 BGS983063 BQO983063 CAK983063 CKG983063 CUC983063 DDY983063 DNU983063 DXQ983063 EHM983063 ERI983063 FBE983063 FLA983063 FUW983063 GES983063 GOO983063 GYK983063 HIG983063 HSC983063 IBY983063 ILU983063 IVQ983063 JFM983063 JPI983063 JZE983063 KJA983063 KSW983063 LCS983063 LMO983063 LWK983063 MGG983063 MQC983063 MZY983063 NJU983063 NTQ983063 ODM983063 ONI983063 OXE983063 PHA983063 PQW983063 QAS983063 QKO983063 QUK983063 REG983063 ROC983063 RXY983063 SHU983063 SRQ983063 TBM983063 TLI983063 TVE983063 UFA983063 UOW983063 UYS983063 VIO983063 VSK983063 WCG983063 WMC983063 WVY983063 O13 JK11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Q65564 JM65563 TI65563 ADE65563 ANA65563 AWW65563 BGS65563 BQO65563 CAK65563 CKG65563 CUC65563 DDY65563 DNU65563 DXQ65563 EHM65563 ERI65563 FBE65563 FLA65563 FUW65563 GES65563 GOO65563 GYK65563 HIG65563 HSC65563 IBY65563 ILU65563 IVQ65563 JFM65563 JPI65563 JZE65563 KJA65563 KSW65563 LCS65563 LMO65563 LWK65563 MGG65563 MQC65563 MZY65563 NJU65563 NTQ65563 ODM65563 ONI65563 OXE65563 PHA65563 PQW65563 QAS65563 QKO65563 QUK65563 REG65563 ROC65563 RXY65563 SHU65563 SRQ65563 TBM65563 TLI65563 TVE65563 UFA65563 UOW65563 UYS65563 VIO65563 VSK65563 WCG65563 WMC65563 WVY65563 Q131100 JM131099 TI131099 ADE131099 ANA131099 AWW131099 BGS131099 BQO131099 CAK131099 CKG131099 CUC131099 DDY131099 DNU131099 DXQ131099 EHM131099 ERI131099 FBE131099 FLA131099 FUW131099 GES131099 GOO131099 GYK131099 HIG131099 HSC131099 IBY131099 ILU131099 IVQ131099 JFM131099 JPI131099 JZE131099 KJA131099 KSW131099 LCS131099 LMO131099 LWK131099 MGG131099 MQC131099 MZY131099 NJU131099 NTQ131099 ODM131099 ONI131099 OXE131099 PHA131099 PQW131099 QAS131099 QKO131099 QUK131099 REG131099 ROC131099 RXY131099 SHU131099 SRQ131099 TBM131099 TLI131099 TVE131099 UFA131099 UOW131099 UYS131099 VIO131099 VSK131099 WCG131099 WMC131099 WVY131099 Q196636 JM196635 TI196635 ADE196635 ANA196635 AWW196635 BGS196635 BQO196635 CAK196635 CKG196635 CUC196635 DDY196635 DNU196635 DXQ196635 EHM196635 ERI196635 FBE196635 FLA196635 FUW196635 GES196635 GOO196635 GYK196635 HIG196635 HSC196635 IBY196635 ILU196635 IVQ196635 JFM196635 JPI196635 JZE196635 KJA196635 KSW196635 LCS196635 LMO196635 LWK196635 MGG196635 MQC196635 MZY196635 NJU196635 NTQ196635 ODM196635 ONI196635 OXE196635 PHA196635 PQW196635 QAS196635 QKO196635 QUK196635 REG196635 ROC196635 RXY196635 SHU196635 SRQ196635 TBM196635 TLI196635 TVE196635 UFA196635 UOW196635 UYS196635 VIO196635 VSK196635 WCG196635 WMC196635 WVY196635 Q262172 JM262171 TI262171 ADE262171 ANA262171 AWW262171 BGS262171 BQO262171 CAK262171 CKG262171 CUC262171 DDY262171 DNU262171 DXQ262171 EHM262171 ERI262171 FBE262171 FLA262171 FUW262171 GES262171 GOO262171 GYK262171 HIG262171 HSC262171 IBY262171 ILU262171 IVQ262171 JFM262171 JPI262171 JZE262171 KJA262171 KSW262171 LCS262171 LMO262171 LWK262171 MGG262171 MQC262171 MZY262171 NJU262171 NTQ262171 ODM262171 ONI262171 OXE262171 PHA262171 PQW262171 QAS262171 QKO262171 QUK262171 REG262171 ROC262171 RXY262171 SHU262171 SRQ262171 TBM262171 TLI262171 TVE262171 UFA262171 UOW262171 UYS262171 VIO262171 VSK262171 WCG262171 WMC262171 WVY262171 Q327708 JM327707 TI327707 ADE327707 ANA327707 AWW327707 BGS327707 BQO327707 CAK327707 CKG327707 CUC327707 DDY327707 DNU327707 DXQ327707 EHM327707 ERI327707 FBE327707 FLA327707 FUW327707 GES327707 GOO327707 GYK327707 HIG327707 HSC327707 IBY327707 ILU327707 IVQ327707 JFM327707 JPI327707 JZE327707 KJA327707 KSW327707 LCS327707 LMO327707 LWK327707 MGG327707 MQC327707 MZY327707 NJU327707 NTQ327707 ODM327707 ONI327707 OXE327707 PHA327707 PQW327707 QAS327707 QKO327707 QUK327707 REG327707 ROC327707 RXY327707 SHU327707 SRQ327707 TBM327707 TLI327707 TVE327707 UFA327707 UOW327707 UYS327707 VIO327707 VSK327707 WCG327707 WMC327707 WVY327707 Q393244 JM393243 TI393243 ADE393243 ANA393243 AWW393243 BGS393243 BQO393243 CAK393243 CKG393243 CUC393243 DDY393243 DNU393243 DXQ393243 EHM393243 ERI393243 FBE393243 FLA393243 FUW393243 GES393243 GOO393243 GYK393243 HIG393243 HSC393243 IBY393243 ILU393243 IVQ393243 JFM393243 JPI393243 JZE393243 KJA393243 KSW393243 LCS393243 LMO393243 LWK393243 MGG393243 MQC393243 MZY393243 NJU393243 NTQ393243 ODM393243 ONI393243 OXE393243 PHA393243 PQW393243 QAS393243 QKO393243 QUK393243 REG393243 ROC393243 RXY393243 SHU393243 SRQ393243 TBM393243 TLI393243 TVE393243 UFA393243 UOW393243 UYS393243 VIO393243 VSK393243 WCG393243 WMC393243 WVY393243 Q458780 JM458779 TI458779 ADE458779 ANA458779 AWW458779 BGS458779 BQO458779 CAK458779 CKG458779 CUC458779 DDY458779 DNU458779 DXQ458779 EHM458779 ERI458779 FBE458779 FLA458779 FUW458779 GES458779 GOO458779 GYK458779 HIG458779 HSC458779 IBY458779 ILU458779 IVQ458779 JFM458779 JPI458779 JZE458779 KJA458779 KSW458779 LCS458779 LMO458779 LWK458779 MGG458779 MQC458779 MZY458779 NJU458779 NTQ458779 ODM458779 ONI458779 OXE458779 PHA458779 PQW458779 QAS458779 QKO458779 QUK458779 REG458779 ROC458779 RXY458779 SHU458779 SRQ458779 TBM458779 TLI458779 TVE458779 UFA458779 UOW458779 UYS458779 VIO458779 VSK458779 WCG458779 WMC458779 WVY458779 Q524316 JM524315 TI524315 ADE524315 ANA524315 AWW524315 BGS524315 BQO524315 CAK524315 CKG524315 CUC524315 DDY524315 DNU524315 DXQ524315 EHM524315 ERI524315 FBE524315 FLA524315 FUW524315 GES524315 GOO524315 GYK524315 HIG524315 HSC524315 IBY524315 ILU524315 IVQ524315 JFM524315 JPI524315 JZE524315 KJA524315 KSW524315 LCS524315 LMO524315 LWK524315 MGG524315 MQC524315 MZY524315 NJU524315 NTQ524315 ODM524315 ONI524315 OXE524315 PHA524315 PQW524315 QAS524315 QKO524315 QUK524315 REG524315 ROC524315 RXY524315 SHU524315 SRQ524315 TBM524315 TLI524315 TVE524315 UFA524315 UOW524315 UYS524315 VIO524315 VSK524315 WCG524315 WMC524315 WVY524315 Q589852 JM589851 TI589851 ADE589851 ANA589851 AWW589851 BGS589851 BQO589851 CAK589851 CKG589851 CUC589851 DDY589851 DNU589851 DXQ589851 EHM589851 ERI589851 FBE589851 FLA589851 FUW589851 GES589851 GOO589851 GYK589851 HIG589851 HSC589851 IBY589851 ILU589851 IVQ589851 JFM589851 JPI589851 JZE589851 KJA589851 KSW589851 LCS589851 LMO589851 LWK589851 MGG589851 MQC589851 MZY589851 NJU589851 NTQ589851 ODM589851 ONI589851 OXE589851 PHA589851 PQW589851 QAS589851 QKO589851 QUK589851 REG589851 ROC589851 RXY589851 SHU589851 SRQ589851 TBM589851 TLI589851 TVE589851 UFA589851 UOW589851 UYS589851 VIO589851 VSK589851 WCG589851 WMC589851 WVY589851 Q655388 JM655387 TI655387 ADE655387 ANA655387 AWW655387 BGS655387 BQO655387 CAK655387 CKG655387 CUC655387 DDY655387 DNU655387 DXQ655387 EHM655387 ERI655387 FBE655387 FLA655387 FUW655387 GES655387 GOO655387 GYK655387 HIG655387 HSC655387 IBY655387 ILU655387 IVQ655387 JFM655387 JPI655387 JZE655387 KJA655387 KSW655387 LCS655387 LMO655387 LWK655387 MGG655387 MQC655387 MZY655387 NJU655387 NTQ655387 ODM655387 ONI655387 OXE655387 PHA655387 PQW655387 QAS655387 QKO655387 QUK655387 REG655387 ROC655387 RXY655387 SHU655387 SRQ655387 TBM655387 TLI655387 TVE655387 UFA655387 UOW655387 UYS655387 VIO655387 VSK655387 WCG655387 WMC655387 WVY655387 Q720924 JM720923 TI720923 ADE720923 ANA720923 AWW720923 BGS720923 BQO720923 CAK720923 CKG720923 CUC720923 DDY720923 DNU720923 DXQ720923 EHM720923 ERI720923 FBE720923 FLA720923 FUW720923 GES720923 GOO720923 GYK720923 HIG720923 HSC720923 IBY720923 ILU720923 IVQ720923 JFM720923 JPI720923 JZE720923 KJA720923 KSW720923 LCS720923 LMO720923 LWK720923 MGG720923 MQC720923 MZY720923 NJU720923 NTQ720923 ODM720923 ONI720923 OXE720923 PHA720923 PQW720923 QAS720923 QKO720923 QUK720923 REG720923 ROC720923 RXY720923 SHU720923 SRQ720923 TBM720923 TLI720923 TVE720923 UFA720923 UOW720923 UYS720923 VIO720923 VSK720923 WCG720923 WMC720923 WVY720923 Q786460 JM786459 TI786459 ADE786459 ANA786459 AWW786459 BGS786459 BQO786459 CAK786459 CKG786459 CUC786459 DDY786459 DNU786459 DXQ786459 EHM786459 ERI786459 FBE786459 FLA786459 FUW786459 GES786459 GOO786459 GYK786459 HIG786459 HSC786459 IBY786459 ILU786459 IVQ786459 JFM786459 JPI786459 JZE786459 KJA786459 KSW786459 LCS786459 LMO786459 LWK786459 MGG786459 MQC786459 MZY786459 NJU786459 NTQ786459 ODM786459 ONI786459 OXE786459 PHA786459 PQW786459 QAS786459 QKO786459 QUK786459 REG786459 ROC786459 RXY786459 SHU786459 SRQ786459 TBM786459 TLI786459 TVE786459 UFA786459 UOW786459 UYS786459 VIO786459 VSK786459 WCG786459 WMC786459 WVY786459 Q851996 JM851995 TI851995 ADE851995 ANA851995 AWW851995 BGS851995 BQO851995 CAK851995 CKG851995 CUC851995 DDY851995 DNU851995 DXQ851995 EHM851995 ERI851995 FBE851995 FLA851995 FUW851995 GES851995 GOO851995 GYK851995 HIG851995 HSC851995 IBY851995 ILU851995 IVQ851995 JFM851995 JPI851995 JZE851995 KJA851995 KSW851995 LCS851995 LMO851995 LWK851995 MGG851995 MQC851995 MZY851995 NJU851995 NTQ851995 ODM851995 ONI851995 OXE851995 PHA851995 PQW851995 QAS851995 QKO851995 QUK851995 REG851995 ROC851995 RXY851995 SHU851995 SRQ851995 TBM851995 TLI851995 TVE851995 UFA851995 UOW851995 UYS851995 VIO851995 VSK851995 WCG851995 WMC851995 WVY851995 Q917532 JM917531 TI917531 ADE917531 ANA917531 AWW917531 BGS917531 BQO917531 CAK917531 CKG917531 CUC917531 DDY917531 DNU917531 DXQ917531 EHM917531 ERI917531 FBE917531 FLA917531 FUW917531 GES917531 GOO917531 GYK917531 HIG917531 HSC917531 IBY917531 ILU917531 IVQ917531 JFM917531 JPI917531 JZE917531 KJA917531 KSW917531 LCS917531 LMO917531 LWK917531 MGG917531 MQC917531 MZY917531 NJU917531 NTQ917531 ODM917531 ONI917531 OXE917531 PHA917531 PQW917531 QAS917531 QKO917531 QUK917531 REG917531 ROC917531 RXY917531 SHU917531 SRQ917531 TBM917531 TLI917531 TVE917531 UFA917531 UOW917531 UYS917531 VIO917531 VSK917531 WCG917531 WMC917531 WVY917531 Q983068 JM983067 TI983067 ADE983067 ANA983067 AWW983067 BGS983067 BQO983067 CAK983067 CKG983067 CUC983067 DDY983067 DNU983067 DXQ983067 EHM983067 ERI983067 FBE983067 FLA983067 FUW983067 GES983067 GOO983067 GYK983067 HIG983067 HSC983067 IBY983067 ILU983067 IVQ983067 JFM983067 JPI983067 JZE983067 KJA983067 KSW983067 LCS983067 LMO983067 LWK983067 MGG983067 MQC983067 MZY983067 NJU983067 NTQ983067 ODM983067 ONI983067 OXE983067 PHA983067 PQW983067 QAS983067 QKO983067 QUK983067 REG983067 ROC983067 RXY983067 SHU983067 SRQ983067 TBM983067 TLI983067 TVE983067 UFA983067 UOW983067 UYS983067 VIO983067 VSK983067 WCG983067 WMC983067 WVY983067 O3 JK3 TG3 ADC3 AMY3 AWU3 BGQ3 BQM3 CAI3 CKE3 CUA3 DDW3 DNS3 DXO3 EHK3 ERG3 FBC3 FKY3 FUU3 GEQ3 GOM3 GYI3 HIE3 HSA3 IBW3 ILS3 IVO3 JFK3 JPG3 JZC3 KIY3 KSU3 LCQ3 LMM3 LWI3 MGE3 MQA3 MZW3 NJS3 NTO3 ODK3 ONG3 OXC3 PGY3 PQU3 QAQ3 QKM3 QUI3 REE3 ROA3 RXW3 SHS3 SRO3 TBK3 TLG3 TVC3 UEY3 UOU3 UYQ3 VIM3 VSI3 WCE3 WMA3 WVW3 Q65556 JM65555 TI65555 ADE65555 ANA65555 AWW65555 BGS65555 BQO65555 CAK65555 CKG65555 CUC65555 DDY65555 DNU65555 DXQ65555 EHM65555 ERI65555 FBE65555 FLA65555 FUW65555 GES65555 GOO65555 GYK65555 HIG65555 HSC65555 IBY65555 ILU65555 IVQ65555 JFM65555 JPI65555 JZE65555 KJA65555 KSW65555 LCS65555 LMO65555 LWK65555 MGG65555 MQC65555 MZY65555 NJU65555 NTQ65555 ODM65555 ONI65555 OXE65555 PHA65555 PQW65555 QAS65555 QKO65555 QUK65555 REG65555 ROC65555 RXY65555 SHU65555 SRQ65555 TBM65555 TLI65555 TVE65555 UFA65555 UOW65555 UYS65555 VIO65555 VSK65555 WCG65555 WMC65555 WVY65555 Q131092 JM131091 TI131091 ADE131091 ANA131091 AWW131091 BGS131091 BQO131091 CAK131091 CKG131091 CUC131091 DDY131091 DNU131091 DXQ131091 EHM131091 ERI131091 FBE131091 FLA131091 FUW131091 GES131091 GOO131091 GYK131091 HIG131091 HSC131091 IBY131091 ILU131091 IVQ131091 JFM131091 JPI131091 JZE131091 KJA131091 KSW131091 LCS131091 LMO131091 LWK131091 MGG131091 MQC131091 MZY131091 NJU131091 NTQ131091 ODM131091 ONI131091 OXE131091 PHA131091 PQW131091 QAS131091 QKO131091 QUK131091 REG131091 ROC131091 RXY131091 SHU131091 SRQ131091 TBM131091 TLI131091 TVE131091 UFA131091 UOW131091 UYS131091 VIO131091 VSK131091 WCG131091 WMC131091 WVY131091 Q196628 JM196627 TI196627 ADE196627 ANA196627 AWW196627 BGS196627 BQO196627 CAK196627 CKG196627 CUC196627 DDY196627 DNU196627 DXQ196627 EHM196627 ERI196627 FBE196627 FLA196627 FUW196627 GES196627 GOO196627 GYK196627 HIG196627 HSC196627 IBY196627 ILU196627 IVQ196627 JFM196627 JPI196627 JZE196627 KJA196627 KSW196627 LCS196627 LMO196627 LWK196627 MGG196627 MQC196627 MZY196627 NJU196627 NTQ196627 ODM196627 ONI196627 OXE196627 PHA196627 PQW196627 QAS196627 QKO196627 QUK196627 REG196627 ROC196627 RXY196627 SHU196627 SRQ196627 TBM196627 TLI196627 TVE196627 UFA196627 UOW196627 UYS196627 VIO196627 VSK196627 WCG196627 WMC196627 WVY196627 Q262164 JM262163 TI262163 ADE262163 ANA262163 AWW262163 BGS262163 BQO262163 CAK262163 CKG262163 CUC262163 DDY262163 DNU262163 DXQ262163 EHM262163 ERI262163 FBE262163 FLA262163 FUW262163 GES262163 GOO262163 GYK262163 HIG262163 HSC262163 IBY262163 ILU262163 IVQ262163 JFM262163 JPI262163 JZE262163 KJA262163 KSW262163 LCS262163 LMO262163 LWK262163 MGG262163 MQC262163 MZY262163 NJU262163 NTQ262163 ODM262163 ONI262163 OXE262163 PHA262163 PQW262163 QAS262163 QKO262163 QUK262163 REG262163 ROC262163 RXY262163 SHU262163 SRQ262163 TBM262163 TLI262163 TVE262163 UFA262163 UOW262163 UYS262163 VIO262163 VSK262163 WCG262163 WMC262163 WVY262163 Q327700 JM327699 TI327699 ADE327699 ANA327699 AWW327699 BGS327699 BQO327699 CAK327699 CKG327699 CUC327699 DDY327699 DNU327699 DXQ327699 EHM327699 ERI327699 FBE327699 FLA327699 FUW327699 GES327699 GOO327699 GYK327699 HIG327699 HSC327699 IBY327699 ILU327699 IVQ327699 JFM327699 JPI327699 JZE327699 KJA327699 KSW327699 LCS327699 LMO327699 LWK327699 MGG327699 MQC327699 MZY327699 NJU327699 NTQ327699 ODM327699 ONI327699 OXE327699 PHA327699 PQW327699 QAS327699 QKO327699 QUK327699 REG327699 ROC327699 RXY327699 SHU327699 SRQ327699 TBM327699 TLI327699 TVE327699 UFA327699 UOW327699 UYS327699 VIO327699 VSK327699 WCG327699 WMC327699 WVY327699 Q393236 JM393235 TI393235 ADE393235 ANA393235 AWW393235 BGS393235 BQO393235 CAK393235 CKG393235 CUC393235 DDY393235 DNU393235 DXQ393235 EHM393235 ERI393235 FBE393235 FLA393235 FUW393235 GES393235 GOO393235 GYK393235 HIG393235 HSC393235 IBY393235 ILU393235 IVQ393235 JFM393235 JPI393235 JZE393235 KJA393235 KSW393235 LCS393235 LMO393235 LWK393235 MGG393235 MQC393235 MZY393235 NJU393235 NTQ393235 ODM393235 ONI393235 OXE393235 PHA393235 PQW393235 QAS393235 QKO393235 QUK393235 REG393235 ROC393235 RXY393235 SHU393235 SRQ393235 TBM393235 TLI393235 TVE393235 UFA393235 UOW393235 UYS393235 VIO393235 VSK393235 WCG393235 WMC393235 WVY393235 Q458772 JM458771 TI458771 ADE458771 ANA458771 AWW458771 BGS458771 BQO458771 CAK458771 CKG458771 CUC458771 DDY458771 DNU458771 DXQ458771 EHM458771 ERI458771 FBE458771 FLA458771 FUW458771 GES458771 GOO458771 GYK458771 HIG458771 HSC458771 IBY458771 ILU458771 IVQ458771 JFM458771 JPI458771 JZE458771 KJA458771 KSW458771 LCS458771 LMO458771 LWK458771 MGG458771 MQC458771 MZY458771 NJU458771 NTQ458771 ODM458771 ONI458771 OXE458771 PHA458771 PQW458771 QAS458771 QKO458771 QUK458771 REG458771 ROC458771 RXY458771 SHU458771 SRQ458771 TBM458771 TLI458771 TVE458771 UFA458771 UOW458771 UYS458771 VIO458771 VSK458771 WCG458771 WMC458771 WVY458771 Q524308 JM524307 TI524307 ADE524307 ANA524307 AWW524307 BGS524307 BQO524307 CAK524307 CKG524307 CUC524307 DDY524307 DNU524307 DXQ524307 EHM524307 ERI524307 FBE524307 FLA524307 FUW524307 GES524307 GOO524307 GYK524307 HIG524307 HSC524307 IBY524307 ILU524307 IVQ524307 JFM524307 JPI524307 JZE524307 KJA524307 KSW524307 LCS524307 LMO524307 LWK524307 MGG524307 MQC524307 MZY524307 NJU524307 NTQ524307 ODM524307 ONI524307 OXE524307 PHA524307 PQW524307 QAS524307 QKO524307 QUK524307 REG524307 ROC524307 RXY524307 SHU524307 SRQ524307 TBM524307 TLI524307 TVE524307 UFA524307 UOW524307 UYS524307 VIO524307 VSK524307 WCG524307 WMC524307 WVY524307 Q589844 JM589843 TI589843 ADE589843 ANA589843 AWW589843 BGS589843 BQO589843 CAK589843 CKG589843 CUC589843 DDY589843 DNU589843 DXQ589843 EHM589843 ERI589843 FBE589843 FLA589843 FUW589843 GES589843 GOO589843 GYK589843 HIG589843 HSC589843 IBY589843 ILU589843 IVQ589843 JFM589843 JPI589843 JZE589843 KJA589843 KSW589843 LCS589843 LMO589843 LWK589843 MGG589843 MQC589843 MZY589843 NJU589843 NTQ589843 ODM589843 ONI589843 OXE589843 PHA589843 PQW589843 QAS589843 QKO589843 QUK589843 REG589843 ROC589843 RXY589843 SHU589843 SRQ589843 TBM589843 TLI589843 TVE589843 UFA589843 UOW589843 UYS589843 VIO589843 VSK589843 WCG589843 WMC589843 WVY589843 Q655380 JM655379 TI655379 ADE655379 ANA655379 AWW655379 BGS655379 BQO655379 CAK655379 CKG655379 CUC655379 DDY655379 DNU655379 DXQ655379 EHM655379 ERI655379 FBE655379 FLA655379 FUW655379 GES655379 GOO655379 GYK655379 HIG655379 HSC655379 IBY655379 ILU655379 IVQ655379 JFM655379 JPI655379 JZE655379 KJA655379 KSW655379 LCS655379 LMO655379 LWK655379 MGG655379 MQC655379 MZY655379 NJU655379 NTQ655379 ODM655379 ONI655379 OXE655379 PHA655379 PQW655379 QAS655379 QKO655379 QUK655379 REG655379 ROC655379 RXY655379 SHU655379 SRQ655379 TBM655379 TLI655379 TVE655379 UFA655379 UOW655379 UYS655379 VIO655379 VSK655379 WCG655379 WMC655379 WVY655379 Q720916 JM720915 TI720915 ADE720915 ANA720915 AWW720915 BGS720915 BQO720915 CAK720915 CKG720915 CUC720915 DDY720915 DNU720915 DXQ720915 EHM720915 ERI720915 FBE720915 FLA720915 FUW720915 GES720915 GOO720915 GYK720915 HIG720915 HSC720915 IBY720915 ILU720915 IVQ720915 JFM720915 JPI720915 JZE720915 KJA720915 KSW720915 LCS720915 LMO720915 LWK720915 MGG720915 MQC720915 MZY720915 NJU720915 NTQ720915 ODM720915 ONI720915 OXE720915 PHA720915 PQW720915 QAS720915 QKO720915 QUK720915 REG720915 ROC720915 RXY720915 SHU720915 SRQ720915 TBM720915 TLI720915 TVE720915 UFA720915 UOW720915 UYS720915 VIO720915 VSK720915 WCG720915 WMC720915 WVY720915 Q786452 JM786451 TI786451 ADE786451 ANA786451 AWW786451 BGS786451 BQO786451 CAK786451 CKG786451 CUC786451 DDY786451 DNU786451 DXQ786451 EHM786451 ERI786451 FBE786451 FLA786451 FUW786451 GES786451 GOO786451 GYK786451 HIG786451 HSC786451 IBY786451 ILU786451 IVQ786451 JFM786451 JPI786451 JZE786451 KJA786451 KSW786451 LCS786451 LMO786451 LWK786451 MGG786451 MQC786451 MZY786451 NJU786451 NTQ786451 ODM786451 ONI786451 OXE786451 PHA786451 PQW786451 QAS786451 QKO786451 QUK786451 REG786451 ROC786451 RXY786451 SHU786451 SRQ786451 TBM786451 TLI786451 TVE786451 UFA786451 UOW786451 UYS786451 VIO786451 VSK786451 WCG786451 WMC786451 WVY786451 Q851988 JM851987 TI851987 ADE851987 ANA851987 AWW851987 BGS851987 BQO851987 CAK851987 CKG851987 CUC851987 DDY851987 DNU851987 DXQ851987 EHM851987 ERI851987 FBE851987 FLA851987 FUW851987 GES851987 GOO851987 GYK851987 HIG851987 HSC851987 IBY851987 ILU851987 IVQ851987 JFM851987 JPI851987 JZE851987 KJA851987 KSW851987 LCS851987 LMO851987 LWK851987 MGG851987 MQC851987 MZY851987 NJU851987 NTQ851987 ODM851987 ONI851987 OXE851987 PHA851987 PQW851987 QAS851987 QKO851987 QUK851987 REG851987 ROC851987 RXY851987 SHU851987 SRQ851987 TBM851987 TLI851987 TVE851987 UFA851987 UOW851987 UYS851987 VIO851987 VSK851987 WCG851987 WMC851987 WVY851987 Q917524 JM917523 TI917523 ADE917523 ANA917523 AWW917523 BGS917523 BQO917523 CAK917523 CKG917523 CUC917523 DDY917523 DNU917523 DXQ917523 EHM917523 ERI917523 FBE917523 FLA917523 FUW917523 GES917523 GOO917523 GYK917523 HIG917523 HSC917523 IBY917523 ILU917523 IVQ917523 JFM917523 JPI917523 JZE917523 KJA917523 KSW917523 LCS917523 LMO917523 LWK917523 MGG917523 MQC917523 MZY917523 NJU917523 NTQ917523 ODM917523 ONI917523 OXE917523 PHA917523 PQW917523 QAS917523 QKO917523 QUK917523 REG917523 ROC917523 RXY917523 SHU917523 SRQ917523 TBM917523 TLI917523 TVE917523 UFA917523 UOW917523 UYS917523 VIO917523 VSK917523 WCG917523 WMC917523 WVY917523 Q983060 JM983059 TI983059 ADE983059 ANA983059 AWW983059 BGS983059 BQO983059 CAK983059 CKG983059 CUC983059 DDY983059 DNU983059 DXQ983059 EHM983059 ERI983059 FBE983059 FLA983059 FUW983059 GES983059 GOO983059 GYK983059 HIG983059 HSC983059 IBY983059 ILU983059 IVQ983059 JFM983059 JPI983059 JZE983059 KJA983059 KSW983059 LCS983059 LMO983059 LWK983059 MGG983059 MQC983059 MZY983059 NJU983059 NTQ983059 ODM983059 ONI983059 OXE983059 PHA983059 PQW983059 QAS983059 QKO983059 QUK983059 REG983059 ROC983059 RXY983059 SHU983059 SRQ983059 TBM983059 TLI983059 TVE983059 UFA983059 UOW983059 UYS983059 VIO983059 VSK983059 WCG983059 WMC983059 WVY983059</xm:sqref>
        </x14:dataValidation>
        <x14:dataValidation type="whole" operator="greaterThanOrEqual" allowBlank="1" showInputMessage="1" showErrorMessage="1" errorTitle="Invalid Entry" error="Enter a whole number_x000a_greater than or equal to zero" promptTitle="ENTER:" prompt="Exposed Controls" xr:uid="{4C20F50E-80F9-3743-84E7-7B7A3BAC861D}">
          <x14:formula1>
            <xm:f>0</xm:f>
          </x14:formula1>
          <xm:sqref>V14 JR12 TN12 ADJ12 ANF12 AXB12 BGX12 BQT12 CAP12 CKL12 CUH12 DED12 DNZ12 DXV12 EHR12 ERN12 FBJ12 FLF12 FVB12 GEX12 GOT12 GYP12 HIL12 HSH12 ICD12 ILZ12 IVV12 JFR12 JPN12 JZJ12 KJF12 KTB12 LCX12 LMT12 LWP12 MGL12 MQH12 NAD12 NJZ12 NTV12 ODR12 ONN12 OXJ12 PHF12 PRB12 QAX12 QKT12 QUP12 REL12 ROH12 RYD12 SHZ12 SRV12 TBR12 TLN12 TVJ12 UFF12 UPB12 UYX12 VIT12 VSP12 WCL12 WMH12 WWD12 X65566 JT65564 TP65564 ADL65564 ANH65564 AXD65564 BGZ65564 BQV65564 CAR65564 CKN65564 CUJ65564 DEF65564 DOB65564 DXX65564 EHT65564 ERP65564 FBL65564 FLH65564 FVD65564 GEZ65564 GOV65564 GYR65564 HIN65564 HSJ65564 ICF65564 IMB65564 IVX65564 JFT65564 JPP65564 JZL65564 KJH65564 KTD65564 LCZ65564 LMV65564 LWR65564 MGN65564 MQJ65564 NAF65564 NKB65564 NTX65564 ODT65564 ONP65564 OXL65564 PHH65564 PRD65564 QAZ65564 QKV65564 QUR65564 REN65564 ROJ65564 RYF65564 SIB65564 SRX65564 TBT65564 TLP65564 TVL65564 UFH65564 UPD65564 UYZ65564 VIV65564 VSR65564 WCN65564 WMJ65564 WWF65564 X131102 JT131100 TP131100 ADL131100 ANH131100 AXD131100 BGZ131100 BQV131100 CAR131100 CKN131100 CUJ131100 DEF131100 DOB131100 DXX131100 EHT131100 ERP131100 FBL131100 FLH131100 FVD131100 GEZ131100 GOV131100 GYR131100 HIN131100 HSJ131100 ICF131100 IMB131100 IVX131100 JFT131100 JPP131100 JZL131100 KJH131100 KTD131100 LCZ131100 LMV131100 LWR131100 MGN131100 MQJ131100 NAF131100 NKB131100 NTX131100 ODT131100 ONP131100 OXL131100 PHH131100 PRD131100 QAZ131100 QKV131100 QUR131100 REN131100 ROJ131100 RYF131100 SIB131100 SRX131100 TBT131100 TLP131100 TVL131100 UFH131100 UPD131100 UYZ131100 VIV131100 VSR131100 WCN131100 WMJ131100 WWF131100 X196638 JT196636 TP196636 ADL196636 ANH196636 AXD196636 BGZ196636 BQV196636 CAR196636 CKN196636 CUJ196636 DEF196636 DOB196636 DXX196636 EHT196636 ERP196636 FBL196636 FLH196636 FVD196636 GEZ196636 GOV196636 GYR196636 HIN196636 HSJ196636 ICF196636 IMB196636 IVX196636 JFT196636 JPP196636 JZL196636 KJH196636 KTD196636 LCZ196636 LMV196636 LWR196636 MGN196636 MQJ196636 NAF196636 NKB196636 NTX196636 ODT196636 ONP196636 OXL196636 PHH196636 PRD196636 QAZ196636 QKV196636 QUR196636 REN196636 ROJ196636 RYF196636 SIB196636 SRX196636 TBT196636 TLP196636 TVL196636 UFH196636 UPD196636 UYZ196636 VIV196636 VSR196636 WCN196636 WMJ196636 WWF196636 X262174 JT262172 TP262172 ADL262172 ANH262172 AXD262172 BGZ262172 BQV262172 CAR262172 CKN262172 CUJ262172 DEF262172 DOB262172 DXX262172 EHT262172 ERP262172 FBL262172 FLH262172 FVD262172 GEZ262172 GOV262172 GYR262172 HIN262172 HSJ262172 ICF262172 IMB262172 IVX262172 JFT262172 JPP262172 JZL262172 KJH262172 KTD262172 LCZ262172 LMV262172 LWR262172 MGN262172 MQJ262172 NAF262172 NKB262172 NTX262172 ODT262172 ONP262172 OXL262172 PHH262172 PRD262172 QAZ262172 QKV262172 QUR262172 REN262172 ROJ262172 RYF262172 SIB262172 SRX262172 TBT262172 TLP262172 TVL262172 UFH262172 UPD262172 UYZ262172 VIV262172 VSR262172 WCN262172 WMJ262172 WWF262172 X327710 JT327708 TP327708 ADL327708 ANH327708 AXD327708 BGZ327708 BQV327708 CAR327708 CKN327708 CUJ327708 DEF327708 DOB327708 DXX327708 EHT327708 ERP327708 FBL327708 FLH327708 FVD327708 GEZ327708 GOV327708 GYR327708 HIN327708 HSJ327708 ICF327708 IMB327708 IVX327708 JFT327708 JPP327708 JZL327708 KJH327708 KTD327708 LCZ327708 LMV327708 LWR327708 MGN327708 MQJ327708 NAF327708 NKB327708 NTX327708 ODT327708 ONP327708 OXL327708 PHH327708 PRD327708 QAZ327708 QKV327708 QUR327708 REN327708 ROJ327708 RYF327708 SIB327708 SRX327708 TBT327708 TLP327708 TVL327708 UFH327708 UPD327708 UYZ327708 VIV327708 VSR327708 WCN327708 WMJ327708 WWF327708 X393246 JT393244 TP393244 ADL393244 ANH393244 AXD393244 BGZ393244 BQV393244 CAR393244 CKN393244 CUJ393244 DEF393244 DOB393244 DXX393244 EHT393244 ERP393244 FBL393244 FLH393244 FVD393244 GEZ393244 GOV393244 GYR393244 HIN393244 HSJ393244 ICF393244 IMB393244 IVX393244 JFT393244 JPP393244 JZL393244 KJH393244 KTD393244 LCZ393244 LMV393244 LWR393244 MGN393244 MQJ393244 NAF393244 NKB393244 NTX393244 ODT393244 ONP393244 OXL393244 PHH393244 PRD393244 QAZ393244 QKV393244 QUR393244 REN393244 ROJ393244 RYF393244 SIB393244 SRX393244 TBT393244 TLP393244 TVL393244 UFH393244 UPD393244 UYZ393244 VIV393244 VSR393244 WCN393244 WMJ393244 WWF393244 X458782 JT458780 TP458780 ADL458780 ANH458780 AXD458780 BGZ458780 BQV458780 CAR458780 CKN458780 CUJ458780 DEF458780 DOB458780 DXX458780 EHT458780 ERP458780 FBL458780 FLH458780 FVD458780 GEZ458780 GOV458780 GYR458780 HIN458780 HSJ458780 ICF458780 IMB458780 IVX458780 JFT458780 JPP458780 JZL458780 KJH458780 KTD458780 LCZ458780 LMV458780 LWR458780 MGN458780 MQJ458780 NAF458780 NKB458780 NTX458780 ODT458780 ONP458780 OXL458780 PHH458780 PRD458780 QAZ458780 QKV458780 QUR458780 REN458780 ROJ458780 RYF458780 SIB458780 SRX458780 TBT458780 TLP458780 TVL458780 UFH458780 UPD458780 UYZ458780 VIV458780 VSR458780 WCN458780 WMJ458780 WWF458780 X524318 JT524316 TP524316 ADL524316 ANH524316 AXD524316 BGZ524316 BQV524316 CAR524316 CKN524316 CUJ524316 DEF524316 DOB524316 DXX524316 EHT524316 ERP524316 FBL524316 FLH524316 FVD524316 GEZ524316 GOV524316 GYR524316 HIN524316 HSJ524316 ICF524316 IMB524316 IVX524316 JFT524316 JPP524316 JZL524316 KJH524316 KTD524316 LCZ524316 LMV524316 LWR524316 MGN524316 MQJ524316 NAF524316 NKB524316 NTX524316 ODT524316 ONP524316 OXL524316 PHH524316 PRD524316 QAZ524316 QKV524316 QUR524316 REN524316 ROJ524316 RYF524316 SIB524316 SRX524316 TBT524316 TLP524316 TVL524316 UFH524316 UPD524316 UYZ524316 VIV524316 VSR524316 WCN524316 WMJ524316 WWF524316 X589854 JT589852 TP589852 ADL589852 ANH589852 AXD589852 BGZ589852 BQV589852 CAR589852 CKN589852 CUJ589852 DEF589852 DOB589852 DXX589852 EHT589852 ERP589852 FBL589852 FLH589852 FVD589852 GEZ589852 GOV589852 GYR589852 HIN589852 HSJ589852 ICF589852 IMB589852 IVX589852 JFT589852 JPP589852 JZL589852 KJH589852 KTD589852 LCZ589852 LMV589852 LWR589852 MGN589852 MQJ589852 NAF589852 NKB589852 NTX589852 ODT589852 ONP589852 OXL589852 PHH589852 PRD589852 QAZ589852 QKV589852 QUR589852 REN589852 ROJ589852 RYF589852 SIB589852 SRX589852 TBT589852 TLP589852 TVL589852 UFH589852 UPD589852 UYZ589852 VIV589852 VSR589852 WCN589852 WMJ589852 WWF589852 X655390 JT655388 TP655388 ADL655388 ANH655388 AXD655388 BGZ655388 BQV655388 CAR655388 CKN655388 CUJ655388 DEF655388 DOB655388 DXX655388 EHT655388 ERP655388 FBL655388 FLH655388 FVD655388 GEZ655388 GOV655388 GYR655388 HIN655388 HSJ655388 ICF655388 IMB655388 IVX655388 JFT655388 JPP655388 JZL655388 KJH655388 KTD655388 LCZ655388 LMV655388 LWR655388 MGN655388 MQJ655388 NAF655388 NKB655388 NTX655388 ODT655388 ONP655388 OXL655388 PHH655388 PRD655388 QAZ655388 QKV655388 QUR655388 REN655388 ROJ655388 RYF655388 SIB655388 SRX655388 TBT655388 TLP655388 TVL655388 UFH655388 UPD655388 UYZ655388 VIV655388 VSR655388 WCN655388 WMJ655388 WWF655388 X720926 JT720924 TP720924 ADL720924 ANH720924 AXD720924 BGZ720924 BQV720924 CAR720924 CKN720924 CUJ720924 DEF720924 DOB720924 DXX720924 EHT720924 ERP720924 FBL720924 FLH720924 FVD720924 GEZ720924 GOV720924 GYR720924 HIN720924 HSJ720924 ICF720924 IMB720924 IVX720924 JFT720924 JPP720924 JZL720924 KJH720924 KTD720924 LCZ720924 LMV720924 LWR720924 MGN720924 MQJ720924 NAF720924 NKB720924 NTX720924 ODT720924 ONP720924 OXL720924 PHH720924 PRD720924 QAZ720924 QKV720924 QUR720924 REN720924 ROJ720924 RYF720924 SIB720924 SRX720924 TBT720924 TLP720924 TVL720924 UFH720924 UPD720924 UYZ720924 VIV720924 VSR720924 WCN720924 WMJ720924 WWF720924 X786462 JT786460 TP786460 ADL786460 ANH786460 AXD786460 BGZ786460 BQV786460 CAR786460 CKN786460 CUJ786460 DEF786460 DOB786460 DXX786460 EHT786460 ERP786460 FBL786460 FLH786460 FVD786460 GEZ786460 GOV786460 GYR786460 HIN786460 HSJ786460 ICF786460 IMB786460 IVX786460 JFT786460 JPP786460 JZL786460 KJH786460 KTD786460 LCZ786460 LMV786460 LWR786460 MGN786460 MQJ786460 NAF786460 NKB786460 NTX786460 ODT786460 ONP786460 OXL786460 PHH786460 PRD786460 QAZ786460 QKV786460 QUR786460 REN786460 ROJ786460 RYF786460 SIB786460 SRX786460 TBT786460 TLP786460 TVL786460 UFH786460 UPD786460 UYZ786460 VIV786460 VSR786460 WCN786460 WMJ786460 WWF786460 X851998 JT851996 TP851996 ADL851996 ANH851996 AXD851996 BGZ851996 BQV851996 CAR851996 CKN851996 CUJ851996 DEF851996 DOB851996 DXX851996 EHT851996 ERP851996 FBL851996 FLH851996 FVD851996 GEZ851996 GOV851996 GYR851996 HIN851996 HSJ851996 ICF851996 IMB851996 IVX851996 JFT851996 JPP851996 JZL851996 KJH851996 KTD851996 LCZ851996 LMV851996 LWR851996 MGN851996 MQJ851996 NAF851996 NKB851996 NTX851996 ODT851996 ONP851996 OXL851996 PHH851996 PRD851996 QAZ851996 QKV851996 QUR851996 REN851996 ROJ851996 RYF851996 SIB851996 SRX851996 TBT851996 TLP851996 TVL851996 UFH851996 UPD851996 UYZ851996 VIV851996 VSR851996 WCN851996 WMJ851996 WWF851996 X917534 JT917532 TP917532 ADL917532 ANH917532 AXD917532 BGZ917532 BQV917532 CAR917532 CKN917532 CUJ917532 DEF917532 DOB917532 DXX917532 EHT917532 ERP917532 FBL917532 FLH917532 FVD917532 GEZ917532 GOV917532 GYR917532 HIN917532 HSJ917532 ICF917532 IMB917532 IVX917532 JFT917532 JPP917532 JZL917532 KJH917532 KTD917532 LCZ917532 LMV917532 LWR917532 MGN917532 MQJ917532 NAF917532 NKB917532 NTX917532 ODT917532 ONP917532 OXL917532 PHH917532 PRD917532 QAZ917532 QKV917532 QUR917532 REN917532 ROJ917532 RYF917532 SIB917532 SRX917532 TBT917532 TLP917532 TVL917532 UFH917532 UPD917532 UYZ917532 VIV917532 VSR917532 WCN917532 WMJ917532 WWF917532 X983070 JT983068 TP983068 ADL983068 ANH983068 AXD983068 BGZ983068 BQV983068 CAR983068 CKN983068 CUJ983068 DEF983068 DOB983068 DXX983068 EHT983068 ERP983068 FBL983068 FLH983068 FVD983068 GEZ983068 GOV983068 GYR983068 HIN983068 HSJ983068 ICF983068 IMB983068 IVX983068 JFT983068 JPP983068 JZL983068 KJH983068 KTD983068 LCZ983068 LMV983068 LWR983068 MGN983068 MQJ983068 NAF983068 NKB983068 NTX983068 ODT983068 ONP983068 OXL983068 PHH983068 PRD983068 QAZ983068 QKV983068 QUR983068 REN983068 ROJ983068 RYF983068 SIB983068 SRX983068 TBT983068 TLP983068 TVL983068 UFH983068 UPD983068 UYZ983068 VIV983068 VSR983068 WCN983068 WMJ983068 WWF983068 J14 JF12 TB12 ACX12 AMT12 AWP12 BGL12 BQH12 CAD12 CJZ12 CTV12 DDR12 DNN12 DXJ12 EHF12 ERB12 FAX12 FKT12 FUP12 GEL12 GOH12 GYD12 HHZ12 HRV12 IBR12 ILN12 IVJ12 JFF12 JPB12 JYX12 KIT12 KSP12 LCL12 LMH12 LWD12 MFZ12 MPV12 MZR12 NJN12 NTJ12 ODF12 ONB12 OWX12 PGT12 PQP12 QAL12 QKH12 QUD12 RDZ12 RNV12 RXR12 SHN12 SRJ12 TBF12 TLB12 TUX12 UET12 UOP12 UYL12 VIH12 VSD12 WBZ12 WLV12 WVR12 L65564 JH65564 TD65564 ACZ65564 AMV65564 AWR65564 BGN65564 BQJ65564 CAF65564 CKB65564 CTX65564 DDT65564 DNP65564 DXL65564 EHH65564 ERD65564 FAZ65564 FKV65564 FUR65564 GEN65564 GOJ65564 GYF65564 HIB65564 HRX65564 IBT65564 ILP65564 IVL65564 JFH65564 JPD65564 JYZ65564 KIV65564 KSR65564 LCN65564 LMJ65564 LWF65564 MGB65564 MPX65564 MZT65564 NJP65564 NTL65564 ODH65564 OND65564 OWZ65564 PGV65564 PQR65564 QAN65564 QKJ65564 QUF65564 REB65564 RNX65564 RXT65564 SHP65564 SRL65564 TBH65564 TLD65564 TUZ65564 UEV65564 UOR65564 UYN65564 VIJ65564 VSF65564 WCB65564 WLX65564 WVT65564 L131100 JH131100 TD131100 ACZ131100 AMV131100 AWR131100 BGN131100 BQJ131100 CAF131100 CKB131100 CTX131100 DDT131100 DNP131100 DXL131100 EHH131100 ERD131100 FAZ131100 FKV131100 FUR131100 GEN131100 GOJ131100 GYF131100 HIB131100 HRX131100 IBT131100 ILP131100 IVL131100 JFH131100 JPD131100 JYZ131100 KIV131100 KSR131100 LCN131100 LMJ131100 LWF131100 MGB131100 MPX131100 MZT131100 NJP131100 NTL131100 ODH131100 OND131100 OWZ131100 PGV131100 PQR131100 QAN131100 QKJ131100 QUF131100 REB131100 RNX131100 RXT131100 SHP131100 SRL131100 TBH131100 TLD131100 TUZ131100 UEV131100 UOR131100 UYN131100 VIJ131100 VSF131100 WCB131100 WLX131100 WVT131100 L196636 JH196636 TD196636 ACZ196636 AMV196636 AWR196636 BGN196636 BQJ196636 CAF196636 CKB196636 CTX196636 DDT196636 DNP196636 DXL196636 EHH196636 ERD196636 FAZ196636 FKV196636 FUR196636 GEN196636 GOJ196636 GYF196636 HIB196636 HRX196636 IBT196636 ILP196636 IVL196636 JFH196636 JPD196636 JYZ196636 KIV196636 KSR196636 LCN196636 LMJ196636 LWF196636 MGB196636 MPX196636 MZT196636 NJP196636 NTL196636 ODH196636 OND196636 OWZ196636 PGV196636 PQR196636 QAN196636 QKJ196636 QUF196636 REB196636 RNX196636 RXT196636 SHP196636 SRL196636 TBH196636 TLD196636 TUZ196636 UEV196636 UOR196636 UYN196636 VIJ196636 VSF196636 WCB196636 WLX196636 WVT196636 L262172 JH262172 TD262172 ACZ262172 AMV262172 AWR262172 BGN262172 BQJ262172 CAF262172 CKB262172 CTX262172 DDT262172 DNP262172 DXL262172 EHH262172 ERD262172 FAZ262172 FKV262172 FUR262172 GEN262172 GOJ262172 GYF262172 HIB262172 HRX262172 IBT262172 ILP262172 IVL262172 JFH262172 JPD262172 JYZ262172 KIV262172 KSR262172 LCN262172 LMJ262172 LWF262172 MGB262172 MPX262172 MZT262172 NJP262172 NTL262172 ODH262172 OND262172 OWZ262172 PGV262172 PQR262172 QAN262172 QKJ262172 QUF262172 REB262172 RNX262172 RXT262172 SHP262172 SRL262172 TBH262172 TLD262172 TUZ262172 UEV262172 UOR262172 UYN262172 VIJ262172 VSF262172 WCB262172 WLX262172 WVT262172 L327708 JH327708 TD327708 ACZ327708 AMV327708 AWR327708 BGN327708 BQJ327708 CAF327708 CKB327708 CTX327708 DDT327708 DNP327708 DXL327708 EHH327708 ERD327708 FAZ327708 FKV327708 FUR327708 GEN327708 GOJ327708 GYF327708 HIB327708 HRX327708 IBT327708 ILP327708 IVL327708 JFH327708 JPD327708 JYZ327708 KIV327708 KSR327708 LCN327708 LMJ327708 LWF327708 MGB327708 MPX327708 MZT327708 NJP327708 NTL327708 ODH327708 OND327708 OWZ327708 PGV327708 PQR327708 QAN327708 QKJ327708 QUF327708 REB327708 RNX327708 RXT327708 SHP327708 SRL327708 TBH327708 TLD327708 TUZ327708 UEV327708 UOR327708 UYN327708 VIJ327708 VSF327708 WCB327708 WLX327708 WVT327708 L393244 JH393244 TD393244 ACZ393244 AMV393244 AWR393244 BGN393244 BQJ393244 CAF393244 CKB393244 CTX393244 DDT393244 DNP393244 DXL393244 EHH393244 ERD393244 FAZ393244 FKV393244 FUR393244 GEN393244 GOJ393244 GYF393244 HIB393244 HRX393244 IBT393244 ILP393244 IVL393244 JFH393244 JPD393244 JYZ393244 KIV393244 KSR393244 LCN393244 LMJ393244 LWF393244 MGB393244 MPX393244 MZT393244 NJP393244 NTL393244 ODH393244 OND393244 OWZ393244 PGV393244 PQR393244 QAN393244 QKJ393244 QUF393244 REB393244 RNX393244 RXT393244 SHP393244 SRL393244 TBH393244 TLD393244 TUZ393244 UEV393244 UOR393244 UYN393244 VIJ393244 VSF393244 WCB393244 WLX393244 WVT393244 L458780 JH458780 TD458780 ACZ458780 AMV458780 AWR458780 BGN458780 BQJ458780 CAF458780 CKB458780 CTX458780 DDT458780 DNP458780 DXL458780 EHH458780 ERD458780 FAZ458780 FKV458780 FUR458780 GEN458780 GOJ458780 GYF458780 HIB458780 HRX458780 IBT458780 ILP458780 IVL458780 JFH458780 JPD458780 JYZ458780 KIV458780 KSR458780 LCN458780 LMJ458780 LWF458780 MGB458780 MPX458780 MZT458780 NJP458780 NTL458780 ODH458780 OND458780 OWZ458780 PGV458780 PQR458780 QAN458780 QKJ458780 QUF458780 REB458780 RNX458780 RXT458780 SHP458780 SRL458780 TBH458780 TLD458780 TUZ458780 UEV458780 UOR458780 UYN458780 VIJ458780 VSF458780 WCB458780 WLX458780 WVT458780 L524316 JH524316 TD524316 ACZ524316 AMV524316 AWR524316 BGN524316 BQJ524316 CAF524316 CKB524316 CTX524316 DDT524316 DNP524316 DXL524316 EHH524316 ERD524316 FAZ524316 FKV524316 FUR524316 GEN524316 GOJ524316 GYF524316 HIB524316 HRX524316 IBT524316 ILP524316 IVL524316 JFH524316 JPD524316 JYZ524316 KIV524316 KSR524316 LCN524316 LMJ524316 LWF524316 MGB524316 MPX524316 MZT524316 NJP524316 NTL524316 ODH524316 OND524316 OWZ524316 PGV524316 PQR524316 QAN524316 QKJ524316 QUF524316 REB524316 RNX524316 RXT524316 SHP524316 SRL524316 TBH524316 TLD524316 TUZ524316 UEV524316 UOR524316 UYN524316 VIJ524316 VSF524316 WCB524316 WLX524316 WVT524316 L589852 JH589852 TD589852 ACZ589852 AMV589852 AWR589852 BGN589852 BQJ589852 CAF589852 CKB589852 CTX589852 DDT589852 DNP589852 DXL589852 EHH589852 ERD589852 FAZ589852 FKV589852 FUR589852 GEN589852 GOJ589852 GYF589852 HIB589852 HRX589852 IBT589852 ILP589852 IVL589852 JFH589852 JPD589852 JYZ589852 KIV589852 KSR589852 LCN589852 LMJ589852 LWF589852 MGB589852 MPX589852 MZT589852 NJP589852 NTL589852 ODH589852 OND589852 OWZ589852 PGV589852 PQR589852 QAN589852 QKJ589852 QUF589852 REB589852 RNX589852 RXT589852 SHP589852 SRL589852 TBH589852 TLD589852 TUZ589852 UEV589852 UOR589852 UYN589852 VIJ589852 VSF589852 WCB589852 WLX589852 WVT589852 L655388 JH655388 TD655388 ACZ655388 AMV655388 AWR655388 BGN655388 BQJ655388 CAF655388 CKB655388 CTX655388 DDT655388 DNP655388 DXL655388 EHH655388 ERD655388 FAZ655388 FKV655388 FUR655388 GEN655388 GOJ655388 GYF655388 HIB655388 HRX655388 IBT655388 ILP655388 IVL655388 JFH655388 JPD655388 JYZ655388 KIV655388 KSR655388 LCN655388 LMJ655388 LWF655388 MGB655388 MPX655388 MZT655388 NJP655388 NTL655388 ODH655388 OND655388 OWZ655388 PGV655388 PQR655388 QAN655388 QKJ655388 QUF655388 REB655388 RNX655388 RXT655388 SHP655388 SRL655388 TBH655388 TLD655388 TUZ655388 UEV655388 UOR655388 UYN655388 VIJ655388 VSF655388 WCB655388 WLX655388 WVT655388 L720924 JH720924 TD720924 ACZ720924 AMV720924 AWR720924 BGN720924 BQJ720924 CAF720924 CKB720924 CTX720924 DDT720924 DNP720924 DXL720924 EHH720924 ERD720924 FAZ720924 FKV720924 FUR720924 GEN720924 GOJ720924 GYF720924 HIB720924 HRX720924 IBT720924 ILP720924 IVL720924 JFH720924 JPD720924 JYZ720924 KIV720924 KSR720924 LCN720924 LMJ720924 LWF720924 MGB720924 MPX720924 MZT720924 NJP720924 NTL720924 ODH720924 OND720924 OWZ720924 PGV720924 PQR720924 QAN720924 QKJ720924 QUF720924 REB720924 RNX720924 RXT720924 SHP720924 SRL720924 TBH720924 TLD720924 TUZ720924 UEV720924 UOR720924 UYN720924 VIJ720924 VSF720924 WCB720924 WLX720924 WVT720924 L786460 JH786460 TD786460 ACZ786460 AMV786460 AWR786460 BGN786460 BQJ786460 CAF786460 CKB786460 CTX786460 DDT786460 DNP786460 DXL786460 EHH786460 ERD786460 FAZ786460 FKV786460 FUR786460 GEN786460 GOJ786460 GYF786460 HIB786460 HRX786460 IBT786460 ILP786460 IVL786460 JFH786460 JPD786460 JYZ786460 KIV786460 KSR786460 LCN786460 LMJ786460 LWF786460 MGB786460 MPX786460 MZT786460 NJP786460 NTL786460 ODH786460 OND786460 OWZ786460 PGV786460 PQR786460 QAN786460 QKJ786460 QUF786460 REB786460 RNX786460 RXT786460 SHP786460 SRL786460 TBH786460 TLD786460 TUZ786460 UEV786460 UOR786460 UYN786460 VIJ786460 VSF786460 WCB786460 WLX786460 WVT786460 L851996 JH851996 TD851996 ACZ851996 AMV851996 AWR851996 BGN851996 BQJ851996 CAF851996 CKB851996 CTX851996 DDT851996 DNP851996 DXL851996 EHH851996 ERD851996 FAZ851996 FKV851996 FUR851996 GEN851996 GOJ851996 GYF851996 HIB851996 HRX851996 IBT851996 ILP851996 IVL851996 JFH851996 JPD851996 JYZ851996 KIV851996 KSR851996 LCN851996 LMJ851996 LWF851996 MGB851996 MPX851996 MZT851996 NJP851996 NTL851996 ODH851996 OND851996 OWZ851996 PGV851996 PQR851996 QAN851996 QKJ851996 QUF851996 REB851996 RNX851996 RXT851996 SHP851996 SRL851996 TBH851996 TLD851996 TUZ851996 UEV851996 UOR851996 UYN851996 VIJ851996 VSF851996 WCB851996 WLX851996 WVT851996 L917532 JH917532 TD917532 ACZ917532 AMV917532 AWR917532 BGN917532 BQJ917532 CAF917532 CKB917532 CTX917532 DDT917532 DNP917532 DXL917532 EHH917532 ERD917532 FAZ917532 FKV917532 FUR917532 GEN917532 GOJ917532 GYF917532 HIB917532 HRX917532 IBT917532 ILP917532 IVL917532 JFH917532 JPD917532 JYZ917532 KIV917532 KSR917532 LCN917532 LMJ917532 LWF917532 MGB917532 MPX917532 MZT917532 NJP917532 NTL917532 ODH917532 OND917532 OWZ917532 PGV917532 PQR917532 QAN917532 QKJ917532 QUF917532 REB917532 RNX917532 RXT917532 SHP917532 SRL917532 TBH917532 TLD917532 TUZ917532 UEV917532 UOR917532 UYN917532 VIJ917532 VSF917532 WCB917532 WLX917532 WVT917532 L983068 JH983068 TD983068 ACZ983068 AMV983068 AWR983068 BGN983068 BQJ983068 CAF983068 CKB983068 CTX983068 DDT983068 DNP983068 DXL983068 EHH983068 ERD983068 FAZ983068 FKV983068 FUR983068 GEN983068 GOJ983068 GYF983068 HIB983068 HRX983068 IBT983068 ILP983068 IVL983068 JFH983068 JPD983068 JYZ983068 KIV983068 KSR983068 LCN983068 LMJ983068 LWF983068 MGB983068 MPX983068 MZT983068 NJP983068 NTL983068 ODH983068 OND983068 OWZ983068 PGV983068 PQR983068 QAN983068 QKJ983068 QUF983068 REB983068 RNX983068 RXT983068 SHP983068 SRL983068 TBH983068 TLD983068 TUZ983068 UEV983068 UOR983068 UYN983068 VIJ983068 VSF983068 WCB983068 WLX983068 WVT983068 J4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L65556 JH65556 TD65556 ACZ65556 AMV65556 AWR65556 BGN65556 BQJ65556 CAF65556 CKB65556 CTX65556 DDT65556 DNP65556 DXL65556 EHH65556 ERD65556 FAZ65556 FKV65556 FUR65556 GEN65556 GOJ65556 GYF65556 HIB65556 HRX65556 IBT65556 ILP65556 IVL65556 JFH65556 JPD65556 JYZ65556 KIV65556 KSR65556 LCN65556 LMJ65556 LWF65556 MGB65556 MPX65556 MZT65556 NJP65556 NTL65556 ODH65556 OND65556 OWZ65556 PGV65556 PQR65556 QAN65556 QKJ65556 QUF65556 REB65556 RNX65556 RXT65556 SHP65556 SRL65556 TBH65556 TLD65556 TUZ65556 UEV65556 UOR65556 UYN65556 VIJ65556 VSF65556 WCB65556 WLX65556 WVT65556 L131092 JH131092 TD131092 ACZ131092 AMV131092 AWR131092 BGN131092 BQJ131092 CAF131092 CKB131092 CTX131092 DDT131092 DNP131092 DXL131092 EHH131092 ERD131092 FAZ131092 FKV131092 FUR131092 GEN131092 GOJ131092 GYF131092 HIB131092 HRX131092 IBT131092 ILP131092 IVL131092 JFH131092 JPD131092 JYZ131092 KIV131092 KSR131092 LCN131092 LMJ131092 LWF131092 MGB131092 MPX131092 MZT131092 NJP131092 NTL131092 ODH131092 OND131092 OWZ131092 PGV131092 PQR131092 QAN131092 QKJ131092 QUF131092 REB131092 RNX131092 RXT131092 SHP131092 SRL131092 TBH131092 TLD131092 TUZ131092 UEV131092 UOR131092 UYN131092 VIJ131092 VSF131092 WCB131092 WLX131092 WVT131092 L196628 JH196628 TD196628 ACZ196628 AMV196628 AWR196628 BGN196628 BQJ196628 CAF196628 CKB196628 CTX196628 DDT196628 DNP196628 DXL196628 EHH196628 ERD196628 FAZ196628 FKV196628 FUR196628 GEN196628 GOJ196628 GYF196628 HIB196628 HRX196628 IBT196628 ILP196628 IVL196628 JFH196628 JPD196628 JYZ196628 KIV196628 KSR196628 LCN196628 LMJ196628 LWF196628 MGB196628 MPX196628 MZT196628 NJP196628 NTL196628 ODH196628 OND196628 OWZ196628 PGV196628 PQR196628 QAN196628 QKJ196628 QUF196628 REB196628 RNX196628 RXT196628 SHP196628 SRL196628 TBH196628 TLD196628 TUZ196628 UEV196628 UOR196628 UYN196628 VIJ196628 VSF196628 WCB196628 WLX196628 WVT196628 L262164 JH262164 TD262164 ACZ262164 AMV262164 AWR262164 BGN262164 BQJ262164 CAF262164 CKB262164 CTX262164 DDT262164 DNP262164 DXL262164 EHH262164 ERD262164 FAZ262164 FKV262164 FUR262164 GEN262164 GOJ262164 GYF262164 HIB262164 HRX262164 IBT262164 ILP262164 IVL262164 JFH262164 JPD262164 JYZ262164 KIV262164 KSR262164 LCN262164 LMJ262164 LWF262164 MGB262164 MPX262164 MZT262164 NJP262164 NTL262164 ODH262164 OND262164 OWZ262164 PGV262164 PQR262164 QAN262164 QKJ262164 QUF262164 REB262164 RNX262164 RXT262164 SHP262164 SRL262164 TBH262164 TLD262164 TUZ262164 UEV262164 UOR262164 UYN262164 VIJ262164 VSF262164 WCB262164 WLX262164 WVT262164 L327700 JH327700 TD327700 ACZ327700 AMV327700 AWR327700 BGN327700 BQJ327700 CAF327700 CKB327700 CTX327700 DDT327700 DNP327700 DXL327700 EHH327700 ERD327700 FAZ327700 FKV327700 FUR327700 GEN327700 GOJ327700 GYF327700 HIB327700 HRX327700 IBT327700 ILP327700 IVL327700 JFH327700 JPD327700 JYZ327700 KIV327700 KSR327700 LCN327700 LMJ327700 LWF327700 MGB327700 MPX327700 MZT327700 NJP327700 NTL327700 ODH327700 OND327700 OWZ327700 PGV327700 PQR327700 QAN327700 QKJ327700 QUF327700 REB327700 RNX327700 RXT327700 SHP327700 SRL327700 TBH327700 TLD327700 TUZ327700 UEV327700 UOR327700 UYN327700 VIJ327700 VSF327700 WCB327700 WLX327700 WVT327700 L393236 JH393236 TD393236 ACZ393236 AMV393236 AWR393236 BGN393236 BQJ393236 CAF393236 CKB393236 CTX393236 DDT393236 DNP393236 DXL393236 EHH393236 ERD393236 FAZ393236 FKV393236 FUR393236 GEN393236 GOJ393236 GYF393236 HIB393236 HRX393236 IBT393236 ILP393236 IVL393236 JFH393236 JPD393236 JYZ393236 KIV393236 KSR393236 LCN393236 LMJ393236 LWF393236 MGB393236 MPX393236 MZT393236 NJP393236 NTL393236 ODH393236 OND393236 OWZ393236 PGV393236 PQR393236 QAN393236 QKJ393236 QUF393236 REB393236 RNX393236 RXT393236 SHP393236 SRL393236 TBH393236 TLD393236 TUZ393236 UEV393236 UOR393236 UYN393236 VIJ393236 VSF393236 WCB393236 WLX393236 WVT393236 L458772 JH458772 TD458772 ACZ458772 AMV458772 AWR458772 BGN458772 BQJ458772 CAF458772 CKB458772 CTX458772 DDT458772 DNP458772 DXL458772 EHH458772 ERD458772 FAZ458772 FKV458772 FUR458772 GEN458772 GOJ458772 GYF458772 HIB458772 HRX458772 IBT458772 ILP458772 IVL458772 JFH458772 JPD458772 JYZ458772 KIV458772 KSR458772 LCN458772 LMJ458772 LWF458772 MGB458772 MPX458772 MZT458772 NJP458772 NTL458772 ODH458772 OND458772 OWZ458772 PGV458772 PQR458772 QAN458772 QKJ458772 QUF458772 REB458772 RNX458772 RXT458772 SHP458772 SRL458772 TBH458772 TLD458772 TUZ458772 UEV458772 UOR458772 UYN458772 VIJ458772 VSF458772 WCB458772 WLX458772 WVT458772 L524308 JH524308 TD524308 ACZ524308 AMV524308 AWR524308 BGN524308 BQJ524308 CAF524308 CKB524308 CTX524308 DDT524308 DNP524308 DXL524308 EHH524308 ERD524308 FAZ524308 FKV524308 FUR524308 GEN524308 GOJ524308 GYF524308 HIB524308 HRX524308 IBT524308 ILP524308 IVL524308 JFH524308 JPD524308 JYZ524308 KIV524308 KSR524308 LCN524308 LMJ524308 LWF524308 MGB524308 MPX524308 MZT524308 NJP524308 NTL524308 ODH524308 OND524308 OWZ524308 PGV524308 PQR524308 QAN524308 QKJ524308 QUF524308 REB524308 RNX524308 RXT524308 SHP524308 SRL524308 TBH524308 TLD524308 TUZ524308 UEV524308 UOR524308 UYN524308 VIJ524308 VSF524308 WCB524308 WLX524308 WVT524308 L589844 JH589844 TD589844 ACZ589844 AMV589844 AWR589844 BGN589844 BQJ589844 CAF589844 CKB589844 CTX589844 DDT589844 DNP589844 DXL589844 EHH589844 ERD589844 FAZ589844 FKV589844 FUR589844 GEN589844 GOJ589844 GYF589844 HIB589844 HRX589844 IBT589844 ILP589844 IVL589844 JFH589844 JPD589844 JYZ589844 KIV589844 KSR589844 LCN589844 LMJ589844 LWF589844 MGB589844 MPX589844 MZT589844 NJP589844 NTL589844 ODH589844 OND589844 OWZ589844 PGV589844 PQR589844 QAN589844 QKJ589844 QUF589844 REB589844 RNX589844 RXT589844 SHP589844 SRL589844 TBH589844 TLD589844 TUZ589844 UEV589844 UOR589844 UYN589844 VIJ589844 VSF589844 WCB589844 WLX589844 WVT589844 L655380 JH655380 TD655380 ACZ655380 AMV655380 AWR655380 BGN655380 BQJ655380 CAF655380 CKB655380 CTX655380 DDT655380 DNP655380 DXL655380 EHH655380 ERD655380 FAZ655380 FKV655380 FUR655380 GEN655380 GOJ655380 GYF655380 HIB655380 HRX655380 IBT655380 ILP655380 IVL655380 JFH655380 JPD655380 JYZ655380 KIV655380 KSR655380 LCN655380 LMJ655380 LWF655380 MGB655380 MPX655380 MZT655380 NJP655380 NTL655380 ODH655380 OND655380 OWZ655380 PGV655380 PQR655380 QAN655380 QKJ655380 QUF655380 REB655380 RNX655380 RXT655380 SHP655380 SRL655380 TBH655380 TLD655380 TUZ655380 UEV655380 UOR655380 UYN655380 VIJ655380 VSF655380 WCB655380 WLX655380 WVT655380 L720916 JH720916 TD720916 ACZ720916 AMV720916 AWR720916 BGN720916 BQJ720916 CAF720916 CKB720916 CTX720916 DDT720916 DNP720916 DXL720916 EHH720916 ERD720916 FAZ720916 FKV720916 FUR720916 GEN720916 GOJ720916 GYF720916 HIB720916 HRX720916 IBT720916 ILP720916 IVL720916 JFH720916 JPD720916 JYZ720916 KIV720916 KSR720916 LCN720916 LMJ720916 LWF720916 MGB720916 MPX720916 MZT720916 NJP720916 NTL720916 ODH720916 OND720916 OWZ720916 PGV720916 PQR720916 QAN720916 QKJ720916 QUF720916 REB720916 RNX720916 RXT720916 SHP720916 SRL720916 TBH720916 TLD720916 TUZ720916 UEV720916 UOR720916 UYN720916 VIJ720916 VSF720916 WCB720916 WLX720916 WVT720916 L786452 JH786452 TD786452 ACZ786452 AMV786452 AWR786452 BGN786452 BQJ786452 CAF786452 CKB786452 CTX786452 DDT786452 DNP786452 DXL786452 EHH786452 ERD786452 FAZ786452 FKV786452 FUR786452 GEN786452 GOJ786452 GYF786452 HIB786452 HRX786452 IBT786452 ILP786452 IVL786452 JFH786452 JPD786452 JYZ786452 KIV786452 KSR786452 LCN786452 LMJ786452 LWF786452 MGB786452 MPX786452 MZT786452 NJP786452 NTL786452 ODH786452 OND786452 OWZ786452 PGV786452 PQR786452 QAN786452 QKJ786452 QUF786452 REB786452 RNX786452 RXT786452 SHP786452 SRL786452 TBH786452 TLD786452 TUZ786452 UEV786452 UOR786452 UYN786452 VIJ786452 VSF786452 WCB786452 WLX786452 WVT786452 L851988 JH851988 TD851988 ACZ851988 AMV851988 AWR851988 BGN851988 BQJ851988 CAF851988 CKB851988 CTX851988 DDT851988 DNP851988 DXL851988 EHH851988 ERD851988 FAZ851988 FKV851988 FUR851988 GEN851988 GOJ851988 GYF851988 HIB851988 HRX851988 IBT851988 ILP851988 IVL851988 JFH851988 JPD851988 JYZ851988 KIV851988 KSR851988 LCN851988 LMJ851988 LWF851988 MGB851988 MPX851988 MZT851988 NJP851988 NTL851988 ODH851988 OND851988 OWZ851988 PGV851988 PQR851988 QAN851988 QKJ851988 QUF851988 REB851988 RNX851988 RXT851988 SHP851988 SRL851988 TBH851988 TLD851988 TUZ851988 UEV851988 UOR851988 UYN851988 VIJ851988 VSF851988 WCB851988 WLX851988 WVT851988 L917524 JH917524 TD917524 ACZ917524 AMV917524 AWR917524 BGN917524 BQJ917524 CAF917524 CKB917524 CTX917524 DDT917524 DNP917524 DXL917524 EHH917524 ERD917524 FAZ917524 FKV917524 FUR917524 GEN917524 GOJ917524 GYF917524 HIB917524 HRX917524 IBT917524 ILP917524 IVL917524 JFH917524 JPD917524 JYZ917524 KIV917524 KSR917524 LCN917524 LMJ917524 LWF917524 MGB917524 MPX917524 MZT917524 NJP917524 NTL917524 ODH917524 OND917524 OWZ917524 PGV917524 PQR917524 QAN917524 QKJ917524 QUF917524 REB917524 RNX917524 RXT917524 SHP917524 SRL917524 TBH917524 TLD917524 TUZ917524 UEV917524 UOR917524 UYN917524 VIJ917524 VSF917524 WCB917524 WLX917524 WVT917524 L983060 JH983060 TD983060 ACZ983060 AMV983060 AWR983060 BGN983060 BQJ983060 CAF983060 CKB983060 CTX983060 DDT983060 DNP983060 DXL983060 EHH983060 ERD983060 FAZ983060 FKV983060 FUR983060 GEN983060 GOJ983060 GYF983060 HIB983060 HRX983060 IBT983060 ILP983060 IVL983060 JFH983060 JPD983060 JYZ983060 KIV983060 KSR983060 LCN983060 LMJ983060 LWF983060 MGB983060 MPX983060 MZT983060 NJP983060 NTL983060 ODH983060 OND983060 OWZ983060 PGV983060 PQR983060 QAN983060 QKJ983060 QUF983060 REB983060 RNX983060 RXT983060 SHP983060 SRL983060 TBH983060 TLD983060 TUZ983060 UEV983060 UOR983060 UYN983060 VIJ983060 VSF983060 WCB983060 WLX983060 WVT983060 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T65557 JP65556 TL65556 ADH65556 AND65556 AWZ65556 BGV65556 BQR65556 CAN65556 CKJ65556 CUF65556 DEB65556 DNX65556 DXT65556 EHP65556 ERL65556 FBH65556 FLD65556 FUZ65556 GEV65556 GOR65556 GYN65556 HIJ65556 HSF65556 ICB65556 ILX65556 IVT65556 JFP65556 JPL65556 JZH65556 KJD65556 KSZ65556 LCV65556 LMR65556 LWN65556 MGJ65556 MQF65556 NAB65556 NJX65556 NTT65556 ODP65556 ONL65556 OXH65556 PHD65556 PQZ65556 QAV65556 QKR65556 QUN65556 REJ65556 ROF65556 RYB65556 SHX65556 SRT65556 TBP65556 TLL65556 TVH65556 UFD65556 UOZ65556 UYV65556 VIR65556 VSN65556 WCJ65556 WMF65556 WWB65556 T131093 JP131092 TL131092 ADH131092 AND131092 AWZ131092 BGV131092 BQR131092 CAN131092 CKJ131092 CUF131092 DEB131092 DNX131092 DXT131092 EHP131092 ERL131092 FBH131092 FLD131092 FUZ131092 GEV131092 GOR131092 GYN131092 HIJ131092 HSF131092 ICB131092 ILX131092 IVT131092 JFP131092 JPL131092 JZH131092 KJD131092 KSZ131092 LCV131092 LMR131092 LWN131092 MGJ131092 MQF131092 NAB131092 NJX131092 NTT131092 ODP131092 ONL131092 OXH131092 PHD131092 PQZ131092 QAV131092 QKR131092 QUN131092 REJ131092 ROF131092 RYB131092 SHX131092 SRT131092 TBP131092 TLL131092 TVH131092 UFD131092 UOZ131092 UYV131092 VIR131092 VSN131092 WCJ131092 WMF131092 WWB131092 T196629 JP196628 TL196628 ADH196628 AND196628 AWZ196628 BGV196628 BQR196628 CAN196628 CKJ196628 CUF196628 DEB196628 DNX196628 DXT196628 EHP196628 ERL196628 FBH196628 FLD196628 FUZ196628 GEV196628 GOR196628 GYN196628 HIJ196628 HSF196628 ICB196628 ILX196628 IVT196628 JFP196628 JPL196628 JZH196628 KJD196628 KSZ196628 LCV196628 LMR196628 LWN196628 MGJ196628 MQF196628 NAB196628 NJX196628 NTT196628 ODP196628 ONL196628 OXH196628 PHD196628 PQZ196628 QAV196628 QKR196628 QUN196628 REJ196628 ROF196628 RYB196628 SHX196628 SRT196628 TBP196628 TLL196628 TVH196628 UFD196628 UOZ196628 UYV196628 VIR196628 VSN196628 WCJ196628 WMF196628 WWB196628 T262165 JP262164 TL262164 ADH262164 AND262164 AWZ262164 BGV262164 BQR262164 CAN262164 CKJ262164 CUF262164 DEB262164 DNX262164 DXT262164 EHP262164 ERL262164 FBH262164 FLD262164 FUZ262164 GEV262164 GOR262164 GYN262164 HIJ262164 HSF262164 ICB262164 ILX262164 IVT262164 JFP262164 JPL262164 JZH262164 KJD262164 KSZ262164 LCV262164 LMR262164 LWN262164 MGJ262164 MQF262164 NAB262164 NJX262164 NTT262164 ODP262164 ONL262164 OXH262164 PHD262164 PQZ262164 QAV262164 QKR262164 QUN262164 REJ262164 ROF262164 RYB262164 SHX262164 SRT262164 TBP262164 TLL262164 TVH262164 UFD262164 UOZ262164 UYV262164 VIR262164 VSN262164 WCJ262164 WMF262164 WWB262164 T327701 JP327700 TL327700 ADH327700 AND327700 AWZ327700 BGV327700 BQR327700 CAN327700 CKJ327700 CUF327700 DEB327700 DNX327700 DXT327700 EHP327700 ERL327700 FBH327700 FLD327700 FUZ327700 GEV327700 GOR327700 GYN327700 HIJ327700 HSF327700 ICB327700 ILX327700 IVT327700 JFP327700 JPL327700 JZH327700 KJD327700 KSZ327700 LCV327700 LMR327700 LWN327700 MGJ327700 MQF327700 NAB327700 NJX327700 NTT327700 ODP327700 ONL327700 OXH327700 PHD327700 PQZ327700 QAV327700 QKR327700 QUN327700 REJ327700 ROF327700 RYB327700 SHX327700 SRT327700 TBP327700 TLL327700 TVH327700 UFD327700 UOZ327700 UYV327700 VIR327700 VSN327700 WCJ327700 WMF327700 WWB327700 T393237 JP393236 TL393236 ADH393236 AND393236 AWZ393236 BGV393236 BQR393236 CAN393236 CKJ393236 CUF393236 DEB393236 DNX393236 DXT393236 EHP393236 ERL393236 FBH393236 FLD393236 FUZ393236 GEV393236 GOR393236 GYN393236 HIJ393236 HSF393236 ICB393236 ILX393236 IVT393236 JFP393236 JPL393236 JZH393236 KJD393236 KSZ393236 LCV393236 LMR393236 LWN393236 MGJ393236 MQF393236 NAB393236 NJX393236 NTT393236 ODP393236 ONL393236 OXH393236 PHD393236 PQZ393236 QAV393236 QKR393236 QUN393236 REJ393236 ROF393236 RYB393236 SHX393236 SRT393236 TBP393236 TLL393236 TVH393236 UFD393236 UOZ393236 UYV393236 VIR393236 VSN393236 WCJ393236 WMF393236 WWB393236 T458773 JP458772 TL458772 ADH458772 AND458772 AWZ458772 BGV458772 BQR458772 CAN458772 CKJ458772 CUF458772 DEB458772 DNX458772 DXT458772 EHP458772 ERL458772 FBH458772 FLD458772 FUZ458772 GEV458772 GOR458772 GYN458772 HIJ458772 HSF458772 ICB458772 ILX458772 IVT458772 JFP458772 JPL458772 JZH458772 KJD458772 KSZ458772 LCV458772 LMR458772 LWN458772 MGJ458772 MQF458772 NAB458772 NJX458772 NTT458772 ODP458772 ONL458772 OXH458772 PHD458772 PQZ458772 QAV458772 QKR458772 QUN458772 REJ458772 ROF458772 RYB458772 SHX458772 SRT458772 TBP458772 TLL458772 TVH458772 UFD458772 UOZ458772 UYV458772 VIR458772 VSN458772 WCJ458772 WMF458772 WWB458772 T524309 JP524308 TL524308 ADH524308 AND524308 AWZ524308 BGV524308 BQR524308 CAN524308 CKJ524308 CUF524308 DEB524308 DNX524308 DXT524308 EHP524308 ERL524308 FBH524308 FLD524308 FUZ524308 GEV524308 GOR524308 GYN524308 HIJ524308 HSF524308 ICB524308 ILX524308 IVT524308 JFP524308 JPL524308 JZH524308 KJD524308 KSZ524308 LCV524308 LMR524308 LWN524308 MGJ524308 MQF524308 NAB524308 NJX524308 NTT524308 ODP524308 ONL524308 OXH524308 PHD524308 PQZ524308 QAV524308 QKR524308 QUN524308 REJ524308 ROF524308 RYB524308 SHX524308 SRT524308 TBP524308 TLL524308 TVH524308 UFD524308 UOZ524308 UYV524308 VIR524308 VSN524308 WCJ524308 WMF524308 WWB524308 T589845 JP589844 TL589844 ADH589844 AND589844 AWZ589844 BGV589844 BQR589844 CAN589844 CKJ589844 CUF589844 DEB589844 DNX589844 DXT589844 EHP589844 ERL589844 FBH589844 FLD589844 FUZ589844 GEV589844 GOR589844 GYN589844 HIJ589844 HSF589844 ICB589844 ILX589844 IVT589844 JFP589844 JPL589844 JZH589844 KJD589844 KSZ589844 LCV589844 LMR589844 LWN589844 MGJ589844 MQF589844 NAB589844 NJX589844 NTT589844 ODP589844 ONL589844 OXH589844 PHD589844 PQZ589844 QAV589844 QKR589844 QUN589844 REJ589844 ROF589844 RYB589844 SHX589844 SRT589844 TBP589844 TLL589844 TVH589844 UFD589844 UOZ589844 UYV589844 VIR589844 VSN589844 WCJ589844 WMF589844 WWB589844 T655381 JP655380 TL655380 ADH655380 AND655380 AWZ655380 BGV655380 BQR655380 CAN655380 CKJ655380 CUF655380 DEB655380 DNX655380 DXT655380 EHP655380 ERL655380 FBH655380 FLD655380 FUZ655380 GEV655380 GOR655380 GYN655380 HIJ655380 HSF655380 ICB655380 ILX655380 IVT655380 JFP655380 JPL655380 JZH655380 KJD655380 KSZ655380 LCV655380 LMR655380 LWN655380 MGJ655380 MQF655380 NAB655380 NJX655380 NTT655380 ODP655380 ONL655380 OXH655380 PHD655380 PQZ655380 QAV655380 QKR655380 QUN655380 REJ655380 ROF655380 RYB655380 SHX655380 SRT655380 TBP655380 TLL655380 TVH655380 UFD655380 UOZ655380 UYV655380 VIR655380 VSN655380 WCJ655380 WMF655380 WWB655380 T720917 JP720916 TL720916 ADH720916 AND720916 AWZ720916 BGV720916 BQR720916 CAN720916 CKJ720916 CUF720916 DEB720916 DNX720916 DXT720916 EHP720916 ERL720916 FBH720916 FLD720916 FUZ720916 GEV720916 GOR720916 GYN720916 HIJ720916 HSF720916 ICB720916 ILX720916 IVT720916 JFP720916 JPL720916 JZH720916 KJD720916 KSZ720916 LCV720916 LMR720916 LWN720916 MGJ720916 MQF720916 NAB720916 NJX720916 NTT720916 ODP720916 ONL720916 OXH720916 PHD720916 PQZ720916 QAV720916 QKR720916 QUN720916 REJ720916 ROF720916 RYB720916 SHX720916 SRT720916 TBP720916 TLL720916 TVH720916 UFD720916 UOZ720916 UYV720916 VIR720916 VSN720916 WCJ720916 WMF720916 WWB720916 T786453 JP786452 TL786452 ADH786452 AND786452 AWZ786452 BGV786452 BQR786452 CAN786452 CKJ786452 CUF786452 DEB786452 DNX786452 DXT786452 EHP786452 ERL786452 FBH786452 FLD786452 FUZ786452 GEV786452 GOR786452 GYN786452 HIJ786452 HSF786452 ICB786452 ILX786452 IVT786452 JFP786452 JPL786452 JZH786452 KJD786452 KSZ786452 LCV786452 LMR786452 LWN786452 MGJ786452 MQF786452 NAB786452 NJX786452 NTT786452 ODP786452 ONL786452 OXH786452 PHD786452 PQZ786452 QAV786452 QKR786452 QUN786452 REJ786452 ROF786452 RYB786452 SHX786452 SRT786452 TBP786452 TLL786452 TVH786452 UFD786452 UOZ786452 UYV786452 VIR786452 VSN786452 WCJ786452 WMF786452 WWB786452 T851989 JP851988 TL851988 ADH851988 AND851988 AWZ851988 BGV851988 BQR851988 CAN851988 CKJ851988 CUF851988 DEB851988 DNX851988 DXT851988 EHP851988 ERL851988 FBH851988 FLD851988 FUZ851988 GEV851988 GOR851988 GYN851988 HIJ851988 HSF851988 ICB851988 ILX851988 IVT851988 JFP851988 JPL851988 JZH851988 KJD851988 KSZ851988 LCV851988 LMR851988 LWN851988 MGJ851988 MQF851988 NAB851988 NJX851988 NTT851988 ODP851988 ONL851988 OXH851988 PHD851988 PQZ851988 QAV851988 QKR851988 QUN851988 REJ851988 ROF851988 RYB851988 SHX851988 SRT851988 TBP851988 TLL851988 TVH851988 UFD851988 UOZ851988 UYV851988 VIR851988 VSN851988 WCJ851988 WMF851988 WWB851988 T917525 JP917524 TL917524 ADH917524 AND917524 AWZ917524 BGV917524 BQR917524 CAN917524 CKJ917524 CUF917524 DEB917524 DNX917524 DXT917524 EHP917524 ERL917524 FBH917524 FLD917524 FUZ917524 GEV917524 GOR917524 GYN917524 HIJ917524 HSF917524 ICB917524 ILX917524 IVT917524 JFP917524 JPL917524 JZH917524 KJD917524 KSZ917524 LCV917524 LMR917524 LWN917524 MGJ917524 MQF917524 NAB917524 NJX917524 NTT917524 ODP917524 ONL917524 OXH917524 PHD917524 PQZ917524 QAV917524 QKR917524 QUN917524 REJ917524 ROF917524 RYB917524 SHX917524 SRT917524 TBP917524 TLL917524 TVH917524 UFD917524 UOZ917524 UYV917524 VIR917524 VSN917524 WCJ917524 WMF917524 WWB917524 T983061 JP983060 TL983060 ADH983060 AND983060 AWZ983060 BGV983060 BQR983060 CAN983060 CKJ983060 CUF983060 DEB983060 DNX983060 DXT983060 EHP983060 ERL983060 FBH983060 FLD983060 FUZ983060 GEV983060 GOR983060 GYN983060 HIJ983060 HSF983060 ICB983060 ILX983060 IVT983060 JFP983060 JPL983060 JZH983060 KJD983060 KSZ983060 LCV983060 LMR983060 LWN983060 MGJ983060 MQF983060 NAB983060 NJX983060 NTT983060 ODP983060 ONL983060 OXH983060 PHD983060 PQZ983060 QAV983060 QKR983060 QUN983060 REJ983060 ROF983060 RYB983060 SHX983060 SRT983060 TBP983060 TLL983060 TVH983060 UFD983060 UOZ983060 UYV983060 VIR983060 VSN983060 WCJ983060 WMF983060 WWB983060 J9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L65560 JH65560 TD65560 ACZ65560 AMV65560 AWR65560 BGN65560 BQJ65560 CAF65560 CKB65560 CTX65560 DDT65560 DNP65560 DXL65560 EHH65560 ERD65560 FAZ65560 FKV65560 FUR65560 GEN65560 GOJ65560 GYF65560 HIB65560 HRX65560 IBT65560 ILP65560 IVL65560 JFH65560 JPD65560 JYZ65560 KIV65560 KSR65560 LCN65560 LMJ65560 LWF65560 MGB65560 MPX65560 MZT65560 NJP65560 NTL65560 ODH65560 OND65560 OWZ65560 PGV65560 PQR65560 QAN65560 QKJ65560 QUF65560 REB65560 RNX65560 RXT65560 SHP65560 SRL65560 TBH65560 TLD65560 TUZ65560 UEV65560 UOR65560 UYN65560 VIJ65560 VSF65560 WCB65560 WLX65560 WVT65560 L131096 JH131096 TD131096 ACZ131096 AMV131096 AWR131096 BGN131096 BQJ131096 CAF131096 CKB131096 CTX131096 DDT131096 DNP131096 DXL131096 EHH131096 ERD131096 FAZ131096 FKV131096 FUR131096 GEN131096 GOJ131096 GYF131096 HIB131096 HRX131096 IBT131096 ILP131096 IVL131096 JFH131096 JPD131096 JYZ131096 KIV131096 KSR131096 LCN131096 LMJ131096 LWF131096 MGB131096 MPX131096 MZT131096 NJP131096 NTL131096 ODH131096 OND131096 OWZ131096 PGV131096 PQR131096 QAN131096 QKJ131096 QUF131096 REB131096 RNX131096 RXT131096 SHP131096 SRL131096 TBH131096 TLD131096 TUZ131096 UEV131096 UOR131096 UYN131096 VIJ131096 VSF131096 WCB131096 WLX131096 WVT131096 L196632 JH196632 TD196632 ACZ196632 AMV196632 AWR196632 BGN196632 BQJ196632 CAF196632 CKB196632 CTX196632 DDT196632 DNP196632 DXL196632 EHH196632 ERD196632 FAZ196632 FKV196632 FUR196632 GEN196632 GOJ196632 GYF196632 HIB196632 HRX196632 IBT196632 ILP196632 IVL196632 JFH196632 JPD196632 JYZ196632 KIV196632 KSR196632 LCN196632 LMJ196632 LWF196632 MGB196632 MPX196632 MZT196632 NJP196632 NTL196632 ODH196632 OND196632 OWZ196632 PGV196632 PQR196632 QAN196632 QKJ196632 QUF196632 REB196632 RNX196632 RXT196632 SHP196632 SRL196632 TBH196632 TLD196632 TUZ196632 UEV196632 UOR196632 UYN196632 VIJ196632 VSF196632 WCB196632 WLX196632 WVT196632 L262168 JH262168 TD262168 ACZ262168 AMV262168 AWR262168 BGN262168 BQJ262168 CAF262168 CKB262168 CTX262168 DDT262168 DNP262168 DXL262168 EHH262168 ERD262168 FAZ262168 FKV262168 FUR262168 GEN262168 GOJ262168 GYF262168 HIB262168 HRX262168 IBT262168 ILP262168 IVL262168 JFH262168 JPD262168 JYZ262168 KIV262168 KSR262168 LCN262168 LMJ262168 LWF262168 MGB262168 MPX262168 MZT262168 NJP262168 NTL262168 ODH262168 OND262168 OWZ262168 PGV262168 PQR262168 QAN262168 QKJ262168 QUF262168 REB262168 RNX262168 RXT262168 SHP262168 SRL262168 TBH262168 TLD262168 TUZ262168 UEV262168 UOR262168 UYN262168 VIJ262168 VSF262168 WCB262168 WLX262168 WVT262168 L327704 JH327704 TD327704 ACZ327704 AMV327704 AWR327704 BGN327704 BQJ327704 CAF327704 CKB327704 CTX327704 DDT327704 DNP327704 DXL327704 EHH327704 ERD327704 FAZ327704 FKV327704 FUR327704 GEN327704 GOJ327704 GYF327704 HIB327704 HRX327704 IBT327704 ILP327704 IVL327704 JFH327704 JPD327704 JYZ327704 KIV327704 KSR327704 LCN327704 LMJ327704 LWF327704 MGB327704 MPX327704 MZT327704 NJP327704 NTL327704 ODH327704 OND327704 OWZ327704 PGV327704 PQR327704 QAN327704 QKJ327704 QUF327704 REB327704 RNX327704 RXT327704 SHP327704 SRL327704 TBH327704 TLD327704 TUZ327704 UEV327704 UOR327704 UYN327704 VIJ327704 VSF327704 WCB327704 WLX327704 WVT327704 L393240 JH393240 TD393240 ACZ393240 AMV393240 AWR393240 BGN393240 BQJ393240 CAF393240 CKB393240 CTX393240 DDT393240 DNP393240 DXL393240 EHH393240 ERD393240 FAZ393240 FKV393240 FUR393240 GEN393240 GOJ393240 GYF393240 HIB393240 HRX393240 IBT393240 ILP393240 IVL393240 JFH393240 JPD393240 JYZ393240 KIV393240 KSR393240 LCN393240 LMJ393240 LWF393240 MGB393240 MPX393240 MZT393240 NJP393240 NTL393240 ODH393240 OND393240 OWZ393240 PGV393240 PQR393240 QAN393240 QKJ393240 QUF393240 REB393240 RNX393240 RXT393240 SHP393240 SRL393240 TBH393240 TLD393240 TUZ393240 UEV393240 UOR393240 UYN393240 VIJ393240 VSF393240 WCB393240 WLX393240 WVT393240 L458776 JH458776 TD458776 ACZ458776 AMV458776 AWR458776 BGN458776 BQJ458776 CAF458776 CKB458776 CTX458776 DDT458776 DNP458776 DXL458776 EHH458776 ERD458776 FAZ458776 FKV458776 FUR458776 GEN458776 GOJ458776 GYF458776 HIB458776 HRX458776 IBT458776 ILP458776 IVL458776 JFH458776 JPD458776 JYZ458776 KIV458776 KSR458776 LCN458776 LMJ458776 LWF458776 MGB458776 MPX458776 MZT458776 NJP458776 NTL458776 ODH458776 OND458776 OWZ458776 PGV458776 PQR458776 QAN458776 QKJ458776 QUF458776 REB458776 RNX458776 RXT458776 SHP458776 SRL458776 TBH458776 TLD458776 TUZ458776 UEV458776 UOR458776 UYN458776 VIJ458776 VSF458776 WCB458776 WLX458776 WVT458776 L524312 JH524312 TD524312 ACZ524312 AMV524312 AWR524312 BGN524312 BQJ524312 CAF524312 CKB524312 CTX524312 DDT524312 DNP524312 DXL524312 EHH524312 ERD524312 FAZ524312 FKV524312 FUR524312 GEN524312 GOJ524312 GYF524312 HIB524312 HRX524312 IBT524312 ILP524312 IVL524312 JFH524312 JPD524312 JYZ524312 KIV524312 KSR524312 LCN524312 LMJ524312 LWF524312 MGB524312 MPX524312 MZT524312 NJP524312 NTL524312 ODH524312 OND524312 OWZ524312 PGV524312 PQR524312 QAN524312 QKJ524312 QUF524312 REB524312 RNX524312 RXT524312 SHP524312 SRL524312 TBH524312 TLD524312 TUZ524312 UEV524312 UOR524312 UYN524312 VIJ524312 VSF524312 WCB524312 WLX524312 WVT524312 L589848 JH589848 TD589848 ACZ589848 AMV589848 AWR589848 BGN589848 BQJ589848 CAF589848 CKB589848 CTX589848 DDT589848 DNP589848 DXL589848 EHH589848 ERD589848 FAZ589848 FKV589848 FUR589848 GEN589848 GOJ589848 GYF589848 HIB589848 HRX589848 IBT589848 ILP589848 IVL589848 JFH589848 JPD589848 JYZ589848 KIV589848 KSR589848 LCN589848 LMJ589848 LWF589848 MGB589848 MPX589848 MZT589848 NJP589848 NTL589848 ODH589848 OND589848 OWZ589848 PGV589848 PQR589848 QAN589848 QKJ589848 QUF589848 REB589848 RNX589848 RXT589848 SHP589848 SRL589848 TBH589848 TLD589848 TUZ589848 UEV589848 UOR589848 UYN589848 VIJ589848 VSF589848 WCB589848 WLX589848 WVT589848 L655384 JH655384 TD655384 ACZ655384 AMV655384 AWR655384 BGN655384 BQJ655384 CAF655384 CKB655384 CTX655384 DDT655384 DNP655384 DXL655384 EHH655384 ERD655384 FAZ655384 FKV655384 FUR655384 GEN655384 GOJ655384 GYF655384 HIB655384 HRX655384 IBT655384 ILP655384 IVL655384 JFH655384 JPD655384 JYZ655384 KIV655384 KSR655384 LCN655384 LMJ655384 LWF655384 MGB655384 MPX655384 MZT655384 NJP655384 NTL655384 ODH655384 OND655384 OWZ655384 PGV655384 PQR655384 QAN655384 QKJ655384 QUF655384 REB655384 RNX655384 RXT655384 SHP655384 SRL655384 TBH655384 TLD655384 TUZ655384 UEV655384 UOR655384 UYN655384 VIJ655384 VSF655384 WCB655384 WLX655384 WVT655384 L720920 JH720920 TD720920 ACZ720920 AMV720920 AWR720920 BGN720920 BQJ720920 CAF720920 CKB720920 CTX720920 DDT720920 DNP720920 DXL720920 EHH720920 ERD720920 FAZ720920 FKV720920 FUR720920 GEN720920 GOJ720920 GYF720920 HIB720920 HRX720920 IBT720920 ILP720920 IVL720920 JFH720920 JPD720920 JYZ720920 KIV720920 KSR720920 LCN720920 LMJ720920 LWF720920 MGB720920 MPX720920 MZT720920 NJP720920 NTL720920 ODH720920 OND720920 OWZ720920 PGV720920 PQR720920 QAN720920 QKJ720920 QUF720920 REB720920 RNX720920 RXT720920 SHP720920 SRL720920 TBH720920 TLD720920 TUZ720920 UEV720920 UOR720920 UYN720920 VIJ720920 VSF720920 WCB720920 WLX720920 WVT720920 L786456 JH786456 TD786456 ACZ786456 AMV786456 AWR786456 BGN786456 BQJ786456 CAF786456 CKB786456 CTX786456 DDT786456 DNP786456 DXL786456 EHH786456 ERD786456 FAZ786456 FKV786456 FUR786456 GEN786456 GOJ786456 GYF786456 HIB786456 HRX786456 IBT786456 ILP786456 IVL786456 JFH786456 JPD786456 JYZ786456 KIV786456 KSR786456 LCN786456 LMJ786456 LWF786456 MGB786456 MPX786456 MZT786456 NJP786456 NTL786456 ODH786456 OND786456 OWZ786456 PGV786456 PQR786456 QAN786456 QKJ786456 QUF786456 REB786456 RNX786456 RXT786456 SHP786456 SRL786456 TBH786456 TLD786456 TUZ786456 UEV786456 UOR786456 UYN786456 VIJ786456 VSF786456 WCB786456 WLX786456 WVT786456 L851992 JH851992 TD851992 ACZ851992 AMV851992 AWR851992 BGN851992 BQJ851992 CAF851992 CKB851992 CTX851992 DDT851992 DNP851992 DXL851992 EHH851992 ERD851992 FAZ851992 FKV851992 FUR851992 GEN851992 GOJ851992 GYF851992 HIB851992 HRX851992 IBT851992 ILP851992 IVL851992 JFH851992 JPD851992 JYZ851992 KIV851992 KSR851992 LCN851992 LMJ851992 LWF851992 MGB851992 MPX851992 MZT851992 NJP851992 NTL851992 ODH851992 OND851992 OWZ851992 PGV851992 PQR851992 QAN851992 QKJ851992 QUF851992 REB851992 RNX851992 RXT851992 SHP851992 SRL851992 TBH851992 TLD851992 TUZ851992 UEV851992 UOR851992 UYN851992 VIJ851992 VSF851992 WCB851992 WLX851992 WVT851992 L917528 JH917528 TD917528 ACZ917528 AMV917528 AWR917528 BGN917528 BQJ917528 CAF917528 CKB917528 CTX917528 DDT917528 DNP917528 DXL917528 EHH917528 ERD917528 FAZ917528 FKV917528 FUR917528 GEN917528 GOJ917528 GYF917528 HIB917528 HRX917528 IBT917528 ILP917528 IVL917528 JFH917528 JPD917528 JYZ917528 KIV917528 KSR917528 LCN917528 LMJ917528 LWF917528 MGB917528 MPX917528 MZT917528 NJP917528 NTL917528 ODH917528 OND917528 OWZ917528 PGV917528 PQR917528 QAN917528 QKJ917528 QUF917528 REB917528 RNX917528 RXT917528 SHP917528 SRL917528 TBH917528 TLD917528 TUZ917528 UEV917528 UOR917528 UYN917528 VIJ917528 VSF917528 WCB917528 WLX917528 WVT917528 L983064 JH983064 TD983064 ACZ983064 AMV983064 AWR983064 BGN983064 BQJ983064 CAF983064 CKB983064 CTX983064 DDT983064 DNP983064 DXL983064 EHH983064 ERD983064 FAZ983064 FKV983064 FUR983064 GEN983064 GOJ983064 GYF983064 HIB983064 HRX983064 IBT983064 ILP983064 IVL983064 JFH983064 JPD983064 JYZ983064 KIV983064 KSR983064 LCN983064 LMJ983064 LWF983064 MGB983064 MPX983064 MZT983064 NJP983064 NTL983064 ODH983064 OND983064 OWZ983064 PGV983064 PQR983064 QAN983064 QKJ983064 QUF983064 REB983064 RNX983064 RXT983064 SHP983064 SRL983064 TBH983064 TLD983064 TUZ983064 UEV983064 UOR983064 UYN983064 VIJ983064 VSF983064 WCB983064 WLX983064 WVT983064 R9 JN8 TJ8 ADF8 ANB8 AWX8 BGT8 BQP8 CAL8 CKH8 CUD8 DDZ8 DNV8 DXR8 EHN8 ERJ8 FBF8 FLB8 FUX8 GET8 GOP8 GYL8 HIH8 HSD8 IBZ8 ILV8 IVR8 JFN8 JPJ8 JZF8 KJB8 KSX8 LCT8 LMP8 LWL8 MGH8 MQD8 MZZ8 NJV8 NTR8 ODN8 ONJ8 OXF8 PHB8 PQX8 QAT8 QKP8 QUL8 REH8 ROD8 RXZ8 SHV8 SRR8 TBN8 TLJ8 TVF8 UFB8 UOX8 UYT8 VIP8 VSL8 WCH8 WMD8 WVZ8 T65561 JP65560 TL65560 ADH65560 AND65560 AWZ65560 BGV65560 BQR65560 CAN65560 CKJ65560 CUF65560 DEB65560 DNX65560 DXT65560 EHP65560 ERL65560 FBH65560 FLD65560 FUZ65560 GEV65560 GOR65560 GYN65560 HIJ65560 HSF65560 ICB65560 ILX65560 IVT65560 JFP65560 JPL65560 JZH65560 KJD65560 KSZ65560 LCV65560 LMR65560 LWN65560 MGJ65560 MQF65560 NAB65560 NJX65560 NTT65560 ODP65560 ONL65560 OXH65560 PHD65560 PQZ65560 QAV65560 QKR65560 QUN65560 REJ65560 ROF65560 RYB65560 SHX65560 SRT65560 TBP65560 TLL65560 TVH65560 UFD65560 UOZ65560 UYV65560 VIR65560 VSN65560 WCJ65560 WMF65560 WWB65560 T131097 JP131096 TL131096 ADH131096 AND131096 AWZ131096 BGV131096 BQR131096 CAN131096 CKJ131096 CUF131096 DEB131096 DNX131096 DXT131096 EHP131096 ERL131096 FBH131096 FLD131096 FUZ131096 GEV131096 GOR131096 GYN131096 HIJ131096 HSF131096 ICB131096 ILX131096 IVT131096 JFP131096 JPL131096 JZH131096 KJD131096 KSZ131096 LCV131096 LMR131096 LWN131096 MGJ131096 MQF131096 NAB131096 NJX131096 NTT131096 ODP131096 ONL131096 OXH131096 PHD131096 PQZ131096 QAV131096 QKR131096 QUN131096 REJ131096 ROF131096 RYB131096 SHX131096 SRT131096 TBP131096 TLL131096 TVH131096 UFD131096 UOZ131096 UYV131096 VIR131096 VSN131096 WCJ131096 WMF131096 WWB131096 T196633 JP196632 TL196632 ADH196632 AND196632 AWZ196632 BGV196632 BQR196632 CAN196632 CKJ196632 CUF196632 DEB196632 DNX196632 DXT196632 EHP196632 ERL196632 FBH196632 FLD196632 FUZ196632 GEV196632 GOR196632 GYN196632 HIJ196632 HSF196632 ICB196632 ILX196632 IVT196632 JFP196632 JPL196632 JZH196632 KJD196632 KSZ196632 LCV196632 LMR196632 LWN196632 MGJ196632 MQF196632 NAB196632 NJX196632 NTT196632 ODP196632 ONL196632 OXH196632 PHD196632 PQZ196632 QAV196632 QKR196632 QUN196632 REJ196632 ROF196632 RYB196632 SHX196632 SRT196632 TBP196632 TLL196632 TVH196632 UFD196632 UOZ196632 UYV196632 VIR196632 VSN196632 WCJ196632 WMF196632 WWB196632 T262169 JP262168 TL262168 ADH262168 AND262168 AWZ262168 BGV262168 BQR262168 CAN262168 CKJ262168 CUF262168 DEB262168 DNX262168 DXT262168 EHP262168 ERL262168 FBH262168 FLD262168 FUZ262168 GEV262168 GOR262168 GYN262168 HIJ262168 HSF262168 ICB262168 ILX262168 IVT262168 JFP262168 JPL262168 JZH262168 KJD262168 KSZ262168 LCV262168 LMR262168 LWN262168 MGJ262168 MQF262168 NAB262168 NJX262168 NTT262168 ODP262168 ONL262168 OXH262168 PHD262168 PQZ262168 QAV262168 QKR262168 QUN262168 REJ262168 ROF262168 RYB262168 SHX262168 SRT262168 TBP262168 TLL262168 TVH262168 UFD262168 UOZ262168 UYV262168 VIR262168 VSN262168 WCJ262168 WMF262168 WWB262168 T327705 JP327704 TL327704 ADH327704 AND327704 AWZ327704 BGV327704 BQR327704 CAN327704 CKJ327704 CUF327704 DEB327704 DNX327704 DXT327704 EHP327704 ERL327704 FBH327704 FLD327704 FUZ327704 GEV327704 GOR327704 GYN327704 HIJ327704 HSF327704 ICB327704 ILX327704 IVT327704 JFP327704 JPL327704 JZH327704 KJD327704 KSZ327704 LCV327704 LMR327704 LWN327704 MGJ327704 MQF327704 NAB327704 NJX327704 NTT327704 ODP327704 ONL327704 OXH327704 PHD327704 PQZ327704 QAV327704 QKR327704 QUN327704 REJ327704 ROF327704 RYB327704 SHX327704 SRT327704 TBP327704 TLL327704 TVH327704 UFD327704 UOZ327704 UYV327704 VIR327704 VSN327704 WCJ327704 WMF327704 WWB327704 T393241 JP393240 TL393240 ADH393240 AND393240 AWZ393240 BGV393240 BQR393240 CAN393240 CKJ393240 CUF393240 DEB393240 DNX393240 DXT393240 EHP393240 ERL393240 FBH393240 FLD393240 FUZ393240 GEV393240 GOR393240 GYN393240 HIJ393240 HSF393240 ICB393240 ILX393240 IVT393240 JFP393240 JPL393240 JZH393240 KJD393240 KSZ393240 LCV393240 LMR393240 LWN393240 MGJ393240 MQF393240 NAB393240 NJX393240 NTT393240 ODP393240 ONL393240 OXH393240 PHD393240 PQZ393240 QAV393240 QKR393240 QUN393240 REJ393240 ROF393240 RYB393240 SHX393240 SRT393240 TBP393240 TLL393240 TVH393240 UFD393240 UOZ393240 UYV393240 VIR393240 VSN393240 WCJ393240 WMF393240 WWB393240 T458777 JP458776 TL458776 ADH458776 AND458776 AWZ458776 BGV458776 BQR458776 CAN458776 CKJ458776 CUF458776 DEB458776 DNX458776 DXT458776 EHP458776 ERL458776 FBH458776 FLD458776 FUZ458776 GEV458776 GOR458776 GYN458776 HIJ458776 HSF458776 ICB458776 ILX458776 IVT458776 JFP458776 JPL458776 JZH458776 KJD458776 KSZ458776 LCV458776 LMR458776 LWN458776 MGJ458776 MQF458776 NAB458776 NJX458776 NTT458776 ODP458776 ONL458776 OXH458776 PHD458776 PQZ458776 QAV458776 QKR458776 QUN458776 REJ458776 ROF458776 RYB458776 SHX458776 SRT458776 TBP458776 TLL458776 TVH458776 UFD458776 UOZ458776 UYV458776 VIR458776 VSN458776 WCJ458776 WMF458776 WWB458776 T524313 JP524312 TL524312 ADH524312 AND524312 AWZ524312 BGV524312 BQR524312 CAN524312 CKJ524312 CUF524312 DEB524312 DNX524312 DXT524312 EHP524312 ERL524312 FBH524312 FLD524312 FUZ524312 GEV524312 GOR524312 GYN524312 HIJ524312 HSF524312 ICB524312 ILX524312 IVT524312 JFP524312 JPL524312 JZH524312 KJD524312 KSZ524312 LCV524312 LMR524312 LWN524312 MGJ524312 MQF524312 NAB524312 NJX524312 NTT524312 ODP524312 ONL524312 OXH524312 PHD524312 PQZ524312 QAV524312 QKR524312 QUN524312 REJ524312 ROF524312 RYB524312 SHX524312 SRT524312 TBP524312 TLL524312 TVH524312 UFD524312 UOZ524312 UYV524312 VIR524312 VSN524312 WCJ524312 WMF524312 WWB524312 T589849 JP589848 TL589848 ADH589848 AND589848 AWZ589848 BGV589848 BQR589848 CAN589848 CKJ589848 CUF589848 DEB589848 DNX589848 DXT589848 EHP589848 ERL589848 FBH589848 FLD589848 FUZ589848 GEV589848 GOR589848 GYN589848 HIJ589848 HSF589848 ICB589848 ILX589848 IVT589848 JFP589848 JPL589848 JZH589848 KJD589848 KSZ589848 LCV589848 LMR589848 LWN589848 MGJ589848 MQF589848 NAB589848 NJX589848 NTT589848 ODP589848 ONL589848 OXH589848 PHD589848 PQZ589848 QAV589848 QKR589848 QUN589848 REJ589848 ROF589848 RYB589848 SHX589848 SRT589848 TBP589848 TLL589848 TVH589848 UFD589848 UOZ589848 UYV589848 VIR589848 VSN589848 WCJ589848 WMF589848 WWB589848 T655385 JP655384 TL655384 ADH655384 AND655384 AWZ655384 BGV655384 BQR655384 CAN655384 CKJ655384 CUF655384 DEB655384 DNX655384 DXT655384 EHP655384 ERL655384 FBH655384 FLD655384 FUZ655384 GEV655384 GOR655384 GYN655384 HIJ655384 HSF655384 ICB655384 ILX655384 IVT655384 JFP655384 JPL655384 JZH655384 KJD655384 KSZ655384 LCV655384 LMR655384 LWN655384 MGJ655384 MQF655384 NAB655384 NJX655384 NTT655384 ODP655384 ONL655384 OXH655384 PHD655384 PQZ655384 QAV655384 QKR655384 QUN655384 REJ655384 ROF655384 RYB655384 SHX655384 SRT655384 TBP655384 TLL655384 TVH655384 UFD655384 UOZ655384 UYV655384 VIR655384 VSN655384 WCJ655384 WMF655384 WWB655384 T720921 JP720920 TL720920 ADH720920 AND720920 AWZ720920 BGV720920 BQR720920 CAN720920 CKJ720920 CUF720920 DEB720920 DNX720920 DXT720920 EHP720920 ERL720920 FBH720920 FLD720920 FUZ720920 GEV720920 GOR720920 GYN720920 HIJ720920 HSF720920 ICB720920 ILX720920 IVT720920 JFP720920 JPL720920 JZH720920 KJD720920 KSZ720920 LCV720920 LMR720920 LWN720920 MGJ720920 MQF720920 NAB720920 NJX720920 NTT720920 ODP720920 ONL720920 OXH720920 PHD720920 PQZ720920 QAV720920 QKR720920 QUN720920 REJ720920 ROF720920 RYB720920 SHX720920 SRT720920 TBP720920 TLL720920 TVH720920 UFD720920 UOZ720920 UYV720920 VIR720920 VSN720920 WCJ720920 WMF720920 WWB720920 T786457 JP786456 TL786456 ADH786456 AND786456 AWZ786456 BGV786456 BQR786456 CAN786456 CKJ786456 CUF786456 DEB786456 DNX786456 DXT786456 EHP786456 ERL786456 FBH786456 FLD786456 FUZ786456 GEV786456 GOR786456 GYN786456 HIJ786456 HSF786456 ICB786456 ILX786456 IVT786456 JFP786456 JPL786456 JZH786456 KJD786456 KSZ786456 LCV786456 LMR786456 LWN786456 MGJ786456 MQF786456 NAB786456 NJX786456 NTT786456 ODP786456 ONL786456 OXH786456 PHD786456 PQZ786456 QAV786456 QKR786456 QUN786456 REJ786456 ROF786456 RYB786456 SHX786456 SRT786456 TBP786456 TLL786456 TVH786456 UFD786456 UOZ786456 UYV786456 VIR786456 VSN786456 WCJ786456 WMF786456 WWB786456 T851993 JP851992 TL851992 ADH851992 AND851992 AWZ851992 BGV851992 BQR851992 CAN851992 CKJ851992 CUF851992 DEB851992 DNX851992 DXT851992 EHP851992 ERL851992 FBH851992 FLD851992 FUZ851992 GEV851992 GOR851992 GYN851992 HIJ851992 HSF851992 ICB851992 ILX851992 IVT851992 JFP851992 JPL851992 JZH851992 KJD851992 KSZ851992 LCV851992 LMR851992 LWN851992 MGJ851992 MQF851992 NAB851992 NJX851992 NTT851992 ODP851992 ONL851992 OXH851992 PHD851992 PQZ851992 QAV851992 QKR851992 QUN851992 REJ851992 ROF851992 RYB851992 SHX851992 SRT851992 TBP851992 TLL851992 TVH851992 UFD851992 UOZ851992 UYV851992 VIR851992 VSN851992 WCJ851992 WMF851992 WWB851992 T917529 JP917528 TL917528 ADH917528 AND917528 AWZ917528 BGV917528 BQR917528 CAN917528 CKJ917528 CUF917528 DEB917528 DNX917528 DXT917528 EHP917528 ERL917528 FBH917528 FLD917528 FUZ917528 GEV917528 GOR917528 GYN917528 HIJ917528 HSF917528 ICB917528 ILX917528 IVT917528 JFP917528 JPL917528 JZH917528 KJD917528 KSZ917528 LCV917528 LMR917528 LWN917528 MGJ917528 MQF917528 NAB917528 NJX917528 NTT917528 ODP917528 ONL917528 OXH917528 PHD917528 PQZ917528 QAV917528 QKR917528 QUN917528 REJ917528 ROF917528 RYB917528 SHX917528 SRT917528 TBP917528 TLL917528 TVH917528 UFD917528 UOZ917528 UYV917528 VIR917528 VSN917528 WCJ917528 WMF917528 WWB917528 T983065 JP983064 TL983064 ADH983064 AND983064 AWZ983064 BGV983064 BQR983064 CAN983064 CKJ983064 CUF983064 DEB983064 DNX983064 DXT983064 EHP983064 ERL983064 FBH983064 FLD983064 FUZ983064 GEV983064 GOR983064 GYN983064 HIJ983064 HSF983064 ICB983064 ILX983064 IVT983064 JFP983064 JPL983064 JZH983064 KJD983064 KSZ983064 LCV983064 LMR983064 LWN983064 MGJ983064 MQF983064 NAB983064 NJX983064 NTT983064 ODP983064 ONL983064 OXH983064 PHD983064 PQZ983064 QAV983064 QKR983064 QUN983064 REJ983064 ROF983064 RYB983064 SHX983064 SRT983064 TBP983064 TLL983064 TVH983064 UFD983064 UOZ983064 UYV983064 VIR983064 VSN983064 WCJ983064 WMF983064 WWB983064 V9 JR8 TN8 ADJ8 ANF8 AXB8 BGX8 BQT8 CAP8 CKL8 CUH8 DED8 DNZ8 DXV8 EHR8 ERN8 FBJ8 FLF8 FVB8 GEX8 GOT8 GYP8 HIL8 HSH8 ICD8 ILZ8 IVV8 JFR8 JPN8 JZJ8 KJF8 KTB8 LCX8 LMT8 LWP8 MGL8 MQH8 NAD8 NJZ8 NTV8 ODR8 ONN8 OXJ8 PHF8 PRB8 QAX8 QKT8 QUP8 REL8 ROH8 RYD8 SHZ8 SRV8 TBR8 TLN8 TVJ8 UFF8 UPB8 UYX8 VIT8 VSP8 WCL8 WMH8 WWD8 X65562 JT65560 TP65560 ADL65560 ANH65560 AXD65560 BGZ65560 BQV65560 CAR65560 CKN65560 CUJ65560 DEF65560 DOB65560 DXX65560 EHT65560 ERP65560 FBL65560 FLH65560 FVD65560 GEZ65560 GOV65560 GYR65560 HIN65560 HSJ65560 ICF65560 IMB65560 IVX65560 JFT65560 JPP65560 JZL65560 KJH65560 KTD65560 LCZ65560 LMV65560 LWR65560 MGN65560 MQJ65560 NAF65560 NKB65560 NTX65560 ODT65560 ONP65560 OXL65560 PHH65560 PRD65560 QAZ65560 QKV65560 QUR65560 REN65560 ROJ65560 RYF65560 SIB65560 SRX65560 TBT65560 TLP65560 TVL65560 UFH65560 UPD65560 UYZ65560 VIV65560 VSR65560 WCN65560 WMJ65560 WWF65560 X131098 JT131096 TP131096 ADL131096 ANH131096 AXD131096 BGZ131096 BQV131096 CAR131096 CKN131096 CUJ131096 DEF131096 DOB131096 DXX131096 EHT131096 ERP131096 FBL131096 FLH131096 FVD131096 GEZ131096 GOV131096 GYR131096 HIN131096 HSJ131096 ICF131096 IMB131096 IVX131096 JFT131096 JPP131096 JZL131096 KJH131096 KTD131096 LCZ131096 LMV131096 LWR131096 MGN131096 MQJ131096 NAF131096 NKB131096 NTX131096 ODT131096 ONP131096 OXL131096 PHH131096 PRD131096 QAZ131096 QKV131096 QUR131096 REN131096 ROJ131096 RYF131096 SIB131096 SRX131096 TBT131096 TLP131096 TVL131096 UFH131096 UPD131096 UYZ131096 VIV131096 VSR131096 WCN131096 WMJ131096 WWF131096 X196634 JT196632 TP196632 ADL196632 ANH196632 AXD196632 BGZ196632 BQV196632 CAR196632 CKN196632 CUJ196632 DEF196632 DOB196632 DXX196632 EHT196632 ERP196632 FBL196632 FLH196632 FVD196632 GEZ196632 GOV196632 GYR196632 HIN196632 HSJ196632 ICF196632 IMB196632 IVX196632 JFT196632 JPP196632 JZL196632 KJH196632 KTD196632 LCZ196632 LMV196632 LWR196632 MGN196632 MQJ196632 NAF196632 NKB196632 NTX196632 ODT196632 ONP196632 OXL196632 PHH196632 PRD196632 QAZ196632 QKV196632 QUR196632 REN196632 ROJ196632 RYF196632 SIB196632 SRX196632 TBT196632 TLP196632 TVL196632 UFH196632 UPD196632 UYZ196632 VIV196632 VSR196632 WCN196632 WMJ196632 WWF196632 X262170 JT262168 TP262168 ADL262168 ANH262168 AXD262168 BGZ262168 BQV262168 CAR262168 CKN262168 CUJ262168 DEF262168 DOB262168 DXX262168 EHT262168 ERP262168 FBL262168 FLH262168 FVD262168 GEZ262168 GOV262168 GYR262168 HIN262168 HSJ262168 ICF262168 IMB262168 IVX262168 JFT262168 JPP262168 JZL262168 KJH262168 KTD262168 LCZ262168 LMV262168 LWR262168 MGN262168 MQJ262168 NAF262168 NKB262168 NTX262168 ODT262168 ONP262168 OXL262168 PHH262168 PRD262168 QAZ262168 QKV262168 QUR262168 REN262168 ROJ262168 RYF262168 SIB262168 SRX262168 TBT262168 TLP262168 TVL262168 UFH262168 UPD262168 UYZ262168 VIV262168 VSR262168 WCN262168 WMJ262168 WWF262168 X327706 JT327704 TP327704 ADL327704 ANH327704 AXD327704 BGZ327704 BQV327704 CAR327704 CKN327704 CUJ327704 DEF327704 DOB327704 DXX327704 EHT327704 ERP327704 FBL327704 FLH327704 FVD327704 GEZ327704 GOV327704 GYR327704 HIN327704 HSJ327704 ICF327704 IMB327704 IVX327704 JFT327704 JPP327704 JZL327704 KJH327704 KTD327704 LCZ327704 LMV327704 LWR327704 MGN327704 MQJ327704 NAF327704 NKB327704 NTX327704 ODT327704 ONP327704 OXL327704 PHH327704 PRD327704 QAZ327704 QKV327704 QUR327704 REN327704 ROJ327704 RYF327704 SIB327704 SRX327704 TBT327704 TLP327704 TVL327704 UFH327704 UPD327704 UYZ327704 VIV327704 VSR327704 WCN327704 WMJ327704 WWF327704 X393242 JT393240 TP393240 ADL393240 ANH393240 AXD393240 BGZ393240 BQV393240 CAR393240 CKN393240 CUJ393240 DEF393240 DOB393240 DXX393240 EHT393240 ERP393240 FBL393240 FLH393240 FVD393240 GEZ393240 GOV393240 GYR393240 HIN393240 HSJ393240 ICF393240 IMB393240 IVX393240 JFT393240 JPP393240 JZL393240 KJH393240 KTD393240 LCZ393240 LMV393240 LWR393240 MGN393240 MQJ393240 NAF393240 NKB393240 NTX393240 ODT393240 ONP393240 OXL393240 PHH393240 PRD393240 QAZ393240 QKV393240 QUR393240 REN393240 ROJ393240 RYF393240 SIB393240 SRX393240 TBT393240 TLP393240 TVL393240 UFH393240 UPD393240 UYZ393240 VIV393240 VSR393240 WCN393240 WMJ393240 WWF393240 X458778 JT458776 TP458776 ADL458776 ANH458776 AXD458776 BGZ458776 BQV458776 CAR458776 CKN458776 CUJ458776 DEF458776 DOB458776 DXX458776 EHT458776 ERP458776 FBL458776 FLH458776 FVD458776 GEZ458776 GOV458776 GYR458776 HIN458776 HSJ458776 ICF458776 IMB458776 IVX458776 JFT458776 JPP458776 JZL458776 KJH458776 KTD458776 LCZ458776 LMV458776 LWR458776 MGN458776 MQJ458776 NAF458776 NKB458776 NTX458776 ODT458776 ONP458776 OXL458776 PHH458776 PRD458776 QAZ458776 QKV458776 QUR458776 REN458776 ROJ458776 RYF458776 SIB458776 SRX458776 TBT458776 TLP458776 TVL458776 UFH458776 UPD458776 UYZ458776 VIV458776 VSR458776 WCN458776 WMJ458776 WWF458776 X524314 JT524312 TP524312 ADL524312 ANH524312 AXD524312 BGZ524312 BQV524312 CAR524312 CKN524312 CUJ524312 DEF524312 DOB524312 DXX524312 EHT524312 ERP524312 FBL524312 FLH524312 FVD524312 GEZ524312 GOV524312 GYR524312 HIN524312 HSJ524312 ICF524312 IMB524312 IVX524312 JFT524312 JPP524312 JZL524312 KJH524312 KTD524312 LCZ524312 LMV524312 LWR524312 MGN524312 MQJ524312 NAF524312 NKB524312 NTX524312 ODT524312 ONP524312 OXL524312 PHH524312 PRD524312 QAZ524312 QKV524312 QUR524312 REN524312 ROJ524312 RYF524312 SIB524312 SRX524312 TBT524312 TLP524312 TVL524312 UFH524312 UPD524312 UYZ524312 VIV524312 VSR524312 WCN524312 WMJ524312 WWF524312 X589850 JT589848 TP589848 ADL589848 ANH589848 AXD589848 BGZ589848 BQV589848 CAR589848 CKN589848 CUJ589848 DEF589848 DOB589848 DXX589848 EHT589848 ERP589848 FBL589848 FLH589848 FVD589848 GEZ589848 GOV589848 GYR589848 HIN589848 HSJ589848 ICF589848 IMB589848 IVX589848 JFT589848 JPP589848 JZL589848 KJH589848 KTD589848 LCZ589848 LMV589848 LWR589848 MGN589848 MQJ589848 NAF589848 NKB589848 NTX589848 ODT589848 ONP589848 OXL589848 PHH589848 PRD589848 QAZ589848 QKV589848 QUR589848 REN589848 ROJ589848 RYF589848 SIB589848 SRX589848 TBT589848 TLP589848 TVL589848 UFH589848 UPD589848 UYZ589848 VIV589848 VSR589848 WCN589848 WMJ589848 WWF589848 X655386 JT655384 TP655384 ADL655384 ANH655384 AXD655384 BGZ655384 BQV655384 CAR655384 CKN655384 CUJ655384 DEF655384 DOB655384 DXX655384 EHT655384 ERP655384 FBL655384 FLH655384 FVD655384 GEZ655384 GOV655384 GYR655384 HIN655384 HSJ655384 ICF655384 IMB655384 IVX655384 JFT655384 JPP655384 JZL655384 KJH655384 KTD655384 LCZ655384 LMV655384 LWR655384 MGN655384 MQJ655384 NAF655384 NKB655384 NTX655384 ODT655384 ONP655384 OXL655384 PHH655384 PRD655384 QAZ655384 QKV655384 QUR655384 REN655384 ROJ655384 RYF655384 SIB655384 SRX655384 TBT655384 TLP655384 TVL655384 UFH655384 UPD655384 UYZ655384 VIV655384 VSR655384 WCN655384 WMJ655384 WWF655384 X720922 JT720920 TP720920 ADL720920 ANH720920 AXD720920 BGZ720920 BQV720920 CAR720920 CKN720920 CUJ720920 DEF720920 DOB720920 DXX720920 EHT720920 ERP720920 FBL720920 FLH720920 FVD720920 GEZ720920 GOV720920 GYR720920 HIN720920 HSJ720920 ICF720920 IMB720920 IVX720920 JFT720920 JPP720920 JZL720920 KJH720920 KTD720920 LCZ720920 LMV720920 LWR720920 MGN720920 MQJ720920 NAF720920 NKB720920 NTX720920 ODT720920 ONP720920 OXL720920 PHH720920 PRD720920 QAZ720920 QKV720920 QUR720920 REN720920 ROJ720920 RYF720920 SIB720920 SRX720920 TBT720920 TLP720920 TVL720920 UFH720920 UPD720920 UYZ720920 VIV720920 VSR720920 WCN720920 WMJ720920 WWF720920 X786458 JT786456 TP786456 ADL786456 ANH786456 AXD786456 BGZ786456 BQV786456 CAR786456 CKN786456 CUJ786456 DEF786456 DOB786456 DXX786456 EHT786456 ERP786456 FBL786456 FLH786456 FVD786456 GEZ786456 GOV786456 GYR786456 HIN786456 HSJ786456 ICF786456 IMB786456 IVX786456 JFT786456 JPP786456 JZL786456 KJH786456 KTD786456 LCZ786456 LMV786456 LWR786456 MGN786456 MQJ786456 NAF786456 NKB786456 NTX786456 ODT786456 ONP786456 OXL786456 PHH786456 PRD786456 QAZ786456 QKV786456 QUR786456 REN786456 ROJ786456 RYF786456 SIB786456 SRX786456 TBT786456 TLP786456 TVL786456 UFH786456 UPD786456 UYZ786456 VIV786456 VSR786456 WCN786456 WMJ786456 WWF786456 X851994 JT851992 TP851992 ADL851992 ANH851992 AXD851992 BGZ851992 BQV851992 CAR851992 CKN851992 CUJ851992 DEF851992 DOB851992 DXX851992 EHT851992 ERP851992 FBL851992 FLH851992 FVD851992 GEZ851992 GOV851992 GYR851992 HIN851992 HSJ851992 ICF851992 IMB851992 IVX851992 JFT851992 JPP851992 JZL851992 KJH851992 KTD851992 LCZ851992 LMV851992 LWR851992 MGN851992 MQJ851992 NAF851992 NKB851992 NTX851992 ODT851992 ONP851992 OXL851992 PHH851992 PRD851992 QAZ851992 QKV851992 QUR851992 REN851992 ROJ851992 RYF851992 SIB851992 SRX851992 TBT851992 TLP851992 TVL851992 UFH851992 UPD851992 UYZ851992 VIV851992 VSR851992 WCN851992 WMJ851992 WWF851992 X917530 JT917528 TP917528 ADL917528 ANH917528 AXD917528 BGZ917528 BQV917528 CAR917528 CKN917528 CUJ917528 DEF917528 DOB917528 DXX917528 EHT917528 ERP917528 FBL917528 FLH917528 FVD917528 GEZ917528 GOV917528 GYR917528 HIN917528 HSJ917528 ICF917528 IMB917528 IVX917528 JFT917528 JPP917528 JZL917528 KJH917528 KTD917528 LCZ917528 LMV917528 LWR917528 MGN917528 MQJ917528 NAF917528 NKB917528 NTX917528 ODT917528 ONP917528 OXL917528 PHH917528 PRD917528 QAZ917528 QKV917528 QUR917528 REN917528 ROJ917528 RYF917528 SIB917528 SRX917528 TBT917528 TLP917528 TVL917528 UFH917528 UPD917528 UYZ917528 VIV917528 VSR917528 WCN917528 WMJ917528 WWF917528 X983066 JT983064 TP983064 ADL983064 ANH983064 AXD983064 BGZ983064 BQV983064 CAR983064 CKN983064 CUJ983064 DEF983064 DOB983064 DXX983064 EHT983064 ERP983064 FBL983064 FLH983064 FVD983064 GEZ983064 GOV983064 GYR983064 HIN983064 HSJ983064 ICF983064 IMB983064 IVX983064 JFT983064 JPP983064 JZL983064 KJH983064 KTD983064 LCZ983064 LMV983064 LWR983064 MGN983064 MQJ983064 NAF983064 NKB983064 NTX983064 ODT983064 ONP983064 OXL983064 PHH983064 PRD983064 QAZ983064 QKV983064 QUR983064 REN983064 ROJ983064 RYF983064 SIB983064 SRX983064 TBT983064 TLP983064 TVL983064 UFH983064 UPD983064 UYZ983064 VIV983064 VSR983064 WCN983064 WMJ983064 WWF983064 R14 JN12 TJ12 ADF12 ANB12 AWX12 BGT12 BQP12 CAL12 CKH12 CUD12 DDZ12 DNV12 DXR12 EHN12 ERJ12 FBF12 FLB12 FUX12 GET12 GOP12 GYL12 HIH12 HSD12 IBZ12 ILV12 IVR12 JFN12 JPJ12 JZF12 KJB12 KSX12 LCT12 LMP12 LWL12 MGH12 MQD12 MZZ12 NJV12 NTR12 ODN12 ONJ12 OXF12 PHB12 PQX12 QAT12 QKP12 QUL12 REH12 ROD12 RXZ12 SHV12 SRR12 TBN12 TLJ12 TVF12 UFB12 UOX12 UYT12 VIP12 VSL12 WCH12 WMD12 WVZ12 T65565 JP65564 TL65564 ADH65564 AND65564 AWZ65564 BGV65564 BQR65564 CAN65564 CKJ65564 CUF65564 DEB65564 DNX65564 DXT65564 EHP65564 ERL65564 FBH65564 FLD65564 FUZ65564 GEV65564 GOR65564 GYN65564 HIJ65564 HSF65564 ICB65564 ILX65564 IVT65564 JFP65564 JPL65564 JZH65564 KJD65564 KSZ65564 LCV65564 LMR65564 LWN65564 MGJ65564 MQF65564 NAB65564 NJX65564 NTT65564 ODP65564 ONL65564 OXH65564 PHD65564 PQZ65564 QAV65564 QKR65564 QUN65564 REJ65564 ROF65564 RYB65564 SHX65564 SRT65564 TBP65564 TLL65564 TVH65564 UFD65564 UOZ65564 UYV65564 VIR65564 VSN65564 WCJ65564 WMF65564 WWB65564 T131101 JP131100 TL131100 ADH131100 AND131100 AWZ131100 BGV131100 BQR131100 CAN131100 CKJ131100 CUF131100 DEB131100 DNX131100 DXT131100 EHP131100 ERL131100 FBH131100 FLD131100 FUZ131100 GEV131100 GOR131100 GYN131100 HIJ131100 HSF131100 ICB131100 ILX131100 IVT131100 JFP131100 JPL131100 JZH131100 KJD131100 KSZ131100 LCV131100 LMR131100 LWN131100 MGJ131100 MQF131100 NAB131100 NJX131100 NTT131100 ODP131100 ONL131100 OXH131100 PHD131100 PQZ131100 QAV131100 QKR131100 QUN131100 REJ131100 ROF131100 RYB131100 SHX131100 SRT131100 TBP131100 TLL131100 TVH131100 UFD131100 UOZ131100 UYV131100 VIR131100 VSN131100 WCJ131100 WMF131100 WWB131100 T196637 JP196636 TL196636 ADH196636 AND196636 AWZ196636 BGV196636 BQR196636 CAN196636 CKJ196636 CUF196636 DEB196636 DNX196636 DXT196636 EHP196636 ERL196636 FBH196636 FLD196636 FUZ196636 GEV196636 GOR196636 GYN196636 HIJ196636 HSF196636 ICB196636 ILX196636 IVT196636 JFP196636 JPL196636 JZH196636 KJD196636 KSZ196636 LCV196636 LMR196636 LWN196636 MGJ196636 MQF196636 NAB196636 NJX196636 NTT196636 ODP196636 ONL196636 OXH196636 PHD196636 PQZ196636 QAV196636 QKR196636 QUN196636 REJ196636 ROF196636 RYB196636 SHX196636 SRT196636 TBP196636 TLL196636 TVH196636 UFD196636 UOZ196636 UYV196636 VIR196636 VSN196636 WCJ196636 WMF196636 WWB196636 T262173 JP262172 TL262172 ADH262172 AND262172 AWZ262172 BGV262172 BQR262172 CAN262172 CKJ262172 CUF262172 DEB262172 DNX262172 DXT262172 EHP262172 ERL262172 FBH262172 FLD262172 FUZ262172 GEV262172 GOR262172 GYN262172 HIJ262172 HSF262172 ICB262172 ILX262172 IVT262172 JFP262172 JPL262172 JZH262172 KJD262172 KSZ262172 LCV262172 LMR262172 LWN262172 MGJ262172 MQF262172 NAB262172 NJX262172 NTT262172 ODP262172 ONL262172 OXH262172 PHD262172 PQZ262172 QAV262172 QKR262172 QUN262172 REJ262172 ROF262172 RYB262172 SHX262172 SRT262172 TBP262172 TLL262172 TVH262172 UFD262172 UOZ262172 UYV262172 VIR262172 VSN262172 WCJ262172 WMF262172 WWB262172 T327709 JP327708 TL327708 ADH327708 AND327708 AWZ327708 BGV327708 BQR327708 CAN327708 CKJ327708 CUF327708 DEB327708 DNX327708 DXT327708 EHP327708 ERL327708 FBH327708 FLD327708 FUZ327708 GEV327708 GOR327708 GYN327708 HIJ327708 HSF327708 ICB327708 ILX327708 IVT327708 JFP327708 JPL327708 JZH327708 KJD327708 KSZ327708 LCV327708 LMR327708 LWN327708 MGJ327708 MQF327708 NAB327708 NJX327708 NTT327708 ODP327708 ONL327708 OXH327708 PHD327708 PQZ327708 QAV327708 QKR327708 QUN327708 REJ327708 ROF327708 RYB327708 SHX327708 SRT327708 TBP327708 TLL327708 TVH327708 UFD327708 UOZ327708 UYV327708 VIR327708 VSN327708 WCJ327708 WMF327708 WWB327708 T393245 JP393244 TL393244 ADH393244 AND393244 AWZ393244 BGV393244 BQR393244 CAN393244 CKJ393244 CUF393244 DEB393244 DNX393244 DXT393244 EHP393244 ERL393244 FBH393244 FLD393244 FUZ393244 GEV393244 GOR393244 GYN393244 HIJ393244 HSF393244 ICB393244 ILX393244 IVT393244 JFP393244 JPL393244 JZH393244 KJD393244 KSZ393244 LCV393244 LMR393244 LWN393244 MGJ393244 MQF393244 NAB393244 NJX393244 NTT393244 ODP393244 ONL393244 OXH393244 PHD393244 PQZ393244 QAV393244 QKR393244 QUN393244 REJ393244 ROF393244 RYB393244 SHX393244 SRT393244 TBP393244 TLL393244 TVH393244 UFD393244 UOZ393244 UYV393244 VIR393244 VSN393244 WCJ393244 WMF393244 WWB393244 T458781 JP458780 TL458780 ADH458780 AND458780 AWZ458780 BGV458780 BQR458780 CAN458780 CKJ458780 CUF458780 DEB458780 DNX458780 DXT458780 EHP458780 ERL458780 FBH458780 FLD458780 FUZ458780 GEV458780 GOR458780 GYN458780 HIJ458780 HSF458780 ICB458780 ILX458780 IVT458780 JFP458780 JPL458780 JZH458780 KJD458780 KSZ458780 LCV458780 LMR458780 LWN458780 MGJ458780 MQF458780 NAB458780 NJX458780 NTT458780 ODP458780 ONL458780 OXH458780 PHD458780 PQZ458780 QAV458780 QKR458780 QUN458780 REJ458780 ROF458780 RYB458780 SHX458780 SRT458780 TBP458780 TLL458780 TVH458780 UFD458780 UOZ458780 UYV458780 VIR458780 VSN458780 WCJ458780 WMF458780 WWB458780 T524317 JP524316 TL524316 ADH524316 AND524316 AWZ524316 BGV524316 BQR524316 CAN524316 CKJ524316 CUF524316 DEB524316 DNX524316 DXT524316 EHP524316 ERL524316 FBH524316 FLD524316 FUZ524316 GEV524316 GOR524316 GYN524316 HIJ524316 HSF524316 ICB524316 ILX524316 IVT524316 JFP524316 JPL524316 JZH524316 KJD524316 KSZ524316 LCV524316 LMR524316 LWN524316 MGJ524316 MQF524316 NAB524316 NJX524316 NTT524316 ODP524316 ONL524316 OXH524316 PHD524316 PQZ524316 QAV524316 QKR524316 QUN524316 REJ524316 ROF524316 RYB524316 SHX524316 SRT524316 TBP524316 TLL524316 TVH524316 UFD524316 UOZ524316 UYV524316 VIR524316 VSN524316 WCJ524316 WMF524316 WWB524316 T589853 JP589852 TL589852 ADH589852 AND589852 AWZ589852 BGV589852 BQR589852 CAN589852 CKJ589852 CUF589852 DEB589852 DNX589852 DXT589852 EHP589852 ERL589852 FBH589852 FLD589852 FUZ589852 GEV589852 GOR589852 GYN589852 HIJ589852 HSF589852 ICB589852 ILX589852 IVT589852 JFP589852 JPL589852 JZH589852 KJD589852 KSZ589852 LCV589852 LMR589852 LWN589852 MGJ589852 MQF589852 NAB589852 NJX589852 NTT589852 ODP589852 ONL589852 OXH589852 PHD589852 PQZ589852 QAV589852 QKR589852 QUN589852 REJ589852 ROF589852 RYB589852 SHX589852 SRT589852 TBP589852 TLL589852 TVH589852 UFD589852 UOZ589852 UYV589852 VIR589852 VSN589852 WCJ589852 WMF589852 WWB589852 T655389 JP655388 TL655388 ADH655388 AND655388 AWZ655388 BGV655388 BQR655388 CAN655388 CKJ655388 CUF655388 DEB655388 DNX655388 DXT655388 EHP655388 ERL655388 FBH655388 FLD655388 FUZ655388 GEV655388 GOR655388 GYN655388 HIJ655388 HSF655388 ICB655388 ILX655388 IVT655388 JFP655388 JPL655388 JZH655388 KJD655388 KSZ655388 LCV655388 LMR655388 LWN655388 MGJ655388 MQF655388 NAB655388 NJX655388 NTT655388 ODP655388 ONL655388 OXH655388 PHD655388 PQZ655388 QAV655388 QKR655388 QUN655388 REJ655388 ROF655388 RYB655388 SHX655388 SRT655388 TBP655388 TLL655388 TVH655388 UFD655388 UOZ655388 UYV655388 VIR655388 VSN655388 WCJ655388 WMF655388 WWB655388 T720925 JP720924 TL720924 ADH720924 AND720924 AWZ720924 BGV720924 BQR720924 CAN720924 CKJ720924 CUF720924 DEB720924 DNX720924 DXT720924 EHP720924 ERL720924 FBH720924 FLD720924 FUZ720924 GEV720924 GOR720924 GYN720924 HIJ720924 HSF720924 ICB720924 ILX720924 IVT720924 JFP720924 JPL720924 JZH720924 KJD720924 KSZ720924 LCV720924 LMR720924 LWN720924 MGJ720924 MQF720924 NAB720924 NJX720924 NTT720924 ODP720924 ONL720924 OXH720924 PHD720924 PQZ720924 QAV720924 QKR720924 QUN720924 REJ720924 ROF720924 RYB720924 SHX720924 SRT720924 TBP720924 TLL720924 TVH720924 UFD720924 UOZ720924 UYV720924 VIR720924 VSN720924 WCJ720924 WMF720924 WWB720924 T786461 JP786460 TL786460 ADH786460 AND786460 AWZ786460 BGV786460 BQR786460 CAN786460 CKJ786460 CUF786460 DEB786460 DNX786460 DXT786460 EHP786460 ERL786460 FBH786460 FLD786460 FUZ786460 GEV786460 GOR786460 GYN786460 HIJ786460 HSF786460 ICB786460 ILX786460 IVT786460 JFP786460 JPL786460 JZH786460 KJD786460 KSZ786460 LCV786460 LMR786460 LWN786460 MGJ786460 MQF786460 NAB786460 NJX786460 NTT786460 ODP786460 ONL786460 OXH786460 PHD786460 PQZ786460 QAV786460 QKR786460 QUN786460 REJ786460 ROF786460 RYB786460 SHX786460 SRT786460 TBP786460 TLL786460 TVH786460 UFD786460 UOZ786460 UYV786460 VIR786460 VSN786460 WCJ786460 WMF786460 WWB786460 T851997 JP851996 TL851996 ADH851996 AND851996 AWZ851996 BGV851996 BQR851996 CAN851996 CKJ851996 CUF851996 DEB851996 DNX851996 DXT851996 EHP851996 ERL851996 FBH851996 FLD851996 FUZ851996 GEV851996 GOR851996 GYN851996 HIJ851996 HSF851996 ICB851996 ILX851996 IVT851996 JFP851996 JPL851996 JZH851996 KJD851996 KSZ851996 LCV851996 LMR851996 LWN851996 MGJ851996 MQF851996 NAB851996 NJX851996 NTT851996 ODP851996 ONL851996 OXH851996 PHD851996 PQZ851996 QAV851996 QKR851996 QUN851996 REJ851996 ROF851996 RYB851996 SHX851996 SRT851996 TBP851996 TLL851996 TVH851996 UFD851996 UOZ851996 UYV851996 VIR851996 VSN851996 WCJ851996 WMF851996 WWB851996 T917533 JP917532 TL917532 ADH917532 AND917532 AWZ917532 BGV917532 BQR917532 CAN917532 CKJ917532 CUF917532 DEB917532 DNX917532 DXT917532 EHP917532 ERL917532 FBH917532 FLD917532 FUZ917532 GEV917532 GOR917532 GYN917532 HIJ917532 HSF917532 ICB917532 ILX917532 IVT917532 JFP917532 JPL917532 JZH917532 KJD917532 KSZ917532 LCV917532 LMR917532 LWN917532 MGJ917532 MQF917532 NAB917532 NJX917532 NTT917532 ODP917532 ONL917532 OXH917532 PHD917532 PQZ917532 QAV917532 QKR917532 QUN917532 REJ917532 ROF917532 RYB917532 SHX917532 SRT917532 TBP917532 TLL917532 TVH917532 UFD917532 UOZ917532 UYV917532 VIR917532 VSN917532 WCJ917532 WMF917532 WWB917532 T983069 JP983068 TL983068 ADH983068 AND983068 AWZ983068 BGV983068 BQR983068 CAN983068 CKJ983068 CUF983068 DEB983068 DNX983068 DXT983068 EHP983068 ERL983068 FBH983068 FLD983068 FUZ983068 GEV983068 GOR983068 GYN983068 HIJ983068 HSF983068 ICB983068 ILX983068 IVT983068 JFP983068 JPL983068 JZH983068 KJD983068 KSZ983068 LCV983068 LMR983068 LWN983068 MGJ983068 MQF983068 NAB983068 NJX983068 NTT983068 ODP983068 ONL983068 OXH983068 PHD983068 PQZ983068 QAV983068 QKR983068 QUN983068 REJ983068 ROF983068 RYB983068 SHX983068 SRT983068 TBP983068 TLL983068 TVH983068 UFD983068 UOZ983068 UYV983068 VIR983068 VSN983068 WCJ983068 WMF983068 WWB983068 V4 JR4 TN4 ADJ4 ANF4 AXB4 BGX4 BQT4 CAP4 CKL4 CUH4 DED4 DNZ4 DXV4 EHR4 ERN4 FBJ4 FLF4 FVB4 GEX4 GOT4 GYP4 HIL4 HSH4 ICD4 ILZ4 IVV4 JFR4 JPN4 JZJ4 KJF4 KTB4 LCX4 LMT4 LWP4 MGL4 MQH4 NAD4 NJZ4 NTV4 ODR4 ONN4 OXJ4 PHF4 PRB4 QAX4 QKT4 QUP4 REL4 ROH4 RYD4 SHZ4 SRV4 TBR4 TLN4 TVJ4 UFF4 UPB4 UYX4 VIT4 VSP4 WCL4 WMH4 WWD4 X65558 JT65556 TP65556 ADL65556 ANH65556 AXD65556 BGZ65556 BQV65556 CAR65556 CKN65556 CUJ65556 DEF65556 DOB65556 DXX65556 EHT65556 ERP65556 FBL65556 FLH65556 FVD65556 GEZ65556 GOV65556 GYR65556 HIN65556 HSJ65556 ICF65556 IMB65556 IVX65556 JFT65556 JPP65556 JZL65556 KJH65556 KTD65556 LCZ65556 LMV65556 LWR65556 MGN65556 MQJ65556 NAF65556 NKB65556 NTX65556 ODT65556 ONP65556 OXL65556 PHH65556 PRD65556 QAZ65556 QKV65556 QUR65556 REN65556 ROJ65556 RYF65556 SIB65556 SRX65556 TBT65556 TLP65556 TVL65556 UFH65556 UPD65556 UYZ65556 VIV65556 VSR65556 WCN65556 WMJ65556 WWF65556 X131094 JT131092 TP131092 ADL131092 ANH131092 AXD131092 BGZ131092 BQV131092 CAR131092 CKN131092 CUJ131092 DEF131092 DOB131092 DXX131092 EHT131092 ERP131092 FBL131092 FLH131092 FVD131092 GEZ131092 GOV131092 GYR131092 HIN131092 HSJ131092 ICF131092 IMB131092 IVX131092 JFT131092 JPP131092 JZL131092 KJH131092 KTD131092 LCZ131092 LMV131092 LWR131092 MGN131092 MQJ131092 NAF131092 NKB131092 NTX131092 ODT131092 ONP131092 OXL131092 PHH131092 PRD131092 QAZ131092 QKV131092 QUR131092 REN131092 ROJ131092 RYF131092 SIB131092 SRX131092 TBT131092 TLP131092 TVL131092 UFH131092 UPD131092 UYZ131092 VIV131092 VSR131092 WCN131092 WMJ131092 WWF131092 X196630 JT196628 TP196628 ADL196628 ANH196628 AXD196628 BGZ196628 BQV196628 CAR196628 CKN196628 CUJ196628 DEF196628 DOB196628 DXX196628 EHT196628 ERP196628 FBL196628 FLH196628 FVD196628 GEZ196628 GOV196628 GYR196628 HIN196628 HSJ196628 ICF196628 IMB196628 IVX196628 JFT196628 JPP196628 JZL196628 KJH196628 KTD196628 LCZ196628 LMV196628 LWR196628 MGN196628 MQJ196628 NAF196628 NKB196628 NTX196628 ODT196628 ONP196628 OXL196628 PHH196628 PRD196628 QAZ196628 QKV196628 QUR196628 REN196628 ROJ196628 RYF196628 SIB196628 SRX196628 TBT196628 TLP196628 TVL196628 UFH196628 UPD196628 UYZ196628 VIV196628 VSR196628 WCN196628 WMJ196628 WWF196628 X262166 JT262164 TP262164 ADL262164 ANH262164 AXD262164 BGZ262164 BQV262164 CAR262164 CKN262164 CUJ262164 DEF262164 DOB262164 DXX262164 EHT262164 ERP262164 FBL262164 FLH262164 FVD262164 GEZ262164 GOV262164 GYR262164 HIN262164 HSJ262164 ICF262164 IMB262164 IVX262164 JFT262164 JPP262164 JZL262164 KJH262164 KTD262164 LCZ262164 LMV262164 LWR262164 MGN262164 MQJ262164 NAF262164 NKB262164 NTX262164 ODT262164 ONP262164 OXL262164 PHH262164 PRD262164 QAZ262164 QKV262164 QUR262164 REN262164 ROJ262164 RYF262164 SIB262164 SRX262164 TBT262164 TLP262164 TVL262164 UFH262164 UPD262164 UYZ262164 VIV262164 VSR262164 WCN262164 WMJ262164 WWF262164 X327702 JT327700 TP327700 ADL327700 ANH327700 AXD327700 BGZ327700 BQV327700 CAR327700 CKN327700 CUJ327700 DEF327700 DOB327700 DXX327700 EHT327700 ERP327700 FBL327700 FLH327700 FVD327700 GEZ327700 GOV327700 GYR327700 HIN327700 HSJ327700 ICF327700 IMB327700 IVX327700 JFT327700 JPP327700 JZL327700 KJH327700 KTD327700 LCZ327700 LMV327700 LWR327700 MGN327700 MQJ327700 NAF327700 NKB327700 NTX327700 ODT327700 ONP327700 OXL327700 PHH327700 PRD327700 QAZ327700 QKV327700 QUR327700 REN327700 ROJ327700 RYF327700 SIB327700 SRX327700 TBT327700 TLP327700 TVL327700 UFH327700 UPD327700 UYZ327700 VIV327700 VSR327700 WCN327700 WMJ327700 WWF327700 X393238 JT393236 TP393236 ADL393236 ANH393236 AXD393236 BGZ393236 BQV393236 CAR393236 CKN393236 CUJ393236 DEF393236 DOB393236 DXX393236 EHT393236 ERP393236 FBL393236 FLH393236 FVD393236 GEZ393236 GOV393236 GYR393236 HIN393236 HSJ393236 ICF393236 IMB393236 IVX393236 JFT393236 JPP393236 JZL393236 KJH393236 KTD393236 LCZ393236 LMV393236 LWR393236 MGN393236 MQJ393236 NAF393236 NKB393236 NTX393236 ODT393236 ONP393236 OXL393236 PHH393236 PRD393236 QAZ393236 QKV393236 QUR393236 REN393236 ROJ393236 RYF393236 SIB393236 SRX393236 TBT393236 TLP393236 TVL393236 UFH393236 UPD393236 UYZ393236 VIV393236 VSR393236 WCN393236 WMJ393236 WWF393236 X458774 JT458772 TP458772 ADL458772 ANH458772 AXD458772 BGZ458772 BQV458772 CAR458772 CKN458772 CUJ458772 DEF458772 DOB458772 DXX458772 EHT458772 ERP458772 FBL458772 FLH458772 FVD458772 GEZ458772 GOV458772 GYR458772 HIN458772 HSJ458772 ICF458772 IMB458772 IVX458772 JFT458772 JPP458772 JZL458772 KJH458772 KTD458772 LCZ458772 LMV458772 LWR458772 MGN458772 MQJ458772 NAF458772 NKB458772 NTX458772 ODT458772 ONP458772 OXL458772 PHH458772 PRD458772 QAZ458772 QKV458772 QUR458772 REN458772 ROJ458772 RYF458772 SIB458772 SRX458772 TBT458772 TLP458772 TVL458772 UFH458772 UPD458772 UYZ458772 VIV458772 VSR458772 WCN458772 WMJ458772 WWF458772 X524310 JT524308 TP524308 ADL524308 ANH524308 AXD524308 BGZ524308 BQV524308 CAR524308 CKN524308 CUJ524308 DEF524308 DOB524308 DXX524308 EHT524308 ERP524308 FBL524308 FLH524308 FVD524308 GEZ524308 GOV524308 GYR524308 HIN524308 HSJ524308 ICF524308 IMB524308 IVX524308 JFT524308 JPP524308 JZL524308 KJH524308 KTD524308 LCZ524308 LMV524308 LWR524308 MGN524308 MQJ524308 NAF524308 NKB524308 NTX524308 ODT524308 ONP524308 OXL524308 PHH524308 PRD524308 QAZ524308 QKV524308 QUR524308 REN524308 ROJ524308 RYF524308 SIB524308 SRX524308 TBT524308 TLP524308 TVL524308 UFH524308 UPD524308 UYZ524308 VIV524308 VSR524308 WCN524308 WMJ524308 WWF524308 X589846 JT589844 TP589844 ADL589844 ANH589844 AXD589844 BGZ589844 BQV589844 CAR589844 CKN589844 CUJ589844 DEF589844 DOB589844 DXX589844 EHT589844 ERP589844 FBL589844 FLH589844 FVD589844 GEZ589844 GOV589844 GYR589844 HIN589844 HSJ589844 ICF589844 IMB589844 IVX589844 JFT589844 JPP589844 JZL589844 KJH589844 KTD589844 LCZ589844 LMV589844 LWR589844 MGN589844 MQJ589844 NAF589844 NKB589844 NTX589844 ODT589844 ONP589844 OXL589844 PHH589844 PRD589844 QAZ589844 QKV589844 QUR589844 REN589844 ROJ589844 RYF589844 SIB589844 SRX589844 TBT589844 TLP589844 TVL589844 UFH589844 UPD589844 UYZ589844 VIV589844 VSR589844 WCN589844 WMJ589844 WWF589844 X655382 JT655380 TP655380 ADL655380 ANH655380 AXD655380 BGZ655380 BQV655380 CAR655380 CKN655380 CUJ655380 DEF655380 DOB655380 DXX655380 EHT655380 ERP655380 FBL655380 FLH655380 FVD655380 GEZ655380 GOV655380 GYR655380 HIN655380 HSJ655380 ICF655380 IMB655380 IVX655380 JFT655380 JPP655380 JZL655380 KJH655380 KTD655380 LCZ655380 LMV655380 LWR655380 MGN655380 MQJ655380 NAF655380 NKB655380 NTX655380 ODT655380 ONP655380 OXL655380 PHH655380 PRD655380 QAZ655380 QKV655380 QUR655380 REN655380 ROJ655380 RYF655380 SIB655380 SRX655380 TBT655380 TLP655380 TVL655380 UFH655380 UPD655380 UYZ655380 VIV655380 VSR655380 WCN655380 WMJ655380 WWF655380 X720918 JT720916 TP720916 ADL720916 ANH720916 AXD720916 BGZ720916 BQV720916 CAR720916 CKN720916 CUJ720916 DEF720916 DOB720916 DXX720916 EHT720916 ERP720916 FBL720916 FLH720916 FVD720916 GEZ720916 GOV720916 GYR720916 HIN720916 HSJ720916 ICF720916 IMB720916 IVX720916 JFT720916 JPP720916 JZL720916 KJH720916 KTD720916 LCZ720916 LMV720916 LWR720916 MGN720916 MQJ720916 NAF720916 NKB720916 NTX720916 ODT720916 ONP720916 OXL720916 PHH720916 PRD720916 QAZ720916 QKV720916 QUR720916 REN720916 ROJ720916 RYF720916 SIB720916 SRX720916 TBT720916 TLP720916 TVL720916 UFH720916 UPD720916 UYZ720916 VIV720916 VSR720916 WCN720916 WMJ720916 WWF720916 X786454 JT786452 TP786452 ADL786452 ANH786452 AXD786452 BGZ786452 BQV786452 CAR786452 CKN786452 CUJ786452 DEF786452 DOB786452 DXX786452 EHT786452 ERP786452 FBL786452 FLH786452 FVD786452 GEZ786452 GOV786452 GYR786452 HIN786452 HSJ786452 ICF786452 IMB786452 IVX786452 JFT786452 JPP786452 JZL786452 KJH786452 KTD786452 LCZ786452 LMV786452 LWR786452 MGN786452 MQJ786452 NAF786452 NKB786452 NTX786452 ODT786452 ONP786452 OXL786452 PHH786452 PRD786452 QAZ786452 QKV786452 QUR786452 REN786452 ROJ786452 RYF786452 SIB786452 SRX786452 TBT786452 TLP786452 TVL786452 UFH786452 UPD786452 UYZ786452 VIV786452 VSR786452 WCN786452 WMJ786452 WWF786452 X851990 JT851988 TP851988 ADL851988 ANH851988 AXD851988 BGZ851988 BQV851988 CAR851988 CKN851988 CUJ851988 DEF851988 DOB851988 DXX851988 EHT851988 ERP851988 FBL851988 FLH851988 FVD851988 GEZ851988 GOV851988 GYR851988 HIN851988 HSJ851988 ICF851988 IMB851988 IVX851988 JFT851988 JPP851988 JZL851988 KJH851988 KTD851988 LCZ851988 LMV851988 LWR851988 MGN851988 MQJ851988 NAF851988 NKB851988 NTX851988 ODT851988 ONP851988 OXL851988 PHH851988 PRD851988 QAZ851988 QKV851988 QUR851988 REN851988 ROJ851988 RYF851988 SIB851988 SRX851988 TBT851988 TLP851988 TVL851988 UFH851988 UPD851988 UYZ851988 VIV851988 VSR851988 WCN851988 WMJ851988 WWF851988 X917526 JT917524 TP917524 ADL917524 ANH917524 AXD917524 BGZ917524 BQV917524 CAR917524 CKN917524 CUJ917524 DEF917524 DOB917524 DXX917524 EHT917524 ERP917524 FBL917524 FLH917524 FVD917524 GEZ917524 GOV917524 GYR917524 HIN917524 HSJ917524 ICF917524 IMB917524 IVX917524 JFT917524 JPP917524 JZL917524 KJH917524 KTD917524 LCZ917524 LMV917524 LWR917524 MGN917524 MQJ917524 NAF917524 NKB917524 NTX917524 ODT917524 ONP917524 OXL917524 PHH917524 PRD917524 QAZ917524 QKV917524 QUR917524 REN917524 ROJ917524 RYF917524 SIB917524 SRX917524 TBT917524 TLP917524 TVL917524 UFH917524 UPD917524 UYZ917524 VIV917524 VSR917524 WCN917524 WMJ917524 WWF917524 X983062 JT983060 TP983060 ADL983060 ANH983060 AXD983060 BGZ983060 BQV983060 CAR983060 CKN983060 CUJ983060 DEF983060 DOB983060 DXX983060 EHT983060 ERP983060 FBL983060 FLH983060 FVD983060 GEZ983060 GOV983060 GYR983060 HIN983060 HSJ983060 ICF983060 IMB983060 IVX983060 JFT983060 JPP983060 JZL983060 KJH983060 KTD983060 LCZ983060 LMV983060 LWR983060 MGN983060 MQJ983060 NAF983060 NKB983060 NTX983060 ODT983060 ONP983060 OXL983060 PHH983060 PRD983060 QAZ983060 QKV983060 QUR983060 REN983060 ROJ983060 RYF983060 SIB983060 SRX983060 TBT983060 TLP983060 TVL983060 UFH983060 UPD983060 UYZ983060 VIV983060 VSR983060 WCN983060 WMJ983060 WWF983060 N9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P65561 JL65560 TH65560 ADD65560 AMZ65560 AWV65560 BGR65560 BQN65560 CAJ65560 CKF65560 CUB65560 DDX65560 DNT65560 DXP65560 EHL65560 ERH65560 FBD65560 FKZ65560 FUV65560 GER65560 GON65560 GYJ65560 HIF65560 HSB65560 IBX65560 ILT65560 IVP65560 JFL65560 JPH65560 JZD65560 KIZ65560 KSV65560 LCR65560 LMN65560 LWJ65560 MGF65560 MQB65560 MZX65560 NJT65560 NTP65560 ODL65560 ONH65560 OXD65560 PGZ65560 PQV65560 QAR65560 QKN65560 QUJ65560 REF65560 ROB65560 RXX65560 SHT65560 SRP65560 TBL65560 TLH65560 TVD65560 UEZ65560 UOV65560 UYR65560 VIN65560 VSJ65560 WCF65560 WMB65560 WVX65560 P131097 JL131096 TH131096 ADD131096 AMZ131096 AWV131096 BGR131096 BQN131096 CAJ131096 CKF131096 CUB131096 DDX131096 DNT131096 DXP131096 EHL131096 ERH131096 FBD131096 FKZ131096 FUV131096 GER131096 GON131096 GYJ131096 HIF131096 HSB131096 IBX131096 ILT131096 IVP131096 JFL131096 JPH131096 JZD131096 KIZ131096 KSV131096 LCR131096 LMN131096 LWJ131096 MGF131096 MQB131096 MZX131096 NJT131096 NTP131096 ODL131096 ONH131096 OXD131096 PGZ131096 PQV131096 QAR131096 QKN131096 QUJ131096 REF131096 ROB131096 RXX131096 SHT131096 SRP131096 TBL131096 TLH131096 TVD131096 UEZ131096 UOV131096 UYR131096 VIN131096 VSJ131096 WCF131096 WMB131096 WVX131096 P196633 JL196632 TH196632 ADD196632 AMZ196632 AWV196632 BGR196632 BQN196632 CAJ196632 CKF196632 CUB196632 DDX196632 DNT196632 DXP196632 EHL196632 ERH196632 FBD196632 FKZ196632 FUV196632 GER196632 GON196632 GYJ196632 HIF196632 HSB196632 IBX196632 ILT196632 IVP196632 JFL196632 JPH196632 JZD196632 KIZ196632 KSV196632 LCR196632 LMN196632 LWJ196632 MGF196632 MQB196632 MZX196632 NJT196632 NTP196632 ODL196632 ONH196632 OXD196632 PGZ196632 PQV196632 QAR196632 QKN196632 QUJ196632 REF196632 ROB196632 RXX196632 SHT196632 SRP196632 TBL196632 TLH196632 TVD196632 UEZ196632 UOV196632 UYR196632 VIN196632 VSJ196632 WCF196632 WMB196632 WVX196632 P262169 JL262168 TH262168 ADD262168 AMZ262168 AWV262168 BGR262168 BQN262168 CAJ262168 CKF262168 CUB262168 DDX262168 DNT262168 DXP262168 EHL262168 ERH262168 FBD262168 FKZ262168 FUV262168 GER262168 GON262168 GYJ262168 HIF262168 HSB262168 IBX262168 ILT262168 IVP262168 JFL262168 JPH262168 JZD262168 KIZ262168 KSV262168 LCR262168 LMN262168 LWJ262168 MGF262168 MQB262168 MZX262168 NJT262168 NTP262168 ODL262168 ONH262168 OXD262168 PGZ262168 PQV262168 QAR262168 QKN262168 QUJ262168 REF262168 ROB262168 RXX262168 SHT262168 SRP262168 TBL262168 TLH262168 TVD262168 UEZ262168 UOV262168 UYR262168 VIN262168 VSJ262168 WCF262168 WMB262168 WVX262168 P327705 JL327704 TH327704 ADD327704 AMZ327704 AWV327704 BGR327704 BQN327704 CAJ327704 CKF327704 CUB327704 DDX327704 DNT327704 DXP327704 EHL327704 ERH327704 FBD327704 FKZ327704 FUV327704 GER327704 GON327704 GYJ327704 HIF327704 HSB327704 IBX327704 ILT327704 IVP327704 JFL327704 JPH327704 JZD327704 KIZ327704 KSV327704 LCR327704 LMN327704 LWJ327704 MGF327704 MQB327704 MZX327704 NJT327704 NTP327704 ODL327704 ONH327704 OXD327704 PGZ327704 PQV327704 QAR327704 QKN327704 QUJ327704 REF327704 ROB327704 RXX327704 SHT327704 SRP327704 TBL327704 TLH327704 TVD327704 UEZ327704 UOV327704 UYR327704 VIN327704 VSJ327704 WCF327704 WMB327704 WVX327704 P393241 JL393240 TH393240 ADD393240 AMZ393240 AWV393240 BGR393240 BQN393240 CAJ393240 CKF393240 CUB393240 DDX393240 DNT393240 DXP393240 EHL393240 ERH393240 FBD393240 FKZ393240 FUV393240 GER393240 GON393240 GYJ393240 HIF393240 HSB393240 IBX393240 ILT393240 IVP393240 JFL393240 JPH393240 JZD393240 KIZ393240 KSV393240 LCR393240 LMN393240 LWJ393240 MGF393240 MQB393240 MZX393240 NJT393240 NTP393240 ODL393240 ONH393240 OXD393240 PGZ393240 PQV393240 QAR393240 QKN393240 QUJ393240 REF393240 ROB393240 RXX393240 SHT393240 SRP393240 TBL393240 TLH393240 TVD393240 UEZ393240 UOV393240 UYR393240 VIN393240 VSJ393240 WCF393240 WMB393240 WVX393240 P458777 JL458776 TH458776 ADD458776 AMZ458776 AWV458776 BGR458776 BQN458776 CAJ458776 CKF458776 CUB458776 DDX458776 DNT458776 DXP458776 EHL458776 ERH458776 FBD458776 FKZ458776 FUV458776 GER458776 GON458776 GYJ458776 HIF458776 HSB458776 IBX458776 ILT458776 IVP458776 JFL458776 JPH458776 JZD458776 KIZ458776 KSV458776 LCR458776 LMN458776 LWJ458776 MGF458776 MQB458776 MZX458776 NJT458776 NTP458776 ODL458776 ONH458776 OXD458776 PGZ458776 PQV458776 QAR458776 QKN458776 QUJ458776 REF458776 ROB458776 RXX458776 SHT458776 SRP458776 TBL458776 TLH458776 TVD458776 UEZ458776 UOV458776 UYR458776 VIN458776 VSJ458776 WCF458776 WMB458776 WVX458776 P524313 JL524312 TH524312 ADD524312 AMZ524312 AWV524312 BGR524312 BQN524312 CAJ524312 CKF524312 CUB524312 DDX524312 DNT524312 DXP524312 EHL524312 ERH524312 FBD524312 FKZ524312 FUV524312 GER524312 GON524312 GYJ524312 HIF524312 HSB524312 IBX524312 ILT524312 IVP524312 JFL524312 JPH524312 JZD524312 KIZ524312 KSV524312 LCR524312 LMN524312 LWJ524312 MGF524312 MQB524312 MZX524312 NJT524312 NTP524312 ODL524312 ONH524312 OXD524312 PGZ524312 PQV524312 QAR524312 QKN524312 QUJ524312 REF524312 ROB524312 RXX524312 SHT524312 SRP524312 TBL524312 TLH524312 TVD524312 UEZ524312 UOV524312 UYR524312 VIN524312 VSJ524312 WCF524312 WMB524312 WVX524312 P589849 JL589848 TH589848 ADD589848 AMZ589848 AWV589848 BGR589848 BQN589848 CAJ589848 CKF589848 CUB589848 DDX589848 DNT589848 DXP589848 EHL589848 ERH589848 FBD589848 FKZ589848 FUV589848 GER589848 GON589848 GYJ589848 HIF589848 HSB589848 IBX589848 ILT589848 IVP589848 JFL589848 JPH589848 JZD589848 KIZ589848 KSV589848 LCR589848 LMN589848 LWJ589848 MGF589848 MQB589848 MZX589848 NJT589848 NTP589848 ODL589848 ONH589848 OXD589848 PGZ589848 PQV589848 QAR589848 QKN589848 QUJ589848 REF589848 ROB589848 RXX589848 SHT589848 SRP589848 TBL589848 TLH589848 TVD589848 UEZ589848 UOV589848 UYR589848 VIN589848 VSJ589848 WCF589848 WMB589848 WVX589848 P655385 JL655384 TH655384 ADD655384 AMZ655384 AWV655384 BGR655384 BQN655384 CAJ655384 CKF655384 CUB655384 DDX655384 DNT655384 DXP655384 EHL655384 ERH655384 FBD655384 FKZ655384 FUV655384 GER655384 GON655384 GYJ655384 HIF655384 HSB655384 IBX655384 ILT655384 IVP655384 JFL655384 JPH655384 JZD655384 KIZ655384 KSV655384 LCR655384 LMN655384 LWJ655384 MGF655384 MQB655384 MZX655384 NJT655384 NTP655384 ODL655384 ONH655384 OXD655384 PGZ655384 PQV655384 QAR655384 QKN655384 QUJ655384 REF655384 ROB655384 RXX655384 SHT655384 SRP655384 TBL655384 TLH655384 TVD655384 UEZ655384 UOV655384 UYR655384 VIN655384 VSJ655384 WCF655384 WMB655384 WVX655384 P720921 JL720920 TH720920 ADD720920 AMZ720920 AWV720920 BGR720920 BQN720920 CAJ720920 CKF720920 CUB720920 DDX720920 DNT720920 DXP720920 EHL720920 ERH720920 FBD720920 FKZ720920 FUV720920 GER720920 GON720920 GYJ720920 HIF720920 HSB720920 IBX720920 ILT720920 IVP720920 JFL720920 JPH720920 JZD720920 KIZ720920 KSV720920 LCR720920 LMN720920 LWJ720920 MGF720920 MQB720920 MZX720920 NJT720920 NTP720920 ODL720920 ONH720920 OXD720920 PGZ720920 PQV720920 QAR720920 QKN720920 QUJ720920 REF720920 ROB720920 RXX720920 SHT720920 SRP720920 TBL720920 TLH720920 TVD720920 UEZ720920 UOV720920 UYR720920 VIN720920 VSJ720920 WCF720920 WMB720920 WVX720920 P786457 JL786456 TH786456 ADD786456 AMZ786456 AWV786456 BGR786456 BQN786456 CAJ786456 CKF786456 CUB786456 DDX786456 DNT786456 DXP786456 EHL786456 ERH786456 FBD786456 FKZ786456 FUV786456 GER786456 GON786456 GYJ786456 HIF786456 HSB786456 IBX786456 ILT786456 IVP786456 JFL786456 JPH786456 JZD786456 KIZ786456 KSV786456 LCR786456 LMN786456 LWJ786456 MGF786456 MQB786456 MZX786456 NJT786456 NTP786456 ODL786456 ONH786456 OXD786456 PGZ786456 PQV786456 QAR786456 QKN786456 QUJ786456 REF786456 ROB786456 RXX786456 SHT786456 SRP786456 TBL786456 TLH786456 TVD786456 UEZ786456 UOV786456 UYR786456 VIN786456 VSJ786456 WCF786456 WMB786456 WVX786456 P851993 JL851992 TH851992 ADD851992 AMZ851992 AWV851992 BGR851992 BQN851992 CAJ851992 CKF851992 CUB851992 DDX851992 DNT851992 DXP851992 EHL851992 ERH851992 FBD851992 FKZ851992 FUV851992 GER851992 GON851992 GYJ851992 HIF851992 HSB851992 IBX851992 ILT851992 IVP851992 JFL851992 JPH851992 JZD851992 KIZ851992 KSV851992 LCR851992 LMN851992 LWJ851992 MGF851992 MQB851992 MZX851992 NJT851992 NTP851992 ODL851992 ONH851992 OXD851992 PGZ851992 PQV851992 QAR851992 QKN851992 QUJ851992 REF851992 ROB851992 RXX851992 SHT851992 SRP851992 TBL851992 TLH851992 TVD851992 UEZ851992 UOV851992 UYR851992 VIN851992 VSJ851992 WCF851992 WMB851992 WVX851992 P917529 JL917528 TH917528 ADD917528 AMZ917528 AWV917528 BGR917528 BQN917528 CAJ917528 CKF917528 CUB917528 DDX917528 DNT917528 DXP917528 EHL917528 ERH917528 FBD917528 FKZ917528 FUV917528 GER917528 GON917528 GYJ917528 HIF917528 HSB917528 IBX917528 ILT917528 IVP917528 JFL917528 JPH917528 JZD917528 KIZ917528 KSV917528 LCR917528 LMN917528 LWJ917528 MGF917528 MQB917528 MZX917528 NJT917528 NTP917528 ODL917528 ONH917528 OXD917528 PGZ917528 PQV917528 QAR917528 QKN917528 QUJ917528 REF917528 ROB917528 RXX917528 SHT917528 SRP917528 TBL917528 TLH917528 TVD917528 UEZ917528 UOV917528 UYR917528 VIN917528 VSJ917528 WCF917528 WMB917528 WVX917528 P983065 JL983064 TH983064 ADD983064 AMZ983064 AWV983064 BGR983064 BQN983064 CAJ983064 CKF983064 CUB983064 DDX983064 DNT983064 DXP983064 EHL983064 ERH983064 FBD983064 FKZ983064 FUV983064 GER983064 GON983064 GYJ983064 HIF983064 HSB983064 IBX983064 ILT983064 IVP983064 JFL983064 JPH983064 JZD983064 KIZ983064 KSV983064 LCR983064 LMN983064 LWJ983064 MGF983064 MQB983064 MZX983064 NJT983064 NTP983064 ODL983064 ONH983064 OXD983064 PGZ983064 PQV983064 QAR983064 QKN983064 QUJ983064 REF983064 ROB983064 RXX983064 SHT983064 SRP983064 TBL983064 TLH983064 TVD983064 UEZ983064 UOV983064 UYR983064 VIN983064 VSJ983064 WCF983064 WMB983064 WVX983064 N14 JJ12 TF12 ADB12 AMX12 AWT12 BGP12 BQL12 CAH12 CKD12 CTZ12 DDV12 DNR12 DXN12 EHJ12 ERF12 FBB12 FKX12 FUT12 GEP12 GOL12 GYH12 HID12 HRZ12 IBV12 ILR12 IVN12 JFJ12 JPF12 JZB12 KIX12 KST12 LCP12 LML12 LWH12 MGD12 MPZ12 MZV12 NJR12 NTN12 ODJ12 ONF12 OXB12 PGX12 PQT12 QAP12 QKL12 QUH12 RED12 RNZ12 RXV12 SHR12 SRN12 TBJ12 TLF12 TVB12 UEX12 UOT12 UYP12 VIL12 VSH12 WCD12 WLZ12 WVV12 P65565 JL65564 TH65564 ADD65564 AMZ65564 AWV65564 BGR65564 BQN65564 CAJ65564 CKF65564 CUB65564 DDX65564 DNT65564 DXP65564 EHL65564 ERH65564 FBD65564 FKZ65564 FUV65564 GER65564 GON65564 GYJ65564 HIF65564 HSB65564 IBX65564 ILT65564 IVP65564 JFL65564 JPH65564 JZD65564 KIZ65564 KSV65564 LCR65564 LMN65564 LWJ65564 MGF65564 MQB65564 MZX65564 NJT65564 NTP65564 ODL65564 ONH65564 OXD65564 PGZ65564 PQV65564 QAR65564 QKN65564 QUJ65564 REF65564 ROB65564 RXX65564 SHT65564 SRP65564 TBL65564 TLH65564 TVD65564 UEZ65564 UOV65564 UYR65564 VIN65564 VSJ65564 WCF65564 WMB65564 WVX65564 P131101 JL131100 TH131100 ADD131100 AMZ131100 AWV131100 BGR131100 BQN131100 CAJ131100 CKF131100 CUB131100 DDX131100 DNT131100 DXP131100 EHL131100 ERH131100 FBD131100 FKZ131100 FUV131100 GER131100 GON131100 GYJ131100 HIF131100 HSB131100 IBX131100 ILT131100 IVP131100 JFL131100 JPH131100 JZD131100 KIZ131100 KSV131100 LCR131100 LMN131100 LWJ131100 MGF131100 MQB131100 MZX131100 NJT131100 NTP131100 ODL131100 ONH131100 OXD131100 PGZ131100 PQV131100 QAR131100 QKN131100 QUJ131100 REF131100 ROB131100 RXX131100 SHT131100 SRP131100 TBL131100 TLH131100 TVD131100 UEZ131100 UOV131100 UYR131100 VIN131100 VSJ131100 WCF131100 WMB131100 WVX131100 P196637 JL196636 TH196636 ADD196636 AMZ196636 AWV196636 BGR196636 BQN196636 CAJ196636 CKF196636 CUB196636 DDX196636 DNT196636 DXP196636 EHL196636 ERH196636 FBD196636 FKZ196636 FUV196636 GER196636 GON196636 GYJ196636 HIF196636 HSB196636 IBX196636 ILT196636 IVP196636 JFL196636 JPH196636 JZD196636 KIZ196636 KSV196636 LCR196636 LMN196636 LWJ196636 MGF196636 MQB196636 MZX196636 NJT196636 NTP196636 ODL196636 ONH196636 OXD196636 PGZ196636 PQV196636 QAR196636 QKN196636 QUJ196636 REF196636 ROB196636 RXX196636 SHT196636 SRP196636 TBL196636 TLH196636 TVD196636 UEZ196636 UOV196636 UYR196636 VIN196636 VSJ196636 WCF196636 WMB196636 WVX196636 P262173 JL262172 TH262172 ADD262172 AMZ262172 AWV262172 BGR262172 BQN262172 CAJ262172 CKF262172 CUB262172 DDX262172 DNT262172 DXP262172 EHL262172 ERH262172 FBD262172 FKZ262172 FUV262172 GER262172 GON262172 GYJ262172 HIF262172 HSB262172 IBX262172 ILT262172 IVP262172 JFL262172 JPH262172 JZD262172 KIZ262172 KSV262172 LCR262172 LMN262172 LWJ262172 MGF262172 MQB262172 MZX262172 NJT262172 NTP262172 ODL262172 ONH262172 OXD262172 PGZ262172 PQV262172 QAR262172 QKN262172 QUJ262172 REF262172 ROB262172 RXX262172 SHT262172 SRP262172 TBL262172 TLH262172 TVD262172 UEZ262172 UOV262172 UYR262172 VIN262172 VSJ262172 WCF262172 WMB262172 WVX262172 P327709 JL327708 TH327708 ADD327708 AMZ327708 AWV327708 BGR327708 BQN327708 CAJ327708 CKF327708 CUB327708 DDX327708 DNT327708 DXP327708 EHL327708 ERH327708 FBD327708 FKZ327708 FUV327708 GER327708 GON327708 GYJ327708 HIF327708 HSB327708 IBX327708 ILT327708 IVP327708 JFL327708 JPH327708 JZD327708 KIZ327708 KSV327708 LCR327708 LMN327708 LWJ327708 MGF327708 MQB327708 MZX327708 NJT327708 NTP327708 ODL327708 ONH327708 OXD327708 PGZ327708 PQV327708 QAR327708 QKN327708 QUJ327708 REF327708 ROB327708 RXX327708 SHT327708 SRP327708 TBL327708 TLH327708 TVD327708 UEZ327708 UOV327708 UYR327708 VIN327708 VSJ327708 WCF327708 WMB327708 WVX327708 P393245 JL393244 TH393244 ADD393244 AMZ393244 AWV393244 BGR393244 BQN393244 CAJ393244 CKF393244 CUB393244 DDX393244 DNT393244 DXP393244 EHL393244 ERH393244 FBD393244 FKZ393244 FUV393244 GER393244 GON393244 GYJ393244 HIF393244 HSB393244 IBX393244 ILT393244 IVP393244 JFL393244 JPH393244 JZD393244 KIZ393244 KSV393244 LCR393244 LMN393244 LWJ393244 MGF393244 MQB393244 MZX393244 NJT393244 NTP393244 ODL393244 ONH393244 OXD393244 PGZ393244 PQV393244 QAR393244 QKN393244 QUJ393244 REF393244 ROB393244 RXX393244 SHT393244 SRP393244 TBL393244 TLH393244 TVD393244 UEZ393244 UOV393244 UYR393244 VIN393244 VSJ393244 WCF393244 WMB393244 WVX393244 P458781 JL458780 TH458780 ADD458780 AMZ458780 AWV458780 BGR458780 BQN458780 CAJ458780 CKF458780 CUB458780 DDX458780 DNT458780 DXP458780 EHL458780 ERH458780 FBD458780 FKZ458780 FUV458780 GER458780 GON458780 GYJ458780 HIF458780 HSB458780 IBX458780 ILT458780 IVP458780 JFL458780 JPH458780 JZD458780 KIZ458780 KSV458780 LCR458780 LMN458780 LWJ458780 MGF458780 MQB458780 MZX458780 NJT458780 NTP458780 ODL458780 ONH458780 OXD458780 PGZ458780 PQV458780 QAR458780 QKN458780 QUJ458780 REF458780 ROB458780 RXX458780 SHT458780 SRP458780 TBL458780 TLH458780 TVD458780 UEZ458780 UOV458780 UYR458780 VIN458780 VSJ458780 WCF458780 WMB458780 WVX458780 P524317 JL524316 TH524316 ADD524316 AMZ524316 AWV524316 BGR524316 BQN524316 CAJ524316 CKF524316 CUB524316 DDX524316 DNT524316 DXP524316 EHL524316 ERH524316 FBD524316 FKZ524316 FUV524316 GER524316 GON524316 GYJ524316 HIF524316 HSB524316 IBX524316 ILT524316 IVP524316 JFL524316 JPH524316 JZD524316 KIZ524316 KSV524316 LCR524316 LMN524316 LWJ524316 MGF524316 MQB524316 MZX524316 NJT524316 NTP524316 ODL524316 ONH524316 OXD524316 PGZ524316 PQV524316 QAR524316 QKN524316 QUJ524316 REF524316 ROB524316 RXX524316 SHT524316 SRP524316 TBL524316 TLH524316 TVD524316 UEZ524316 UOV524316 UYR524316 VIN524316 VSJ524316 WCF524316 WMB524316 WVX524316 P589853 JL589852 TH589852 ADD589852 AMZ589852 AWV589852 BGR589852 BQN589852 CAJ589852 CKF589852 CUB589852 DDX589852 DNT589852 DXP589852 EHL589852 ERH589852 FBD589852 FKZ589852 FUV589852 GER589852 GON589852 GYJ589852 HIF589852 HSB589852 IBX589852 ILT589852 IVP589852 JFL589852 JPH589852 JZD589852 KIZ589852 KSV589852 LCR589852 LMN589852 LWJ589852 MGF589852 MQB589852 MZX589852 NJT589852 NTP589852 ODL589852 ONH589852 OXD589852 PGZ589852 PQV589852 QAR589852 QKN589852 QUJ589852 REF589852 ROB589852 RXX589852 SHT589852 SRP589852 TBL589852 TLH589852 TVD589852 UEZ589852 UOV589852 UYR589852 VIN589852 VSJ589852 WCF589852 WMB589852 WVX589852 P655389 JL655388 TH655388 ADD655388 AMZ655388 AWV655388 BGR655388 BQN655388 CAJ655388 CKF655388 CUB655388 DDX655388 DNT655388 DXP655388 EHL655388 ERH655388 FBD655388 FKZ655388 FUV655388 GER655388 GON655388 GYJ655388 HIF655388 HSB655388 IBX655388 ILT655388 IVP655388 JFL655388 JPH655388 JZD655388 KIZ655388 KSV655388 LCR655388 LMN655388 LWJ655388 MGF655388 MQB655388 MZX655388 NJT655388 NTP655388 ODL655388 ONH655388 OXD655388 PGZ655388 PQV655388 QAR655388 QKN655388 QUJ655388 REF655388 ROB655388 RXX655388 SHT655388 SRP655388 TBL655388 TLH655388 TVD655388 UEZ655388 UOV655388 UYR655388 VIN655388 VSJ655388 WCF655388 WMB655388 WVX655388 P720925 JL720924 TH720924 ADD720924 AMZ720924 AWV720924 BGR720924 BQN720924 CAJ720924 CKF720924 CUB720924 DDX720924 DNT720924 DXP720924 EHL720924 ERH720924 FBD720924 FKZ720924 FUV720924 GER720924 GON720924 GYJ720924 HIF720924 HSB720924 IBX720924 ILT720924 IVP720924 JFL720924 JPH720924 JZD720924 KIZ720924 KSV720924 LCR720924 LMN720924 LWJ720924 MGF720924 MQB720924 MZX720924 NJT720924 NTP720924 ODL720924 ONH720924 OXD720924 PGZ720924 PQV720924 QAR720924 QKN720924 QUJ720924 REF720924 ROB720924 RXX720924 SHT720924 SRP720924 TBL720924 TLH720924 TVD720924 UEZ720924 UOV720924 UYR720924 VIN720924 VSJ720924 WCF720924 WMB720924 WVX720924 P786461 JL786460 TH786460 ADD786460 AMZ786460 AWV786460 BGR786460 BQN786460 CAJ786460 CKF786460 CUB786460 DDX786460 DNT786460 DXP786460 EHL786460 ERH786460 FBD786460 FKZ786460 FUV786460 GER786460 GON786460 GYJ786460 HIF786460 HSB786460 IBX786460 ILT786460 IVP786460 JFL786460 JPH786460 JZD786460 KIZ786460 KSV786460 LCR786460 LMN786460 LWJ786460 MGF786460 MQB786460 MZX786460 NJT786460 NTP786460 ODL786460 ONH786460 OXD786460 PGZ786460 PQV786460 QAR786460 QKN786460 QUJ786460 REF786460 ROB786460 RXX786460 SHT786460 SRP786460 TBL786460 TLH786460 TVD786460 UEZ786460 UOV786460 UYR786460 VIN786460 VSJ786460 WCF786460 WMB786460 WVX786460 P851997 JL851996 TH851996 ADD851996 AMZ851996 AWV851996 BGR851996 BQN851996 CAJ851996 CKF851996 CUB851996 DDX851996 DNT851996 DXP851996 EHL851996 ERH851996 FBD851996 FKZ851996 FUV851996 GER851996 GON851996 GYJ851996 HIF851996 HSB851996 IBX851996 ILT851996 IVP851996 JFL851996 JPH851996 JZD851996 KIZ851996 KSV851996 LCR851996 LMN851996 LWJ851996 MGF851996 MQB851996 MZX851996 NJT851996 NTP851996 ODL851996 ONH851996 OXD851996 PGZ851996 PQV851996 QAR851996 QKN851996 QUJ851996 REF851996 ROB851996 RXX851996 SHT851996 SRP851996 TBL851996 TLH851996 TVD851996 UEZ851996 UOV851996 UYR851996 VIN851996 VSJ851996 WCF851996 WMB851996 WVX851996 P917533 JL917532 TH917532 ADD917532 AMZ917532 AWV917532 BGR917532 BQN917532 CAJ917532 CKF917532 CUB917532 DDX917532 DNT917532 DXP917532 EHL917532 ERH917532 FBD917532 FKZ917532 FUV917532 GER917532 GON917532 GYJ917532 HIF917532 HSB917532 IBX917532 ILT917532 IVP917532 JFL917532 JPH917532 JZD917532 KIZ917532 KSV917532 LCR917532 LMN917532 LWJ917532 MGF917532 MQB917532 MZX917532 NJT917532 NTP917532 ODL917532 ONH917532 OXD917532 PGZ917532 PQV917532 QAR917532 QKN917532 QUJ917532 REF917532 ROB917532 RXX917532 SHT917532 SRP917532 TBL917532 TLH917532 TVD917532 UEZ917532 UOV917532 UYR917532 VIN917532 VSJ917532 WCF917532 WMB917532 WVX917532 P983069 JL983068 TH983068 ADD983068 AMZ983068 AWV983068 BGR983068 BQN983068 CAJ983068 CKF983068 CUB983068 DDX983068 DNT983068 DXP983068 EHL983068 ERH983068 FBD983068 FKZ983068 FUV983068 GER983068 GON983068 GYJ983068 HIF983068 HSB983068 IBX983068 ILT983068 IVP983068 JFL983068 JPH983068 JZD983068 KIZ983068 KSV983068 LCR983068 LMN983068 LWJ983068 MGF983068 MQB983068 MZX983068 NJT983068 NTP983068 ODL983068 ONH983068 OXD983068 PGZ983068 PQV983068 QAR983068 QKN983068 QUJ983068 REF983068 ROB983068 RXX983068 SHT983068 SRP983068 TBL983068 TLH983068 TVD983068 UEZ983068 UOV983068 UYR983068 VIN983068 VSJ983068 WCF983068 WMB983068 WVX983068 N4 JJ4 TF4 ADB4 AMX4 AWT4 BGP4 BQL4 CAH4 CKD4 CTZ4 DDV4 DNR4 DXN4 EHJ4 ERF4 FBB4 FKX4 FUT4 GEP4 GOL4 GYH4 HID4 HRZ4 IBV4 ILR4 IVN4 JFJ4 JPF4 JZB4 KIX4 KST4 LCP4 LML4 LWH4 MGD4 MPZ4 MZV4 NJR4 NTN4 ODJ4 ONF4 OXB4 PGX4 PQT4 QAP4 QKL4 QUH4 RED4 RNZ4 RXV4 SHR4 SRN4 TBJ4 TLF4 TVB4 UEX4 UOT4 UYP4 VIL4 VSH4 WCD4 WLZ4 WVV4 P65557 JL65556 TH65556 ADD65556 AMZ65556 AWV65556 BGR65556 BQN65556 CAJ65556 CKF65556 CUB65556 DDX65556 DNT65556 DXP65556 EHL65556 ERH65556 FBD65556 FKZ65556 FUV65556 GER65556 GON65556 GYJ65556 HIF65556 HSB65556 IBX65556 ILT65556 IVP65556 JFL65556 JPH65556 JZD65556 KIZ65556 KSV65556 LCR65556 LMN65556 LWJ65556 MGF65556 MQB65556 MZX65556 NJT65556 NTP65556 ODL65556 ONH65556 OXD65556 PGZ65556 PQV65556 QAR65556 QKN65556 QUJ65556 REF65556 ROB65556 RXX65556 SHT65556 SRP65556 TBL65556 TLH65556 TVD65556 UEZ65556 UOV65556 UYR65556 VIN65556 VSJ65556 WCF65556 WMB65556 WVX65556 P131093 JL131092 TH131092 ADD131092 AMZ131092 AWV131092 BGR131092 BQN131092 CAJ131092 CKF131092 CUB131092 DDX131092 DNT131092 DXP131092 EHL131092 ERH131092 FBD131092 FKZ131092 FUV131092 GER131092 GON131092 GYJ131092 HIF131092 HSB131092 IBX131092 ILT131092 IVP131092 JFL131092 JPH131092 JZD131092 KIZ131092 KSV131092 LCR131092 LMN131092 LWJ131092 MGF131092 MQB131092 MZX131092 NJT131092 NTP131092 ODL131092 ONH131092 OXD131092 PGZ131092 PQV131092 QAR131092 QKN131092 QUJ131092 REF131092 ROB131092 RXX131092 SHT131092 SRP131092 TBL131092 TLH131092 TVD131092 UEZ131092 UOV131092 UYR131092 VIN131092 VSJ131092 WCF131092 WMB131092 WVX131092 P196629 JL196628 TH196628 ADD196628 AMZ196628 AWV196628 BGR196628 BQN196628 CAJ196628 CKF196628 CUB196628 DDX196628 DNT196628 DXP196628 EHL196628 ERH196628 FBD196628 FKZ196628 FUV196628 GER196628 GON196628 GYJ196628 HIF196628 HSB196628 IBX196628 ILT196628 IVP196628 JFL196628 JPH196628 JZD196628 KIZ196628 KSV196628 LCR196628 LMN196628 LWJ196628 MGF196628 MQB196628 MZX196628 NJT196628 NTP196628 ODL196628 ONH196628 OXD196628 PGZ196628 PQV196628 QAR196628 QKN196628 QUJ196628 REF196628 ROB196628 RXX196628 SHT196628 SRP196628 TBL196628 TLH196628 TVD196628 UEZ196628 UOV196628 UYR196628 VIN196628 VSJ196628 WCF196628 WMB196628 WVX196628 P262165 JL262164 TH262164 ADD262164 AMZ262164 AWV262164 BGR262164 BQN262164 CAJ262164 CKF262164 CUB262164 DDX262164 DNT262164 DXP262164 EHL262164 ERH262164 FBD262164 FKZ262164 FUV262164 GER262164 GON262164 GYJ262164 HIF262164 HSB262164 IBX262164 ILT262164 IVP262164 JFL262164 JPH262164 JZD262164 KIZ262164 KSV262164 LCR262164 LMN262164 LWJ262164 MGF262164 MQB262164 MZX262164 NJT262164 NTP262164 ODL262164 ONH262164 OXD262164 PGZ262164 PQV262164 QAR262164 QKN262164 QUJ262164 REF262164 ROB262164 RXX262164 SHT262164 SRP262164 TBL262164 TLH262164 TVD262164 UEZ262164 UOV262164 UYR262164 VIN262164 VSJ262164 WCF262164 WMB262164 WVX262164 P327701 JL327700 TH327700 ADD327700 AMZ327700 AWV327700 BGR327700 BQN327700 CAJ327700 CKF327700 CUB327700 DDX327700 DNT327700 DXP327700 EHL327700 ERH327700 FBD327700 FKZ327700 FUV327700 GER327700 GON327700 GYJ327700 HIF327700 HSB327700 IBX327700 ILT327700 IVP327700 JFL327700 JPH327700 JZD327700 KIZ327700 KSV327700 LCR327700 LMN327700 LWJ327700 MGF327700 MQB327700 MZX327700 NJT327700 NTP327700 ODL327700 ONH327700 OXD327700 PGZ327700 PQV327700 QAR327700 QKN327700 QUJ327700 REF327700 ROB327700 RXX327700 SHT327700 SRP327700 TBL327700 TLH327700 TVD327700 UEZ327700 UOV327700 UYR327700 VIN327700 VSJ327700 WCF327700 WMB327700 WVX327700 P393237 JL393236 TH393236 ADD393236 AMZ393236 AWV393236 BGR393236 BQN393236 CAJ393236 CKF393236 CUB393236 DDX393236 DNT393236 DXP393236 EHL393236 ERH393236 FBD393236 FKZ393236 FUV393236 GER393236 GON393236 GYJ393236 HIF393236 HSB393236 IBX393236 ILT393236 IVP393236 JFL393236 JPH393236 JZD393236 KIZ393236 KSV393236 LCR393236 LMN393236 LWJ393236 MGF393236 MQB393236 MZX393236 NJT393236 NTP393236 ODL393236 ONH393236 OXD393236 PGZ393236 PQV393236 QAR393236 QKN393236 QUJ393236 REF393236 ROB393236 RXX393236 SHT393236 SRP393236 TBL393236 TLH393236 TVD393236 UEZ393236 UOV393236 UYR393236 VIN393236 VSJ393236 WCF393236 WMB393236 WVX393236 P458773 JL458772 TH458772 ADD458772 AMZ458772 AWV458772 BGR458772 BQN458772 CAJ458772 CKF458772 CUB458772 DDX458772 DNT458772 DXP458772 EHL458772 ERH458772 FBD458772 FKZ458772 FUV458772 GER458772 GON458772 GYJ458772 HIF458772 HSB458772 IBX458772 ILT458772 IVP458772 JFL458772 JPH458772 JZD458772 KIZ458772 KSV458772 LCR458772 LMN458772 LWJ458772 MGF458772 MQB458772 MZX458772 NJT458772 NTP458772 ODL458772 ONH458772 OXD458772 PGZ458772 PQV458772 QAR458772 QKN458772 QUJ458772 REF458772 ROB458772 RXX458772 SHT458772 SRP458772 TBL458772 TLH458772 TVD458772 UEZ458772 UOV458772 UYR458772 VIN458772 VSJ458772 WCF458772 WMB458772 WVX458772 P524309 JL524308 TH524308 ADD524308 AMZ524308 AWV524308 BGR524308 BQN524308 CAJ524308 CKF524308 CUB524308 DDX524308 DNT524308 DXP524308 EHL524308 ERH524308 FBD524308 FKZ524308 FUV524308 GER524308 GON524308 GYJ524308 HIF524308 HSB524308 IBX524308 ILT524308 IVP524308 JFL524308 JPH524308 JZD524308 KIZ524308 KSV524308 LCR524308 LMN524308 LWJ524308 MGF524308 MQB524308 MZX524308 NJT524308 NTP524308 ODL524308 ONH524308 OXD524308 PGZ524308 PQV524308 QAR524308 QKN524308 QUJ524308 REF524308 ROB524308 RXX524308 SHT524308 SRP524308 TBL524308 TLH524308 TVD524308 UEZ524308 UOV524308 UYR524308 VIN524308 VSJ524308 WCF524308 WMB524308 WVX524308 P589845 JL589844 TH589844 ADD589844 AMZ589844 AWV589844 BGR589844 BQN589844 CAJ589844 CKF589844 CUB589844 DDX589844 DNT589844 DXP589844 EHL589844 ERH589844 FBD589844 FKZ589844 FUV589844 GER589844 GON589844 GYJ589844 HIF589844 HSB589844 IBX589844 ILT589844 IVP589844 JFL589844 JPH589844 JZD589844 KIZ589844 KSV589844 LCR589844 LMN589844 LWJ589844 MGF589844 MQB589844 MZX589844 NJT589844 NTP589844 ODL589844 ONH589844 OXD589844 PGZ589844 PQV589844 QAR589844 QKN589844 QUJ589844 REF589844 ROB589844 RXX589844 SHT589844 SRP589844 TBL589844 TLH589844 TVD589844 UEZ589844 UOV589844 UYR589844 VIN589844 VSJ589844 WCF589844 WMB589844 WVX589844 P655381 JL655380 TH655380 ADD655380 AMZ655380 AWV655380 BGR655380 BQN655380 CAJ655380 CKF655380 CUB655380 DDX655380 DNT655380 DXP655380 EHL655380 ERH655380 FBD655380 FKZ655380 FUV655380 GER655380 GON655380 GYJ655380 HIF655380 HSB655380 IBX655380 ILT655380 IVP655380 JFL655380 JPH655380 JZD655380 KIZ655380 KSV655380 LCR655380 LMN655380 LWJ655380 MGF655380 MQB655380 MZX655380 NJT655380 NTP655380 ODL655380 ONH655380 OXD655380 PGZ655380 PQV655380 QAR655380 QKN655380 QUJ655380 REF655380 ROB655380 RXX655380 SHT655380 SRP655380 TBL655380 TLH655380 TVD655380 UEZ655380 UOV655380 UYR655380 VIN655380 VSJ655380 WCF655380 WMB655380 WVX655380 P720917 JL720916 TH720916 ADD720916 AMZ720916 AWV720916 BGR720916 BQN720916 CAJ720916 CKF720916 CUB720916 DDX720916 DNT720916 DXP720916 EHL720916 ERH720916 FBD720916 FKZ720916 FUV720916 GER720916 GON720916 GYJ720916 HIF720916 HSB720916 IBX720916 ILT720916 IVP720916 JFL720916 JPH720916 JZD720916 KIZ720916 KSV720916 LCR720916 LMN720916 LWJ720916 MGF720916 MQB720916 MZX720916 NJT720916 NTP720916 ODL720916 ONH720916 OXD720916 PGZ720916 PQV720916 QAR720916 QKN720916 QUJ720916 REF720916 ROB720916 RXX720916 SHT720916 SRP720916 TBL720916 TLH720916 TVD720916 UEZ720916 UOV720916 UYR720916 VIN720916 VSJ720916 WCF720916 WMB720916 WVX720916 P786453 JL786452 TH786452 ADD786452 AMZ786452 AWV786452 BGR786452 BQN786452 CAJ786452 CKF786452 CUB786452 DDX786452 DNT786452 DXP786452 EHL786452 ERH786452 FBD786452 FKZ786452 FUV786452 GER786452 GON786452 GYJ786452 HIF786452 HSB786452 IBX786452 ILT786452 IVP786452 JFL786452 JPH786452 JZD786452 KIZ786452 KSV786452 LCR786452 LMN786452 LWJ786452 MGF786452 MQB786452 MZX786452 NJT786452 NTP786452 ODL786452 ONH786452 OXD786452 PGZ786452 PQV786452 QAR786452 QKN786452 QUJ786452 REF786452 ROB786452 RXX786452 SHT786452 SRP786452 TBL786452 TLH786452 TVD786452 UEZ786452 UOV786452 UYR786452 VIN786452 VSJ786452 WCF786452 WMB786452 WVX786452 P851989 JL851988 TH851988 ADD851988 AMZ851988 AWV851988 BGR851988 BQN851988 CAJ851988 CKF851988 CUB851988 DDX851988 DNT851988 DXP851988 EHL851988 ERH851988 FBD851988 FKZ851988 FUV851988 GER851988 GON851988 GYJ851988 HIF851988 HSB851988 IBX851988 ILT851988 IVP851988 JFL851988 JPH851988 JZD851988 KIZ851988 KSV851988 LCR851988 LMN851988 LWJ851988 MGF851988 MQB851988 MZX851988 NJT851988 NTP851988 ODL851988 ONH851988 OXD851988 PGZ851988 PQV851988 QAR851988 QKN851988 QUJ851988 REF851988 ROB851988 RXX851988 SHT851988 SRP851988 TBL851988 TLH851988 TVD851988 UEZ851988 UOV851988 UYR851988 VIN851988 VSJ851988 WCF851988 WMB851988 WVX851988 P917525 JL917524 TH917524 ADD917524 AMZ917524 AWV917524 BGR917524 BQN917524 CAJ917524 CKF917524 CUB917524 DDX917524 DNT917524 DXP917524 EHL917524 ERH917524 FBD917524 FKZ917524 FUV917524 GER917524 GON917524 GYJ917524 HIF917524 HSB917524 IBX917524 ILT917524 IVP917524 JFL917524 JPH917524 JZD917524 KIZ917524 KSV917524 LCR917524 LMN917524 LWJ917524 MGF917524 MQB917524 MZX917524 NJT917524 NTP917524 ODL917524 ONH917524 OXD917524 PGZ917524 PQV917524 QAR917524 QKN917524 QUJ917524 REF917524 ROB917524 RXX917524 SHT917524 SRP917524 TBL917524 TLH917524 TVD917524 UEZ917524 UOV917524 UYR917524 VIN917524 VSJ917524 WCF917524 WMB917524 WVX917524 P983061 JL983060 TH983060 ADD983060 AMZ983060 AWV983060 BGR983060 BQN983060 CAJ983060 CKF983060 CUB983060 DDX983060 DNT983060 DXP983060 EHL983060 ERH983060 FBD983060 FKZ983060 FUV983060 GER983060 GON983060 GYJ983060 HIF983060 HSB983060 IBX983060 ILT983060 IVP983060 JFL983060 JPH983060 JZD983060 KIZ983060 KSV983060 LCR983060 LMN983060 LWJ983060 MGF983060 MQB983060 MZX983060 NJT983060 NTP983060 ODL983060 ONH983060 OXD983060 PGZ983060 PQV983060 QAR983060 QKN983060 QUJ983060 REF983060 ROB983060 RXX983060 SHT983060 SRP983060 TBL983060 TLH983060 TVD983060 UEZ983060 UOV983060 UYR983060 VIN983060 VSJ983060 WCF983060 WMB983060 WVX983060</xm:sqref>
        </x14:dataValidation>
        <x14:dataValidation type="whole" operator="greaterThanOrEqual" allowBlank="1" showInputMessage="1" showErrorMessage="1" errorTitle="Invalid Entry" error="Enter a whole number_x000a_greater than or equal to zero" promptTitle="ENTER:" prompt="Unexposed Controls" xr:uid="{593BA933-EE76-D543-80E1-3563318D6AC9}">
          <x14:formula1>
            <xm:f>0</xm:f>
          </x14:formula1>
          <xm:sqref>W14 JS12 TO12 ADK12 ANG12 AXC12 BGY12 BQU12 CAQ12 CKM12 CUI12 DEE12 DOA12 DXW12 EHS12 ERO12 FBK12 FLG12 FVC12 GEY12 GOU12 GYQ12 HIM12 HSI12 ICE12 IMA12 IVW12 JFS12 JPO12 JZK12 KJG12 KTC12 LCY12 LMU12 LWQ12 MGM12 MQI12 NAE12 NKA12 NTW12 ODS12 ONO12 OXK12 PHG12 PRC12 QAY12 QKU12 QUQ12 REM12 ROI12 RYE12 SIA12 SRW12 TBS12 TLO12 TVK12 UFG12 UPC12 UYY12 VIU12 VSQ12 WCM12 WMI12 WWE12 Y65566 JU65564 TQ65564 ADM65564 ANI65564 AXE65564 BHA65564 BQW65564 CAS65564 CKO65564 CUK65564 DEG65564 DOC65564 DXY65564 EHU65564 ERQ65564 FBM65564 FLI65564 FVE65564 GFA65564 GOW65564 GYS65564 HIO65564 HSK65564 ICG65564 IMC65564 IVY65564 JFU65564 JPQ65564 JZM65564 KJI65564 KTE65564 LDA65564 LMW65564 LWS65564 MGO65564 MQK65564 NAG65564 NKC65564 NTY65564 ODU65564 ONQ65564 OXM65564 PHI65564 PRE65564 QBA65564 QKW65564 QUS65564 REO65564 ROK65564 RYG65564 SIC65564 SRY65564 TBU65564 TLQ65564 TVM65564 UFI65564 UPE65564 UZA65564 VIW65564 VSS65564 WCO65564 WMK65564 WWG65564 Y131102 JU131100 TQ131100 ADM131100 ANI131100 AXE131100 BHA131100 BQW131100 CAS131100 CKO131100 CUK131100 DEG131100 DOC131100 DXY131100 EHU131100 ERQ131100 FBM131100 FLI131100 FVE131100 GFA131100 GOW131100 GYS131100 HIO131100 HSK131100 ICG131100 IMC131100 IVY131100 JFU131100 JPQ131100 JZM131100 KJI131100 KTE131100 LDA131100 LMW131100 LWS131100 MGO131100 MQK131100 NAG131100 NKC131100 NTY131100 ODU131100 ONQ131100 OXM131100 PHI131100 PRE131100 QBA131100 QKW131100 QUS131100 REO131100 ROK131100 RYG131100 SIC131100 SRY131100 TBU131100 TLQ131100 TVM131100 UFI131100 UPE131100 UZA131100 VIW131100 VSS131100 WCO131100 WMK131100 WWG131100 Y196638 JU196636 TQ196636 ADM196636 ANI196636 AXE196636 BHA196636 BQW196636 CAS196636 CKO196636 CUK196636 DEG196636 DOC196636 DXY196636 EHU196636 ERQ196636 FBM196636 FLI196636 FVE196636 GFA196636 GOW196636 GYS196636 HIO196636 HSK196636 ICG196636 IMC196636 IVY196636 JFU196636 JPQ196636 JZM196636 KJI196636 KTE196636 LDA196636 LMW196636 LWS196636 MGO196636 MQK196636 NAG196636 NKC196636 NTY196636 ODU196636 ONQ196636 OXM196636 PHI196636 PRE196636 QBA196636 QKW196636 QUS196636 REO196636 ROK196636 RYG196636 SIC196636 SRY196636 TBU196636 TLQ196636 TVM196636 UFI196636 UPE196636 UZA196636 VIW196636 VSS196636 WCO196636 WMK196636 WWG196636 Y262174 JU262172 TQ262172 ADM262172 ANI262172 AXE262172 BHA262172 BQW262172 CAS262172 CKO262172 CUK262172 DEG262172 DOC262172 DXY262172 EHU262172 ERQ262172 FBM262172 FLI262172 FVE262172 GFA262172 GOW262172 GYS262172 HIO262172 HSK262172 ICG262172 IMC262172 IVY262172 JFU262172 JPQ262172 JZM262172 KJI262172 KTE262172 LDA262172 LMW262172 LWS262172 MGO262172 MQK262172 NAG262172 NKC262172 NTY262172 ODU262172 ONQ262172 OXM262172 PHI262172 PRE262172 QBA262172 QKW262172 QUS262172 REO262172 ROK262172 RYG262172 SIC262172 SRY262172 TBU262172 TLQ262172 TVM262172 UFI262172 UPE262172 UZA262172 VIW262172 VSS262172 WCO262172 WMK262172 WWG262172 Y327710 JU327708 TQ327708 ADM327708 ANI327708 AXE327708 BHA327708 BQW327708 CAS327708 CKO327708 CUK327708 DEG327708 DOC327708 DXY327708 EHU327708 ERQ327708 FBM327708 FLI327708 FVE327708 GFA327708 GOW327708 GYS327708 HIO327708 HSK327708 ICG327708 IMC327708 IVY327708 JFU327708 JPQ327708 JZM327708 KJI327708 KTE327708 LDA327708 LMW327708 LWS327708 MGO327708 MQK327708 NAG327708 NKC327708 NTY327708 ODU327708 ONQ327708 OXM327708 PHI327708 PRE327708 QBA327708 QKW327708 QUS327708 REO327708 ROK327708 RYG327708 SIC327708 SRY327708 TBU327708 TLQ327708 TVM327708 UFI327708 UPE327708 UZA327708 VIW327708 VSS327708 WCO327708 WMK327708 WWG327708 Y393246 JU393244 TQ393244 ADM393244 ANI393244 AXE393244 BHA393244 BQW393244 CAS393244 CKO393244 CUK393244 DEG393244 DOC393244 DXY393244 EHU393244 ERQ393244 FBM393244 FLI393244 FVE393244 GFA393244 GOW393244 GYS393244 HIO393244 HSK393244 ICG393244 IMC393244 IVY393244 JFU393244 JPQ393244 JZM393244 KJI393244 KTE393244 LDA393244 LMW393244 LWS393244 MGO393244 MQK393244 NAG393244 NKC393244 NTY393244 ODU393244 ONQ393244 OXM393244 PHI393244 PRE393244 QBA393244 QKW393244 QUS393244 REO393244 ROK393244 RYG393244 SIC393244 SRY393244 TBU393244 TLQ393244 TVM393244 UFI393244 UPE393244 UZA393244 VIW393244 VSS393244 WCO393244 WMK393244 WWG393244 Y458782 JU458780 TQ458780 ADM458780 ANI458780 AXE458780 BHA458780 BQW458780 CAS458780 CKO458780 CUK458780 DEG458780 DOC458780 DXY458780 EHU458780 ERQ458780 FBM458780 FLI458780 FVE458780 GFA458780 GOW458780 GYS458780 HIO458780 HSK458780 ICG458780 IMC458780 IVY458780 JFU458780 JPQ458780 JZM458780 KJI458780 KTE458780 LDA458780 LMW458780 LWS458780 MGO458780 MQK458780 NAG458780 NKC458780 NTY458780 ODU458780 ONQ458780 OXM458780 PHI458780 PRE458780 QBA458780 QKW458780 QUS458780 REO458780 ROK458780 RYG458780 SIC458780 SRY458780 TBU458780 TLQ458780 TVM458780 UFI458780 UPE458780 UZA458780 VIW458780 VSS458780 WCO458780 WMK458780 WWG458780 Y524318 JU524316 TQ524316 ADM524316 ANI524316 AXE524316 BHA524316 BQW524316 CAS524316 CKO524316 CUK524316 DEG524316 DOC524316 DXY524316 EHU524316 ERQ524316 FBM524316 FLI524316 FVE524316 GFA524316 GOW524316 GYS524316 HIO524316 HSK524316 ICG524316 IMC524316 IVY524316 JFU524316 JPQ524316 JZM524316 KJI524316 KTE524316 LDA524316 LMW524316 LWS524316 MGO524316 MQK524316 NAG524316 NKC524316 NTY524316 ODU524316 ONQ524316 OXM524316 PHI524316 PRE524316 QBA524316 QKW524316 QUS524316 REO524316 ROK524316 RYG524316 SIC524316 SRY524316 TBU524316 TLQ524316 TVM524316 UFI524316 UPE524316 UZA524316 VIW524316 VSS524316 WCO524316 WMK524316 WWG524316 Y589854 JU589852 TQ589852 ADM589852 ANI589852 AXE589852 BHA589852 BQW589852 CAS589852 CKO589852 CUK589852 DEG589852 DOC589852 DXY589852 EHU589852 ERQ589852 FBM589852 FLI589852 FVE589852 GFA589852 GOW589852 GYS589852 HIO589852 HSK589852 ICG589852 IMC589852 IVY589852 JFU589852 JPQ589852 JZM589852 KJI589852 KTE589852 LDA589852 LMW589852 LWS589852 MGO589852 MQK589852 NAG589852 NKC589852 NTY589852 ODU589852 ONQ589852 OXM589852 PHI589852 PRE589852 QBA589852 QKW589852 QUS589852 REO589852 ROK589852 RYG589852 SIC589852 SRY589852 TBU589852 TLQ589852 TVM589852 UFI589852 UPE589852 UZA589852 VIW589852 VSS589852 WCO589852 WMK589852 WWG589852 Y655390 JU655388 TQ655388 ADM655388 ANI655388 AXE655388 BHA655388 BQW655388 CAS655388 CKO655388 CUK655388 DEG655388 DOC655388 DXY655388 EHU655388 ERQ655388 FBM655388 FLI655388 FVE655388 GFA655388 GOW655388 GYS655388 HIO655388 HSK655388 ICG655388 IMC655388 IVY655388 JFU655388 JPQ655388 JZM655388 KJI655388 KTE655388 LDA655388 LMW655388 LWS655388 MGO655388 MQK655388 NAG655388 NKC655388 NTY655388 ODU655388 ONQ655388 OXM655388 PHI655388 PRE655388 QBA655388 QKW655388 QUS655388 REO655388 ROK655388 RYG655388 SIC655388 SRY655388 TBU655388 TLQ655388 TVM655388 UFI655388 UPE655388 UZA655388 VIW655388 VSS655388 WCO655388 WMK655388 WWG655388 Y720926 JU720924 TQ720924 ADM720924 ANI720924 AXE720924 BHA720924 BQW720924 CAS720924 CKO720924 CUK720924 DEG720924 DOC720924 DXY720924 EHU720924 ERQ720924 FBM720924 FLI720924 FVE720924 GFA720924 GOW720924 GYS720924 HIO720924 HSK720924 ICG720924 IMC720924 IVY720924 JFU720924 JPQ720924 JZM720924 KJI720924 KTE720924 LDA720924 LMW720924 LWS720924 MGO720924 MQK720924 NAG720924 NKC720924 NTY720924 ODU720924 ONQ720924 OXM720924 PHI720924 PRE720924 QBA720924 QKW720924 QUS720924 REO720924 ROK720924 RYG720924 SIC720924 SRY720924 TBU720924 TLQ720924 TVM720924 UFI720924 UPE720924 UZA720924 VIW720924 VSS720924 WCO720924 WMK720924 WWG720924 Y786462 JU786460 TQ786460 ADM786460 ANI786460 AXE786460 BHA786460 BQW786460 CAS786460 CKO786460 CUK786460 DEG786460 DOC786460 DXY786460 EHU786460 ERQ786460 FBM786460 FLI786460 FVE786460 GFA786460 GOW786460 GYS786460 HIO786460 HSK786460 ICG786460 IMC786460 IVY786460 JFU786460 JPQ786460 JZM786460 KJI786460 KTE786460 LDA786460 LMW786460 LWS786460 MGO786460 MQK786460 NAG786460 NKC786460 NTY786460 ODU786460 ONQ786460 OXM786460 PHI786460 PRE786460 QBA786460 QKW786460 QUS786460 REO786460 ROK786460 RYG786460 SIC786460 SRY786460 TBU786460 TLQ786460 TVM786460 UFI786460 UPE786460 UZA786460 VIW786460 VSS786460 WCO786460 WMK786460 WWG786460 Y851998 JU851996 TQ851996 ADM851996 ANI851996 AXE851996 BHA851996 BQW851996 CAS851996 CKO851996 CUK851996 DEG851996 DOC851996 DXY851996 EHU851996 ERQ851996 FBM851996 FLI851996 FVE851996 GFA851996 GOW851996 GYS851996 HIO851996 HSK851996 ICG851996 IMC851996 IVY851996 JFU851996 JPQ851996 JZM851996 KJI851996 KTE851996 LDA851996 LMW851996 LWS851996 MGO851996 MQK851996 NAG851996 NKC851996 NTY851996 ODU851996 ONQ851996 OXM851996 PHI851996 PRE851996 QBA851996 QKW851996 QUS851996 REO851996 ROK851996 RYG851996 SIC851996 SRY851996 TBU851996 TLQ851996 TVM851996 UFI851996 UPE851996 UZA851996 VIW851996 VSS851996 WCO851996 WMK851996 WWG851996 Y917534 JU917532 TQ917532 ADM917532 ANI917532 AXE917532 BHA917532 BQW917532 CAS917532 CKO917532 CUK917532 DEG917532 DOC917532 DXY917532 EHU917532 ERQ917532 FBM917532 FLI917532 FVE917532 GFA917532 GOW917532 GYS917532 HIO917532 HSK917532 ICG917532 IMC917532 IVY917532 JFU917532 JPQ917532 JZM917532 KJI917532 KTE917532 LDA917532 LMW917532 LWS917532 MGO917532 MQK917532 NAG917532 NKC917532 NTY917532 ODU917532 ONQ917532 OXM917532 PHI917532 PRE917532 QBA917532 QKW917532 QUS917532 REO917532 ROK917532 RYG917532 SIC917532 SRY917532 TBU917532 TLQ917532 TVM917532 UFI917532 UPE917532 UZA917532 VIW917532 VSS917532 WCO917532 WMK917532 WWG917532 Y983070 JU983068 TQ983068 ADM983068 ANI983068 AXE983068 BHA983068 BQW983068 CAS983068 CKO983068 CUK983068 DEG983068 DOC983068 DXY983068 EHU983068 ERQ983068 FBM983068 FLI983068 FVE983068 GFA983068 GOW983068 GYS983068 HIO983068 HSK983068 ICG983068 IMC983068 IVY983068 JFU983068 JPQ983068 JZM983068 KJI983068 KTE983068 LDA983068 LMW983068 LWS983068 MGO983068 MQK983068 NAG983068 NKC983068 NTY983068 ODU983068 ONQ983068 OXM983068 PHI983068 PRE983068 QBA983068 QKW983068 QUS983068 REO983068 ROK983068 RYG983068 SIC983068 SRY983068 TBU983068 TLQ983068 TVM983068 UFI983068 UPE983068 UZA983068 VIW983068 VSS983068 WCO983068 WMK983068 WWG983068 K14 JG12 TC12 ACY12 AMU12 AWQ12 BGM12 BQI12 CAE12 CKA12 CTW12 DDS12 DNO12 DXK12 EHG12 ERC12 FAY12 FKU12 FUQ12 GEM12 GOI12 GYE12 HIA12 HRW12 IBS12 ILO12 IVK12 JFG12 JPC12 JYY12 KIU12 KSQ12 LCM12 LMI12 LWE12 MGA12 MPW12 MZS12 NJO12 NTK12 ODG12 ONC12 OWY12 PGU12 PQQ12 QAM12 QKI12 QUE12 REA12 RNW12 RXS12 SHO12 SRK12 TBG12 TLC12 TUY12 UEU12 UOQ12 UYM12 VII12 VSE12 WCA12 WLW12 WVS12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W9 JS8 TO8 ADK8 ANG8 AXC8 BGY8 BQU8 CAQ8 CKM8 CUI8 DEE8 DOA8 DXW8 EHS8 ERO8 FBK8 FLG8 FVC8 GEY8 GOU8 GYQ8 HIM8 HSI8 ICE8 IMA8 IVW8 JFS8 JPO8 JZK8 KJG8 KTC8 LCY8 LMU8 LWQ8 MGM8 MQI8 NAE8 NKA8 NTW8 ODS8 ONO8 OXK8 PHG8 PRC8 QAY8 QKU8 QUQ8 REM8 ROI8 RYE8 SIA8 SRW8 TBS8 TLO8 TVK8 UFG8 UPC8 UYY8 VIU8 VSQ8 WCM8 WMI8 WWE8 Y65562 JU65560 TQ65560 ADM65560 ANI65560 AXE65560 BHA65560 BQW65560 CAS65560 CKO65560 CUK65560 DEG65560 DOC65560 DXY65560 EHU65560 ERQ65560 FBM65560 FLI65560 FVE65560 GFA65560 GOW65560 GYS65560 HIO65560 HSK65560 ICG65560 IMC65560 IVY65560 JFU65560 JPQ65560 JZM65560 KJI65560 KTE65560 LDA65560 LMW65560 LWS65560 MGO65560 MQK65560 NAG65560 NKC65560 NTY65560 ODU65560 ONQ65560 OXM65560 PHI65560 PRE65560 QBA65560 QKW65560 QUS65560 REO65560 ROK65560 RYG65560 SIC65560 SRY65560 TBU65560 TLQ65560 TVM65560 UFI65560 UPE65560 UZA65560 VIW65560 VSS65560 WCO65560 WMK65560 WWG65560 Y131098 JU131096 TQ131096 ADM131096 ANI131096 AXE131096 BHA131096 BQW131096 CAS131096 CKO131096 CUK131096 DEG131096 DOC131096 DXY131096 EHU131096 ERQ131096 FBM131096 FLI131096 FVE131096 GFA131096 GOW131096 GYS131096 HIO131096 HSK131096 ICG131096 IMC131096 IVY131096 JFU131096 JPQ131096 JZM131096 KJI131096 KTE131096 LDA131096 LMW131096 LWS131096 MGO131096 MQK131096 NAG131096 NKC131096 NTY131096 ODU131096 ONQ131096 OXM131096 PHI131096 PRE131096 QBA131096 QKW131096 QUS131096 REO131096 ROK131096 RYG131096 SIC131096 SRY131096 TBU131096 TLQ131096 TVM131096 UFI131096 UPE131096 UZA131096 VIW131096 VSS131096 WCO131096 WMK131096 WWG131096 Y196634 JU196632 TQ196632 ADM196632 ANI196632 AXE196632 BHA196632 BQW196632 CAS196632 CKO196632 CUK196632 DEG196632 DOC196632 DXY196632 EHU196632 ERQ196632 FBM196632 FLI196632 FVE196632 GFA196632 GOW196632 GYS196632 HIO196632 HSK196632 ICG196632 IMC196632 IVY196632 JFU196632 JPQ196632 JZM196632 KJI196632 KTE196632 LDA196632 LMW196632 LWS196632 MGO196632 MQK196632 NAG196632 NKC196632 NTY196632 ODU196632 ONQ196632 OXM196632 PHI196632 PRE196632 QBA196632 QKW196632 QUS196632 REO196632 ROK196632 RYG196632 SIC196632 SRY196632 TBU196632 TLQ196632 TVM196632 UFI196632 UPE196632 UZA196632 VIW196632 VSS196632 WCO196632 WMK196632 WWG196632 Y262170 JU262168 TQ262168 ADM262168 ANI262168 AXE262168 BHA262168 BQW262168 CAS262168 CKO262168 CUK262168 DEG262168 DOC262168 DXY262168 EHU262168 ERQ262168 FBM262168 FLI262168 FVE262168 GFA262168 GOW262168 GYS262168 HIO262168 HSK262168 ICG262168 IMC262168 IVY262168 JFU262168 JPQ262168 JZM262168 KJI262168 KTE262168 LDA262168 LMW262168 LWS262168 MGO262168 MQK262168 NAG262168 NKC262168 NTY262168 ODU262168 ONQ262168 OXM262168 PHI262168 PRE262168 QBA262168 QKW262168 QUS262168 REO262168 ROK262168 RYG262168 SIC262168 SRY262168 TBU262168 TLQ262168 TVM262168 UFI262168 UPE262168 UZA262168 VIW262168 VSS262168 WCO262168 WMK262168 WWG262168 Y327706 JU327704 TQ327704 ADM327704 ANI327704 AXE327704 BHA327704 BQW327704 CAS327704 CKO327704 CUK327704 DEG327704 DOC327704 DXY327704 EHU327704 ERQ327704 FBM327704 FLI327704 FVE327704 GFA327704 GOW327704 GYS327704 HIO327704 HSK327704 ICG327704 IMC327704 IVY327704 JFU327704 JPQ327704 JZM327704 KJI327704 KTE327704 LDA327704 LMW327704 LWS327704 MGO327704 MQK327704 NAG327704 NKC327704 NTY327704 ODU327704 ONQ327704 OXM327704 PHI327704 PRE327704 QBA327704 QKW327704 QUS327704 REO327704 ROK327704 RYG327704 SIC327704 SRY327704 TBU327704 TLQ327704 TVM327704 UFI327704 UPE327704 UZA327704 VIW327704 VSS327704 WCO327704 WMK327704 WWG327704 Y393242 JU393240 TQ393240 ADM393240 ANI393240 AXE393240 BHA393240 BQW393240 CAS393240 CKO393240 CUK393240 DEG393240 DOC393240 DXY393240 EHU393240 ERQ393240 FBM393240 FLI393240 FVE393240 GFA393240 GOW393240 GYS393240 HIO393240 HSK393240 ICG393240 IMC393240 IVY393240 JFU393240 JPQ393240 JZM393240 KJI393240 KTE393240 LDA393240 LMW393240 LWS393240 MGO393240 MQK393240 NAG393240 NKC393240 NTY393240 ODU393240 ONQ393240 OXM393240 PHI393240 PRE393240 QBA393240 QKW393240 QUS393240 REO393240 ROK393240 RYG393240 SIC393240 SRY393240 TBU393240 TLQ393240 TVM393240 UFI393240 UPE393240 UZA393240 VIW393240 VSS393240 WCO393240 WMK393240 WWG393240 Y458778 JU458776 TQ458776 ADM458776 ANI458776 AXE458776 BHA458776 BQW458776 CAS458776 CKO458776 CUK458776 DEG458776 DOC458776 DXY458776 EHU458776 ERQ458776 FBM458776 FLI458776 FVE458776 GFA458776 GOW458776 GYS458776 HIO458776 HSK458776 ICG458776 IMC458776 IVY458776 JFU458776 JPQ458776 JZM458776 KJI458776 KTE458776 LDA458776 LMW458776 LWS458776 MGO458776 MQK458776 NAG458776 NKC458776 NTY458776 ODU458776 ONQ458776 OXM458776 PHI458776 PRE458776 QBA458776 QKW458776 QUS458776 REO458776 ROK458776 RYG458776 SIC458776 SRY458776 TBU458776 TLQ458776 TVM458776 UFI458776 UPE458776 UZA458776 VIW458776 VSS458776 WCO458776 WMK458776 WWG458776 Y524314 JU524312 TQ524312 ADM524312 ANI524312 AXE524312 BHA524312 BQW524312 CAS524312 CKO524312 CUK524312 DEG524312 DOC524312 DXY524312 EHU524312 ERQ524312 FBM524312 FLI524312 FVE524312 GFA524312 GOW524312 GYS524312 HIO524312 HSK524312 ICG524312 IMC524312 IVY524312 JFU524312 JPQ524312 JZM524312 KJI524312 KTE524312 LDA524312 LMW524312 LWS524312 MGO524312 MQK524312 NAG524312 NKC524312 NTY524312 ODU524312 ONQ524312 OXM524312 PHI524312 PRE524312 QBA524312 QKW524312 QUS524312 REO524312 ROK524312 RYG524312 SIC524312 SRY524312 TBU524312 TLQ524312 TVM524312 UFI524312 UPE524312 UZA524312 VIW524312 VSS524312 WCO524312 WMK524312 WWG524312 Y589850 JU589848 TQ589848 ADM589848 ANI589848 AXE589848 BHA589848 BQW589848 CAS589848 CKO589848 CUK589848 DEG589848 DOC589848 DXY589848 EHU589848 ERQ589848 FBM589848 FLI589848 FVE589848 GFA589848 GOW589848 GYS589848 HIO589848 HSK589848 ICG589848 IMC589848 IVY589848 JFU589848 JPQ589848 JZM589848 KJI589848 KTE589848 LDA589848 LMW589848 LWS589848 MGO589848 MQK589848 NAG589848 NKC589848 NTY589848 ODU589848 ONQ589848 OXM589848 PHI589848 PRE589848 QBA589848 QKW589848 QUS589848 REO589848 ROK589848 RYG589848 SIC589848 SRY589848 TBU589848 TLQ589848 TVM589848 UFI589848 UPE589848 UZA589848 VIW589848 VSS589848 WCO589848 WMK589848 WWG589848 Y655386 JU655384 TQ655384 ADM655384 ANI655384 AXE655384 BHA655384 BQW655384 CAS655384 CKO655384 CUK655384 DEG655384 DOC655384 DXY655384 EHU655384 ERQ655384 FBM655384 FLI655384 FVE655384 GFA655384 GOW655384 GYS655384 HIO655384 HSK655384 ICG655384 IMC655384 IVY655384 JFU655384 JPQ655384 JZM655384 KJI655384 KTE655384 LDA655384 LMW655384 LWS655384 MGO655384 MQK655384 NAG655384 NKC655384 NTY655384 ODU655384 ONQ655384 OXM655384 PHI655384 PRE655384 QBA655384 QKW655384 QUS655384 REO655384 ROK655384 RYG655384 SIC655384 SRY655384 TBU655384 TLQ655384 TVM655384 UFI655384 UPE655384 UZA655384 VIW655384 VSS655384 WCO655384 WMK655384 WWG655384 Y720922 JU720920 TQ720920 ADM720920 ANI720920 AXE720920 BHA720920 BQW720920 CAS720920 CKO720920 CUK720920 DEG720920 DOC720920 DXY720920 EHU720920 ERQ720920 FBM720920 FLI720920 FVE720920 GFA720920 GOW720920 GYS720920 HIO720920 HSK720920 ICG720920 IMC720920 IVY720920 JFU720920 JPQ720920 JZM720920 KJI720920 KTE720920 LDA720920 LMW720920 LWS720920 MGO720920 MQK720920 NAG720920 NKC720920 NTY720920 ODU720920 ONQ720920 OXM720920 PHI720920 PRE720920 QBA720920 QKW720920 QUS720920 REO720920 ROK720920 RYG720920 SIC720920 SRY720920 TBU720920 TLQ720920 TVM720920 UFI720920 UPE720920 UZA720920 VIW720920 VSS720920 WCO720920 WMK720920 WWG720920 Y786458 JU786456 TQ786456 ADM786456 ANI786456 AXE786456 BHA786456 BQW786456 CAS786456 CKO786456 CUK786456 DEG786456 DOC786456 DXY786456 EHU786456 ERQ786456 FBM786456 FLI786456 FVE786456 GFA786456 GOW786456 GYS786456 HIO786456 HSK786456 ICG786456 IMC786456 IVY786456 JFU786456 JPQ786456 JZM786456 KJI786456 KTE786456 LDA786456 LMW786456 LWS786456 MGO786456 MQK786456 NAG786456 NKC786456 NTY786456 ODU786456 ONQ786456 OXM786456 PHI786456 PRE786456 QBA786456 QKW786456 QUS786456 REO786456 ROK786456 RYG786456 SIC786456 SRY786456 TBU786456 TLQ786456 TVM786456 UFI786456 UPE786456 UZA786456 VIW786456 VSS786456 WCO786456 WMK786456 WWG786456 Y851994 JU851992 TQ851992 ADM851992 ANI851992 AXE851992 BHA851992 BQW851992 CAS851992 CKO851992 CUK851992 DEG851992 DOC851992 DXY851992 EHU851992 ERQ851992 FBM851992 FLI851992 FVE851992 GFA851992 GOW851992 GYS851992 HIO851992 HSK851992 ICG851992 IMC851992 IVY851992 JFU851992 JPQ851992 JZM851992 KJI851992 KTE851992 LDA851992 LMW851992 LWS851992 MGO851992 MQK851992 NAG851992 NKC851992 NTY851992 ODU851992 ONQ851992 OXM851992 PHI851992 PRE851992 QBA851992 QKW851992 QUS851992 REO851992 ROK851992 RYG851992 SIC851992 SRY851992 TBU851992 TLQ851992 TVM851992 UFI851992 UPE851992 UZA851992 VIW851992 VSS851992 WCO851992 WMK851992 WWG851992 Y917530 JU917528 TQ917528 ADM917528 ANI917528 AXE917528 BHA917528 BQW917528 CAS917528 CKO917528 CUK917528 DEG917528 DOC917528 DXY917528 EHU917528 ERQ917528 FBM917528 FLI917528 FVE917528 GFA917528 GOW917528 GYS917528 HIO917528 HSK917528 ICG917528 IMC917528 IVY917528 JFU917528 JPQ917528 JZM917528 KJI917528 KTE917528 LDA917528 LMW917528 LWS917528 MGO917528 MQK917528 NAG917528 NKC917528 NTY917528 ODU917528 ONQ917528 OXM917528 PHI917528 PRE917528 QBA917528 QKW917528 QUS917528 REO917528 ROK917528 RYG917528 SIC917528 SRY917528 TBU917528 TLQ917528 TVM917528 UFI917528 UPE917528 UZA917528 VIW917528 VSS917528 WCO917528 WMK917528 WWG917528 Y983066 JU983064 TQ983064 ADM983064 ANI983064 AXE983064 BHA983064 BQW983064 CAS983064 CKO983064 CUK983064 DEG983064 DOC983064 DXY983064 EHU983064 ERQ983064 FBM983064 FLI983064 FVE983064 GFA983064 GOW983064 GYS983064 HIO983064 HSK983064 ICG983064 IMC983064 IVY983064 JFU983064 JPQ983064 JZM983064 KJI983064 KTE983064 LDA983064 LMW983064 LWS983064 MGO983064 MQK983064 NAG983064 NKC983064 NTY983064 ODU983064 ONQ983064 OXM983064 PHI983064 PRE983064 QBA983064 QKW983064 QUS983064 REO983064 ROK983064 RYG983064 SIC983064 SRY983064 TBU983064 TLQ983064 TVM983064 UFI983064 UPE983064 UZA983064 VIW983064 VSS983064 WCO983064 WMK983064 WWG983064 S4 JO4 TK4 ADG4 ANC4 AWY4 BGU4 BQQ4 CAM4 CKI4 CUE4 DEA4 DNW4 DXS4 EHO4 ERK4 FBG4 FLC4 FUY4 GEU4 GOQ4 GYM4 HII4 HSE4 ICA4 ILW4 IVS4 JFO4 JPK4 JZG4 KJC4 KSY4 LCU4 LMQ4 LWM4 MGI4 MQE4 NAA4 NJW4 NTS4 ODO4 ONK4 OXG4 PHC4 PQY4 QAU4 QKQ4 QUM4 REI4 ROE4 RYA4 SHW4 SRS4 TBO4 TLK4 TVG4 UFC4 UOY4 UYU4 VIQ4 VSM4 WCI4 WME4 WWA4 U65557 JQ65556 TM65556 ADI65556 ANE65556 AXA65556 BGW65556 BQS65556 CAO65556 CKK65556 CUG65556 DEC65556 DNY65556 DXU65556 EHQ65556 ERM65556 FBI65556 FLE65556 FVA65556 GEW65556 GOS65556 GYO65556 HIK65556 HSG65556 ICC65556 ILY65556 IVU65556 JFQ65556 JPM65556 JZI65556 KJE65556 KTA65556 LCW65556 LMS65556 LWO65556 MGK65556 MQG65556 NAC65556 NJY65556 NTU65556 ODQ65556 ONM65556 OXI65556 PHE65556 PRA65556 QAW65556 QKS65556 QUO65556 REK65556 ROG65556 RYC65556 SHY65556 SRU65556 TBQ65556 TLM65556 TVI65556 UFE65556 UPA65556 UYW65556 VIS65556 VSO65556 WCK65556 WMG65556 WWC65556 U131093 JQ131092 TM131092 ADI131092 ANE131092 AXA131092 BGW131092 BQS131092 CAO131092 CKK131092 CUG131092 DEC131092 DNY131092 DXU131092 EHQ131092 ERM131092 FBI131092 FLE131092 FVA131092 GEW131092 GOS131092 GYO131092 HIK131092 HSG131092 ICC131092 ILY131092 IVU131092 JFQ131092 JPM131092 JZI131092 KJE131092 KTA131092 LCW131092 LMS131092 LWO131092 MGK131092 MQG131092 NAC131092 NJY131092 NTU131092 ODQ131092 ONM131092 OXI131092 PHE131092 PRA131092 QAW131092 QKS131092 QUO131092 REK131092 ROG131092 RYC131092 SHY131092 SRU131092 TBQ131092 TLM131092 TVI131092 UFE131092 UPA131092 UYW131092 VIS131092 VSO131092 WCK131092 WMG131092 WWC131092 U196629 JQ196628 TM196628 ADI196628 ANE196628 AXA196628 BGW196628 BQS196628 CAO196628 CKK196628 CUG196628 DEC196628 DNY196628 DXU196628 EHQ196628 ERM196628 FBI196628 FLE196628 FVA196628 GEW196628 GOS196628 GYO196628 HIK196628 HSG196628 ICC196628 ILY196628 IVU196628 JFQ196628 JPM196628 JZI196628 KJE196628 KTA196628 LCW196628 LMS196628 LWO196628 MGK196628 MQG196628 NAC196628 NJY196628 NTU196628 ODQ196628 ONM196628 OXI196628 PHE196628 PRA196628 QAW196628 QKS196628 QUO196628 REK196628 ROG196628 RYC196628 SHY196628 SRU196628 TBQ196628 TLM196628 TVI196628 UFE196628 UPA196628 UYW196628 VIS196628 VSO196628 WCK196628 WMG196628 WWC196628 U262165 JQ262164 TM262164 ADI262164 ANE262164 AXA262164 BGW262164 BQS262164 CAO262164 CKK262164 CUG262164 DEC262164 DNY262164 DXU262164 EHQ262164 ERM262164 FBI262164 FLE262164 FVA262164 GEW262164 GOS262164 GYO262164 HIK262164 HSG262164 ICC262164 ILY262164 IVU262164 JFQ262164 JPM262164 JZI262164 KJE262164 KTA262164 LCW262164 LMS262164 LWO262164 MGK262164 MQG262164 NAC262164 NJY262164 NTU262164 ODQ262164 ONM262164 OXI262164 PHE262164 PRA262164 QAW262164 QKS262164 QUO262164 REK262164 ROG262164 RYC262164 SHY262164 SRU262164 TBQ262164 TLM262164 TVI262164 UFE262164 UPA262164 UYW262164 VIS262164 VSO262164 WCK262164 WMG262164 WWC262164 U327701 JQ327700 TM327700 ADI327700 ANE327700 AXA327700 BGW327700 BQS327700 CAO327700 CKK327700 CUG327700 DEC327700 DNY327700 DXU327700 EHQ327700 ERM327700 FBI327700 FLE327700 FVA327700 GEW327700 GOS327700 GYO327700 HIK327700 HSG327700 ICC327700 ILY327700 IVU327700 JFQ327700 JPM327700 JZI327700 KJE327700 KTA327700 LCW327700 LMS327700 LWO327700 MGK327700 MQG327700 NAC327700 NJY327700 NTU327700 ODQ327700 ONM327700 OXI327700 PHE327700 PRA327700 QAW327700 QKS327700 QUO327700 REK327700 ROG327700 RYC327700 SHY327700 SRU327700 TBQ327700 TLM327700 TVI327700 UFE327700 UPA327700 UYW327700 VIS327700 VSO327700 WCK327700 WMG327700 WWC327700 U393237 JQ393236 TM393236 ADI393236 ANE393236 AXA393236 BGW393236 BQS393236 CAO393236 CKK393236 CUG393236 DEC393236 DNY393236 DXU393236 EHQ393236 ERM393236 FBI393236 FLE393236 FVA393236 GEW393236 GOS393236 GYO393236 HIK393236 HSG393236 ICC393236 ILY393236 IVU393236 JFQ393236 JPM393236 JZI393236 KJE393236 KTA393236 LCW393236 LMS393236 LWO393236 MGK393236 MQG393236 NAC393236 NJY393236 NTU393236 ODQ393236 ONM393236 OXI393236 PHE393236 PRA393236 QAW393236 QKS393236 QUO393236 REK393236 ROG393236 RYC393236 SHY393236 SRU393236 TBQ393236 TLM393236 TVI393236 UFE393236 UPA393236 UYW393236 VIS393236 VSO393236 WCK393236 WMG393236 WWC393236 U458773 JQ458772 TM458772 ADI458772 ANE458772 AXA458772 BGW458772 BQS458772 CAO458772 CKK458772 CUG458772 DEC458772 DNY458772 DXU458772 EHQ458772 ERM458772 FBI458772 FLE458772 FVA458772 GEW458772 GOS458772 GYO458772 HIK458772 HSG458772 ICC458772 ILY458772 IVU458772 JFQ458772 JPM458772 JZI458772 KJE458772 KTA458772 LCW458772 LMS458772 LWO458772 MGK458772 MQG458772 NAC458772 NJY458772 NTU458772 ODQ458772 ONM458772 OXI458772 PHE458772 PRA458772 QAW458772 QKS458772 QUO458772 REK458772 ROG458772 RYC458772 SHY458772 SRU458772 TBQ458772 TLM458772 TVI458772 UFE458772 UPA458772 UYW458772 VIS458772 VSO458772 WCK458772 WMG458772 WWC458772 U524309 JQ524308 TM524308 ADI524308 ANE524308 AXA524308 BGW524308 BQS524308 CAO524308 CKK524308 CUG524308 DEC524308 DNY524308 DXU524308 EHQ524308 ERM524308 FBI524308 FLE524308 FVA524308 GEW524308 GOS524308 GYO524308 HIK524308 HSG524308 ICC524308 ILY524308 IVU524308 JFQ524308 JPM524308 JZI524308 KJE524308 KTA524308 LCW524308 LMS524308 LWO524308 MGK524308 MQG524308 NAC524308 NJY524308 NTU524308 ODQ524308 ONM524308 OXI524308 PHE524308 PRA524308 QAW524308 QKS524308 QUO524308 REK524308 ROG524308 RYC524308 SHY524308 SRU524308 TBQ524308 TLM524308 TVI524308 UFE524308 UPA524308 UYW524308 VIS524308 VSO524308 WCK524308 WMG524308 WWC524308 U589845 JQ589844 TM589844 ADI589844 ANE589844 AXA589844 BGW589844 BQS589844 CAO589844 CKK589844 CUG589844 DEC589844 DNY589844 DXU589844 EHQ589844 ERM589844 FBI589844 FLE589844 FVA589844 GEW589844 GOS589844 GYO589844 HIK589844 HSG589844 ICC589844 ILY589844 IVU589844 JFQ589844 JPM589844 JZI589844 KJE589844 KTA589844 LCW589844 LMS589844 LWO589844 MGK589844 MQG589844 NAC589844 NJY589844 NTU589844 ODQ589844 ONM589844 OXI589844 PHE589844 PRA589844 QAW589844 QKS589844 QUO589844 REK589844 ROG589844 RYC589844 SHY589844 SRU589844 TBQ589844 TLM589844 TVI589844 UFE589844 UPA589844 UYW589844 VIS589844 VSO589844 WCK589844 WMG589844 WWC589844 U655381 JQ655380 TM655380 ADI655380 ANE655380 AXA655380 BGW655380 BQS655380 CAO655380 CKK655380 CUG655380 DEC655380 DNY655380 DXU655380 EHQ655380 ERM655380 FBI655380 FLE655380 FVA655380 GEW655380 GOS655380 GYO655380 HIK655380 HSG655380 ICC655380 ILY655380 IVU655380 JFQ655380 JPM655380 JZI655380 KJE655380 KTA655380 LCW655380 LMS655380 LWO655380 MGK655380 MQG655380 NAC655380 NJY655380 NTU655380 ODQ655380 ONM655380 OXI655380 PHE655380 PRA655380 QAW655380 QKS655380 QUO655380 REK655380 ROG655380 RYC655380 SHY655380 SRU655380 TBQ655380 TLM655380 TVI655380 UFE655380 UPA655380 UYW655380 VIS655380 VSO655380 WCK655380 WMG655380 WWC655380 U720917 JQ720916 TM720916 ADI720916 ANE720916 AXA720916 BGW720916 BQS720916 CAO720916 CKK720916 CUG720916 DEC720916 DNY720916 DXU720916 EHQ720916 ERM720916 FBI720916 FLE720916 FVA720916 GEW720916 GOS720916 GYO720916 HIK720916 HSG720916 ICC720916 ILY720916 IVU720916 JFQ720916 JPM720916 JZI720916 KJE720916 KTA720916 LCW720916 LMS720916 LWO720916 MGK720916 MQG720916 NAC720916 NJY720916 NTU720916 ODQ720916 ONM720916 OXI720916 PHE720916 PRA720916 QAW720916 QKS720916 QUO720916 REK720916 ROG720916 RYC720916 SHY720916 SRU720916 TBQ720916 TLM720916 TVI720916 UFE720916 UPA720916 UYW720916 VIS720916 VSO720916 WCK720916 WMG720916 WWC720916 U786453 JQ786452 TM786452 ADI786452 ANE786452 AXA786452 BGW786452 BQS786452 CAO786452 CKK786452 CUG786452 DEC786452 DNY786452 DXU786452 EHQ786452 ERM786452 FBI786452 FLE786452 FVA786452 GEW786452 GOS786452 GYO786452 HIK786452 HSG786452 ICC786452 ILY786452 IVU786452 JFQ786452 JPM786452 JZI786452 KJE786452 KTA786452 LCW786452 LMS786452 LWO786452 MGK786452 MQG786452 NAC786452 NJY786452 NTU786452 ODQ786452 ONM786452 OXI786452 PHE786452 PRA786452 QAW786452 QKS786452 QUO786452 REK786452 ROG786452 RYC786452 SHY786452 SRU786452 TBQ786452 TLM786452 TVI786452 UFE786452 UPA786452 UYW786452 VIS786452 VSO786452 WCK786452 WMG786452 WWC786452 U851989 JQ851988 TM851988 ADI851988 ANE851988 AXA851988 BGW851988 BQS851988 CAO851988 CKK851988 CUG851988 DEC851988 DNY851988 DXU851988 EHQ851988 ERM851988 FBI851988 FLE851988 FVA851988 GEW851988 GOS851988 GYO851988 HIK851988 HSG851988 ICC851988 ILY851988 IVU851988 JFQ851988 JPM851988 JZI851988 KJE851988 KTA851988 LCW851988 LMS851988 LWO851988 MGK851988 MQG851988 NAC851988 NJY851988 NTU851988 ODQ851988 ONM851988 OXI851988 PHE851988 PRA851988 QAW851988 QKS851988 QUO851988 REK851988 ROG851988 RYC851988 SHY851988 SRU851988 TBQ851988 TLM851988 TVI851988 UFE851988 UPA851988 UYW851988 VIS851988 VSO851988 WCK851988 WMG851988 WWC851988 U917525 JQ917524 TM917524 ADI917524 ANE917524 AXA917524 BGW917524 BQS917524 CAO917524 CKK917524 CUG917524 DEC917524 DNY917524 DXU917524 EHQ917524 ERM917524 FBI917524 FLE917524 FVA917524 GEW917524 GOS917524 GYO917524 HIK917524 HSG917524 ICC917524 ILY917524 IVU917524 JFQ917524 JPM917524 JZI917524 KJE917524 KTA917524 LCW917524 LMS917524 LWO917524 MGK917524 MQG917524 NAC917524 NJY917524 NTU917524 ODQ917524 ONM917524 OXI917524 PHE917524 PRA917524 QAW917524 QKS917524 QUO917524 REK917524 ROG917524 RYC917524 SHY917524 SRU917524 TBQ917524 TLM917524 TVI917524 UFE917524 UPA917524 UYW917524 VIS917524 VSO917524 WCK917524 WMG917524 WWC917524 U983061 JQ983060 TM983060 ADI983060 ANE983060 AXA983060 BGW983060 BQS983060 CAO983060 CKK983060 CUG983060 DEC983060 DNY983060 DXU983060 EHQ983060 ERM983060 FBI983060 FLE983060 FVA983060 GEW983060 GOS983060 GYO983060 HIK983060 HSG983060 ICC983060 ILY983060 IVU983060 JFQ983060 JPM983060 JZI983060 KJE983060 KTA983060 LCW983060 LMS983060 LWO983060 MGK983060 MQG983060 NAC983060 NJY983060 NTU983060 ODQ983060 ONM983060 OXI983060 PHE983060 PRA983060 QAW983060 QKS983060 QUO983060 REK983060 ROG983060 RYC983060 SHY983060 SRU983060 TBQ983060 TLM983060 TVI983060 UFE983060 UPA983060 UYW983060 VIS983060 VSO983060 WCK983060 WMG983060 WWC983060 K9 JG8 TC8 ACY8 AMU8 AWQ8 BGM8 BQI8 CAE8 CKA8 CTW8 DDS8 DNO8 DXK8 EHG8 ERC8 FAY8 FKU8 FUQ8 GEM8 GOI8 GYE8 HIA8 HRW8 IBS8 ILO8 IVK8 JFG8 JPC8 JYY8 KIU8 KSQ8 LCM8 LMI8 LWE8 MGA8 MPW8 MZS8 NJO8 NTK8 ODG8 ONC8 OWY8 PGU8 PQQ8 QAM8 QKI8 QUE8 REA8 RNW8 RXS8 SHO8 SRK8 TBG8 TLC8 TUY8 UEU8 UOQ8 UYM8 VII8 VSE8 WCA8 WLW8 WVS8 M65560 JI65560 TE65560 ADA65560 AMW65560 AWS65560 BGO65560 BQK65560 CAG65560 CKC65560 CTY65560 DDU65560 DNQ65560 DXM65560 EHI65560 ERE65560 FBA65560 FKW65560 FUS65560 GEO65560 GOK65560 GYG65560 HIC65560 HRY65560 IBU65560 ILQ65560 IVM65560 JFI65560 JPE65560 JZA65560 KIW65560 KSS65560 LCO65560 LMK65560 LWG65560 MGC65560 MPY65560 MZU65560 NJQ65560 NTM65560 ODI65560 ONE65560 OXA65560 PGW65560 PQS65560 QAO65560 QKK65560 QUG65560 REC65560 RNY65560 RXU65560 SHQ65560 SRM65560 TBI65560 TLE65560 TVA65560 UEW65560 UOS65560 UYO65560 VIK65560 VSG65560 WCC65560 WLY65560 WVU65560 M131096 JI131096 TE131096 ADA131096 AMW131096 AWS131096 BGO131096 BQK131096 CAG131096 CKC131096 CTY131096 DDU131096 DNQ131096 DXM131096 EHI131096 ERE131096 FBA131096 FKW131096 FUS131096 GEO131096 GOK131096 GYG131096 HIC131096 HRY131096 IBU131096 ILQ131096 IVM131096 JFI131096 JPE131096 JZA131096 KIW131096 KSS131096 LCO131096 LMK131096 LWG131096 MGC131096 MPY131096 MZU131096 NJQ131096 NTM131096 ODI131096 ONE131096 OXA131096 PGW131096 PQS131096 QAO131096 QKK131096 QUG131096 REC131096 RNY131096 RXU131096 SHQ131096 SRM131096 TBI131096 TLE131096 TVA131096 UEW131096 UOS131096 UYO131096 VIK131096 VSG131096 WCC131096 WLY131096 WVU131096 M196632 JI196632 TE196632 ADA196632 AMW196632 AWS196632 BGO196632 BQK196632 CAG196632 CKC196632 CTY196632 DDU196632 DNQ196632 DXM196632 EHI196632 ERE196632 FBA196632 FKW196632 FUS196632 GEO196632 GOK196632 GYG196632 HIC196632 HRY196632 IBU196632 ILQ196632 IVM196632 JFI196632 JPE196632 JZA196632 KIW196632 KSS196632 LCO196632 LMK196632 LWG196632 MGC196632 MPY196632 MZU196632 NJQ196632 NTM196632 ODI196632 ONE196632 OXA196632 PGW196632 PQS196632 QAO196632 QKK196632 QUG196632 REC196632 RNY196632 RXU196632 SHQ196632 SRM196632 TBI196632 TLE196632 TVA196632 UEW196632 UOS196632 UYO196632 VIK196632 VSG196632 WCC196632 WLY196632 WVU196632 M262168 JI262168 TE262168 ADA262168 AMW262168 AWS262168 BGO262168 BQK262168 CAG262168 CKC262168 CTY262168 DDU262168 DNQ262168 DXM262168 EHI262168 ERE262168 FBA262168 FKW262168 FUS262168 GEO262168 GOK262168 GYG262168 HIC262168 HRY262168 IBU262168 ILQ262168 IVM262168 JFI262168 JPE262168 JZA262168 KIW262168 KSS262168 LCO262168 LMK262168 LWG262168 MGC262168 MPY262168 MZU262168 NJQ262168 NTM262168 ODI262168 ONE262168 OXA262168 PGW262168 PQS262168 QAO262168 QKK262168 QUG262168 REC262168 RNY262168 RXU262168 SHQ262168 SRM262168 TBI262168 TLE262168 TVA262168 UEW262168 UOS262168 UYO262168 VIK262168 VSG262168 WCC262168 WLY262168 WVU262168 M327704 JI327704 TE327704 ADA327704 AMW327704 AWS327704 BGO327704 BQK327704 CAG327704 CKC327704 CTY327704 DDU327704 DNQ327704 DXM327704 EHI327704 ERE327704 FBA327704 FKW327704 FUS327704 GEO327704 GOK327704 GYG327704 HIC327704 HRY327704 IBU327704 ILQ327704 IVM327704 JFI327704 JPE327704 JZA327704 KIW327704 KSS327704 LCO327704 LMK327704 LWG327704 MGC327704 MPY327704 MZU327704 NJQ327704 NTM327704 ODI327704 ONE327704 OXA327704 PGW327704 PQS327704 QAO327704 QKK327704 QUG327704 REC327704 RNY327704 RXU327704 SHQ327704 SRM327704 TBI327704 TLE327704 TVA327704 UEW327704 UOS327704 UYO327704 VIK327704 VSG327704 WCC327704 WLY327704 WVU327704 M393240 JI393240 TE393240 ADA393240 AMW393240 AWS393240 BGO393240 BQK393240 CAG393240 CKC393240 CTY393240 DDU393240 DNQ393240 DXM393240 EHI393240 ERE393240 FBA393240 FKW393240 FUS393240 GEO393240 GOK393240 GYG393240 HIC393240 HRY393240 IBU393240 ILQ393240 IVM393240 JFI393240 JPE393240 JZA393240 KIW393240 KSS393240 LCO393240 LMK393240 LWG393240 MGC393240 MPY393240 MZU393240 NJQ393240 NTM393240 ODI393240 ONE393240 OXA393240 PGW393240 PQS393240 QAO393240 QKK393240 QUG393240 REC393240 RNY393240 RXU393240 SHQ393240 SRM393240 TBI393240 TLE393240 TVA393240 UEW393240 UOS393240 UYO393240 VIK393240 VSG393240 WCC393240 WLY393240 WVU393240 M458776 JI458776 TE458776 ADA458776 AMW458776 AWS458776 BGO458776 BQK458776 CAG458776 CKC458776 CTY458776 DDU458776 DNQ458776 DXM458776 EHI458776 ERE458776 FBA458776 FKW458776 FUS458776 GEO458776 GOK458776 GYG458776 HIC458776 HRY458776 IBU458776 ILQ458776 IVM458776 JFI458776 JPE458776 JZA458776 KIW458776 KSS458776 LCO458776 LMK458776 LWG458776 MGC458776 MPY458776 MZU458776 NJQ458776 NTM458776 ODI458776 ONE458776 OXA458776 PGW458776 PQS458776 QAO458776 QKK458776 QUG458776 REC458776 RNY458776 RXU458776 SHQ458776 SRM458776 TBI458776 TLE458776 TVA458776 UEW458776 UOS458776 UYO458776 VIK458776 VSG458776 WCC458776 WLY458776 WVU458776 M524312 JI524312 TE524312 ADA524312 AMW524312 AWS524312 BGO524312 BQK524312 CAG524312 CKC524312 CTY524312 DDU524312 DNQ524312 DXM524312 EHI524312 ERE524312 FBA524312 FKW524312 FUS524312 GEO524312 GOK524312 GYG524312 HIC524312 HRY524312 IBU524312 ILQ524312 IVM524312 JFI524312 JPE524312 JZA524312 KIW524312 KSS524312 LCO524312 LMK524312 LWG524312 MGC524312 MPY524312 MZU524312 NJQ524312 NTM524312 ODI524312 ONE524312 OXA524312 PGW524312 PQS524312 QAO524312 QKK524312 QUG524312 REC524312 RNY524312 RXU524312 SHQ524312 SRM524312 TBI524312 TLE524312 TVA524312 UEW524312 UOS524312 UYO524312 VIK524312 VSG524312 WCC524312 WLY524312 WVU524312 M589848 JI589848 TE589848 ADA589848 AMW589848 AWS589848 BGO589848 BQK589848 CAG589848 CKC589848 CTY589848 DDU589848 DNQ589848 DXM589848 EHI589848 ERE589848 FBA589848 FKW589848 FUS589848 GEO589848 GOK589848 GYG589848 HIC589848 HRY589848 IBU589848 ILQ589848 IVM589848 JFI589848 JPE589848 JZA589848 KIW589848 KSS589848 LCO589848 LMK589848 LWG589848 MGC589848 MPY589848 MZU589848 NJQ589848 NTM589848 ODI589848 ONE589848 OXA589848 PGW589848 PQS589848 QAO589848 QKK589848 QUG589848 REC589848 RNY589848 RXU589848 SHQ589848 SRM589848 TBI589848 TLE589848 TVA589848 UEW589848 UOS589848 UYO589848 VIK589848 VSG589848 WCC589848 WLY589848 WVU589848 M655384 JI655384 TE655384 ADA655384 AMW655384 AWS655384 BGO655384 BQK655384 CAG655384 CKC655384 CTY655384 DDU655384 DNQ655384 DXM655384 EHI655384 ERE655384 FBA655384 FKW655384 FUS655384 GEO655384 GOK655384 GYG655384 HIC655384 HRY655384 IBU655384 ILQ655384 IVM655384 JFI655384 JPE655384 JZA655384 KIW655384 KSS655384 LCO655384 LMK655384 LWG655384 MGC655384 MPY655384 MZU655384 NJQ655384 NTM655384 ODI655384 ONE655384 OXA655384 PGW655384 PQS655384 QAO655384 QKK655384 QUG655384 REC655384 RNY655384 RXU655384 SHQ655384 SRM655384 TBI655384 TLE655384 TVA655384 UEW655384 UOS655384 UYO655384 VIK655384 VSG655384 WCC655384 WLY655384 WVU655384 M720920 JI720920 TE720920 ADA720920 AMW720920 AWS720920 BGO720920 BQK720920 CAG720920 CKC720920 CTY720920 DDU720920 DNQ720920 DXM720920 EHI720920 ERE720920 FBA720920 FKW720920 FUS720920 GEO720920 GOK720920 GYG720920 HIC720920 HRY720920 IBU720920 ILQ720920 IVM720920 JFI720920 JPE720920 JZA720920 KIW720920 KSS720920 LCO720920 LMK720920 LWG720920 MGC720920 MPY720920 MZU720920 NJQ720920 NTM720920 ODI720920 ONE720920 OXA720920 PGW720920 PQS720920 QAO720920 QKK720920 QUG720920 REC720920 RNY720920 RXU720920 SHQ720920 SRM720920 TBI720920 TLE720920 TVA720920 UEW720920 UOS720920 UYO720920 VIK720920 VSG720920 WCC720920 WLY720920 WVU720920 M786456 JI786456 TE786456 ADA786456 AMW786456 AWS786456 BGO786456 BQK786456 CAG786456 CKC786456 CTY786456 DDU786456 DNQ786456 DXM786456 EHI786456 ERE786456 FBA786456 FKW786456 FUS786456 GEO786456 GOK786456 GYG786456 HIC786456 HRY786456 IBU786456 ILQ786456 IVM786456 JFI786456 JPE786456 JZA786456 KIW786456 KSS786456 LCO786456 LMK786456 LWG786456 MGC786456 MPY786456 MZU786456 NJQ786456 NTM786456 ODI786456 ONE786456 OXA786456 PGW786456 PQS786456 QAO786456 QKK786456 QUG786456 REC786456 RNY786456 RXU786456 SHQ786456 SRM786456 TBI786456 TLE786456 TVA786456 UEW786456 UOS786456 UYO786456 VIK786456 VSG786456 WCC786456 WLY786456 WVU786456 M851992 JI851992 TE851992 ADA851992 AMW851992 AWS851992 BGO851992 BQK851992 CAG851992 CKC851992 CTY851992 DDU851992 DNQ851992 DXM851992 EHI851992 ERE851992 FBA851992 FKW851992 FUS851992 GEO851992 GOK851992 GYG851992 HIC851992 HRY851992 IBU851992 ILQ851992 IVM851992 JFI851992 JPE851992 JZA851992 KIW851992 KSS851992 LCO851992 LMK851992 LWG851992 MGC851992 MPY851992 MZU851992 NJQ851992 NTM851992 ODI851992 ONE851992 OXA851992 PGW851992 PQS851992 QAO851992 QKK851992 QUG851992 REC851992 RNY851992 RXU851992 SHQ851992 SRM851992 TBI851992 TLE851992 TVA851992 UEW851992 UOS851992 UYO851992 VIK851992 VSG851992 WCC851992 WLY851992 WVU851992 M917528 JI917528 TE917528 ADA917528 AMW917528 AWS917528 BGO917528 BQK917528 CAG917528 CKC917528 CTY917528 DDU917528 DNQ917528 DXM917528 EHI917528 ERE917528 FBA917528 FKW917528 FUS917528 GEO917528 GOK917528 GYG917528 HIC917528 HRY917528 IBU917528 ILQ917528 IVM917528 JFI917528 JPE917528 JZA917528 KIW917528 KSS917528 LCO917528 LMK917528 LWG917528 MGC917528 MPY917528 MZU917528 NJQ917528 NTM917528 ODI917528 ONE917528 OXA917528 PGW917528 PQS917528 QAO917528 QKK917528 QUG917528 REC917528 RNY917528 RXU917528 SHQ917528 SRM917528 TBI917528 TLE917528 TVA917528 UEW917528 UOS917528 UYO917528 VIK917528 VSG917528 WCC917528 WLY917528 WVU917528 M983064 JI983064 TE983064 ADA983064 AMW983064 AWS983064 BGO983064 BQK983064 CAG983064 CKC983064 CTY983064 DDU983064 DNQ983064 DXM983064 EHI983064 ERE983064 FBA983064 FKW983064 FUS983064 GEO983064 GOK983064 GYG983064 HIC983064 HRY983064 IBU983064 ILQ983064 IVM983064 JFI983064 JPE983064 JZA983064 KIW983064 KSS983064 LCO983064 LMK983064 LWG983064 MGC983064 MPY983064 MZU983064 NJQ983064 NTM983064 ODI983064 ONE983064 OXA983064 PGW983064 PQS983064 QAO983064 QKK983064 QUG983064 REC983064 RNY983064 RXU983064 SHQ983064 SRM983064 TBI983064 TLE983064 TVA983064 UEW983064 UOS983064 UYO983064 VIK983064 VSG983064 WCC983064 WLY983064 WVU983064 S9 JO8 TK8 ADG8 ANC8 AWY8 BGU8 BQQ8 CAM8 CKI8 CUE8 DEA8 DNW8 DXS8 EHO8 ERK8 FBG8 FLC8 FUY8 GEU8 GOQ8 GYM8 HII8 HSE8 ICA8 ILW8 IVS8 JFO8 JPK8 JZG8 KJC8 KSY8 LCU8 LMQ8 LWM8 MGI8 MQE8 NAA8 NJW8 NTS8 ODO8 ONK8 OXG8 PHC8 PQY8 QAU8 QKQ8 QUM8 REI8 ROE8 RYA8 SHW8 SRS8 TBO8 TLK8 TVG8 UFC8 UOY8 UYU8 VIQ8 VSM8 WCI8 WME8 WWA8 U65561 JQ65560 TM65560 ADI65560 ANE65560 AXA65560 BGW65560 BQS65560 CAO65560 CKK65560 CUG65560 DEC65560 DNY65560 DXU65560 EHQ65560 ERM65560 FBI65560 FLE65560 FVA65560 GEW65560 GOS65560 GYO65560 HIK65560 HSG65560 ICC65560 ILY65560 IVU65560 JFQ65560 JPM65560 JZI65560 KJE65560 KTA65560 LCW65560 LMS65560 LWO65560 MGK65560 MQG65560 NAC65560 NJY65560 NTU65560 ODQ65560 ONM65560 OXI65560 PHE65560 PRA65560 QAW65560 QKS65560 QUO65560 REK65560 ROG65560 RYC65560 SHY65560 SRU65560 TBQ65560 TLM65560 TVI65560 UFE65560 UPA65560 UYW65560 VIS65560 VSO65560 WCK65560 WMG65560 WWC65560 U131097 JQ131096 TM131096 ADI131096 ANE131096 AXA131096 BGW131096 BQS131096 CAO131096 CKK131096 CUG131096 DEC131096 DNY131096 DXU131096 EHQ131096 ERM131096 FBI131096 FLE131096 FVA131096 GEW131096 GOS131096 GYO131096 HIK131096 HSG131096 ICC131096 ILY131096 IVU131096 JFQ131096 JPM131096 JZI131096 KJE131096 KTA131096 LCW131096 LMS131096 LWO131096 MGK131096 MQG131096 NAC131096 NJY131096 NTU131096 ODQ131096 ONM131096 OXI131096 PHE131096 PRA131096 QAW131096 QKS131096 QUO131096 REK131096 ROG131096 RYC131096 SHY131096 SRU131096 TBQ131096 TLM131096 TVI131096 UFE131096 UPA131096 UYW131096 VIS131096 VSO131096 WCK131096 WMG131096 WWC131096 U196633 JQ196632 TM196632 ADI196632 ANE196632 AXA196632 BGW196632 BQS196632 CAO196632 CKK196632 CUG196632 DEC196632 DNY196632 DXU196632 EHQ196632 ERM196632 FBI196632 FLE196632 FVA196632 GEW196632 GOS196632 GYO196632 HIK196632 HSG196632 ICC196632 ILY196632 IVU196632 JFQ196632 JPM196632 JZI196632 KJE196632 KTA196632 LCW196632 LMS196632 LWO196632 MGK196632 MQG196632 NAC196632 NJY196632 NTU196632 ODQ196632 ONM196632 OXI196632 PHE196632 PRA196632 QAW196632 QKS196632 QUO196632 REK196632 ROG196632 RYC196632 SHY196632 SRU196632 TBQ196632 TLM196632 TVI196632 UFE196632 UPA196632 UYW196632 VIS196632 VSO196632 WCK196632 WMG196632 WWC196632 U262169 JQ262168 TM262168 ADI262168 ANE262168 AXA262168 BGW262168 BQS262168 CAO262168 CKK262168 CUG262168 DEC262168 DNY262168 DXU262168 EHQ262168 ERM262168 FBI262168 FLE262168 FVA262168 GEW262168 GOS262168 GYO262168 HIK262168 HSG262168 ICC262168 ILY262168 IVU262168 JFQ262168 JPM262168 JZI262168 KJE262168 KTA262168 LCW262168 LMS262168 LWO262168 MGK262168 MQG262168 NAC262168 NJY262168 NTU262168 ODQ262168 ONM262168 OXI262168 PHE262168 PRA262168 QAW262168 QKS262168 QUO262168 REK262168 ROG262168 RYC262168 SHY262168 SRU262168 TBQ262168 TLM262168 TVI262168 UFE262168 UPA262168 UYW262168 VIS262168 VSO262168 WCK262168 WMG262168 WWC262168 U327705 JQ327704 TM327704 ADI327704 ANE327704 AXA327704 BGW327704 BQS327704 CAO327704 CKK327704 CUG327704 DEC327704 DNY327704 DXU327704 EHQ327704 ERM327704 FBI327704 FLE327704 FVA327704 GEW327704 GOS327704 GYO327704 HIK327704 HSG327704 ICC327704 ILY327704 IVU327704 JFQ327704 JPM327704 JZI327704 KJE327704 KTA327704 LCW327704 LMS327704 LWO327704 MGK327704 MQG327704 NAC327704 NJY327704 NTU327704 ODQ327704 ONM327704 OXI327704 PHE327704 PRA327704 QAW327704 QKS327704 QUO327704 REK327704 ROG327704 RYC327704 SHY327704 SRU327704 TBQ327704 TLM327704 TVI327704 UFE327704 UPA327704 UYW327704 VIS327704 VSO327704 WCK327704 WMG327704 WWC327704 U393241 JQ393240 TM393240 ADI393240 ANE393240 AXA393240 BGW393240 BQS393240 CAO393240 CKK393240 CUG393240 DEC393240 DNY393240 DXU393240 EHQ393240 ERM393240 FBI393240 FLE393240 FVA393240 GEW393240 GOS393240 GYO393240 HIK393240 HSG393240 ICC393240 ILY393240 IVU393240 JFQ393240 JPM393240 JZI393240 KJE393240 KTA393240 LCW393240 LMS393240 LWO393240 MGK393240 MQG393240 NAC393240 NJY393240 NTU393240 ODQ393240 ONM393240 OXI393240 PHE393240 PRA393240 QAW393240 QKS393240 QUO393240 REK393240 ROG393240 RYC393240 SHY393240 SRU393240 TBQ393240 TLM393240 TVI393240 UFE393240 UPA393240 UYW393240 VIS393240 VSO393240 WCK393240 WMG393240 WWC393240 U458777 JQ458776 TM458776 ADI458776 ANE458776 AXA458776 BGW458776 BQS458776 CAO458776 CKK458776 CUG458776 DEC458776 DNY458776 DXU458776 EHQ458776 ERM458776 FBI458776 FLE458776 FVA458776 GEW458776 GOS458776 GYO458776 HIK458776 HSG458776 ICC458776 ILY458776 IVU458776 JFQ458776 JPM458776 JZI458776 KJE458776 KTA458776 LCW458776 LMS458776 LWO458776 MGK458776 MQG458776 NAC458776 NJY458776 NTU458776 ODQ458776 ONM458776 OXI458776 PHE458776 PRA458776 QAW458776 QKS458776 QUO458776 REK458776 ROG458776 RYC458776 SHY458776 SRU458776 TBQ458776 TLM458776 TVI458776 UFE458776 UPA458776 UYW458776 VIS458776 VSO458776 WCK458776 WMG458776 WWC458776 U524313 JQ524312 TM524312 ADI524312 ANE524312 AXA524312 BGW524312 BQS524312 CAO524312 CKK524312 CUG524312 DEC524312 DNY524312 DXU524312 EHQ524312 ERM524312 FBI524312 FLE524312 FVA524312 GEW524312 GOS524312 GYO524312 HIK524312 HSG524312 ICC524312 ILY524312 IVU524312 JFQ524312 JPM524312 JZI524312 KJE524312 KTA524312 LCW524312 LMS524312 LWO524312 MGK524312 MQG524312 NAC524312 NJY524312 NTU524312 ODQ524312 ONM524312 OXI524312 PHE524312 PRA524312 QAW524312 QKS524312 QUO524312 REK524312 ROG524312 RYC524312 SHY524312 SRU524312 TBQ524312 TLM524312 TVI524312 UFE524312 UPA524312 UYW524312 VIS524312 VSO524312 WCK524312 WMG524312 WWC524312 U589849 JQ589848 TM589848 ADI589848 ANE589848 AXA589848 BGW589848 BQS589848 CAO589848 CKK589848 CUG589848 DEC589848 DNY589848 DXU589848 EHQ589848 ERM589848 FBI589848 FLE589848 FVA589848 GEW589848 GOS589848 GYO589848 HIK589848 HSG589848 ICC589848 ILY589848 IVU589848 JFQ589848 JPM589848 JZI589848 KJE589848 KTA589848 LCW589848 LMS589848 LWO589848 MGK589848 MQG589848 NAC589848 NJY589848 NTU589848 ODQ589848 ONM589848 OXI589848 PHE589848 PRA589848 QAW589848 QKS589848 QUO589848 REK589848 ROG589848 RYC589848 SHY589848 SRU589848 TBQ589848 TLM589848 TVI589848 UFE589848 UPA589848 UYW589848 VIS589848 VSO589848 WCK589848 WMG589848 WWC589848 U655385 JQ655384 TM655384 ADI655384 ANE655384 AXA655384 BGW655384 BQS655384 CAO655384 CKK655384 CUG655384 DEC655384 DNY655384 DXU655384 EHQ655384 ERM655384 FBI655384 FLE655384 FVA655384 GEW655384 GOS655384 GYO655384 HIK655384 HSG655384 ICC655384 ILY655384 IVU655384 JFQ655384 JPM655384 JZI655384 KJE655384 KTA655384 LCW655384 LMS655384 LWO655384 MGK655384 MQG655384 NAC655384 NJY655384 NTU655384 ODQ655384 ONM655384 OXI655384 PHE655384 PRA655384 QAW655384 QKS655384 QUO655384 REK655384 ROG655384 RYC655384 SHY655384 SRU655384 TBQ655384 TLM655384 TVI655384 UFE655384 UPA655384 UYW655384 VIS655384 VSO655384 WCK655384 WMG655384 WWC655384 U720921 JQ720920 TM720920 ADI720920 ANE720920 AXA720920 BGW720920 BQS720920 CAO720920 CKK720920 CUG720920 DEC720920 DNY720920 DXU720920 EHQ720920 ERM720920 FBI720920 FLE720920 FVA720920 GEW720920 GOS720920 GYO720920 HIK720920 HSG720920 ICC720920 ILY720920 IVU720920 JFQ720920 JPM720920 JZI720920 KJE720920 KTA720920 LCW720920 LMS720920 LWO720920 MGK720920 MQG720920 NAC720920 NJY720920 NTU720920 ODQ720920 ONM720920 OXI720920 PHE720920 PRA720920 QAW720920 QKS720920 QUO720920 REK720920 ROG720920 RYC720920 SHY720920 SRU720920 TBQ720920 TLM720920 TVI720920 UFE720920 UPA720920 UYW720920 VIS720920 VSO720920 WCK720920 WMG720920 WWC720920 U786457 JQ786456 TM786456 ADI786456 ANE786456 AXA786456 BGW786456 BQS786456 CAO786456 CKK786456 CUG786456 DEC786456 DNY786456 DXU786456 EHQ786456 ERM786456 FBI786456 FLE786456 FVA786456 GEW786456 GOS786456 GYO786456 HIK786456 HSG786456 ICC786456 ILY786456 IVU786456 JFQ786456 JPM786456 JZI786456 KJE786456 KTA786456 LCW786456 LMS786456 LWO786456 MGK786456 MQG786456 NAC786456 NJY786456 NTU786456 ODQ786456 ONM786456 OXI786456 PHE786456 PRA786456 QAW786456 QKS786456 QUO786456 REK786456 ROG786456 RYC786456 SHY786456 SRU786456 TBQ786456 TLM786456 TVI786456 UFE786456 UPA786456 UYW786456 VIS786456 VSO786456 WCK786456 WMG786456 WWC786456 U851993 JQ851992 TM851992 ADI851992 ANE851992 AXA851992 BGW851992 BQS851992 CAO851992 CKK851992 CUG851992 DEC851992 DNY851992 DXU851992 EHQ851992 ERM851992 FBI851992 FLE851992 FVA851992 GEW851992 GOS851992 GYO851992 HIK851992 HSG851992 ICC851992 ILY851992 IVU851992 JFQ851992 JPM851992 JZI851992 KJE851992 KTA851992 LCW851992 LMS851992 LWO851992 MGK851992 MQG851992 NAC851992 NJY851992 NTU851992 ODQ851992 ONM851992 OXI851992 PHE851992 PRA851992 QAW851992 QKS851992 QUO851992 REK851992 ROG851992 RYC851992 SHY851992 SRU851992 TBQ851992 TLM851992 TVI851992 UFE851992 UPA851992 UYW851992 VIS851992 VSO851992 WCK851992 WMG851992 WWC851992 U917529 JQ917528 TM917528 ADI917528 ANE917528 AXA917528 BGW917528 BQS917528 CAO917528 CKK917528 CUG917528 DEC917528 DNY917528 DXU917528 EHQ917528 ERM917528 FBI917528 FLE917528 FVA917528 GEW917528 GOS917528 GYO917528 HIK917528 HSG917528 ICC917528 ILY917528 IVU917528 JFQ917528 JPM917528 JZI917528 KJE917528 KTA917528 LCW917528 LMS917528 LWO917528 MGK917528 MQG917528 NAC917528 NJY917528 NTU917528 ODQ917528 ONM917528 OXI917528 PHE917528 PRA917528 QAW917528 QKS917528 QUO917528 REK917528 ROG917528 RYC917528 SHY917528 SRU917528 TBQ917528 TLM917528 TVI917528 UFE917528 UPA917528 UYW917528 VIS917528 VSO917528 WCK917528 WMG917528 WWC917528 U983065 JQ983064 TM983064 ADI983064 ANE983064 AXA983064 BGW983064 BQS983064 CAO983064 CKK983064 CUG983064 DEC983064 DNY983064 DXU983064 EHQ983064 ERM983064 FBI983064 FLE983064 FVA983064 GEW983064 GOS983064 GYO983064 HIK983064 HSG983064 ICC983064 ILY983064 IVU983064 JFQ983064 JPM983064 JZI983064 KJE983064 KTA983064 LCW983064 LMS983064 LWO983064 MGK983064 MQG983064 NAC983064 NJY983064 NTU983064 ODQ983064 ONM983064 OXI983064 PHE983064 PRA983064 QAW983064 QKS983064 QUO983064 REK983064 ROG983064 RYC983064 SHY983064 SRU983064 TBQ983064 TLM983064 TVI983064 UFE983064 UPA983064 UYW983064 VIS983064 VSO983064 WCK983064 WMG983064 WWC983064 K4 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M65556 JI65556 TE65556 ADA65556 AMW65556 AWS65556 BGO65556 BQK65556 CAG65556 CKC65556 CTY65556 DDU65556 DNQ65556 DXM65556 EHI65556 ERE65556 FBA65556 FKW65556 FUS65556 GEO65556 GOK65556 GYG65556 HIC65556 HRY65556 IBU65556 ILQ65556 IVM65556 JFI65556 JPE65556 JZA65556 KIW65556 KSS65556 LCO65556 LMK65556 LWG65556 MGC65556 MPY65556 MZU65556 NJQ65556 NTM65556 ODI65556 ONE65556 OXA65556 PGW65556 PQS65556 QAO65556 QKK65556 QUG65556 REC65556 RNY65556 RXU65556 SHQ65556 SRM65556 TBI65556 TLE65556 TVA65556 UEW65556 UOS65556 UYO65556 VIK65556 VSG65556 WCC65556 WLY65556 WVU65556 M131092 JI131092 TE131092 ADA131092 AMW131092 AWS131092 BGO131092 BQK131092 CAG131092 CKC131092 CTY131092 DDU131092 DNQ131092 DXM131092 EHI131092 ERE131092 FBA131092 FKW131092 FUS131092 GEO131092 GOK131092 GYG131092 HIC131092 HRY131092 IBU131092 ILQ131092 IVM131092 JFI131092 JPE131092 JZA131092 KIW131092 KSS131092 LCO131092 LMK131092 LWG131092 MGC131092 MPY131092 MZU131092 NJQ131092 NTM131092 ODI131092 ONE131092 OXA131092 PGW131092 PQS131092 QAO131092 QKK131092 QUG131092 REC131092 RNY131092 RXU131092 SHQ131092 SRM131092 TBI131092 TLE131092 TVA131092 UEW131092 UOS131092 UYO131092 VIK131092 VSG131092 WCC131092 WLY131092 WVU131092 M196628 JI196628 TE196628 ADA196628 AMW196628 AWS196628 BGO196628 BQK196628 CAG196628 CKC196628 CTY196628 DDU196628 DNQ196628 DXM196628 EHI196628 ERE196628 FBA196628 FKW196628 FUS196628 GEO196628 GOK196628 GYG196628 HIC196628 HRY196628 IBU196628 ILQ196628 IVM196628 JFI196628 JPE196628 JZA196628 KIW196628 KSS196628 LCO196628 LMK196628 LWG196628 MGC196628 MPY196628 MZU196628 NJQ196628 NTM196628 ODI196628 ONE196628 OXA196628 PGW196628 PQS196628 QAO196628 QKK196628 QUG196628 REC196628 RNY196628 RXU196628 SHQ196628 SRM196628 TBI196628 TLE196628 TVA196628 UEW196628 UOS196628 UYO196628 VIK196628 VSG196628 WCC196628 WLY196628 WVU196628 M262164 JI262164 TE262164 ADA262164 AMW262164 AWS262164 BGO262164 BQK262164 CAG262164 CKC262164 CTY262164 DDU262164 DNQ262164 DXM262164 EHI262164 ERE262164 FBA262164 FKW262164 FUS262164 GEO262164 GOK262164 GYG262164 HIC262164 HRY262164 IBU262164 ILQ262164 IVM262164 JFI262164 JPE262164 JZA262164 KIW262164 KSS262164 LCO262164 LMK262164 LWG262164 MGC262164 MPY262164 MZU262164 NJQ262164 NTM262164 ODI262164 ONE262164 OXA262164 PGW262164 PQS262164 QAO262164 QKK262164 QUG262164 REC262164 RNY262164 RXU262164 SHQ262164 SRM262164 TBI262164 TLE262164 TVA262164 UEW262164 UOS262164 UYO262164 VIK262164 VSG262164 WCC262164 WLY262164 WVU262164 M327700 JI327700 TE327700 ADA327700 AMW327700 AWS327700 BGO327700 BQK327700 CAG327700 CKC327700 CTY327700 DDU327700 DNQ327700 DXM327700 EHI327700 ERE327700 FBA327700 FKW327700 FUS327700 GEO327700 GOK327700 GYG327700 HIC327700 HRY327700 IBU327700 ILQ327700 IVM327700 JFI327700 JPE327700 JZA327700 KIW327700 KSS327700 LCO327700 LMK327700 LWG327700 MGC327700 MPY327700 MZU327700 NJQ327700 NTM327700 ODI327700 ONE327700 OXA327700 PGW327700 PQS327700 QAO327700 QKK327700 QUG327700 REC327700 RNY327700 RXU327700 SHQ327700 SRM327700 TBI327700 TLE327700 TVA327700 UEW327700 UOS327700 UYO327700 VIK327700 VSG327700 WCC327700 WLY327700 WVU327700 M393236 JI393236 TE393236 ADA393236 AMW393236 AWS393236 BGO393236 BQK393236 CAG393236 CKC393236 CTY393236 DDU393236 DNQ393236 DXM393236 EHI393236 ERE393236 FBA393236 FKW393236 FUS393236 GEO393236 GOK393236 GYG393236 HIC393236 HRY393236 IBU393236 ILQ393236 IVM393236 JFI393236 JPE393236 JZA393236 KIW393236 KSS393236 LCO393236 LMK393236 LWG393236 MGC393236 MPY393236 MZU393236 NJQ393236 NTM393236 ODI393236 ONE393236 OXA393236 PGW393236 PQS393236 QAO393236 QKK393236 QUG393236 REC393236 RNY393236 RXU393236 SHQ393236 SRM393236 TBI393236 TLE393236 TVA393236 UEW393236 UOS393236 UYO393236 VIK393236 VSG393236 WCC393236 WLY393236 WVU393236 M458772 JI458772 TE458772 ADA458772 AMW458772 AWS458772 BGO458772 BQK458772 CAG458772 CKC458772 CTY458772 DDU458772 DNQ458772 DXM458772 EHI458772 ERE458772 FBA458772 FKW458772 FUS458772 GEO458772 GOK458772 GYG458772 HIC458772 HRY458772 IBU458772 ILQ458772 IVM458772 JFI458772 JPE458772 JZA458772 KIW458772 KSS458772 LCO458772 LMK458772 LWG458772 MGC458772 MPY458772 MZU458772 NJQ458772 NTM458772 ODI458772 ONE458772 OXA458772 PGW458772 PQS458772 QAO458772 QKK458772 QUG458772 REC458772 RNY458772 RXU458772 SHQ458772 SRM458772 TBI458772 TLE458772 TVA458772 UEW458772 UOS458772 UYO458772 VIK458772 VSG458772 WCC458772 WLY458772 WVU458772 M524308 JI524308 TE524308 ADA524308 AMW524308 AWS524308 BGO524308 BQK524308 CAG524308 CKC524308 CTY524308 DDU524308 DNQ524308 DXM524308 EHI524308 ERE524308 FBA524308 FKW524308 FUS524308 GEO524308 GOK524308 GYG524308 HIC524308 HRY524308 IBU524308 ILQ524308 IVM524308 JFI524308 JPE524308 JZA524308 KIW524308 KSS524308 LCO524308 LMK524308 LWG524308 MGC524308 MPY524308 MZU524308 NJQ524308 NTM524308 ODI524308 ONE524308 OXA524308 PGW524308 PQS524308 QAO524308 QKK524308 QUG524308 REC524308 RNY524308 RXU524308 SHQ524308 SRM524308 TBI524308 TLE524308 TVA524308 UEW524308 UOS524308 UYO524308 VIK524308 VSG524308 WCC524308 WLY524308 WVU524308 M589844 JI589844 TE589844 ADA589844 AMW589844 AWS589844 BGO589844 BQK589844 CAG589844 CKC589844 CTY589844 DDU589844 DNQ589844 DXM589844 EHI589844 ERE589844 FBA589844 FKW589844 FUS589844 GEO589844 GOK589844 GYG589844 HIC589844 HRY589844 IBU589844 ILQ589844 IVM589844 JFI589844 JPE589844 JZA589844 KIW589844 KSS589844 LCO589844 LMK589844 LWG589844 MGC589844 MPY589844 MZU589844 NJQ589844 NTM589844 ODI589844 ONE589844 OXA589844 PGW589844 PQS589844 QAO589844 QKK589844 QUG589844 REC589844 RNY589844 RXU589844 SHQ589844 SRM589844 TBI589844 TLE589844 TVA589844 UEW589844 UOS589844 UYO589844 VIK589844 VSG589844 WCC589844 WLY589844 WVU589844 M655380 JI655380 TE655380 ADA655380 AMW655380 AWS655380 BGO655380 BQK655380 CAG655380 CKC655380 CTY655380 DDU655380 DNQ655380 DXM655380 EHI655380 ERE655380 FBA655380 FKW655380 FUS655380 GEO655380 GOK655380 GYG655380 HIC655380 HRY655380 IBU655380 ILQ655380 IVM655380 JFI655380 JPE655380 JZA655380 KIW655380 KSS655380 LCO655380 LMK655380 LWG655380 MGC655380 MPY655380 MZU655380 NJQ655380 NTM655380 ODI655380 ONE655380 OXA655380 PGW655380 PQS655380 QAO655380 QKK655380 QUG655380 REC655380 RNY655380 RXU655380 SHQ655380 SRM655380 TBI655380 TLE655380 TVA655380 UEW655380 UOS655380 UYO655380 VIK655380 VSG655380 WCC655380 WLY655380 WVU655380 M720916 JI720916 TE720916 ADA720916 AMW720916 AWS720916 BGO720916 BQK720916 CAG720916 CKC720916 CTY720916 DDU720916 DNQ720916 DXM720916 EHI720916 ERE720916 FBA720916 FKW720916 FUS720916 GEO720916 GOK720916 GYG720916 HIC720916 HRY720916 IBU720916 ILQ720916 IVM720916 JFI720916 JPE720916 JZA720916 KIW720916 KSS720916 LCO720916 LMK720916 LWG720916 MGC720916 MPY720916 MZU720916 NJQ720916 NTM720916 ODI720916 ONE720916 OXA720916 PGW720916 PQS720916 QAO720916 QKK720916 QUG720916 REC720916 RNY720916 RXU720916 SHQ720916 SRM720916 TBI720916 TLE720916 TVA720916 UEW720916 UOS720916 UYO720916 VIK720916 VSG720916 WCC720916 WLY720916 WVU720916 M786452 JI786452 TE786452 ADA786452 AMW786452 AWS786452 BGO786452 BQK786452 CAG786452 CKC786452 CTY786452 DDU786452 DNQ786452 DXM786452 EHI786452 ERE786452 FBA786452 FKW786452 FUS786452 GEO786452 GOK786452 GYG786452 HIC786452 HRY786452 IBU786452 ILQ786452 IVM786452 JFI786452 JPE786452 JZA786452 KIW786452 KSS786452 LCO786452 LMK786452 LWG786452 MGC786452 MPY786452 MZU786452 NJQ786452 NTM786452 ODI786452 ONE786452 OXA786452 PGW786452 PQS786452 QAO786452 QKK786452 QUG786452 REC786452 RNY786452 RXU786452 SHQ786452 SRM786452 TBI786452 TLE786452 TVA786452 UEW786452 UOS786452 UYO786452 VIK786452 VSG786452 WCC786452 WLY786452 WVU786452 M851988 JI851988 TE851988 ADA851988 AMW851988 AWS851988 BGO851988 BQK851988 CAG851988 CKC851988 CTY851988 DDU851988 DNQ851988 DXM851988 EHI851988 ERE851988 FBA851988 FKW851988 FUS851988 GEO851988 GOK851988 GYG851988 HIC851988 HRY851988 IBU851988 ILQ851988 IVM851988 JFI851988 JPE851988 JZA851988 KIW851988 KSS851988 LCO851988 LMK851988 LWG851988 MGC851988 MPY851988 MZU851988 NJQ851988 NTM851988 ODI851988 ONE851988 OXA851988 PGW851988 PQS851988 QAO851988 QKK851988 QUG851988 REC851988 RNY851988 RXU851988 SHQ851988 SRM851988 TBI851988 TLE851988 TVA851988 UEW851988 UOS851988 UYO851988 VIK851988 VSG851988 WCC851988 WLY851988 WVU851988 M917524 JI917524 TE917524 ADA917524 AMW917524 AWS917524 BGO917524 BQK917524 CAG917524 CKC917524 CTY917524 DDU917524 DNQ917524 DXM917524 EHI917524 ERE917524 FBA917524 FKW917524 FUS917524 GEO917524 GOK917524 GYG917524 HIC917524 HRY917524 IBU917524 ILQ917524 IVM917524 JFI917524 JPE917524 JZA917524 KIW917524 KSS917524 LCO917524 LMK917524 LWG917524 MGC917524 MPY917524 MZU917524 NJQ917524 NTM917524 ODI917524 ONE917524 OXA917524 PGW917524 PQS917524 QAO917524 QKK917524 QUG917524 REC917524 RNY917524 RXU917524 SHQ917524 SRM917524 TBI917524 TLE917524 TVA917524 UEW917524 UOS917524 UYO917524 VIK917524 VSG917524 WCC917524 WLY917524 WVU917524 M983060 JI983060 TE983060 ADA983060 AMW983060 AWS983060 BGO983060 BQK983060 CAG983060 CKC983060 CTY983060 DDU983060 DNQ983060 DXM983060 EHI983060 ERE983060 FBA983060 FKW983060 FUS983060 GEO983060 GOK983060 GYG983060 HIC983060 HRY983060 IBU983060 ILQ983060 IVM983060 JFI983060 JPE983060 JZA983060 KIW983060 KSS983060 LCO983060 LMK983060 LWG983060 MGC983060 MPY983060 MZU983060 NJQ983060 NTM983060 ODI983060 ONE983060 OXA983060 PGW983060 PQS983060 QAO983060 QKK983060 QUG983060 REC983060 RNY983060 RXU983060 SHQ983060 SRM983060 TBI983060 TLE983060 TVA983060 UEW983060 UOS983060 UYO983060 VIK983060 VSG983060 WCC983060 WLY983060 WVU983060 S14 JO12 TK12 ADG12 ANC12 AWY12 BGU12 BQQ12 CAM12 CKI12 CUE12 DEA12 DNW12 DXS12 EHO12 ERK12 FBG12 FLC12 FUY12 GEU12 GOQ12 GYM12 HII12 HSE12 ICA12 ILW12 IVS12 JFO12 JPK12 JZG12 KJC12 KSY12 LCU12 LMQ12 LWM12 MGI12 MQE12 NAA12 NJW12 NTS12 ODO12 ONK12 OXG12 PHC12 PQY12 QAU12 QKQ12 QUM12 REI12 ROE12 RYA12 SHW12 SRS12 TBO12 TLK12 TVG12 UFC12 UOY12 UYU12 VIQ12 VSM12 WCI12 WME12 WWA12 U65565 JQ65564 TM65564 ADI65564 ANE65564 AXA65564 BGW65564 BQS65564 CAO65564 CKK65564 CUG65564 DEC65564 DNY65564 DXU65564 EHQ65564 ERM65564 FBI65564 FLE65564 FVA65564 GEW65564 GOS65564 GYO65564 HIK65564 HSG65564 ICC65564 ILY65564 IVU65564 JFQ65564 JPM65564 JZI65564 KJE65564 KTA65564 LCW65564 LMS65564 LWO65564 MGK65564 MQG65564 NAC65564 NJY65564 NTU65564 ODQ65564 ONM65564 OXI65564 PHE65564 PRA65564 QAW65564 QKS65564 QUO65564 REK65564 ROG65564 RYC65564 SHY65564 SRU65564 TBQ65564 TLM65564 TVI65564 UFE65564 UPA65564 UYW65564 VIS65564 VSO65564 WCK65564 WMG65564 WWC65564 U131101 JQ131100 TM131100 ADI131100 ANE131100 AXA131100 BGW131100 BQS131100 CAO131100 CKK131100 CUG131100 DEC131100 DNY131100 DXU131100 EHQ131100 ERM131100 FBI131100 FLE131100 FVA131100 GEW131100 GOS131100 GYO131100 HIK131100 HSG131100 ICC131100 ILY131100 IVU131100 JFQ131100 JPM131100 JZI131100 KJE131100 KTA131100 LCW131100 LMS131100 LWO131100 MGK131100 MQG131100 NAC131100 NJY131100 NTU131100 ODQ131100 ONM131100 OXI131100 PHE131100 PRA131100 QAW131100 QKS131100 QUO131100 REK131100 ROG131100 RYC131100 SHY131100 SRU131100 TBQ131100 TLM131100 TVI131100 UFE131100 UPA131100 UYW131100 VIS131100 VSO131100 WCK131100 WMG131100 WWC131100 U196637 JQ196636 TM196636 ADI196636 ANE196636 AXA196636 BGW196636 BQS196636 CAO196636 CKK196636 CUG196636 DEC196636 DNY196636 DXU196636 EHQ196636 ERM196636 FBI196636 FLE196636 FVA196636 GEW196636 GOS196636 GYO196636 HIK196636 HSG196636 ICC196636 ILY196636 IVU196636 JFQ196636 JPM196636 JZI196636 KJE196636 KTA196636 LCW196636 LMS196636 LWO196636 MGK196636 MQG196636 NAC196636 NJY196636 NTU196636 ODQ196636 ONM196636 OXI196636 PHE196636 PRA196636 QAW196636 QKS196636 QUO196636 REK196636 ROG196636 RYC196636 SHY196636 SRU196636 TBQ196636 TLM196636 TVI196636 UFE196636 UPA196636 UYW196636 VIS196636 VSO196636 WCK196636 WMG196636 WWC196636 U262173 JQ262172 TM262172 ADI262172 ANE262172 AXA262172 BGW262172 BQS262172 CAO262172 CKK262172 CUG262172 DEC262172 DNY262172 DXU262172 EHQ262172 ERM262172 FBI262172 FLE262172 FVA262172 GEW262172 GOS262172 GYO262172 HIK262172 HSG262172 ICC262172 ILY262172 IVU262172 JFQ262172 JPM262172 JZI262172 KJE262172 KTA262172 LCW262172 LMS262172 LWO262172 MGK262172 MQG262172 NAC262172 NJY262172 NTU262172 ODQ262172 ONM262172 OXI262172 PHE262172 PRA262172 QAW262172 QKS262172 QUO262172 REK262172 ROG262172 RYC262172 SHY262172 SRU262172 TBQ262172 TLM262172 TVI262172 UFE262172 UPA262172 UYW262172 VIS262172 VSO262172 WCK262172 WMG262172 WWC262172 U327709 JQ327708 TM327708 ADI327708 ANE327708 AXA327708 BGW327708 BQS327708 CAO327708 CKK327708 CUG327708 DEC327708 DNY327708 DXU327708 EHQ327708 ERM327708 FBI327708 FLE327708 FVA327708 GEW327708 GOS327708 GYO327708 HIK327708 HSG327708 ICC327708 ILY327708 IVU327708 JFQ327708 JPM327708 JZI327708 KJE327708 KTA327708 LCW327708 LMS327708 LWO327708 MGK327708 MQG327708 NAC327708 NJY327708 NTU327708 ODQ327708 ONM327708 OXI327708 PHE327708 PRA327708 QAW327708 QKS327708 QUO327708 REK327708 ROG327708 RYC327708 SHY327708 SRU327708 TBQ327708 TLM327708 TVI327708 UFE327708 UPA327708 UYW327708 VIS327708 VSO327708 WCK327708 WMG327708 WWC327708 U393245 JQ393244 TM393244 ADI393244 ANE393244 AXA393244 BGW393244 BQS393244 CAO393244 CKK393244 CUG393244 DEC393244 DNY393244 DXU393244 EHQ393244 ERM393244 FBI393244 FLE393244 FVA393244 GEW393244 GOS393244 GYO393244 HIK393244 HSG393244 ICC393244 ILY393244 IVU393244 JFQ393244 JPM393244 JZI393244 KJE393244 KTA393244 LCW393244 LMS393244 LWO393244 MGK393244 MQG393244 NAC393244 NJY393244 NTU393244 ODQ393244 ONM393244 OXI393244 PHE393244 PRA393244 QAW393244 QKS393244 QUO393244 REK393244 ROG393244 RYC393244 SHY393244 SRU393244 TBQ393244 TLM393244 TVI393244 UFE393244 UPA393244 UYW393244 VIS393244 VSO393244 WCK393244 WMG393244 WWC393244 U458781 JQ458780 TM458780 ADI458780 ANE458780 AXA458780 BGW458780 BQS458780 CAO458780 CKK458780 CUG458780 DEC458780 DNY458780 DXU458780 EHQ458780 ERM458780 FBI458780 FLE458780 FVA458780 GEW458780 GOS458780 GYO458780 HIK458780 HSG458780 ICC458780 ILY458780 IVU458780 JFQ458780 JPM458780 JZI458780 KJE458780 KTA458780 LCW458780 LMS458780 LWO458780 MGK458780 MQG458780 NAC458780 NJY458780 NTU458780 ODQ458780 ONM458780 OXI458780 PHE458780 PRA458780 QAW458780 QKS458780 QUO458780 REK458780 ROG458780 RYC458780 SHY458780 SRU458780 TBQ458780 TLM458780 TVI458780 UFE458780 UPA458780 UYW458780 VIS458780 VSO458780 WCK458780 WMG458780 WWC458780 U524317 JQ524316 TM524316 ADI524316 ANE524316 AXA524316 BGW524316 BQS524316 CAO524316 CKK524316 CUG524316 DEC524316 DNY524316 DXU524316 EHQ524316 ERM524316 FBI524316 FLE524316 FVA524316 GEW524316 GOS524316 GYO524316 HIK524316 HSG524316 ICC524316 ILY524316 IVU524316 JFQ524316 JPM524316 JZI524316 KJE524316 KTA524316 LCW524316 LMS524316 LWO524316 MGK524316 MQG524316 NAC524316 NJY524316 NTU524316 ODQ524316 ONM524316 OXI524316 PHE524316 PRA524316 QAW524316 QKS524316 QUO524316 REK524316 ROG524316 RYC524316 SHY524316 SRU524316 TBQ524316 TLM524316 TVI524316 UFE524316 UPA524316 UYW524316 VIS524316 VSO524316 WCK524316 WMG524316 WWC524316 U589853 JQ589852 TM589852 ADI589852 ANE589852 AXA589852 BGW589852 BQS589852 CAO589852 CKK589852 CUG589852 DEC589852 DNY589852 DXU589852 EHQ589852 ERM589852 FBI589852 FLE589852 FVA589852 GEW589852 GOS589852 GYO589852 HIK589852 HSG589852 ICC589852 ILY589852 IVU589852 JFQ589852 JPM589852 JZI589852 KJE589852 KTA589852 LCW589852 LMS589852 LWO589852 MGK589852 MQG589852 NAC589852 NJY589852 NTU589852 ODQ589852 ONM589852 OXI589852 PHE589852 PRA589852 QAW589852 QKS589852 QUO589852 REK589852 ROG589852 RYC589852 SHY589852 SRU589852 TBQ589852 TLM589852 TVI589852 UFE589852 UPA589852 UYW589852 VIS589852 VSO589852 WCK589852 WMG589852 WWC589852 U655389 JQ655388 TM655388 ADI655388 ANE655388 AXA655388 BGW655388 BQS655388 CAO655388 CKK655388 CUG655388 DEC655388 DNY655388 DXU655388 EHQ655388 ERM655388 FBI655388 FLE655388 FVA655388 GEW655388 GOS655388 GYO655388 HIK655388 HSG655388 ICC655388 ILY655388 IVU655388 JFQ655388 JPM655388 JZI655388 KJE655388 KTA655388 LCW655388 LMS655388 LWO655388 MGK655388 MQG655388 NAC655388 NJY655388 NTU655388 ODQ655388 ONM655388 OXI655388 PHE655388 PRA655388 QAW655388 QKS655388 QUO655388 REK655388 ROG655388 RYC655388 SHY655388 SRU655388 TBQ655388 TLM655388 TVI655388 UFE655388 UPA655388 UYW655388 VIS655388 VSO655388 WCK655388 WMG655388 WWC655388 U720925 JQ720924 TM720924 ADI720924 ANE720924 AXA720924 BGW720924 BQS720924 CAO720924 CKK720924 CUG720924 DEC720924 DNY720924 DXU720924 EHQ720924 ERM720924 FBI720924 FLE720924 FVA720924 GEW720924 GOS720924 GYO720924 HIK720924 HSG720924 ICC720924 ILY720924 IVU720924 JFQ720924 JPM720924 JZI720924 KJE720924 KTA720924 LCW720924 LMS720924 LWO720924 MGK720924 MQG720924 NAC720924 NJY720924 NTU720924 ODQ720924 ONM720924 OXI720924 PHE720924 PRA720924 QAW720924 QKS720924 QUO720924 REK720924 ROG720924 RYC720924 SHY720924 SRU720924 TBQ720924 TLM720924 TVI720924 UFE720924 UPA720924 UYW720924 VIS720924 VSO720924 WCK720924 WMG720924 WWC720924 U786461 JQ786460 TM786460 ADI786460 ANE786460 AXA786460 BGW786460 BQS786460 CAO786460 CKK786460 CUG786460 DEC786460 DNY786460 DXU786460 EHQ786460 ERM786460 FBI786460 FLE786460 FVA786460 GEW786460 GOS786460 GYO786460 HIK786460 HSG786460 ICC786460 ILY786460 IVU786460 JFQ786460 JPM786460 JZI786460 KJE786460 KTA786460 LCW786460 LMS786460 LWO786460 MGK786460 MQG786460 NAC786460 NJY786460 NTU786460 ODQ786460 ONM786460 OXI786460 PHE786460 PRA786460 QAW786460 QKS786460 QUO786460 REK786460 ROG786460 RYC786460 SHY786460 SRU786460 TBQ786460 TLM786460 TVI786460 UFE786460 UPA786460 UYW786460 VIS786460 VSO786460 WCK786460 WMG786460 WWC786460 U851997 JQ851996 TM851996 ADI851996 ANE851996 AXA851996 BGW851996 BQS851996 CAO851996 CKK851996 CUG851996 DEC851996 DNY851996 DXU851996 EHQ851996 ERM851996 FBI851996 FLE851996 FVA851996 GEW851996 GOS851996 GYO851996 HIK851996 HSG851996 ICC851996 ILY851996 IVU851996 JFQ851996 JPM851996 JZI851996 KJE851996 KTA851996 LCW851996 LMS851996 LWO851996 MGK851996 MQG851996 NAC851996 NJY851996 NTU851996 ODQ851996 ONM851996 OXI851996 PHE851996 PRA851996 QAW851996 QKS851996 QUO851996 REK851996 ROG851996 RYC851996 SHY851996 SRU851996 TBQ851996 TLM851996 TVI851996 UFE851996 UPA851996 UYW851996 VIS851996 VSO851996 WCK851996 WMG851996 WWC851996 U917533 JQ917532 TM917532 ADI917532 ANE917532 AXA917532 BGW917532 BQS917532 CAO917532 CKK917532 CUG917532 DEC917532 DNY917532 DXU917532 EHQ917532 ERM917532 FBI917532 FLE917532 FVA917532 GEW917532 GOS917532 GYO917532 HIK917532 HSG917532 ICC917532 ILY917532 IVU917532 JFQ917532 JPM917532 JZI917532 KJE917532 KTA917532 LCW917532 LMS917532 LWO917532 MGK917532 MQG917532 NAC917532 NJY917532 NTU917532 ODQ917532 ONM917532 OXI917532 PHE917532 PRA917532 QAW917532 QKS917532 QUO917532 REK917532 ROG917532 RYC917532 SHY917532 SRU917532 TBQ917532 TLM917532 TVI917532 UFE917532 UPA917532 UYW917532 VIS917532 VSO917532 WCK917532 WMG917532 WWC917532 U983069 JQ983068 TM983068 ADI983068 ANE983068 AXA983068 BGW983068 BQS983068 CAO983068 CKK983068 CUG983068 DEC983068 DNY983068 DXU983068 EHQ983068 ERM983068 FBI983068 FLE983068 FVA983068 GEW983068 GOS983068 GYO983068 HIK983068 HSG983068 ICC983068 ILY983068 IVU983068 JFQ983068 JPM983068 JZI983068 KJE983068 KTA983068 LCW983068 LMS983068 LWO983068 MGK983068 MQG983068 NAC983068 NJY983068 NTU983068 ODQ983068 ONM983068 OXI983068 PHE983068 PRA983068 QAW983068 QKS983068 QUO983068 REK983068 ROG983068 RYC983068 SHY983068 SRU983068 TBQ983068 TLM983068 TVI983068 UFE983068 UPA983068 UYW983068 VIS983068 VSO983068 WCK983068 WMG983068 WWC983068 W4 JS4 TO4 ADK4 ANG4 AXC4 BGY4 BQU4 CAQ4 CKM4 CUI4 DEE4 DOA4 DXW4 EHS4 ERO4 FBK4 FLG4 FVC4 GEY4 GOU4 GYQ4 HIM4 HSI4 ICE4 IMA4 IVW4 JFS4 JPO4 JZK4 KJG4 KTC4 LCY4 LMU4 LWQ4 MGM4 MQI4 NAE4 NKA4 NTW4 ODS4 ONO4 OXK4 PHG4 PRC4 QAY4 QKU4 QUQ4 REM4 ROI4 RYE4 SIA4 SRW4 TBS4 TLO4 TVK4 UFG4 UPC4 UYY4 VIU4 VSQ4 WCM4 WMI4 WWE4 Y65558 JU65556 TQ65556 ADM65556 ANI65556 AXE65556 BHA65556 BQW65556 CAS65556 CKO65556 CUK65556 DEG65556 DOC65556 DXY65556 EHU65556 ERQ65556 FBM65556 FLI65556 FVE65556 GFA65556 GOW65556 GYS65556 HIO65556 HSK65556 ICG65556 IMC65556 IVY65556 JFU65556 JPQ65556 JZM65556 KJI65556 KTE65556 LDA65556 LMW65556 LWS65556 MGO65556 MQK65556 NAG65556 NKC65556 NTY65556 ODU65556 ONQ65556 OXM65556 PHI65556 PRE65556 QBA65556 QKW65556 QUS65556 REO65556 ROK65556 RYG65556 SIC65556 SRY65556 TBU65556 TLQ65556 TVM65556 UFI65556 UPE65556 UZA65556 VIW65556 VSS65556 WCO65556 WMK65556 WWG65556 Y131094 JU131092 TQ131092 ADM131092 ANI131092 AXE131092 BHA131092 BQW131092 CAS131092 CKO131092 CUK131092 DEG131092 DOC131092 DXY131092 EHU131092 ERQ131092 FBM131092 FLI131092 FVE131092 GFA131092 GOW131092 GYS131092 HIO131092 HSK131092 ICG131092 IMC131092 IVY131092 JFU131092 JPQ131092 JZM131092 KJI131092 KTE131092 LDA131092 LMW131092 LWS131092 MGO131092 MQK131092 NAG131092 NKC131092 NTY131092 ODU131092 ONQ131092 OXM131092 PHI131092 PRE131092 QBA131092 QKW131092 QUS131092 REO131092 ROK131092 RYG131092 SIC131092 SRY131092 TBU131092 TLQ131092 TVM131092 UFI131092 UPE131092 UZA131092 VIW131092 VSS131092 WCO131092 WMK131092 WWG131092 Y196630 JU196628 TQ196628 ADM196628 ANI196628 AXE196628 BHA196628 BQW196628 CAS196628 CKO196628 CUK196628 DEG196628 DOC196628 DXY196628 EHU196628 ERQ196628 FBM196628 FLI196628 FVE196628 GFA196628 GOW196628 GYS196628 HIO196628 HSK196628 ICG196628 IMC196628 IVY196628 JFU196628 JPQ196628 JZM196628 KJI196628 KTE196628 LDA196628 LMW196628 LWS196628 MGO196628 MQK196628 NAG196628 NKC196628 NTY196628 ODU196628 ONQ196628 OXM196628 PHI196628 PRE196628 QBA196628 QKW196628 QUS196628 REO196628 ROK196628 RYG196628 SIC196628 SRY196628 TBU196628 TLQ196628 TVM196628 UFI196628 UPE196628 UZA196628 VIW196628 VSS196628 WCO196628 WMK196628 WWG196628 Y262166 JU262164 TQ262164 ADM262164 ANI262164 AXE262164 BHA262164 BQW262164 CAS262164 CKO262164 CUK262164 DEG262164 DOC262164 DXY262164 EHU262164 ERQ262164 FBM262164 FLI262164 FVE262164 GFA262164 GOW262164 GYS262164 HIO262164 HSK262164 ICG262164 IMC262164 IVY262164 JFU262164 JPQ262164 JZM262164 KJI262164 KTE262164 LDA262164 LMW262164 LWS262164 MGO262164 MQK262164 NAG262164 NKC262164 NTY262164 ODU262164 ONQ262164 OXM262164 PHI262164 PRE262164 QBA262164 QKW262164 QUS262164 REO262164 ROK262164 RYG262164 SIC262164 SRY262164 TBU262164 TLQ262164 TVM262164 UFI262164 UPE262164 UZA262164 VIW262164 VSS262164 WCO262164 WMK262164 WWG262164 Y327702 JU327700 TQ327700 ADM327700 ANI327700 AXE327700 BHA327700 BQW327700 CAS327700 CKO327700 CUK327700 DEG327700 DOC327700 DXY327700 EHU327700 ERQ327700 FBM327700 FLI327700 FVE327700 GFA327700 GOW327700 GYS327700 HIO327700 HSK327700 ICG327700 IMC327700 IVY327700 JFU327700 JPQ327700 JZM327700 KJI327700 KTE327700 LDA327700 LMW327700 LWS327700 MGO327700 MQK327700 NAG327700 NKC327700 NTY327700 ODU327700 ONQ327700 OXM327700 PHI327700 PRE327700 QBA327700 QKW327700 QUS327700 REO327700 ROK327700 RYG327700 SIC327700 SRY327700 TBU327700 TLQ327700 TVM327700 UFI327700 UPE327700 UZA327700 VIW327700 VSS327700 WCO327700 WMK327700 WWG327700 Y393238 JU393236 TQ393236 ADM393236 ANI393236 AXE393236 BHA393236 BQW393236 CAS393236 CKO393236 CUK393236 DEG393236 DOC393236 DXY393236 EHU393236 ERQ393236 FBM393236 FLI393236 FVE393236 GFA393236 GOW393236 GYS393236 HIO393236 HSK393236 ICG393236 IMC393236 IVY393236 JFU393236 JPQ393236 JZM393236 KJI393236 KTE393236 LDA393236 LMW393236 LWS393236 MGO393236 MQK393236 NAG393236 NKC393236 NTY393236 ODU393236 ONQ393236 OXM393236 PHI393236 PRE393236 QBA393236 QKW393236 QUS393236 REO393236 ROK393236 RYG393236 SIC393236 SRY393236 TBU393236 TLQ393236 TVM393236 UFI393236 UPE393236 UZA393236 VIW393236 VSS393236 WCO393236 WMK393236 WWG393236 Y458774 JU458772 TQ458772 ADM458772 ANI458772 AXE458772 BHA458772 BQW458772 CAS458772 CKO458772 CUK458772 DEG458772 DOC458772 DXY458772 EHU458772 ERQ458772 FBM458772 FLI458772 FVE458772 GFA458772 GOW458772 GYS458772 HIO458772 HSK458772 ICG458772 IMC458772 IVY458772 JFU458772 JPQ458772 JZM458772 KJI458772 KTE458772 LDA458772 LMW458772 LWS458772 MGO458772 MQK458772 NAG458772 NKC458772 NTY458772 ODU458772 ONQ458772 OXM458772 PHI458772 PRE458772 QBA458772 QKW458772 QUS458772 REO458772 ROK458772 RYG458772 SIC458772 SRY458772 TBU458772 TLQ458772 TVM458772 UFI458772 UPE458772 UZA458772 VIW458772 VSS458772 WCO458772 WMK458772 WWG458772 Y524310 JU524308 TQ524308 ADM524308 ANI524308 AXE524308 BHA524308 BQW524308 CAS524308 CKO524308 CUK524308 DEG524308 DOC524308 DXY524308 EHU524308 ERQ524308 FBM524308 FLI524308 FVE524308 GFA524308 GOW524308 GYS524308 HIO524308 HSK524308 ICG524308 IMC524308 IVY524308 JFU524308 JPQ524308 JZM524308 KJI524308 KTE524308 LDA524308 LMW524308 LWS524308 MGO524308 MQK524308 NAG524308 NKC524308 NTY524308 ODU524308 ONQ524308 OXM524308 PHI524308 PRE524308 QBA524308 QKW524308 QUS524308 REO524308 ROK524308 RYG524308 SIC524308 SRY524308 TBU524308 TLQ524308 TVM524308 UFI524308 UPE524308 UZA524308 VIW524308 VSS524308 WCO524308 WMK524308 WWG524308 Y589846 JU589844 TQ589844 ADM589844 ANI589844 AXE589844 BHA589844 BQW589844 CAS589844 CKO589844 CUK589844 DEG589844 DOC589844 DXY589844 EHU589844 ERQ589844 FBM589844 FLI589844 FVE589844 GFA589844 GOW589844 GYS589844 HIO589844 HSK589844 ICG589844 IMC589844 IVY589844 JFU589844 JPQ589844 JZM589844 KJI589844 KTE589844 LDA589844 LMW589844 LWS589844 MGO589844 MQK589844 NAG589844 NKC589844 NTY589844 ODU589844 ONQ589844 OXM589844 PHI589844 PRE589844 QBA589844 QKW589844 QUS589844 REO589844 ROK589844 RYG589844 SIC589844 SRY589844 TBU589844 TLQ589844 TVM589844 UFI589844 UPE589844 UZA589844 VIW589844 VSS589844 WCO589844 WMK589844 WWG589844 Y655382 JU655380 TQ655380 ADM655380 ANI655380 AXE655380 BHA655380 BQW655380 CAS655380 CKO655380 CUK655380 DEG655380 DOC655380 DXY655380 EHU655380 ERQ655380 FBM655380 FLI655380 FVE655380 GFA655380 GOW655380 GYS655380 HIO655380 HSK655380 ICG655380 IMC655380 IVY655380 JFU655380 JPQ655380 JZM655380 KJI655380 KTE655380 LDA655380 LMW655380 LWS655380 MGO655380 MQK655380 NAG655380 NKC655380 NTY655380 ODU655380 ONQ655380 OXM655380 PHI655380 PRE655380 QBA655380 QKW655380 QUS655380 REO655380 ROK655380 RYG655380 SIC655380 SRY655380 TBU655380 TLQ655380 TVM655380 UFI655380 UPE655380 UZA655380 VIW655380 VSS655380 WCO655380 WMK655380 WWG655380 Y720918 JU720916 TQ720916 ADM720916 ANI720916 AXE720916 BHA720916 BQW720916 CAS720916 CKO720916 CUK720916 DEG720916 DOC720916 DXY720916 EHU720916 ERQ720916 FBM720916 FLI720916 FVE720916 GFA720916 GOW720916 GYS720916 HIO720916 HSK720916 ICG720916 IMC720916 IVY720916 JFU720916 JPQ720916 JZM720916 KJI720916 KTE720916 LDA720916 LMW720916 LWS720916 MGO720916 MQK720916 NAG720916 NKC720916 NTY720916 ODU720916 ONQ720916 OXM720916 PHI720916 PRE720916 QBA720916 QKW720916 QUS720916 REO720916 ROK720916 RYG720916 SIC720916 SRY720916 TBU720916 TLQ720916 TVM720916 UFI720916 UPE720916 UZA720916 VIW720916 VSS720916 WCO720916 WMK720916 WWG720916 Y786454 JU786452 TQ786452 ADM786452 ANI786452 AXE786452 BHA786452 BQW786452 CAS786452 CKO786452 CUK786452 DEG786452 DOC786452 DXY786452 EHU786452 ERQ786452 FBM786452 FLI786452 FVE786452 GFA786452 GOW786452 GYS786452 HIO786452 HSK786452 ICG786452 IMC786452 IVY786452 JFU786452 JPQ786452 JZM786452 KJI786452 KTE786452 LDA786452 LMW786452 LWS786452 MGO786452 MQK786452 NAG786452 NKC786452 NTY786452 ODU786452 ONQ786452 OXM786452 PHI786452 PRE786452 QBA786452 QKW786452 QUS786452 REO786452 ROK786452 RYG786452 SIC786452 SRY786452 TBU786452 TLQ786452 TVM786452 UFI786452 UPE786452 UZA786452 VIW786452 VSS786452 WCO786452 WMK786452 WWG786452 Y851990 JU851988 TQ851988 ADM851988 ANI851988 AXE851988 BHA851988 BQW851988 CAS851988 CKO851988 CUK851988 DEG851988 DOC851988 DXY851988 EHU851988 ERQ851988 FBM851988 FLI851988 FVE851988 GFA851988 GOW851988 GYS851988 HIO851988 HSK851988 ICG851988 IMC851988 IVY851988 JFU851988 JPQ851988 JZM851988 KJI851988 KTE851988 LDA851988 LMW851988 LWS851988 MGO851988 MQK851988 NAG851988 NKC851988 NTY851988 ODU851988 ONQ851988 OXM851988 PHI851988 PRE851988 QBA851988 QKW851988 QUS851988 REO851988 ROK851988 RYG851988 SIC851988 SRY851988 TBU851988 TLQ851988 TVM851988 UFI851988 UPE851988 UZA851988 VIW851988 VSS851988 WCO851988 WMK851988 WWG851988 Y917526 JU917524 TQ917524 ADM917524 ANI917524 AXE917524 BHA917524 BQW917524 CAS917524 CKO917524 CUK917524 DEG917524 DOC917524 DXY917524 EHU917524 ERQ917524 FBM917524 FLI917524 FVE917524 GFA917524 GOW917524 GYS917524 HIO917524 HSK917524 ICG917524 IMC917524 IVY917524 JFU917524 JPQ917524 JZM917524 KJI917524 KTE917524 LDA917524 LMW917524 LWS917524 MGO917524 MQK917524 NAG917524 NKC917524 NTY917524 ODU917524 ONQ917524 OXM917524 PHI917524 PRE917524 QBA917524 QKW917524 QUS917524 REO917524 ROK917524 RYG917524 SIC917524 SRY917524 TBU917524 TLQ917524 TVM917524 UFI917524 UPE917524 UZA917524 VIW917524 VSS917524 WCO917524 WMK917524 WWG917524 Y983062 JU983060 TQ983060 ADM983060 ANI983060 AXE983060 BHA983060 BQW983060 CAS983060 CKO983060 CUK983060 DEG983060 DOC983060 DXY983060 EHU983060 ERQ983060 FBM983060 FLI983060 FVE983060 GFA983060 GOW983060 GYS983060 HIO983060 HSK983060 ICG983060 IMC983060 IVY983060 JFU983060 JPQ983060 JZM983060 KJI983060 KTE983060 LDA983060 LMW983060 LWS983060 MGO983060 MQK983060 NAG983060 NKC983060 NTY983060 ODU983060 ONQ983060 OXM983060 PHI983060 PRE983060 QBA983060 QKW983060 QUS983060 REO983060 ROK983060 RYG983060 SIC983060 SRY983060 TBU983060 TLQ983060 TVM983060 UFI983060 UPE983060 UZA983060 VIW983060 VSS983060 WCO983060 WMK983060 WWG983060 O9 JK8 TG8 ADC8 AMY8 AWU8 BGQ8 BQM8 CAI8 CKE8 CUA8 DDW8 DNS8 DXO8 EHK8 ERG8 FBC8 FKY8 FUU8 GEQ8 GOM8 GYI8 HIE8 HSA8 IBW8 ILS8 IVO8 JFK8 JPG8 JZC8 KIY8 KSU8 LCQ8 LMM8 LWI8 MGE8 MQA8 MZW8 NJS8 NTO8 ODK8 ONG8 OXC8 PGY8 PQU8 QAQ8 QKM8 QUI8 REE8 ROA8 RXW8 SHS8 SRO8 TBK8 TLG8 TVC8 UEY8 UOU8 UYQ8 VIM8 VSI8 WCE8 WMA8 WVW8 Q65561 JM65560 TI65560 ADE65560 ANA65560 AWW65560 BGS65560 BQO65560 CAK65560 CKG65560 CUC65560 DDY65560 DNU65560 DXQ65560 EHM65560 ERI65560 FBE65560 FLA65560 FUW65560 GES65560 GOO65560 GYK65560 HIG65560 HSC65560 IBY65560 ILU65560 IVQ65560 JFM65560 JPI65560 JZE65560 KJA65560 KSW65560 LCS65560 LMO65560 LWK65560 MGG65560 MQC65560 MZY65560 NJU65560 NTQ65560 ODM65560 ONI65560 OXE65560 PHA65560 PQW65560 QAS65560 QKO65560 QUK65560 REG65560 ROC65560 RXY65560 SHU65560 SRQ65560 TBM65560 TLI65560 TVE65560 UFA65560 UOW65560 UYS65560 VIO65560 VSK65560 WCG65560 WMC65560 WVY65560 Q131097 JM131096 TI131096 ADE131096 ANA131096 AWW131096 BGS131096 BQO131096 CAK131096 CKG131096 CUC131096 DDY131096 DNU131096 DXQ131096 EHM131096 ERI131096 FBE131096 FLA131096 FUW131096 GES131096 GOO131096 GYK131096 HIG131096 HSC131096 IBY131096 ILU131096 IVQ131096 JFM131096 JPI131096 JZE131096 KJA131096 KSW131096 LCS131096 LMO131096 LWK131096 MGG131096 MQC131096 MZY131096 NJU131096 NTQ131096 ODM131096 ONI131096 OXE131096 PHA131096 PQW131096 QAS131096 QKO131096 QUK131096 REG131096 ROC131096 RXY131096 SHU131096 SRQ131096 TBM131096 TLI131096 TVE131096 UFA131096 UOW131096 UYS131096 VIO131096 VSK131096 WCG131096 WMC131096 WVY131096 Q196633 JM196632 TI196632 ADE196632 ANA196632 AWW196632 BGS196632 BQO196632 CAK196632 CKG196632 CUC196632 DDY196632 DNU196632 DXQ196632 EHM196632 ERI196632 FBE196632 FLA196632 FUW196632 GES196632 GOO196632 GYK196632 HIG196632 HSC196632 IBY196632 ILU196632 IVQ196632 JFM196632 JPI196632 JZE196632 KJA196632 KSW196632 LCS196632 LMO196632 LWK196632 MGG196632 MQC196632 MZY196632 NJU196632 NTQ196632 ODM196632 ONI196632 OXE196632 PHA196632 PQW196632 QAS196632 QKO196632 QUK196632 REG196632 ROC196632 RXY196632 SHU196632 SRQ196632 TBM196632 TLI196632 TVE196632 UFA196632 UOW196632 UYS196632 VIO196632 VSK196632 WCG196632 WMC196632 WVY196632 Q262169 JM262168 TI262168 ADE262168 ANA262168 AWW262168 BGS262168 BQO262168 CAK262168 CKG262168 CUC262168 DDY262168 DNU262168 DXQ262168 EHM262168 ERI262168 FBE262168 FLA262168 FUW262168 GES262168 GOO262168 GYK262168 HIG262168 HSC262168 IBY262168 ILU262168 IVQ262168 JFM262168 JPI262168 JZE262168 KJA262168 KSW262168 LCS262168 LMO262168 LWK262168 MGG262168 MQC262168 MZY262168 NJU262168 NTQ262168 ODM262168 ONI262168 OXE262168 PHA262168 PQW262168 QAS262168 QKO262168 QUK262168 REG262168 ROC262168 RXY262168 SHU262168 SRQ262168 TBM262168 TLI262168 TVE262168 UFA262168 UOW262168 UYS262168 VIO262168 VSK262168 WCG262168 WMC262168 WVY262168 Q327705 JM327704 TI327704 ADE327704 ANA327704 AWW327704 BGS327704 BQO327704 CAK327704 CKG327704 CUC327704 DDY327704 DNU327704 DXQ327704 EHM327704 ERI327704 FBE327704 FLA327704 FUW327704 GES327704 GOO327704 GYK327704 HIG327704 HSC327704 IBY327704 ILU327704 IVQ327704 JFM327704 JPI327704 JZE327704 KJA327704 KSW327704 LCS327704 LMO327704 LWK327704 MGG327704 MQC327704 MZY327704 NJU327704 NTQ327704 ODM327704 ONI327704 OXE327704 PHA327704 PQW327704 QAS327704 QKO327704 QUK327704 REG327704 ROC327704 RXY327704 SHU327704 SRQ327704 TBM327704 TLI327704 TVE327704 UFA327704 UOW327704 UYS327704 VIO327704 VSK327704 WCG327704 WMC327704 WVY327704 Q393241 JM393240 TI393240 ADE393240 ANA393240 AWW393240 BGS393240 BQO393240 CAK393240 CKG393240 CUC393240 DDY393240 DNU393240 DXQ393240 EHM393240 ERI393240 FBE393240 FLA393240 FUW393240 GES393240 GOO393240 GYK393240 HIG393240 HSC393240 IBY393240 ILU393240 IVQ393240 JFM393240 JPI393240 JZE393240 KJA393240 KSW393240 LCS393240 LMO393240 LWK393240 MGG393240 MQC393240 MZY393240 NJU393240 NTQ393240 ODM393240 ONI393240 OXE393240 PHA393240 PQW393240 QAS393240 QKO393240 QUK393240 REG393240 ROC393240 RXY393240 SHU393240 SRQ393240 TBM393240 TLI393240 TVE393240 UFA393240 UOW393240 UYS393240 VIO393240 VSK393240 WCG393240 WMC393240 WVY393240 Q458777 JM458776 TI458776 ADE458776 ANA458776 AWW458776 BGS458776 BQO458776 CAK458776 CKG458776 CUC458776 DDY458776 DNU458776 DXQ458776 EHM458776 ERI458776 FBE458776 FLA458776 FUW458776 GES458776 GOO458776 GYK458776 HIG458776 HSC458776 IBY458776 ILU458776 IVQ458776 JFM458776 JPI458776 JZE458776 KJA458776 KSW458776 LCS458776 LMO458776 LWK458776 MGG458776 MQC458776 MZY458776 NJU458776 NTQ458776 ODM458776 ONI458776 OXE458776 PHA458776 PQW458776 QAS458776 QKO458776 QUK458776 REG458776 ROC458776 RXY458776 SHU458776 SRQ458776 TBM458776 TLI458776 TVE458776 UFA458776 UOW458776 UYS458776 VIO458776 VSK458776 WCG458776 WMC458776 WVY458776 Q524313 JM524312 TI524312 ADE524312 ANA524312 AWW524312 BGS524312 BQO524312 CAK524312 CKG524312 CUC524312 DDY524312 DNU524312 DXQ524312 EHM524312 ERI524312 FBE524312 FLA524312 FUW524312 GES524312 GOO524312 GYK524312 HIG524312 HSC524312 IBY524312 ILU524312 IVQ524312 JFM524312 JPI524312 JZE524312 KJA524312 KSW524312 LCS524312 LMO524312 LWK524312 MGG524312 MQC524312 MZY524312 NJU524312 NTQ524312 ODM524312 ONI524312 OXE524312 PHA524312 PQW524312 QAS524312 QKO524312 QUK524312 REG524312 ROC524312 RXY524312 SHU524312 SRQ524312 TBM524312 TLI524312 TVE524312 UFA524312 UOW524312 UYS524312 VIO524312 VSK524312 WCG524312 WMC524312 WVY524312 Q589849 JM589848 TI589848 ADE589848 ANA589848 AWW589848 BGS589848 BQO589848 CAK589848 CKG589848 CUC589848 DDY589848 DNU589848 DXQ589848 EHM589848 ERI589848 FBE589848 FLA589848 FUW589848 GES589848 GOO589848 GYK589848 HIG589848 HSC589848 IBY589848 ILU589848 IVQ589848 JFM589848 JPI589848 JZE589848 KJA589848 KSW589848 LCS589848 LMO589848 LWK589848 MGG589848 MQC589848 MZY589848 NJU589848 NTQ589848 ODM589848 ONI589848 OXE589848 PHA589848 PQW589848 QAS589848 QKO589848 QUK589848 REG589848 ROC589848 RXY589848 SHU589848 SRQ589848 TBM589848 TLI589848 TVE589848 UFA589848 UOW589848 UYS589848 VIO589848 VSK589848 WCG589848 WMC589848 WVY589848 Q655385 JM655384 TI655384 ADE655384 ANA655384 AWW655384 BGS655384 BQO655384 CAK655384 CKG655384 CUC655384 DDY655384 DNU655384 DXQ655384 EHM655384 ERI655384 FBE655384 FLA655384 FUW655384 GES655384 GOO655384 GYK655384 HIG655384 HSC655384 IBY655384 ILU655384 IVQ655384 JFM655384 JPI655384 JZE655384 KJA655384 KSW655384 LCS655384 LMO655384 LWK655384 MGG655384 MQC655384 MZY655384 NJU655384 NTQ655384 ODM655384 ONI655384 OXE655384 PHA655384 PQW655384 QAS655384 QKO655384 QUK655384 REG655384 ROC655384 RXY655384 SHU655384 SRQ655384 TBM655384 TLI655384 TVE655384 UFA655384 UOW655384 UYS655384 VIO655384 VSK655384 WCG655384 WMC655384 WVY655384 Q720921 JM720920 TI720920 ADE720920 ANA720920 AWW720920 BGS720920 BQO720920 CAK720920 CKG720920 CUC720920 DDY720920 DNU720920 DXQ720920 EHM720920 ERI720920 FBE720920 FLA720920 FUW720920 GES720920 GOO720920 GYK720920 HIG720920 HSC720920 IBY720920 ILU720920 IVQ720920 JFM720920 JPI720920 JZE720920 KJA720920 KSW720920 LCS720920 LMO720920 LWK720920 MGG720920 MQC720920 MZY720920 NJU720920 NTQ720920 ODM720920 ONI720920 OXE720920 PHA720920 PQW720920 QAS720920 QKO720920 QUK720920 REG720920 ROC720920 RXY720920 SHU720920 SRQ720920 TBM720920 TLI720920 TVE720920 UFA720920 UOW720920 UYS720920 VIO720920 VSK720920 WCG720920 WMC720920 WVY720920 Q786457 JM786456 TI786456 ADE786456 ANA786456 AWW786456 BGS786456 BQO786456 CAK786456 CKG786456 CUC786456 DDY786456 DNU786456 DXQ786456 EHM786456 ERI786456 FBE786456 FLA786456 FUW786456 GES786456 GOO786456 GYK786456 HIG786456 HSC786456 IBY786456 ILU786456 IVQ786456 JFM786456 JPI786456 JZE786456 KJA786456 KSW786456 LCS786456 LMO786456 LWK786456 MGG786456 MQC786456 MZY786456 NJU786456 NTQ786456 ODM786456 ONI786456 OXE786456 PHA786456 PQW786456 QAS786456 QKO786456 QUK786456 REG786456 ROC786456 RXY786456 SHU786456 SRQ786456 TBM786456 TLI786456 TVE786456 UFA786456 UOW786456 UYS786456 VIO786456 VSK786456 WCG786456 WMC786456 WVY786456 Q851993 JM851992 TI851992 ADE851992 ANA851992 AWW851992 BGS851992 BQO851992 CAK851992 CKG851992 CUC851992 DDY851992 DNU851992 DXQ851992 EHM851992 ERI851992 FBE851992 FLA851992 FUW851992 GES851992 GOO851992 GYK851992 HIG851992 HSC851992 IBY851992 ILU851992 IVQ851992 JFM851992 JPI851992 JZE851992 KJA851992 KSW851992 LCS851992 LMO851992 LWK851992 MGG851992 MQC851992 MZY851992 NJU851992 NTQ851992 ODM851992 ONI851992 OXE851992 PHA851992 PQW851992 QAS851992 QKO851992 QUK851992 REG851992 ROC851992 RXY851992 SHU851992 SRQ851992 TBM851992 TLI851992 TVE851992 UFA851992 UOW851992 UYS851992 VIO851992 VSK851992 WCG851992 WMC851992 WVY851992 Q917529 JM917528 TI917528 ADE917528 ANA917528 AWW917528 BGS917528 BQO917528 CAK917528 CKG917528 CUC917528 DDY917528 DNU917528 DXQ917528 EHM917528 ERI917528 FBE917528 FLA917528 FUW917528 GES917528 GOO917528 GYK917528 HIG917528 HSC917528 IBY917528 ILU917528 IVQ917528 JFM917528 JPI917528 JZE917528 KJA917528 KSW917528 LCS917528 LMO917528 LWK917528 MGG917528 MQC917528 MZY917528 NJU917528 NTQ917528 ODM917528 ONI917528 OXE917528 PHA917528 PQW917528 QAS917528 QKO917528 QUK917528 REG917528 ROC917528 RXY917528 SHU917528 SRQ917528 TBM917528 TLI917528 TVE917528 UFA917528 UOW917528 UYS917528 VIO917528 VSK917528 WCG917528 WMC917528 WVY917528 Q983065 JM983064 TI983064 ADE983064 ANA983064 AWW983064 BGS983064 BQO983064 CAK983064 CKG983064 CUC983064 DDY983064 DNU983064 DXQ983064 EHM983064 ERI983064 FBE983064 FLA983064 FUW983064 GES983064 GOO983064 GYK983064 HIG983064 HSC983064 IBY983064 ILU983064 IVQ983064 JFM983064 JPI983064 JZE983064 KJA983064 KSW983064 LCS983064 LMO983064 LWK983064 MGG983064 MQC983064 MZY983064 NJU983064 NTQ983064 ODM983064 ONI983064 OXE983064 PHA983064 PQW983064 QAS983064 QKO983064 QUK983064 REG983064 ROC983064 RXY983064 SHU983064 SRQ983064 TBM983064 TLI983064 TVE983064 UFA983064 UOW983064 UYS983064 VIO983064 VSK983064 WCG983064 WMC983064 WVY983064 O14 JK12 TG12 ADC12 AMY12 AWU12 BGQ12 BQM12 CAI12 CKE12 CUA12 DDW12 DNS12 DXO12 EHK12 ERG12 FBC12 FKY12 FUU12 GEQ12 GOM12 GYI12 HIE12 HSA12 IBW12 ILS12 IVO12 JFK12 JPG12 JZC12 KIY12 KSU12 LCQ12 LMM12 LWI12 MGE12 MQA12 MZW12 NJS12 NTO12 ODK12 ONG12 OXC12 PGY12 PQU12 QAQ12 QKM12 QUI12 REE12 ROA12 RXW12 SHS12 SRO12 TBK12 TLG12 TVC12 UEY12 UOU12 UYQ12 VIM12 VSI12 WCE12 WMA12 WVW12 Q65565 JM65564 TI65564 ADE65564 ANA65564 AWW65564 BGS65564 BQO65564 CAK65564 CKG65564 CUC65564 DDY65564 DNU65564 DXQ65564 EHM65564 ERI65564 FBE65564 FLA65564 FUW65564 GES65564 GOO65564 GYK65564 HIG65564 HSC65564 IBY65564 ILU65564 IVQ65564 JFM65564 JPI65564 JZE65564 KJA65564 KSW65564 LCS65564 LMO65564 LWK65564 MGG65564 MQC65564 MZY65564 NJU65564 NTQ65564 ODM65564 ONI65564 OXE65564 PHA65564 PQW65564 QAS65564 QKO65564 QUK65564 REG65564 ROC65564 RXY65564 SHU65564 SRQ65564 TBM65564 TLI65564 TVE65564 UFA65564 UOW65564 UYS65564 VIO65564 VSK65564 WCG65564 WMC65564 WVY65564 Q131101 JM131100 TI131100 ADE131100 ANA131100 AWW131100 BGS131100 BQO131100 CAK131100 CKG131100 CUC131100 DDY131100 DNU131100 DXQ131100 EHM131100 ERI131100 FBE131100 FLA131100 FUW131100 GES131100 GOO131100 GYK131100 HIG131100 HSC131100 IBY131100 ILU131100 IVQ131100 JFM131100 JPI131100 JZE131100 KJA131100 KSW131100 LCS131100 LMO131100 LWK131100 MGG131100 MQC131100 MZY131100 NJU131100 NTQ131100 ODM131100 ONI131100 OXE131100 PHA131100 PQW131100 QAS131100 QKO131100 QUK131100 REG131100 ROC131100 RXY131100 SHU131100 SRQ131100 TBM131100 TLI131100 TVE131100 UFA131100 UOW131100 UYS131100 VIO131100 VSK131100 WCG131100 WMC131100 WVY131100 Q196637 JM196636 TI196636 ADE196636 ANA196636 AWW196636 BGS196636 BQO196636 CAK196636 CKG196636 CUC196636 DDY196636 DNU196636 DXQ196636 EHM196636 ERI196636 FBE196636 FLA196636 FUW196636 GES196636 GOO196636 GYK196636 HIG196636 HSC196636 IBY196636 ILU196636 IVQ196636 JFM196636 JPI196636 JZE196636 KJA196636 KSW196636 LCS196636 LMO196636 LWK196636 MGG196636 MQC196636 MZY196636 NJU196636 NTQ196636 ODM196636 ONI196636 OXE196636 PHA196636 PQW196636 QAS196636 QKO196636 QUK196636 REG196636 ROC196636 RXY196636 SHU196636 SRQ196636 TBM196636 TLI196636 TVE196636 UFA196636 UOW196636 UYS196636 VIO196636 VSK196636 WCG196636 WMC196636 WVY196636 Q262173 JM262172 TI262172 ADE262172 ANA262172 AWW262172 BGS262172 BQO262172 CAK262172 CKG262172 CUC262172 DDY262172 DNU262172 DXQ262172 EHM262172 ERI262172 FBE262172 FLA262172 FUW262172 GES262172 GOO262172 GYK262172 HIG262172 HSC262172 IBY262172 ILU262172 IVQ262172 JFM262172 JPI262172 JZE262172 KJA262172 KSW262172 LCS262172 LMO262172 LWK262172 MGG262172 MQC262172 MZY262172 NJU262172 NTQ262172 ODM262172 ONI262172 OXE262172 PHA262172 PQW262172 QAS262172 QKO262172 QUK262172 REG262172 ROC262172 RXY262172 SHU262172 SRQ262172 TBM262172 TLI262172 TVE262172 UFA262172 UOW262172 UYS262172 VIO262172 VSK262172 WCG262172 WMC262172 WVY262172 Q327709 JM327708 TI327708 ADE327708 ANA327708 AWW327708 BGS327708 BQO327708 CAK327708 CKG327708 CUC327708 DDY327708 DNU327708 DXQ327708 EHM327708 ERI327708 FBE327708 FLA327708 FUW327708 GES327708 GOO327708 GYK327708 HIG327708 HSC327708 IBY327708 ILU327708 IVQ327708 JFM327708 JPI327708 JZE327708 KJA327708 KSW327708 LCS327708 LMO327708 LWK327708 MGG327708 MQC327708 MZY327708 NJU327708 NTQ327708 ODM327708 ONI327708 OXE327708 PHA327708 PQW327708 QAS327708 QKO327708 QUK327708 REG327708 ROC327708 RXY327708 SHU327708 SRQ327708 TBM327708 TLI327708 TVE327708 UFA327708 UOW327708 UYS327708 VIO327708 VSK327708 WCG327708 WMC327708 WVY327708 Q393245 JM393244 TI393244 ADE393244 ANA393244 AWW393244 BGS393244 BQO393244 CAK393244 CKG393244 CUC393244 DDY393244 DNU393244 DXQ393244 EHM393244 ERI393244 FBE393244 FLA393244 FUW393244 GES393244 GOO393244 GYK393244 HIG393244 HSC393244 IBY393244 ILU393244 IVQ393244 JFM393244 JPI393244 JZE393244 KJA393244 KSW393244 LCS393244 LMO393244 LWK393244 MGG393244 MQC393244 MZY393244 NJU393244 NTQ393244 ODM393244 ONI393244 OXE393244 PHA393244 PQW393244 QAS393244 QKO393244 QUK393244 REG393244 ROC393244 RXY393244 SHU393244 SRQ393244 TBM393244 TLI393244 TVE393244 UFA393244 UOW393244 UYS393244 VIO393244 VSK393244 WCG393244 WMC393244 WVY393244 Q458781 JM458780 TI458780 ADE458780 ANA458780 AWW458780 BGS458780 BQO458780 CAK458780 CKG458780 CUC458780 DDY458780 DNU458780 DXQ458780 EHM458780 ERI458780 FBE458780 FLA458780 FUW458780 GES458780 GOO458780 GYK458780 HIG458780 HSC458780 IBY458780 ILU458780 IVQ458780 JFM458780 JPI458780 JZE458780 KJA458780 KSW458780 LCS458780 LMO458780 LWK458780 MGG458780 MQC458780 MZY458780 NJU458780 NTQ458780 ODM458780 ONI458780 OXE458780 PHA458780 PQW458780 QAS458780 QKO458780 QUK458780 REG458780 ROC458780 RXY458780 SHU458780 SRQ458780 TBM458780 TLI458780 TVE458780 UFA458780 UOW458780 UYS458780 VIO458780 VSK458780 WCG458780 WMC458780 WVY458780 Q524317 JM524316 TI524316 ADE524316 ANA524316 AWW524316 BGS524316 BQO524316 CAK524316 CKG524316 CUC524316 DDY524316 DNU524316 DXQ524316 EHM524316 ERI524316 FBE524316 FLA524316 FUW524316 GES524316 GOO524316 GYK524316 HIG524316 HSC524316 IBY524316 ILU524316 IVQ524316 JFM524316 JPI524316 JZE524316 KJA524316 KSW524316 LCS524316 LMO524316 LWK524316 MGG524316 MQC524316 MZY524316 NJU524316 NTQ524316 ODM524316 ONI524316 OXE524316 PHA524316 PQW524316 QAS524316 QKO524316 QUK524316 REG524316 ROC524316 RXY524316 SHU524316 SRQ524316 TBM524316 TLI524316 TVE524316 UFA524316 UOW524316 UYS524316 VIO524316 VSK524316 WCG524316 WMC524316 WVY524316 Q589853 JM589852 TI589852 ADE589852 ANA589852 AWW589852 BGS589852 BQO589852 CAK589852 CKG589852 CUC589852 DDY589852 DNU589852 DXQ589852 EHM589852 ERI589852 FBE589852 FLA589852 FUW589852 GES589852 GOO589852 GYK589852 HIG589852 HSC589852 IBY589852 ILU589852 IVQ589852 JFM589852 JPI589852 JZE589852 KJA589852 KSW589852 LCS589852 LMO589852 LWK589852 MGG589852 MQC589852 MZY589852 NJU589852 NTQ589852 ODM589852 ONI589852 OXE589852 PHA589852 PQW589852 QAS589852 QKO589852 QUK589852 REG589852 ROC589852 RXY589852 SHU589852 SRQ589852 TBM589852 TLI589852 TVE589852 UFA589852 UOW589852 UYS589852 VIO589852 VSK589852 WCG589852 WMC589852 WVY589852 Q655389 JM655388 TI655388 ADE655388 ANA655388 AWW655388 BGS655388 BQO655388 CAK655388 CKG655388 CUC655388 DDY655388 DNU655388 DXQ655388 EHM655388 ERI655388 FBE655388 FLA655388 FUW655388 GES655388 GOO655388 GYK655388 HIG655388 HSC655388 IBY655388 ILU655388 IVQ655388 JFM655388 JPI655388 JZE655388 KJA655388 KSW655388 LCS655388 LMO655388 LWK655388 MGG655388 MQC655388 MZY655388 NJU655388 NTQ655388 ODM655388 ONI655388 OXE655388 PHA655388 PQW655388 QAS655388 QKO655388 QUK655388 REG655388 ROC655388 RXY655388 SHU655388 SRQ655388 TBM655388 TLI655388 TVE655388 UFA655388 UOW655388 UYS655388 VIO655388 VSK655388 WCG655388 WMC655388 WVY655388 Q720925 JM720924 TI720924 ADE720924 ANA720924 AWW720924 BGS720924 BQO720924 CAK720924 CKG720924 CUC720924 DDY720924 DNU720924 DXQ720924 EHM720924 ERI720924 FBE720924 FLA720924 FUW720924 GES720924 GOO720924 GYK720924 HIG720924 HSC720924 IBY720924 ILU720924 IVQ720924 JFM720924 JPI720924 JZE720924 KJA720924 KSW720924 LCS720924 LMO720924 LWK720924 MGG720924 MQC720924 MZY720924 NJU720924 NTQ720924 ODM720924 ONI720924 OXE720924 PHA720924 PQW720924 QAS720924 QKO720924 QUK720924 REG720924 ROC720924 RXY720924 SHU720924 SRQ720924 TBM720924 TLI720924 TVE720924 UFA720924 UOW720924 UYS720924 VIO720924 VSK720924 WCG720924 WMC720924 WVY720924 Q786461 JM786460 TI786460 ADE786460 ANA786460 AWW786460 BGS786460 BQO786460 CAK786460 CKG786460 CUC786460 DDY786460 DNU786460 DXQ786460 EHM786460 ERI786460 FBE786460 FLA786460 FUW786460 GES786460 GOO786460 GYK786460 HIG786460 HSC786460 IBY786460 ILU786460 IVQ786460 JFM786460 JPI786460 JZE786460 KJA786460 KSW786460 LCS786460 LMO786460 LWK786460 MGG786460 MQC786460 MZY786460 NJU786460 NTQ786460 ODM786460 ONI786460 OXE786460 PHA786460 PQW786460 QAS786460 QKO786460 QUK786460 REG786460 ROC786460 RXY786460 SHU786460 SRQ786460 TBM786460 TLI786460 TVE786460 UFA786460 UOW786460 UYS786460 VIO786460 VSK786460 WCG786460 WMC786460 WVY786460 Q851997 JM851996 TI851996 ADE851996 ANA851996 AWW851996 BGS851996 BQO851996 CAK851996 CKG851996 CUC851996 DDY851996 DNU851996 DXQ851996 EHM851996 ERI851996 FBE851996 FLA851996 FUW851996 GES851996 GOO851996 GYK851996 HIG851996 HSC851996 IBY851996 ILU851996 IVQ851996 JFM851996 JPI851996 JZE851996 KJA851996 KSW851996 LCS851996 LMO851996 LWK851996 MGG851996 MQC851996 MZY851996 NJU851996 NTQ851996 ODM851996 ONI851996 OXE851996 PHA851996 PQW851996 QAS851996 QKO851996 QUK851996 REG851996 ROC851996 RXY851996 SHU851996 SRQ851996 TBM851996 TLI851996 TVE851996 UFA851996 UOW851996 UYS851996 VIO851996 VSK851996 WCG851996 WMC851996 WVY851996 Q917533 JM917532 TI917532 ADE917532 ANA917532 AWW917532 BGS917532 BQO917532 CAK917532 CKG917532 CUC917532 DDY917532 DNU917532 DXQ917532 EHM917532 ERI917532 FBE917532 FLA917532 FUW917532 GES917532 GOO917532 GYK917532 HIG917532 HSC917532 IBY917532 ILU917532 IVQ917532 JFM917532 JPI917532 JZE917532 KJA917532 KSW917532 LCS917532 LMO917532 LWK917532 MGG917532 MQC917532 MZY917532 NJU917532 NTQ917532 ODM917532 ONI917532 OXE917532 PHA917532 PQW917532 QAS917532 QKO917532 QUK917532 REG917532 ROC917532 RXY917532 SHU917532 SRQ917532 TBM917532 TLI917532 TVE917532 UFA917532 UOW917532 UYS917532 VIO917532 VSK917532 WCG917532 WMC917532 WVY917532 Q983069 JM983068 TI983068 ADE983068 ANA983068 AWW983068 BGS983068 BQO983068 CAK983068 CKG983068 CUC983068 DDY983068 DNU983068 DXQ983068 EHM983068 ERI983068 FBE983068 FLA983068 FUW983068 GES983068 GOO983068 GYK983068 HIG983068 HSC983068 IBY983068 ILU983068 IVQ983068 JFM983068 JPI983068 JZE983068 KJA983068 KSW983068 LCS983068 LMO983068 LWK983068 MGG983068 MQC983068 MZY983068 NJU983068 NTQ983068 ODM983068 ONI983068 OXE983068 PHA983068 PQW983068 QAS983068 QKO983068 QUK983068 REG983068 ROC983068 RXY983068 SHU983068 SRQ983068 TBM983068 TLI983068 TVE983068 UFA983068 UOW983068 UYS983068 VIO983068 VSK983068 WCG983068 WMC983068 WVY983068 O4 JK4 TG4 ADC4 AMY4 AWU4 BGQ4 BQM4 CAI4 CKE4 CUA4 DDW4 DNS4 DXO4 EHK4 ERG4 FBC4 FKY4 FUU4 GEQ4 GOM4 GYI4 HIE4 HSA4 IBW4 ILS4 IVO4 JFK4 JPG4 JZC4 KIY4 KSU4 LCQ4 LMM4 LWI4 MGE4 MQA4 MZW4 NJS4 NTO4 ODK4 ONG4 OXC4 PGY4 PQU4 QAQ4 QKM4 QUI4 REE4 ROA4 RXW4 SHS4 SRO4 TBK4 TLG4 TVC4 UEY4 UOU4 UYQ4 VIM4 VSI4 WCE4 WMA4 WVW4 Q65557 JM65556 TI65556 ADE65556 ANA65556 AWW65556 BGS65556 BQO65556 CAK65556 CKG65556 CUC65556 DDY65556 DNU65556 DXQ65556 EHM65556 ERI65556 FBE65556 FLA65556 FUW65556 GES65556 GOO65556 GYK65556 HIG65556 HSC65556 IBY65556 ILU65556 IVQ65556 JFM65556 JPI65556 JZE65556 KJA65556 KSW65556 LCS65556 LMO65556 LWK65556 MGG65556 MQC65556 MZY65556 NJU65556 NTQ65556 ODM65556 ONI65556 OXE65556 PHA65556 PQW65556 QAS65556 QKO65556 QUK65556 REG65556 ROC65556 RXY65556 SHU65556 SRQ65556 TBM65556 TLI65556 TVE65556 UFA65556 UOW65556 UYS65556 VIO65556 VSK65556 WCG65556 WMC65556 WVY65556 Q131093 JM131092 TI131092 ADE131092 ANA131092 AWW131092 BGS131092 BQO131092 CAK131092 CKG131092 CUC131092 DDY131092 DNU131092 DXQ131092 EHM131092 ERI131092 FBE131092 FLA131092 FUW131092 GES131092 GOO131092 GYK131092 HIG131092 HSC131092 IBY131092 ILU131092 IVQ131092 JFM131092 JPI131092 JZE131092 KJA131092 KSW131092 LCS131092 LMO131092 LWK131092 MGG131092 MQC131092 MZY131092 NJU131092 NTQ131092 ODM131092 ONI131092 OXE131092 PHA131092 PQW131092 QAS131092 QKO131092 QUK131092 REG131092 ROC131092 RXY131092 SHU131092 SRQ131092 TBM131092 TLI131092 TVE131092 UFA131092 UOW131092 UYS131092 VIO131092 VSK131092 WCG131092 WMC131092 WVY131092 Q196629 JM196628 TI196628 ADE196628 ANA196628 AWW196628 BGS196628 BQO196628 CAK196628 CKG196628 CUC196628 DDY196628 DNU196628 DXQ196628 EHM196628 ERI196628 FBE196628 FLA196628 FUW196628 GES196628 GOO196628 GYK196628 HIG196628 HSC196628 IBY196628 ILU196628 IVQ196628 JFM196628 JPI196628 JZE196628 KJA196628 KSW196628 LCS196628 LMO196628 LWK196628 MGG196628 MQC196628 MZY196628 NJU196628 NTQ196628 ODM196628 ONI196628 OXE196628 PHA196628 PQW196628 QAS196628 QKO196628 QUK196628 REG196628 ROC196628 RXY196628 SHU196628 SRQ196628 TBM196628 TLI196628 TVE196628 UFA196628 UOW196628 UYS196628 VIO196628 VSK196628 WCG196628 WMC196628 WVY196628 Q262165 JM262164 TI262164 ADE262164 ANA262164 AWW262164 BGS262164 BQO262164 CAK262164 CKG262164 CUC262164 DDY262164 DNU262164 DXQ262164 EHM262164 ERI262164 FBE262164 FLA262164 FUW262164 GES262164 GOO262164 GYK262164 HIG262164 HSC262164 IBY262164 ILU262164 IVQ262164 JFM262164 JPI262164 JZE262164 KJA262164 KSW262164 LCS262164 LMO262164 LWK262164 MGG262164 MQC262164 MZY262164 NJU262164 NTQ262164 ODM262164 ONI262164 OXE262164 PHA262164 PQW262164 QAS262164 QKO262164 QUK262164 REG262164 ROC262164 RXY262164 SHU262164 SRQ262164 TBM262164 TLI262164 TVE262164 UFA262164 UOW262164 UYS262164 VIO262164 VSK262164 WCG262164 WMC262164 WVY262164 Q327701 JM327700 TI327700 ADE327700 ANA327700 AWW327700 BGS327700 BQO327700 CAK327700 CKG327700 CUC327700 DDY327700 DNU327700 DXQ327700 EHM327700 ERI327700 FBE327700 FLA327700 FUW327700 GES327700 GOO327700 GYK327700 HIG327700 HSC327700 IBY327700 ILU327700 IVQ327700 JFM327700 JPI327700 JZE327700 KJA327700 KSW327700 LCS327700 LMO327700 LWK327700 MGG327700 MQC327700 MZY327700 NJU327700 NTQ327700 ODM327700 ONI327700 OXE327700 PHA327700 PQW327700 QAS327700 QKO327700 QUK327700 REG327700 ROC327700 RXY327700 SHU327700 SRQ327700 TBM327700 TLI327700 TVE327700 UFA327700 UOW327700 UYS327700 VIO327700 VSK327700 WCG327700 WMC327700 WVY327700 Q393237 JM393236 TI393236 ADE393236 ANA393236 AWW393236 BGS393236 BQO393236 CAK393236 CKG393236 CUC393236 DDY393236 DNU393236 DXQ393236 EHM393236 ERI393236 FBE393236 FLA393236 FUW393236 GES393236 GOO393236 GYK393236 HIG393236 HSC393236 IBY393236 ILU393236 IVQ393236 JFM393236 JPI393236 JZE393236 KJA393236 KSW393236 LCS393236 LMO393236 LWK393236 MGG393236 MQC393236 MZY393236 NJU393236 NTQ393236 ODM393236 ONI393236 OXE393236 PHA393236 PQW393236 QAS393236 QKO393236 QUK393236 REG393236 ROC393236 RXY393236 SHU393236 SRQ393236 TBM393236 TLI393236 TVE393236 UFA393236 UOW393236 UYS393236 VIO393236 VSK393236 WCG393236 WMC393236 WVY393236 Q458773 JM458772 TI458772 ADE458772 ANA458772 AWW458772 BGS458772 BQO458772 CAK458772 CKG458772 CUC458772 DDY458772 DNU458772 DXQ458772 EHM458772 ERI458772 FBE458772 FLA458772 FUW458772 GES458772 GOO458772 GYK458772 HIG458772 HSC458772 IBY458772 ILU458772 IVQ458772 JFM458772 JPI458772 JZE458772 KJA458772 KSW458772 LCS458772 LMO458772 LWK458772 MGG458772 MQC458772 MZY458772 NJU458772 NTQ458772 ODM458772 ONI458772 OXE458772 PHA458772 PQW458772 QAS458772 QKO458772 QUK458772 REG458772 ROC458772 RXY458772 SHU458772 SRQ458772 TBM458772 TLI458772 TVE458772 UFA458772 UOW458772 UYS458772 VIO458772 VSK458772 WCG458772 WMC458772 WVY458772 Q524309 JM524308 TI524308 ADE524308 ANA524308 AWW524308 BGS524308 BQO524308 CAK524308 CKG524308 CUC524308 DDY524308 DNU524308 DXQ524308 EHM524308 ERI524308 FBE524308 FLA524308 FUW524308 GES524308 GOO524308 GYK524308 HIG524308 HSC524308 IBY524308 ILU524308 IVQ524308 JFM524308 JPI524308 JZE524308 KJA524308 KSW524308 LCS524308 LMO524308 LWK524308 MGG524308 MQC524308 MZY524308 NJU524308 NTQ524308 ODM524308 ONI524308 OXE524308 PHA524308 PQW524308 QAS524308 QKO524308 QUK524308 REG524308 ROC524308 RXY524308 SHU524308 SRQ524308 TBM524308 TLI524308 TVE524308 UFA524308 UOW524308 UYS524308 VIO524308 VSK524308 WCG524308 WMC524308 WVY524308 Q589845 JM589844 TI589844 ADE589844 ANA589844 AWW589844 BGS589844 BQO589844 CAK589844 CKG589844 CUC589844 DDY589844 DNU589844 DXQ589844 EHM589844 ERI589844 FBE589844 FLA589844 FUW589844 GES589844 GOO589844 GYK589844 HIG589844 HSC589844 IBY589844 ILU589844 IVQ589844 JFM589844 JPI589844 JZE589844 KJA589844 KSW589844 LCS589844 LMO589844 LWK589844 MGG589844 MQC589844 MZY589844 NJU589844 NTQ589844 ODM589844 ONI589844 OXE589844 PHA589844 PQW589844 QAS589844 QKO589844 QUK589844 REG589844 ROC589844 RXY589844 SHU589844 SRQ589844 TBM589844 TLI589844 TVE589844 UFA589844 UOW589844 UYS589844 VIO589844 VSK589844 WCG589844 WMC589844 WVY589844 Q655381 JM655380 TI655380 ADE655380 ANA655380 AWW655380 BGS655380 BQO655380 CAK655380 CKG655380 CUC655380 DDY655380 DNU655380 DXQ655380 EHM655380 ERI655380 FBE655380 FLA655380 FUW655380 GES655380 GOO655380 GYK655380 HIG655380 HSC655380 IBY655380 ILU655380 IVQ655380 JFM655380 JPI655380 JZE655380 KJA655380 KSW655380 LCS655380 LMO655380 LWK655380 MGG655380 MQC655380 MZY655380 NJU655380 NTQ655380 ODM655380 ONI655380 OXE655380 PHA655380 PQW655380 QAS655380 QKO655380 QUK655380 REG655380 ROC655380 RXY655380 SHU655380 SRQ655380 TBM655380 TLI655380 TVE655380 UFA655380 UOW655380 UYS655380 VIO655380 VSK655380 WCG655380 WMC655380 WVY655380 Q720917 JM720916 TI720916 ADE720916 ANA720916 AWW720916 BGS720916 BQO720916 CAK720916 CKG720916 CUC720916 DDY720916 DNU720916 DXQ720916 EHM720916 ERI720916 FBE720916 FLA720916 FUW720916 GES720916 GOO720916 GYK720916 HIG720916 HSC720916 IBY720916 ILU720916 IVQ720916 JFM720916 JPI720916 JZE720916 KJA720916 KSW720916 LCS720916 LMO720916 LWK720916 MGG720916 MQC720916 MZY720916 NJU720916 NTQ720916 ODM720916 ONI720916 OXE720916 PHA720916 PQW720916 QAS720916 QKO720916 QUK720916 REG720916 ROC720916 RXY720916 SHU720916 SRQ720916 TBM720916 TLI720916 TVE720916 UFA720916 UOW720916 UYS720916 VIO720916 VSK720916 WCG720916 WMC720916 WVY720916 Q786453 JM786452 TI786452 ADE786452 ANA786452 AWW786452 BGS786452 BQO786452 CAK786452 CKG786452 CUC786452 DDY786452 DNU786452 DXQ786452 EHM786452 ERI786452 FBE786452 FLA786452 FUW786452 GES786452 GOO786452 GYK786452 HIG786452 HSC786452 IBY786452 ILU786452 IVQ786452 JFM786452 JPI786452 JZE786452 KJA786452 KSW786452 LCS786452 LMO786452 LWK786452 MGG786452 MQC786452 MZY786452 NJU786452 NTQ786452 ODM786452 ONI786452 OXE786452 PHA786452 PQW786452 QAS786452 QKO786452 QUK786452 REG786452 ROC786452 RXY786452 SHU786452 SRQ786452 TBM786452 TLI786452 TVE786452 UFA786452 UOW786452 UYS786452 VIO786452 VSK786452 WCG786452 WMC786452 WVY786452 Q851989 JM851988 TI851988 ADE851988 ANA851988 AWW851988 BGS851988 BQO851988 CAK851988 CKG851988 CUC851988 DDY851988 DNU851988 DXQ851988 EHM851988 ERI851988 FBE851988 FLA851988 FUW851988 GES851988 GOO851988 GYK851988 HIG851988 HSC851988 IBY851988 ILU851988 IVQ851988 JFM851988 JPI851988 JZE851988 KJA851988 KSW851988 LCS851988 LMO851988 LWK851988 MGG851988 MQC851988 MZY851988 NJU851988 NTQ851988 ODM851988 ONI851988 OXE851988 PHA851988 PQW851988 QAS851988 QKO851988 QUK851988 REG851988 ROC851988 RXY851988 SHU851988 SRQ851988 TBM851988 TLI851988 TVE851988 UFA851988 UOW851988 UYS851988 VIO851988 VSK851988 WCG851988 WMC851988 WVY851988 Q917525 JM917524 TI917524 ADE917524 ANA917524 AWW917524 BGS917524 BQO917524 CAK917524 CKG917524 CUC917524 DDY917524 DNU917524 DXQ917524 EHM917524 ERI917524 FBE917524 FLA917524 FUW917524 GES917524 GOO917524 GYK917524 HIG917524 HSC917524 IBY917524 ILU917524 IVQ917524 JFM917524 JPI917524 JZE917524 KJA917524 KSW917524 LCS917524 LMO917524 LWK917524 MGG917524 MQC917524 MZY917524 NJU917524 NTQ917524 ODM917524 ONI917524 OXE917524 PHA917524 PQW917524 QAS917524 QKO917524 QUK917524 REG917524 ROC917524 RXY917524 SHU917524 SRQ917524 TBM917524 TLI917524 TVE917524 UFA917524 UOW917524 UYS917524 VIO917524 VSK917524 WCG917524 WMC917524 WVY917524 Q983061 JM983060 TI983060 ADE983060 ANA983060 AWW983060 BGS983060 BQO983060 CAK983060 CKG983060 CUC983060 DDY983060 DNU983060 DXQ983060 EHM983060 ERI983060 FBE983060 FLA983060 FUW983060 GES983060 GOO983060 GYK983060 HIG983060 HSC983060 IBY983060 ILU983060 IVQ983060 JFM983060 JPI983060 JZE983060 KJA983060 KSW983060 LCS983060 LMO983060 LWK983060 MGG983060 MQC983060 MZY983060 NJU983060 NTQ983060 ODM983060 ONI983060 OXE983060 PHA983060 PQW983060 QAS983060 QKO983060 QUK983060 REG983060 ROC983060 RXY983060 SHU983060 SRQ983060 TBM983060 TLI983060 TVE983060 UFA983060 UOW983060 UYS983060 VIO983060 VSK983060 WCG983060 WMC983060 WVY983060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DC49A-C0FF-EF4C-897F-91ED5EDEE5E3}">
  <dimension ref="A1:K27"/>
  <sheetViews>
    <sheetView zoomScaleNormal="100" workbookViewId="0">
      <selection activeCell="A17" sqref="A17:F27"/>
    </sheetView>
  </sheetViews>
  <sheetFormatPr baseColWidth="10" defaultRowHeight="16" x14ac:dyDescent="0.2"/>
  <cols>
    <col min="1" max="6" width="10.83203125" style="1"/>
    <col min="7" max="7" width="12.33203125" style="1" bestFit="1" customWidth="1"/>
    <col min="8" max="9" width="10.83203125" style="1"/>
    <col min="10" max="10" width="12.33203125" style="1" bestFit="1" customWidth="1"/>
    <col min="11" max="16384" width="10.83203125" style="1"/>
  </cols>
  <sheetData>
    <row r="1" spans="1:11" ht="17" thickBot="1" x14ac:dyDescent="0.25"/>
    <row r="2" spans="1:11" ht="17" customHeight="1" thickBot="1" x14ac:dyDescent="0.25">
      <c r="A2" s="410" t="s">
        <v>124</v>
      </c>
      <c r="B2" s="411"/>
      <c r="C2" s="411"/>
      <c r="D2" s="411"/>
      <c r="E2" s="411"/>
      <c r="F2" s="412"/>
      <c r="G2" s="272" t="s">
        <v>108</v>
      </c>
      <c r="H2" s="273"/>
      <c r="I2" s="273"/>
      <c r="J2" s="273"/>
      <c r="K2" s="274"/>
    </row>
    <row r="3" spans="1:11" ht="17" thickBot="1" x14ac:dyDescent="0.25">
      <c r="A3" s="344"/>
      <c r="B3" s="345"/>
      <c r="C3" s="345"/>
      <c r="D3" s="345"/>
      <c r="E3" s="345"/>
      <c r="F3" s="345"/>
      <c r="G3" s="424" t="s">
        <v>101</v>
      </c>
      <c r="H3" s="425"/>
      <c r="I3" s="98"/>
      <c r="J3" s="415" t="s">
        <v>102</v>
      </c>
      <c r="K3" s="416"/>
    </row>
    <row r="4" spans="1:11" x14ac:dyDescent="0.2">
      <c r="A4" s="344"/>
      <c r="B4" s="345"/>
      <c r="C4" s="345"/>
      <c r="D4" s="345"/>
      <c r="E4" s="345"/>
      <c r="F4" s="345"/>
      <c r="G4" s="426" t="s">
        <v>74</v>
      </c>
      <c r="H4" s="418">
        <v>3.2</v>
      </c>
      <c r="I4" s="54"/>
      <c r="J4" s="428" t="s">
        <v>74</v>
      </c>
      <c r="K4" s="403">
        <v>5.0999999999999996</v>
      </c>
    </row>
    <row r="5" spans="1:11" x14ac:dyDescent="0.2">
      <c r="A5" s="344"/>
      <c r="B5" s="345"/>
      <c r="C5" s="345"/>
      <c r="D5" s="345"/>
      <c r="E5" s="345"/>
      <c r="F5" s="345"/>
      <c r="G5" s="426"/>
      <c r="H5" s="399"/>
      <c r="I5" s="54"/>
      <c r="J5" s="428"/>
      <c r="K5" s="404"/>
    </row>
    <row r="6" spans="1:11" ht="16" customHeight="1" x14ac:dyDescent="0.2">
      <c r="A6" s="344"/>
      <c r="B6" s="345"/>
      <c r="C6" s="345"/>
      <c r="D6" s="345"/>
      <c r="E6" s="345"/>
      <c r="F6" s="345"/>
      <c r="G6" s="426" t="s">
        <v>75</v>
      </c>
      <c r="H6" s="399">
        <v>32</v>
      </c>
      <c r="I6" s="54"/>
      <c r="J6" s="428" t="s">
        <v>75</v>
      </c>
      <c r="K6" s="405">
        <v>7</v>
      </c>
    </row>
    <row r="7" spans="1:11" ht="16" customHeight="1" x14ac:dyDescent="0.2">
      <c r="A7" s="344"/>
      <c r="B7" s="345"/>
      <c r="C7" s="345"/>
      <c r="D7" s="345"/>
      <c r="E7" s="345"/>
      <c r="F7" s="345"/>
      <c r="G7" s="426"/>
      <c r="H7" s="399"/>
      <c r="I7" s="54"/>
      <c r="J7" s="428"/>
      <c r="K7" s="404"/>
    </row>
    <row r="8" spans="1:11" x14ac:dyDescent="0.2">
      <c r="A8" s="344"/>
      <c r="B8" s="345"/>
      <c r="C8" s="345"/>
      <c r="D8" s="345"/>
      <c r="E8" s="345"/>
      <c r="F8" s="345"/>
      <c r="G8" s="420" t="s">
        <v>103</v>
      </c>
      <c r="H8" s="399">
        <v>13</v>
      </c>
      <c r="I8" s="54"/>
      <c r="J8" s="421" t="s">
        <v>103</v>
      </c>
      <c r="K8" s="405">
        <v>17</v>
      </c>
    </row>
    <row r="9" spans="1:11" x14ac:dyDescent="0.2">
      <c r="A9" s="344"/>
      <c r="B9" s="345"/>
      <c r="C9" s="345"/>
      <c r="D9" s="345"/>
      <c r="E9" s="345"/>
      <c r="F9" s="345"/>
      <c r="G9" s="420"/>
      <c r="H9" s="399"/>
      <c r="I9" s="54"/>
      <c r="J9" s="421"/>
      <c r="K9" s="404"/>
    </row>
    <row r="10" spans="1:11" x14ac:dyDescent="0.2">
      <c r="A10" s="344"/>
      <c r="B10" s="345"/>
      <c r="C10" s="345"/>
      <c r="D10" s="345"/>
      <c r="E10" s="345"/>
      <c r="F10" s="345"/>
      <c r="G10" s="427" t="s">
        <v>90</v>
      </c>
      <c r="H10" s="400">
        <f>(H6-H4)/(2*1.96)</f>
        <v>7.3469387755102042</v>
      </c>
      <c r="I10" s="54"/>
      <c r="J10" s="429" t="s">
        <v>90</v>
      </c>
      <c r="K10" s="406">
        <f>(K6-K4)/(2*1.96)</f>
        <v>0.4846938775510205</v>
      </c>
    </row>
    <row r="11" spans="1:11" x14ac:dyDescent="0.2">
      <c r="A11" s="344"/>
      <c r="B11" s="345"/>
      <c r="C11" s="345"/>
      <c r="D11" s="345"/>
      <c r="E11" s="345"/>
      <c r="F11" s="346"/>
      <c r="G11" s="427"/>
      <c r="H11" s="400"/>
      <c r="I11" s="54"/>
      <c r="J11" s="429"/>
      <c r="K11" s="407"/>
    </row>
    <row r="12" spans="1:11" x14ac:dyDescent="0.2">
      <c r="A12" s="344"/>
      <c r="B12" s="345"/>
      <c r="C12" s="345"/>
      <c r="D12" s="345"/>
      <c r="E12" s="345"/>
      <c r="F12" s="346"/>
      <c r="G12" s="422" t="s">
        <v>104</v>
      </c>
      <c r="H12" s="401">
        <f>H10*SQRT(H8)</f>
        <v>26.489764472796654</v>
      </c>
      <c r="I12" s="54"/>
      <c r="J12" s="423" t="s">
        <v>104</v>
      </c>
      <c r="K12" s="408">
        <f>K10*SQRT(K8)</f>
        <v>1.9984440532330501</v>
      </c>
    </row>
    <row r="13" spans="1:11" ht="17" thickBot="1" x14ac:dyDescent="0.25">
      <c r="A13" s="344"/>
      <c r="B13" s="345"/>
      <c r="C13" s="345"/>
      <c r="D13" s="345"/>
      <c r="E13" s="345"/>
      <c r="F13" s="346"/>
      <c r="G13" s="422"/>
      <c r="H13" s="402"/>
      <c r="I13" s="54"/>
      <c r="J13" s="423"/>
      <c r="K13" s="409"/>
    </row>
    <row r="14" spans="1:11" x14ac:dyDescent="0.2">
      <c r="A14" s="344"/>
      <c r="B14" s="345"/>
      <c r="C14" s="345"/>
      <c r="D14" s="345"/>
      <c r="E14" s="345"/>
      <c r="F14" s="346"/>
      <c r="G14" s="99"/>
      <c r="H14" s="54"/>
      <c r="I14" s="54"/>
      <c r="J14" s="54"/>
      <c r="K14" s="100"/>
    </row>
    <row r="15" spans="1:11" ht="17" thickBot="1" x14ac:dyDescent="0.25">
      <c r="A15" s="344"/>
      <c r="B15" s="345"/>
      <c r="C15" s="345"/>
      <c r="D15" s="345"/>
      <c r="E15" s="345"/>
      <c r="F15" s="346"/>
      <c r="G15" s="101"/>
      <c r="H15" s="102"/>
      <c r="I15" s="102"/>
      <c r="J15" s="102"/>
      <c r="K15" s="103"/>
    </row>
    <row r="16" spans="1:11" ht="17" thickBot="1" x14ac:dyDescent="0.25">
      <c r="A16" s="347"/>
      <c r="B16" s="348"/>
      <c r="C16" s="348"/>
      <c r="D16" s="348"/>
      <c r="E16" s="348"/>
      <c r="F16" s="349"/>
    </row>
    <row r="17" spans="1:11" ht="17" thickBot="1" x14ac:dyDescent="0.25">
      <c r="A17" s="410" t="s">
        <v>134</v>
      </c>
      <c r="B17" s="411"/>
      <c r="C17" s="411"/>
      <c r="D17" s="411"/>
      <c r="E17" s="411"/>
      <c r="F17" s="412"/>
    </row>
    <row r="18" spans="1:11" ht="17" thickBot="1" x14ac:dyDescent="0.25">
      <c r="A18" s="344"/>
      <c r="B18" s="345"/>
      <c r="C18" s="345"/>
      <c r="D18" s="345"/>
      <c r="E18" s="345"/>
      <c r="F18" s="345"/>
      <c r="G18" s="272" t="s">
        <v>123</v>
      </c>
      <c r="H18" s="273"/>
      <c r="I18" s="273"/>
      <c r="J18" s="273"/>
      <c r="K18" s="274"/>
    </row>
    <row r="19" spans="1:11" ht="17" thickBot="1" x14ac:dyDescent="0.25">
      <c r="A19" s="344"/>
      <c r="B19" s="345"/>
      <c r="C19" s="345"/>
      <c r="D19" s="345"/>
      <c r="E19" s="345"/>
      <c r="F19" s="345"/>
      <c r="G19" s="413" t="s">
        <v>101</v>
      </c>
      <c r="H19" s="414"/>
      <c r="I19" s="98"/>
      <c r="J19" s="415" t="s">
        <v>102</v>
      </c>
      <c r="K19" s="416"/>
    </row>
    <row r="20" spans="1:11" ht="21" x14ac:dyDescent="0.2">
      <c r="A20" s="344"/>
      <c r="B20" s="345"/>
      <c r="C20" s="345"/>
      <c r="D20" s="345"/>
      <c r="E20" s="345"/>
      <c r="F20" s="345"/>
      <c r="G20" s="417" t="s">
        <v>90</v>
      </c>
      <c r="H20" s="418">
        <v>7.34</v>
      </c>
      <c r="I20" s="104"/>
      <c r="J20" s="419" t="s">
        <v>90</v>
      </c>
      <c r="K20" s="418">
        <v>0.48</v>
      </c>
    </row>
    <row r="21" spans="1:11" ht="21" x14ac:dyDescent="0.2">
      <c r="A21" s="344"/>
      <c r="B21" s="345"/>
      <c r="C21" s="345"/>
      <c r="D21" s="345"/>
      <c r="E21" s="345"/>
      <c r="F21" s="345"/>
      <c r="G21" s="417"/>
      <c r="H21" s="399"/>
      <c r="I21" s="104"/>
      <c r="J21" s="419"/>
      <c r="K21" s="399"/>
    </row>
    <row r="22" spans="1:11" ht="21" x14ac:dyDescent="0.2">
      <c r="A22" s="344"/>
      <c r="B22" s="345"/>
      <c r="C22" s="345"/>
      <c r="D22" s="345"/>
      <c r="E22" s="345"/>
      <c r="F22" s="345"/>
      <c r="G22" s="420" t="s">
        <v>103</v>
      </c>
      <c r="H22" s="399">
        <v>80</v>
      </c>
      <c r="I22" s="104"/>
      <c r="J22" s="421" t="s">
        <v>103</v>
      </c>
      <c r="K22" s="405">
        <v>75</v>
      </c>
    </row>
    <row r="23" spans="1:11" ht="21" x14ac:dyDescent="0.2">
      <c r="A23" s="344"/>
      <c r="B23" s="345"/>
      <c r="C23" s="345"/>
      <c r="D23" s="345"/>
      <c r="E23" s="345"/>
      <c r="F23" s="345"/>
      <c r="G23" s="420"/>
      <c r="H23" s="399"/>
      <c r="I23" s="104"/>
      <c r="J23" s="421"/>
      <c r="K23" s="404"/>
    </row>
    <row r="24" spans="1:11" ht="21" x14ac:dyDescent="0.2">
      <c r="A24" s="344"/>
      <c r="B24" s="345"/>
      <c r="C24" s="345"/>
      <c r="D24" s="345"/>
      <c r="E24" s="345"/>
      <c r="F24" s="345"/>
      <c r="G24" s="422" t="s">
        <v>104</v>
      </c>
      <c r="H24" s="401">
        <f>H20*SQRT(H22)</f>
        <v>65.650955819393829</v>
      </c>
      <c r="I24" s="104"/>
      <c r="J24" s="423" t="s">
        <v>104</v>
      </c>
      <c r="K24" s="401">
        <f>K20*SQRT(K22)</f>
        <v>4.156921938165306</v>
      </c>
    </row>
    <row r="25" spans="1:11" ht="22" thickBot="1" x14ac:dyDescent="0.25">
      <c r="A25" s="344"/>
      <c r="B25" s="345"/>
      <c r="C25" s="345"/>
      <c r="D25" s="345"/>
      <c r="E25" s="345"/>
      <c r="F25" s="345"/>
      <c r="G25" s="422"/>
      <c r="H25" s="402"/>
      <c r="I25" s="104"/>
      <c r="J25" s="423"/>
      <c r="K25" s="402"/>
    </row>
    <row r="26" spans="1:11" x14ac:dyDescent="0.2">
      <c r="A26" s="344"/>
      <c r="B26" s="345"/>
      <c r="C26" s="345"/>
      <c r="D26" s="345"/>
      <c r="E26" s="345"/>
      <c r="F26" s="345"/>
      <c r="G26" s="99"/>
      <c r="H26" s="54"/>
      <c r="I26" s="54"/>
      <c r="J26" s="54"/>
      <c r="K26" s="100"/>
    </row>
    <row r="27" spans="1:11" ht="17" thickBot="1" x14ac:dyDescent="0.25">
      <c r="A27" s="347"/>
      <c r="B27" s="348"/>
      <c r="C27" s="348"/>
      <c r="D27" s="348"/>
      <c r="E27" s="348"/>
      <c r="F27" s="349"/>
      <c r="G27" s="101"/>
      <c r="H27" s="102"/>
      <c r="I27" s="102"/>
      <c r="J27" s="102"/>
      <c r="K27" s="103"/>
    </row>
  </sheetData>
  <sheetProtection sheet="1" objects="1" scenarios="1"/>
  <mergeCells count="40">
    <mergeCell ref="G3:H3"/>
    <mergeCell ref="J3:K3"/>
    <mergeCell ref="G2:K2"/>
    <mergeCell ref="A2:F16"/>
    <mergeCell ref="G4:G5"/>
    <mergeCell ref="G6:G7"/>
    <mergeCell ref="G8:G9"/>
    <mergeCell ref="G10:G11"/>
    <mergeCell ref="G12:G13"/>
    <mergeCell ref="J4:J5"/>
    <mergeCell ref="J6:J7"/>
    <mergeCell ref="J8:J9"/>
    <mergeCell ref="J10:J11"/>
    <mergeCell ref="J12:J13"/>
    <mergeCell ref="H4:H5"/>
    <mergeCell ref="H6:H7"/>
    <mergeCell ref="A17:F27"/>
    <mergeCell ref="G18:K18"/>
    <mergeCell ref="G19:H19"/>
    <mergeCell ref="J19:K19"/>
    <mergeCell ref="G20:G21"/>
    <mergeCell ref="H20:H21"/>
    <mergeCell ref="J20:J21"/>
    <mergeCell ref="K20:K21"/>
    <mergeCell ref="G22:G23"/>
    <mergeCell ref="H22:H23"/>
    <mergeCell ref="J22:J23"/>
    <mergeCell ref="K22:K23"/>
    <mergeCell ref="G24:G25"/>
    <mergeCell ref="H24:H25"/>
    <mergeCell ref="J24:J25"/>
    <mergeCell ref="K24:K25"/>
    <mergeCell ref="H8:H9"/>
    <mergeCell ref="H10:H11"/>
    <mergeCell ref="H12:H13"/>
    <mergeCell ref="K4:K5"/>
    <mergeCell ref="K6:K7"/>
    <mergeCell ref="K8:K9"/>
    <mergeCell ref="K10:K11"/>
    <mergeCell ref="K12:K13"/>
  </mergeCells>
  <dataValidations count="8">
    <dataValidation allowBlank="1" showInputMessage="1" showErrorMessage="1" promptTitle="ENTER" prompt="95% CI lower limit (group 1)" sqref="H4:H5" xr:uid="{A2873FF4-FFCD-E846-9089-B38934D73335}"/>
    <dataValidation allowBlank="1" showInputMessage="1" showErrorMessage="1" promptTitle="ENTER" prompt="95% CI lower limit (group 2)" sqref="K4:K5" xr:uid="{0D8802FE-624F-F246-A378-6D4500920624}"/>
    <dataValidation allowBlank="1" showInputMessage="1" showErrorMessage="1" promptTitle="ENTER" prompt="95% CI upper limit (group 1)" sqref="H6:H7" xr:uid="{C3317888-4F24-7B4E-A5C0-7BD09B2AA65A}"/>
    <dataValidation allowBlank="1" showInputMessage="1" showErrorMessage="1" promptTitle="ENTER" prompt="95% CI upper limit (group 2)" sqref="K6:K7" xr:uid="{71024B22-6A7D-7642-BC04-1BE8994E84A9}"/>
    <dataValidation allowBlank="1" showInputMessage="1" showErrorMessage="1" promptTitle="ENTER" prompt="sample size (group 1) at that time point" sqref="H8:H9 H22:H23" xr:uid="{5C34EA68-154A-4C43-AE95-BADC166F840D}"/>
    <dataValidation allowBlank="1" showInputMessage="1" showErrorMessage="1" promptTitle="ENTER" prompt="Standard Error (group 1)" sqref="H20:H21" xr:uid="{6A728FB8-3FA6-774E-AA48-AB8E0D6DD42F}"/>
    <dataValidation allowBlank="1" showInputMessage="1" showErrorMessage="1" promptTitle="ENTER" prompt="Standard Error (group 2)" sqref="K20:K21" xr:uid="{0588ECF1-7374-7A49-AF30-22AA02B5FD98}"/>
    <dataValidation allowBlank="1" showInputMessage="1" showErrorMessage="1" promptTitle="ENTER" prompt="sample size (group 2) at that time point" sqref="K8:K9 K22:K23" xr:uid="{E154C7CC-4B02-244C-BD1D-0DA388BCA7DD}"/>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CCE4-6DD5-DB49-9C58-510F04226FCB}">
  <dimension ref="A1:K41"/>
  <sheetViews>
    <sheetView zoomScale="120" zoomScaleNormal="120" workbookViewId="0">
      <selection activeCell="J34" sqref="J34:K34"/>
    </sheetView>
  </sheetViews>
  <sheetFormatPr baseColWidth="10" defaultRowHeight="16" x14ac:dyDescent="0.2"/>
  <cols>
    <col min="1" max="6" width="10.83203125" style="1"/>
    <col min="7" max="7" width="18.33203125" style="1" bestFit="1" customWidth="1"/>
    <col min="8" max="8" width="10.83203125" style="1"/>
    <col min="9" max="9" width="6" style="1" customWidth="1"/>
    <col min="10" max="10" width="12.33203125" style="1" bestFit="1" customWidth="1"/>
    <col min="11" max="11" width="16.83203125" style="1" customWidth="1"/>
    <col min="12" max="16384" width="10.83203125" style="1"/>
  </cols>
  <sheetData>
    <row r="1" spans="1:11" ht="17" thickBot="1" x14ac:dyDescent="0.25"/>
    <row r="2" spans="1:11" ht="17" customHeight="1" thickBot="1" x14ac:dyDescent="0.25">
      <c r="A2" s="410" t="s">
        <v>126</v>
      </c>
      <c r="B2" s="411"/>
      <c r="C2" s="411"/>
      <c r="D2" s="411"/>
      <c r="E2" s="411"/>
      <c r="F2" s="412"/>
      <c r="G2" s="110" t="s">
        <v>109</v>
      </c>
      <c r="H2" s="111">
        <v>0.8</v>
      </c>
    </row>
    <row r="3" spans="1:11" ht="17" thickBot="1" x14ac:dyDescent="0.25">
      <c r="A3" s="344"/>
      <c r="B3" s="345"/>
      <c r="C3" s="345"/>
      <c r="D3" s="345"/>
      <c r="E3" s="345"/>
      <c r="F3" s="346"/>
      <c r="G3" s="272" t="s">
        <v>125</v>
      </c>
      <c r="H3" s="273"/>
      <c r="I3" s="273"/>
      <c r="J3" s="273"/>
      <c r="K3" s="274"/>
    </row>
    <row r="4" spans="1:11" x14ac:dyDescent="0.2">
      <c r="A4" s="344"/>
      <c r="B4" s="345"/>
      <c r="C4" s="345"/>
      <c r="D4" s="345"/>
      <c r="E4" s="345"/>
      <c r="F4" s="346"/>
      <c r="G4" s="430" t="s">
        <v>101</v>
      </c>
      <c r="H4" s="414"/>
      <c r="I4" s="98"/>
      <c r="J4" s="430" t="s">
        <v>102</v>
      </c>
      <c r="K4" s="416"/>
    </row>
    <row r="5" spans="1:11" x14ac:dyDescent="0.2">
      <c r="A5" s="344"/>
      <c r="B5" s="345"/>
      <c r="C5" s="345"/>
      <c r="D5" s="345"/>
      <c r="E5" s="345"/>
      <c r="F5" s="346"/>
      <c r="G5" s="107" t="s">
        <v>110</v>
      </c>
      <c r="H5" s="166">
        <v>7</v>
      </c>
      <c r="I5" s="54"/>
      <c r="J5" s="107" t="s">
        <v>110</v>
      </c>
      <c r="K5" s="167">
        <v>9</v>
      </c>
    </row>
    <row r="6" spans="1:11" x14ac:dyDescent="0.2">
      <c r="A6" s="344"/>
      <c r="B6" s="345"/>
      <c r="C6" s="345"/>
      <c r="D6" s="345"/>
      <c r="E6" s="345"/>
      <c r="F6" s="346"/>
      <c r="G6" s="108" t="s">
        <v>111</v>
      </c>
      <c r="H6" s="166">
        <v>0.5</v>
      </c>
      <c r="I6" s="54"/>
      <c r="J6" s="108" t="s">
        <v>112</v>
      </c>
      <c r="K6" s="167">
        <v>0.4</v>
      </c>
    </row>
    <row r="7" spans="1:11" x14ac:dyDescent="0.2">
      <c r="A7" s="344"/>
      <c r="B7" s="345"/>
      <c r="C7" s="345"/>
      <c r="D7" s="345"/>
      <c r="E7" s="345"/>
      <c r="F7" s="346"/>
      <c r="G7" s="108" t="s">
        <v>113</v>
      </c>
      <c r="H7" s="166">
        <v>121</v>
      </c>
      <c r="I7" s="54"/>
      <c r="J7" s="108" t="s">
        <v>113</v>
      </c>
      <c r="K7" s="167">
        <v>118</v>
      </c>
    </row>
    <row r="8" spans="1:11" x14ac:dyDescent="0.2">
      <c r="A8" s="344"/>
      <c r="B8" s="345"/>
      <c r="C8" s="345"/>
      <c r="D8" s="345"/>
      <c r="E8" s="345"/>
      <c r="F8" s="346"/>
      <c r="G8" s="108" t="s">
        <v>114</v>
      </c>
      <c r="H8" s="166">
        <v>4</v>
      </c>
      <c r="I8" s="54"/>
      <c r="J8" s="108" t="s">
        <v>114</v>
      </c>
      <c r="K8" s="167">
        <v>4</v>
      </c>
    </row>
    <row r="9" spans="1:11" x14ac:dyDescent="0.2">
      <c r="A9" s="344"/>
      <c r="B9" s="345"/>
      <c r="C9" s="345"/>
      <c r="D9" s="345"/>
      <c r="E9" s="345"/>
      <c r="F9" s="346"/>
      <c r="G9" s="108" t="s">
        <v>115</v>
      </c>
      <c r="H9" s="166">
        <v>0.3</v>
      </c>
      <c r="I9" s="54"/>
      <c r="J9" s="108" t="s">
        <v>115</v>
      </c>
      <c r="K9" s="167">
        <v>0.3</v>
      </c>
    </row>
    <row r="10" spans="1:11" x14ac:dyDescent="0.2">
      <c r="A10" s="344"/>
      <c r="B10" s="345"/>
      <c r="C10" s="345"/>
      <c r="D10" s="345"/>
      <c r="E10" s="345"/>
      <c r="F10" s="346"/>
      <c r="G10" s="109" t="s">
        <v>116</v>
      </c>
      <c r="H10" s="181">
        <f>H8-H5</f>
        <v>-3</v>
      </c>
      <c r="I10" s="54"/>
      <c r="J10" s="109" t="s">
        <v>116</v>
      </c>
      <c r="K10" s="183">
        <f>K8-K5</f>
        <v>-5</v>
      </c>
    </row>
    <row r="11" spans="1:11" x14ac:dyDescent="0.2">
      <c r="A11" s="344"/>
      <c r="B11" s="345"/>
      <c r="C11" s="345"/>
      <c r="D11" s="345"/>
      <c r="E11" s="345"/>
      <c r="F11" s="346"/>
      <c r="G11" s="109" t="s">
        <v>117</v>
      </c>
      <c r="H11" s="182">
        <f>SQRT((H6^2+H9^2)-(2*RHO*H6*H9))</f>
        <v>0.31622776601683789</v>
      </c>
      <c r="I11" s="54"/>
      <c r="J11" s="109" t="s">
        <v>117</v>
      </c>
      <c r="K11" s="184">
        <f>SQRT((K6^2+K9^2)-(2*RHO*K6*K9))</f>
        <v>0.24083189157584584</v>
      </c>
    </row>
    <row r="12" spans="1:11" x14ac:dyDescent="0.2">
      <c r="A12" s="344"/>
      <c r="B12" s="345"/>
      <c r="C12" s="345"/>
      <c r="D12" s="345"/>
      <c r="E12" s="345"/>
      <c r="F12" s="346"/>
      <c r="G12" s="117" t="s">
        <v>118</v>
      </c>
      <c r="H12" s="144">
        <f>H10-K10</f>
        <v>2</v>
      </c>
      <c r="I12" s="68"/>
      <c r="J12" s="68"/>
      <c r="K12" s="112"/>
    </row>
    <row r="13" spans="1:11" ht="17" x14ac:dyDescent="0.2">
      <c r="A13" s="344"/>
      <c r="B13" s="345"/>
      <c r="C13" s="345"/>
      <c r="D13" s="345"/>
      <c r="E13" s="345"/>
      <c r="F13" s="346"/>
      <c r="G13" s="118" t="s">
        <v>119</v>
      </c>
      <c r="H13" s="175">
        <f>SQRT((H11^2/H7)+(K11^2/K7))</f>
        <v>3.6303880022947252E-2</v>
      </c>
      <c r="I13" s="54"/>
      <c r="J13" s="54"/>
      <c r="K13" s="100"/>
    </row>
    <row r="14" spans="1:11" ht="17" thickBot="1" x14ac:dyDescent="0.25">
      <c r="A14" s="344"/>
      <c r="B14" s="345"/>
      <c r="C14" s="345"/>
      <c r="D14" s="345"/>
      <c r="E14" s="345"/>
      <c r="F14" s="346"/>
      <c r="G14" s="119" t="s">
        <v>120</v>
      </c>
      <c r="H14" s="144">
        <f>H12-1.96*H13</f>
        <v>1.9288443951550234</v>
      </c>
      <c r="I14" s="54"/>
      <c r="J14" s="105" t="s">
        <v>11</v>
      </c>
      <c r="K14" s="100"/>
    </row>
    <row r="15" spans="1:11" ht="17" thickBot="1" x14ac:dyDescent="0.25">
      <c r="A15" s="344"/>
      <c r="B15" s="345"/>
      <c r="C15" s="345"/>
      <c r="D15" s="345"/>
      <c r="E15" s="345"/>
      <c r="F15" s="346"/>
      <c r="G15" s="119" t="s">
        <v>121</v>
      </c>
      <c r="H15" s="144">
        <f>H12+1.96*H13</f>
        <v>2.0711556048449764</v>
      </c>
      <c r="I15" s="54"/>
      <c r="J15" s="431" t="s">
        <v>122</v>
      </c>
      <c r="K15" s="432"/>
    </row>
    <row r="16" spans="1:11" ht="17" thickBot="1" x14ac:dyDescent="0.25">
      <c r="A16" s="344"/>
      <c r="B16" s="345"/>
      <c r="C16" s="345"/>
      <c r="D16" s="345"/>
      <c r="E16" s="345"/>
      <c r="F16" s="346"/>
      <c r="G16" s="107"/>
      <c r="H16" s="54"/>
      <c r="I16" s="54"/>
      <c r="J16" s="433" t="str">
        <f>CONCATENATE(ROUND(H12,2)," (95% CI ",ROUND(H14,2)," to ",ROUND(H15,2),")")</f>
        <v>2 (95% CI 1.93 to 2.07)</v>
      </c>
      <c r="K16" s="434"/>
    </row>
    <row r="17" spans="1:11" ht="17" thickBot="1" x14ac:dyDescent="0.25">
      <c r="A17" s="344"/>
      <c r="B17" s="345"/>
      <c r="C17" s="345"/>
      <c r="D17" s="345"/>
      <c r="E17" s="345"/>
      <c r="F17" s="346"/>
      <c r="G17" s="102"/>
      <c r="H17" s="102"/>
      <c r="I17" s="102"/>
      <c r="J17" s="102"/>
      <c r="K17" s="103"/>
    </row>
    <row r="18" spans="1:11" x14ac:dyDescent="0.2">
      <c r="A18" s="344"/>
      <c r="B18" s="345"/>
      <c r="C18" s="345"/>
      <c r="D18" s="345"/>
      <c r="E18" s="345"/>
      <c r="F18" s="346"/>
    </row>
    <row r="19" spans="1:11" x14ac:dyDescent="0.2">
      <c r="A19" s="344"/>
      <c r="B19" s="345"/>
      <c r="C19" s="345"/>
      <c r="D19" s="345"/>
      <c r="E19" s="345"/>
      <c r="F19" s="346"/>
    </row>
    <row r="20" spans="1:11" x14ac:dyDescent="0.2">
      <c r="A20" s="344"/>
      <c r="B20" s="345"/>
      <c r="C20" s="345"/>
      <c r="D20" s="345"/>
      <c r="E20" s="345"/>
      <c r="F20" s="346"/>
    </row>
    <row r="21" spans="1:11" x14ac:dyDescent="0.2">
      <c r="A21" s="344"/>
      <c r="B21" s="345"/>
      <c r="C21" s="345"/>
      <c r="D21" s="345"/>
      <c r="E21" s="345"/>
      <c r="F21" s="346"/>
    </row>
    <row r="22" spans="1:11" x14ac:dyDescent="0.2">
      <c r="A22" s="344"/>
      <c r="B22" s="345"/>
      <c r="C22" s="345"/>
      <c r="D22" s="345"/>
      <c r="E22" s="345"/>
      <c r="F22" s="346"/>
    </row>
    <row r="23" spans="1:11" x14ac:dyDescent="0.2">
      <c r="A23" s="344"/>
      <c r="B23" s="345"/>
      <c r="C23" s="345"/>
      <c r="D23" s="345"/>
      <c r="E23" s="345"/>
      <c r="F23" s="346"/>
    </row>
    <row r="24" spans="1:11" ht="17" thickBot="1" x14ac:dyDescent="0.25">
      <c r="A24" s="347"/>
      <c r="B24" s="348"/>
      <c r="C24" s="348"/>
      <c r="D24" s="348"/>
      <c r="E24" s="348"/>
      <c r="F24" s="349"/>
    </row>
    <row r="25" spans="1:11" ht="16" customHeight="1" thickBot="1" x14ac:dyDescent="0.25">
      <c r="A25" s="410" t="s">
        <v>130</v>
      </c>
      <c r="B25" s="411"/>
      <c r="C25" s="411"/>
      <c r="D25" s="411"/>
      <c r="E25" s="411"/>
      <c r="F25" s="412"/>
      <c r="G25" s="272" t="s">
        <v>139</v>
      </c>
      <c r="H25" s="273"/>
      <c r="I25" s="273"/>
      <c r="J25" s="273"/>
      <c r="K25" s="274"/>
    </row>
    <row r="26" spans="1:11" x14ac:dyDescent="0.2">
      <c r="A26" s="344"/>
      <c r="B26" s="345"/>
      <c r="C26" s="345"/>
      <c r="D26" s="345"/>
      <c r="E26" s="345"/>
      <c r="F26" s="346"/>
      <c r="G26" s="413" t="s">
        <v>101</v>
      </c>
      <c r="H26" s="414"/>
      <c r="I26" s="98"/>
      <c r="J26" s="430" t="s">
        <v>102</v>
      </c>
      <c r="K26" s="416"/>
    </row>
    <row r="27" spans="1:11" x14ac:dyDescent="0.2">
      <c r="A27" s="344"/>
      <c r="B27" s="345"/>
      <c r="C27" s="345"/>
      <c r="D27" s="345"/>
      <c r="E27" s="345"/>
      <c r="F27" s="346"/>
      <c r="G27" s="106" t="s">
        <v>113</v>
      </c>
      <c r="H27" s="166">
        <v>65</v>
      </c>
      <c r="I27" s="54"/>
      <c r="J27" s="108" t="s">
        <v>113</v>
      </c>
      <c r="K27" s="167">
        <v>57</v>
      </c>
    </row>
    <row r="28" spans="1:11" x14ac:dyDescent="0.2">
      <c r="A28" s="344"/>
      <c r="B28" s="345"/>
      <c r="C28" s="345"/>
      <c r="D28" s="345"/>
      <c r="E28" s="345"/>
      <c r="F28" s="346"/>
      <c r="G28" s="106" t="s">
        <v>114</v>
      </c>
      <c r="H28" s="166">
        <v>17</v>
      </c>
      <c r="I28" s="54"/>
      <c r="J28" s="108" t="s">
        <v>114</v>
      </c>
      <c r="K28" s="167">
        <v>21</v>
      </c>
    </row>
    <row r="29" spans="1:11" x14ac:dyDescent="0.2">
      <c r="A29" s="344"/>
      <c r="B29" s="345"/>
      <c r="C29" s="345"/>
      <c r="D29" s="345"/>
      <c r="E29" s="345"/>
      <c r="F29" s="346"/>
      <c r="G29" s="106" t="s">
        <v>115</v>
      </c>
      <c r="H29" s="166">
        <v>2</v>
      </c>
      <c r="I29" s="54"/>
      <c r="J29" s="108" t="s">
        <v>115</v>
      </c>
      <c r="K29" s="167">
        <v>2.8</v>
      </c>
    </row>
    <row r="30" spans="1:11" ht="17" x14ac:dyDescent="0.2">
      <c r="A30" s="344"/>
      <c r="B30" s="345"/>
      <c r="C30" s="345"/>
      <c r="D30" s="345"/>
      <c r="E30" s="345"/>
      <c r="F30" s="346"/>
      <c r="G30" s="114" t="s">
        <v>131</v>
      </c>
      <c r="H30" s="144">
        <f>H28-K28</f>
        <v>-4</v>
      </c>
      <c r="I30" s="68"/>
      <c r="J30" s="68"/>
      <c r="K30" s="100"/>
    </row>
    <row r="31" spans="1:11" ht="17" x14ac:dyDescent="0.2">
      <c r="A31" s="344"/>
      <c r="B31" s="345"/>
      <c r="C31" s="345"/>
      <c r="D31" s="345"/>
      <c r="E31" s="345"/>
      <c r="F31" s="346"/>
      <c r="G31" s="115" t="s">
        <v>127</v>
      </c>
      <c r="H31" s="181">
        <f>SQRT((((H27-1)*H29^2)+((K27-1)*K29^2))/(H27+K27-2))</f>
        <v>2.4066574330386117</v>
      </c>
      <c r="I31" s="54"/>
      <c r="J31" s="54"/>
      <c r="K31" s="100"/>
    </row>
    <row r="32" spans="1:11" ht="18" thickBot="1" x14ac:dyDescent="0.25">
      <c r="A32" s="344"/>
      <c r="B32" s="345"/>
      <c r="C32" s="345"/>
      <c r="D32" s="345"/>
      <c r="E32" s="345"/>
      <c r="F32" s="346"/>
      <c r="G32" s="115" t="s">
        <v>128</v>
      </c>
      <c r="H32" s="181">
        <f>H31*SQRT((1/H27)+(1/K27))</f>
        <v>0.4367169877568442</v>
      </c>
      <c r="I32" s="54"/>
      <c r="J32" s="105" t="s">
        <v>11</v>
      </c>
      <c r="K32" s="100"/>
    </row>
    <row r="33" spans="1:11" ht="17" thickBot="1" x14ac:dyDescent="0.25">
      <c r="A33" s="344"/>
      <c r="B33" s="345"/>
      <c r="C33" s="345"/>
      <c r="D33" s="345"/>
      <c r="E33" s="345"/>
      <c r="F33" s="346"/>
      <c r="G33" s="116" t="s">
        <v>120</v>
      </c>
      <c r="H33" s="144">
        <f>H30-1.96*H32</f>
        <v>-4.855965296003415</v>
      </c>
      <c r="I33" s="54"/>
      <c r="J33" s="435" t="s">
        <v>129</v>
      </c>
      <c r="K33" s="436"/>
    </row>
    <row r="34" spans="1:11" ht="17" thickBot="1" x14ac:dyDescent="0.25">
      <c r="A34" s="344"/>
      <c r="B34" s="345"/>
      <c r="C34" s="345"/>
      <c r="D34" s="345"/>
      <c r="E34" s="345"/>
      <c r="F34" s="346"/>
      <c r="G34" s="116" t="s">
        <v>121</v>
      </c>
      <c r="H34" s="144">
        <f>H30+1.96*H32</f>
        <v>-3.1440347039965855</v>
      </c>
      <c r="I34" s="54"/>
      <c r="J34" s="433" t="str">
        <f>CONCATENATE(ROUND(H30,2)," (95% CI ",ROUND(H33,2)," to ",ROUND(H34,2),")")</f>
        <v>-4 (95% CI -4.86 to -3.14)</v>
      </c>
      <c r="K34" s="434"/>
    </row>
    <row r="35" spans="1:11" x14ac:dyDescent="0.2">
      <c r="A35" s="344"/>
      <c r="B35" s="345"/>
      <c r="C35" s="345"/>
      <c r="D35" s="345"/>
      <c r="E35" s="345"/>
      <c r="F35" s="346"/>
      <c r="G35" s="99"/>
      <c r="H35" s="113"/>
      <c r="I35" s="54"/>
      <c r="J35" s="54"/>
      <c r="K35" s="100"/>
    </row>
    <row r="36" spans="1:11" ht="17" thickBot="1" x14ac:dyDescent="0.25">
      <c r="A36" s="344"/>
      <c r="B36" s="345"/>
      <c r="C36" s="345"/>
      <c r="D36" s="345"/>
      <c r="E36" s="345"/>
      <c r="F36" s="346"/>
      <c r="G36" s="101"/>
      <c r="H36" s="102"/>
      <c r="I36" s="102"/>
      <c r="J36" s="102"/>
      <c r="K36" s="103"/>
    </row>
    <row r="37" spans="1:11" x14ac:dyDescent="0.2">
      <c r="A37" s="344"/>
      <c r="B37" s="345"/>
      <c r="C37" s="345"/>
      <c r="D37" s="345"/>
      <c r="E37" s="345"/>
      <c r="F37" s="346"/>
    </row>
    <row r="38" spans="1:11" x14ac:dyDescent="0.2">
      <c r="A38" s="344"/>
      <c r="B38" s="345"/>
      <c r="C38" s="345"/>
      <c r="D38" s="345"/>
      <c r="E38" s="345"/>
      <c r="F38" s="346"/>
    </row>
    <row r="39" spans="1:11" x14ac:dyDescent="0.2">
      <c r="A39" s="344"/>
      <c r="B39" s="345"/>
      <c r="C39" s="345"/>
      <c r="D39" s="345"/>
      <c r="E39" s="345"/>
      <c r="F39" s="346"/>
    </row>
    <row r="40" spans="1:11" x14ac:dyDescent="0.2">
      <c r="A40" s="344"/>
      <c r="B40" s="345"/>
      <c r="C40" s="345"/>
      <c r="D40" s="345"/>
      <c r="E40" s="345"/>
      <c r="F40" s="346"/>
    </row>
    <row r="41" spans="1:11" ht="17" thickBot="1" x14ac:dyDescent="0.25">
      <c r="A41" s="347"/>
      <c r="B41" s="348"/>
      <c r="C41" s="348"/>
      <c r="D41" s="348"/>
      <c r="E41" s="348"/>
      <c r="F41" s="349"/>
    </row>
  </sheetData>
  <sheetProtection sheet="1" objects="1" scenarios="1"/>
  <mergeCells count="12">
    <mergeCell ref="A2:F24"/>
    <mergeCell ref="A25:F41"/>
    <mergeCell ref="G26:H26"/>
    <mergeCell ref="J26:K26"/>
    <mergeCell ref="G4:H4"/>
    <mergeCell ref="J4:K4"/>
    <mergeCell ref="J15:K15"/>
    <mergeCell ref="J16:K16"/>
    <mergeCell ref="G3:K3"/>
    <mergeCell ref="G25:K25"/>
    <mergeCell ref="J34:K34"/>
    <mergeCell ref="J33:K33"/>
  </mergeCells>
  <dataValidations count="10">
    <dataValidation allowBlank="1" showInputMessage="1" showErrorMessage="1" promptTitle="ENTER" prompt="Baseline mean (group 1)" sqref="H5" xr:uid="{BAB6D265-64C9-3241-A2B6-34606F6B5EE6}"/>
    <dataValidation allowBlank="1" showInputMessage="1" showErrorMessage="1" promptTitle="ENTER" prompt="Baseline mean (group 2)" sqref="K5" xr:uid="{B5C966DB-7464-AE46-8C44-0DDFDC28AB36}"/>
    <dataValidation allowBlank="1" showInputMessage="1" showErrorMessage="1" promptTitle="ENTER" prompt="Baseline SD (group 1)" sqref="H6" xr:uid="{5D42F783-FAE0-0049-AFC7-4AFAFFA66570}"/>
    <dataValidation allowBlank="1" showInputMessage="1" showErrorMessage="1" promptTitle="ENTER" prompt="Baseline SD (group 2)" sqref="K6" xr:uid="{B645A915-B264-9B4F-88D2-7884B0D7A09F}"/>
    <dataValidation allowBlank="1" showInputMessage="1" showErrorMessage="1" promptTitle="ENTER" prompt="sample size at follow-up (group 1)" sqref="H7 H27" xr:uid="{59ABBEDE-13E8-8744-A9A0-61F315E7D75B}"/>
    <dataValidation allowBlank="1" showInputMessage="1" showErrorMessage="1" promptTitle="ENTER" prompt="sample size at follow-up (group 2)" sqref="K7 K27" xr:uid="{4C5B0041-DE82-B040-BE29-A8D05C2F4BA5}"/>
    <dataValidation allowBlank="1" showInputMessage="1" showErrorMessage="1" promptTitle="ENTER" prompt="Mean at follow-up (group 1)" sqref="H8 H28" xr:uid="{FACE5DC8-9AC7-4842-A690-98665CBB3FDD}"/>
    <dataValidation allowBlank="1" showInputMessage="1" showErrorMessage="1" promptTitle="ENTER" prompt="SD at follow-up (group 1)" sqref="H9 H29" xr:uid="{2A5781FC-524C-4A4B-8D3E-704CBE8945E4}"/>
    <dataValidation allowBlank="1" showInputMessage="1" showErrorMessage="1" promptTitle="ENTER" prompt="Mean at follow-up (group 2)" sqref="K8 K28" xr:uid="{486066BE-0315-334D-A5D2-7F7323DECFA7}"/>
    <dataValidation allowBlank="1" showInputMessage="1" showErrorMessage="1" promptTitle="ENTER" prompt="SD at follow-up (group 2)" sqref="K9 K29" xr:uid="{3EA1ED72-2088-6B44-86D2-1D268300C0A1}"/>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6CBF3-EDAD-0C44-99D8-BA66272F64FC}">
  <dimension ref="A2:BD68"/>
  <sheetViews>
    <sheetView tabSelected="1" zoomScale="60" zoomScaleNormal="60" workbookViewId="0">
      <selection activeCell="S42" sqref="S42"/>
    </sheetView>
  </sheetViews>
  <sheetFormatPr baseColWidth="10" defaultRowHeight="16" x14ac:dyDescent="0.2"/>
  <cols>
    <col min="1" max="6" width="10.83203125" style="1"/>
    <col min="7" max="7" width="11.83203125" style="1" bestFit="1" customWidth="1"/>
    <col min="8" max="8" width="11.5" style="1" customWidth="1"/>
    <col min="9" max="9" width="11.6640625" style="1" bestFit="1" customWidth="1"/>
    <col min="10" max="10" width="16.83203125" style="1" customWidth="1"/>
    <col min="11" max="11" width="23.83203125" style="1" customWidth="1"/>
    <col min="12" max="14" width="10.83203125" style="1"/>
    <col min="15" max="15" width="12.1640625" style="1" bestFit="1" customWidth="1"/>
    <col min="16" max="16" width="10.83203125" style="1"/>
    <col min="17" max="17" width="12.1640625" style="1" bestFit="1" customWidth="1"/>
    <col min="18" max="16384" width="10.83203125" style="1"/>
  </cols>
  <sheetData>
    <row r="2" spans="1:16" ht="17" customHeight="1" thickBot="1" x14ac:dyDescent="0.25">
      <c r="A2" s="263" t="s">
        <v>191</v>
      </c>
      <c r="B2" s="264"/>
      <c r="C2" s="264"/>
      <c r="D2" s="264"/>
      <c r="E2" s="264"/>
      <c r="F2" s="265"/>
      <c r="G2" s="350" t="s">
        <v>186</v>
      </c>
      <c r="H2" s="351"/>
      <c r="I2" s="351"/>
      <c r="J2" s="351"/>
      <c r="K2" s="351"/>
    </row>
    <row r="3" spans="1:16" ht="17" thickBot="1" x14ac:dyDescent="0.25">
      <c r="A3" s="263"/>
      <c r="B3" s="264"/>
      <c r="C3" s="264"/>
      <c r="D3" s="264"/>
      <c r="E3" s="264"/>
      <c r="F3" s="265"/>
      <c r="G3" s="452" t="s">
        <v>140</v>
      </c>
      <c r="H3" s="452"/>
      <c r="I3" s="452"/>
      <c r="J3" s="452"/>
      <c r="K3" s="453"/>
      <c r="L3" s="260" t="s">
        <v>144</v>
      </c>
      <c r="M3" s="261"/>
      <c r="N3" s="261"/>
      <c r="O3" s="261"/>
      <c r="P3" s="262"/>
    </row>
    <row r="4" spans="1:16" x14ac:dyDescent="0.2">
      <c r="A4" s="263"/>
      <c r="B4" s="264"/>
      <c r="C4" s="264"/>
      <c r="D4" s="264"/>
      <c r="E4" s="264"/>
      <c r="F4" s="265"/>
      <c r="G4" s="2"/>
      <c r="H4" s="4"/>
      <c r="I4" s="4"/>
      <c r="J4" s="4"/>
      <c r="K4" s="5"/>
      <c r="L4" s="263"/>
      <c r="M4" s="264"/>
      <c r="N4" s="264"/>
      <c r="O4" s="264"/>
      <c r="P4" s="265"/>
    </row>
    <row r="5" spans="1:16" x14ac:dyDescent="0.2">
      <c r="A5" s="263"/>
      <c r="B5" s="264"/>
      <c r="C5" s="264"/>
      <c r="D5" s="264"/>
      <c r="E5" s="264"/>
      <c r="F5" s="265"/>
      <c r="G5" s="3"/>
      <c r="H5" s="11" t="s">
        <v>13</v>
      </c>
      <c r="I5" s="11" t="s">
        <v>14</v>
      </c>
      <c r="J5" s="224" t="s">
        <v>11</v>
      </c>
      <c r="K5" s="6"/>
      <c r="L5" s="263"/>
      <c r="M5" s="264"/>
      <c r="N5" s="264"/>
      <c r="O5" s="264"/>
      <c r="P5" s="265"/>
    </row>
    <row r="6" spans="1:16" x14ac:dyDescent="0.2">
      <c r="A6" s="263"/>
      <c r="B6" s="264"/>
      <c r="C6" s="264"/>
      <c r="D6" s="264"/>
      <c r="E6" s="264"/>
      <c r="F6" s="265"/>
      <c r="G6" s="7" t="s">
        <v>9</v>
      </c>
      <c r="H6" s="166">
        <v>3</v>
      </c>
      <c r="I6" s="166">
        <v>6</v>
      </c>
      <c r="J6" s="175">
        <f>H6+I6</f>
        <v>9</v>
      </c>
      <c r="K6" s="6"/>
      <c r="L6" s="263"/>
      <c r="M6" s="264"/>
      <c r="N6" s="264"/>
      <c r="O6" s="264"/>
      <c r="P6" s="265"/>
    </row>
    <row r="7" spans="1:16" x14ac:dyDescent="0.2">
      <c r="A7" s="263"/>
      <c r="B7" s="264"/>
      <c r="C7" s="264"/>
      <c r="D7" s="264"/>
      <c r="E7" s="264"/>
      <c r="F7" s="265"/>
      <c r="G7" s="7" t="s">
        <v>10</v>
      </c>
      <c r="H7" s="166">
        <v>9</v>
      </c>
      <c r="I7" s="166">
        <v>2</v>
      </c>
      <c r="J7" s="175">
        <f>H7+I7</f>
        <v>11</v>
      </c>
      <c r="K7" s="6"/>
      <c r="L7" s="263"/>
      <c r="M7" s="264"/>
      <c r="N7" s="264"/>
      <c r="O7" s="264"/>
      <c r="P7" s="265"/>
    </row>
    <row r="8" spans="1:16" x14ac:dyDescent="0.2">
      <c r="A8" s="263"/>
      <c r="B8" s="264"/>
      <c r="C8" s="264"/>
      <c r="D8" s="264"/>
      <c r="E8" s="264"/>
      <c r="F8" s="265"/>
      <c r="G8" s="226" t="s">
        <v>11</v>
      </c>
      <c r="H8" s="175">
        <f>H6+H7</f>
        <v>12</v>
      </c>
      <c r="I8" s="175">
        <f>I6+I7</f>
        <v>8</v>
      </c>
      <c r="J8" s="176">
        <f>H8+I8</f>
        <v>20</v>
      </c>
      <c r="K8" s="6"/>
      <c r="L8" s="263"/>
      <c r="M8" s="264"/>
      <c r="N8" s="264"/>
      <c r="O8" s="264"/>
      <c r="P8" s="265"/>
    </row>
    <row r="9" spans="1:16" ht="17" thickBot="1" x14ac:dyDescent="0.25">
      <c r="A9" s="263"/>
      <c r="B9" s="264"/>
      <c r="C9" s="264"/>
      <c r="D9" s="264"/>
      <c r="E9" s="264"/>
      <c r="F9" s="265"/>
      <c r="G9" s="7"/>
      <c r="H9" s="11"/>
      <c r="I9" s="11"/>
      <c r="J9" s="11"/>
      <c r="K9" s="6"/>
      <c r="L9" s="263"/>
      <c r="M9" s="264"/>
      <c r="N9" s="264"/>
      <c r="O9" s="264"/>
      <c r="P9" s="265"/>
    </row>
    <row r="10" spans="1:16" ht="17" thickBot="1" x14ac:dyDescent="0.25">
      <c r="A10" s="263"/>
      <c r="B10" s="264"/>
      <c r="C10" s="264"/>
      <c r="D10" s="264"/>
      <c r="E10" s="264"/>
      <c r="F10" s="265"/>
      <c r="G10" s="450" t="s">
        <v>141</v>
      </c>
      <c r="H10" s="437">
        <f>POWER(H6-H15,2)/H15+POWER(I6-I15,2)/I15+POWER(H7-H16,2)/H16+POWER(I7-I16,2)/I16</f>
        <v>4.8484848484848477</v>
      </c>
      <c r="I10" s="439" t="s">
        <v>142</v>
      </c>
      <c r="J10" s="437">
        <f>CHIDIST(H10,1)</f>
        <v>2.7670427963096982E-2</v>
      </c>
      <c r="K10" s="227"/>
      <c r="L10" s="266"/>
      <c r="M10" s="267"/>
      <c r="N10" s="267"/>
      <c r="O10" s="267"/>
      <c r="P10" s="268"/>
    </row>
    <row r="11" spans="1:16" ht="17" thickBot="1" x14ac:dyDescent="0.25">
      <c r="A11" s="263"/>
      <c r="B11" s="264"/>
      <c r="C11" s="264"/>
      <c r="D11" s="264"/>
      <c r="E11" s="264"/>
      <c r="F11" s="265"/>
      <c r="G11" s="451"/>
      <c r="H11" s="438"/>
      <c r="I11" s="440"/>
      <c r="J11" s="438"/>
      <c r="K11" s="89"/>
      <c r="L11" s="272" t="s">
        <v>145</v>
      </c>
      <c r="M11" s="273"/>
      <c r="N11" s="273"/>
      <c r="O11" s="273"/>
      <c r="P11" s="274"/>
    </row>
    <row r="12" spans="1:16" ht="17" thickBot="1" x14ac:dyDescent="0.25">
      <c r="A12" s="263"/>
      <c r="B12" s="264"/>
      <c r="C12" s="264"/>
      <c r="D12" s="264"/>
      <c r="E12" s="264"/>
      <c r="F12" s="265"/>
      <c r="G12" s="454" t="s">
        <v>143</v>
      </c>
      <c r="H12" s="455"/>
      <c r="I12" s="455"/>
      <c r="J12" s="455"/>
      <c r="K12" s="456"/>
      <c r="L12" s="3"/>
      <c r="M12" s="11"/>
      <c r="N12" s="11"/>
      <c r="O12" s="11"/>
      <c r="P12" s="6"/>
    </row>
    <row r="13" spans="1:16" x14ac:dyDescent="0.2">
      <c r="A13" s="263"/>
      <c r="B13" s="264"/>
      <c r="C13" s="264"/>
      <c r="D13" s="264"/>
      <c r="E13" s="264"/>
      <c r="F13" s="265"/>
      <c r="G13" s="2"/>
      <c r="H13" s="4"/>
      <c r="I13" s="4"/>
      <c r="J13" s="4"/>
      <c r="K13" s="5"/>
      <c r="L13" s="3"/>
      <c r="M13" s="319" t="s">
        <v>148</v>
      </c>
      <c r="N13" s="319"/>
      <c r="O13" s="143">
        <v>2</v>
      </c>
      <c r="P13" s="6"/>
    </row>
    <row r="14" spans="1:16" x14ac:dyDescent="0.2">
      <c r="A14" s="263"/>
      <c r="B14" s="264"/>
      <c r="C14" s="264"/>
      <c r="D14" s="264"/>
      <c r="E14" s="264"/>
      <c r="F14" s="265"/>
      <c r="G14" s="3"/>
      <c r="H14" s="224" t="s">
        <v>13</v>
      </c>
      <c r="I14" s="224" t="s">
        <v>14</v>
      </c>
      <c r="J14" s="224" t="s">
        <v>11</v>
      </c>
      <c r="K14" s="6"/>
      <c r="L14" s="3"/>
      <c r="M14" s="319" t="s">
        <v>146</v>
      </c>
      <c r="N14" s="319"/>
      <c r="O14" s="143">
        <v>0.05</v>
      </c>
      <c r="P14" s="6"/>
    </row>
    <row r="15" spans="1:16" x14ac:dyDescent="0.2">
      <c r="A15" s="263"/>
      <c r="B15" s="264"/>
      <c r="C15" s="264"/>
      <c r="D15" s="264"/>
      <c r="E15" s="264"/>
      <c r="F15" s="265"/>
      <c r="G15" s="226" t="s">
        <v>9</v>
      </c>
      <c r="H15" s="173">
        <f>(H8/J8)*J6</f>
        <v>5.3999999999999995</v>
      </c>
      <c r="I15" s="173">
        <f>J6-H15</f>
        <v>3.6000000000000005</v>
      </c>
      <c r="J15" s="175">
        <f>H15+I15</f>
        <v>9</v>
      </c>
      <c r="K15" s="6"/>
      <c r="L15" s="3"/>
      <c r="M15" s="457" t="s">
        <v>147</v>
      </c>
      <c r="N15" s="457"/>
      <c r="O15" s="144">
        <f>O14/O13</f>
        <v>2.5000000000000001E-2</v>
      </c>
      <c r="P15" s="6"/>
    </row>
    <row r="16" spans="1:16" x14ac:dyDescent="0.2">
      <c r="A16" s="263"/>
      <c r="B16" s="264"/>
      <c r="C16" s="264"/>
      <c r="D16" s="264"/>
      <c r="E16" s="264"/>
      <c r="F16" s="265"/>
      <c r="G16" s="226" t="s">
        <v>10</v>
      </c>
      <c r="H16" s="173">
        <f>(H8/J8)*J7</f>
        <v>6.6</v>
      </c>
      <c r="I16" s="173">
        <f>J7-H16</f>
        <v>4.4000000000000004</v>
      </c>
      <c r="J16" s="175">
        <f>H16+I16</f>
        <v>11</v>
      </c>
      <c r="K16" s="6"/>
      <c r="L16" s="3"/>
      <c r="M16" s="11"/>
      <c r="N16" s="11"/>
      <c r="O16" s="11"/>
      <c r="P16" s="6"/>
    </row>
    <row r="17" spans="1:56" ht="17" thickBot="1" x14ac:dyDescent="0.25">
      <c r="A17" s="263"/>
      <c r="B17" s="264"/>
      <c r="C17" s="264"/>
      <c r="D17" s="264"/>
      <c r="E17" s="264"/>
      <c r="F17" s="265"/>
      <c r="G17" s="226" t="s">
        <v>11</v>
      </c>
      <c r="H17" s="175">
        <f>H15+H16</f>
        <v>12</v>
      </c>
      <c r="I17" s="175">
        <f>I15+I16</f>
        <v>8</v>
      </c>
      <c r="J17" s="176">
        <f>H17+I17</f>
        <v>20</v>
      </c>
      <c r="K17" s="6"/>
      <c r="L17" s="48"/>
      <c r="M17" s="24"/>
      <c r="N17" s="24"/>
      <c r="O17" s="24"/>
      <c r="P17" s="25"/>
    </row>
    <row r="18" spans="1:56" ht="17" thickBot="1" x14ac:dyDescent="0.25">
      <c r="A18" s="263"/>
      <c r="B18" s="264"/>
      <c r="C18" s="264"/>
      <c r="D18" s="264"/>
      <c r="E18" s="264"/>
      <c r="F18" s="265"/>
      <c r="G18" s="9"/>
      <c r="H18" s="10"/>
      <c r="I18" s="10"/>
      <c r="J18" s="10"/>
      <c r="K18" s="89"/>
    </row>
    <row r="19" spans="1:56" ht="17" thickBot="1" x14ac:dyDescent="0.25">
      <c r="A19" s="263"/>
      <c r="B19" s="264"/>
      <c r="C19" s="264"/>
      <c r="D19" s="264"/>
      <c r="E19" s="264"/>
      <c r="F19" s="265"/>
      <c r="G19" s="459" t="s">
        <v>149</v>
      </c>
      <c r="H19" s="460"/>
      <c r="I19" s="461"/>
      <c r="J19" s="433" t="str">
        <f>IF(H15&lt;5,"Chi2 invalid, an expected cell is &lt;5.", IF(I15&lt;5,"Chi2 invalid, an expected cell is &lt;5.",IF(H16&lt;5,"Chi2 invalid, an expected cell is &lt;5.",IF(I16&lt;5,"Chi2 invalid, an expected cell is &lt;5.","Okay to use Chi-2 test"))))</f>
        <v>Chi2 invalid, an expected cell is &lt;5.</v>
      </c>
      <c r="K19" s="434"/>
    </row>
    <row r="20" spans="1:56" x14ac:dyDescent="0.2">
      <c r="A20" s="263"/>
      <c r="B20" s="264"/>
      <c r="C20" s="264"/>
      <c r="D20" s="264"/>
      <c r="E20" s="264"/>
      <c r="F20" s="265"/>
      <c r="G20" s="260" t="s">
        <v>150</v>
      </c>
      <c r="H20" s="261"/>
      <c r="I20" s="261"/>
      <c r="J20" s="261"/>
      <c r="K20" s="262"/>
    </row>
    <row r="21" spans="1:56" x14ac:dyDescent="0.2">
      <c r="A21" s="263"/>
      <c r="B21" s="264"/>
      <c r="C21" s="264"/>
      <c r="D21" s="264"/>
      <c r="E21" s="264"/>
      <c r="F21" s="265"/>
      <c r="G21" s="263"/>
      <c r="H21" s="264"/>
      <c r="I21" s="264"/>
      <c r="J21" s="264"/>
      <c r="K21" s="265"/>
    </row>
    <row r="22" spans="1:56" x14ac:dyDescent="0.2">
      <c r="A22" s="263"/>
      <c r="B22" s="264"/>
      <c r="C22" s="264"/>
      <c r="D22" s="264"/>
      <c r="E22" s="264"/>
      <c r="F22" s="265"/>
      <c r="G22" s="263"/>
      <c r="H22" s="264"/>
      <c r="I22" s="264"/>
      <c r="J22" s="264"/>
      <c r="K22" s="265"/>
    </row>
    <row r="23" spans="1:56" ht="16" customHeight="1" thickBot="1" x14ac:dyDescent="0.25">
      <c r="A23" s="266"/>
      <c r="B23" s="267"/>
      <c r="C23" s="267"/>
      <c r="D23" s="267"/>
      <c r="E23" s="267"/>
      <c r="F23" s="268"/>
      <c r="G23" s="266"/>
      <c r="H23" s="267"/>
      <c r="I23" s="267"/>
      <c r="J23" s="267"/>
      <c r="K23" s="268"/>
    </row>
    <row r="24" spans="1:56" ht="16" customHeight="1" x14ac:dyDescent="0.2">
      <c r="A24" s="260" t="s">
        <v>201</v>
      </c>
      <c r="B24" s="261"/>
      <c r="C24" s="261"/>
      <c r="D24" s="261"/>
      <c r="E24" s="261"/>
      <c r="F24" s="262"/>
    </row>
    <row r="25" spans="1:56" ht="17" thickBot="1" x14ac:dyDescent="0.25">
      <c r="A25" s="263"/>
      <c r="B25" s="477"/>
      <c r="C25" s="477"/>
      <c r="D25" s="477"/>
      <c r="E25" s="477"/>
      <c r="F25" s="265"/>
    </row>
    <row r="26" spans="1:56" x14ac:dyDescent="0.2">
      <c r="A26" s="263"/>
      <c r="B26" s="477"/>
      <c r="C26" s="477"/>
      <c r="D26" s="477"/>
      <c r="E26" s="477"/>
      <c r="F26" s="265"/>
      <c r="G26" s="441" t="s">
        <v>187</v>
      </c>
      <c r="H26" s="441"/>
      <c r="I26" s="441"/>
      <c r="J26" s="441"/>
      <c r="K26" s="442"/>
      <c r="M26" s="478" t="s">
        <v>193</v>
      </c>
      <c r="N26" s="478"/>
      <c r="O26" s="478"/>
      <c r="P26" s="478"/>
      <c r="Q26" s="478"/>
      <c r="R26" s="478"/>
      <c r="S26" s="478"/>
      <c r="T26" s="478"/>
      <c r="U26" s="478"/>
      <c r="V26" s="478"/>
      <c r="W26" s="478"/>
      <c r="X26" s="478"/>
      <c r="Y26" s="478"/>
      <c r="Z26" s="478"/>
      <c r="AA26" s="478"/>
      <c r="AB26" s="478"/>
      <c r="AC26" s="478"/>
      <c r="AD26" s="478"/>
      <c r="AE26" s="478"/>
      <c r="AF26" s="478"/>
      <c r="AG26" s="478"/>
      <c r="AH26" s="478"/>
      <c r="AI26" s="478"/>
      <c r="AJ26" s="478"/>
      <c r="AK26" s="478"/>
      <c r="AL26" s="478"/>
      <c r="AM26" s="478"/>
      <c r="AN26" s="478"/>
      <c r="AO26" s="478"/>
      <c r="AP26" s="478"/>
      <c r="AQ26" s="478"/>
      <c r="AR26" s="478"/>
      <c r="AS26" s="478"/>
      <c r="AT26" s="478"/>
      <c r="AU26" s="478"/>
      <c r="AV26" s="478"/>
      <c r="AW26" s="478"/>
      <c r="AX26" s="478"/>
      <c r="AY26" s="478"/>
      <c r="AZ26" s="478"/>
      <c r="BA26" s="478"/>
      <c r="BB26" s="478"/>
      <c r="BC26" s="478"/>
      <c r="BD26" s="478"/>
    </row>
    <row r="27" spans="1:56" ht="16" customHeight="1" thickBot="1" x14ac:dyDescent="0.25">
      <c r="A27" s="263"/>
      <c r="B27" s="477"/>
      <c r="C27" s="477"/>
      <c r="D27" s="477"/>
      <c r="E27" s="477"/>
      <c r="F27" s="265"/>
      <c r="G27" s="155"/>
      <c r="H27" s="155"/>
      <c r="I27" s="155"/>
      <c r="J27" s="155"/>
      <c r="K27" s="152"/>
      <c r="M27" s="478" t="s">
        <v>194</v>
      </c>
      <c r="N27" s="478"/>
      <c r="O27" s="478"/>
      <c r="P27" s="478"/>
      <c r="Q27" s="478">
        <v>1</v>
      </c>
      <c r="R27" s="478"/>
      <c r="S27" s="478"/>
      <c r="T27" s="478"/>
      <c r="U27" s="478">
        <v>2</v>
      </c>
      <c r="V27" s="478"/>
      <c r="W27" s="478"/>
      <c r="X27" s="478"/>
      <c r="Y27" s="478">
        <v>3</v>
      </c>
      <c r="Z27" s="478"/>
      <c r="AA27" s="478"/>
      <c r="AB27" s="478"/>
      <c r="AC27" s="478">
        <v>4</v>
      </c>
      <c r="AD27" s="478"/>
      <c r="AE27" s="478"/>
      <c r="AF27" s="478"/>
      <c r="AG27" s="478">
        <v>5</v>
      </c>
      <c r="AH27" s="478"/>
      <c r="AI27" s="478"/>
      <c r="AJ27" s="478"/>
      <c r="AK27" s="478">
        <v>6</v>
      </c>
      <c r="AL27" s="478"/>
      <c r="AM27" s="478"/>
      <c r="AN27" s="478"/>
      <c r="AO27" s="478">
        <v>7</v>
      </c>
      <c r="AP27" s="478"/>
      <c r="AQ27" s="478"/>
      <c r="AR27" s="478"/>
      <c r="AS27" s="478">
        <v>8</v>
      </c>
      <c r="AT27" s="478"/>
      <c r="AU27" s="478"/>
      <c r="AV27" s="478"/>
      <c r="AW27" s="478">
        <v>9</v>
      </c>
      <c r="AX27" s="478"/>
      <c r="AY27" s="478"/>
      <c r="AZ27" s="478"/>
      <c r="BA27" s="478">
        <v>10</v>
      </c>
      <c r="BB27" s="478"/>
      <c r="BC27" s="478"/>
      <c r="BD27" s="478"/>
    </row>
    <row r="28" spans="1:56" ht="17" customHeight="1" thickBot="1" x14ac:dyDescent="0.25">
      <c r="A28" s="263"/>
      <c r="B28" s="477"/>
      <c r="C28" s="477"/>
      <c r="D28" s="477"/>
      <c r="E28" s="477"/>
      <c r="F28" s="265"/>
      <c r="G28" s="155"/>
      <c r="H28" s="155"/>
      <c r="I28" s="155"/>
      <c r="J28" s="155"/>
      <c r="K28" s="230" t="s">
        <v>192</v>
      </c>
      <c r="M28" s="479">
        <f>H6</f>
        <v>3</v>
      </c>
      <c r="N28" s="479">
        <f>I6</f>
        <v>6</v>
      </c>
      <c r="O28" s="480">
        <f>J6</f>
        <v>9</v>
      </c>
      <c r="P28" s="478">
        <f>IF(OR(IFERROR(_xlfn.HYPGEOM.DIST(M29, M30, O28, O30, TRUE), 1)=0, ISERROR(_xlfn.HYPGEOM.DIST(M29, M30, O28, O30, TRUE))), 1, _xlfn.HYPGEOM.DIST(M29, M30, O28, O30, TRUE))</f>
        <v>1</v>
      </c>
      <c r="Q28" s="479">
        <f>$M$28+1</f>
        <v>4</v>
      </c>
      <c r="R28" s="479">
        <f>$N$28-1</f>
        <v>5</v>
      </c>
      <c r="S28" s="480">
        <f>Q28+R28</f>
        <v>9</v>
      </c>
      <c r="T28" s="478">
        <f>IF(OR(IFERROR(_xlfn.HYPGEOM.DIST(Q29, Q30, S28, S30, TRUE), 1)=0, ISERROR(_xlfn.HYPGEOM.DIST(Q29, Q30, S28, S30, TRUE))), 1, _xlfn.HYPGEOM.DIST(Q29, Q30, S28, S30, TRUE))</f>
        <v>0.99869016432483926</v>
      </c>
      <c r="U28" s="479">
        <f>$M$28+2</f>
        <v>5</v>
      </c>
      <c r="V28" s="479">
        <f>$N$28-2</f>
        <v>4</v>
      </c>
      <c r="W28" s="480">
        <f>U28+V28</f>
        <v>9</v>
      </c>
      <c r="X28" s="478">
        <f>IF(OR(IFERROR(_xlfn.HYPGEOM.DIST(U29, U30, W28, W30, TRUE), 1)=0, ISERROR(_xlfn.HYPGEOM.DIST(U29, U30, W28, W30, TRUE))), 1, _xlfn.HYPGEOM.DIST(U29, U30, W28, W30, TRUE))</f>
        <v>0.97511312217194568</v>
      </c>
      <c r="Y28" s="479">
        <f>$M$28+3</f>
        <v>6</v>
      </c>
      <c r="Z28" s="479">
        <f>$N$28-3</f>
        <v>3</v>
      </c>
      <c r="AA28" s="480">
        <f>Y28+Z28</f>
        <v>9</v>
      </c>
      <c r="AB28" s="478">
        <f>IF(OR(IFERROR(_xlfn.HYPGEOM.DIST(Y29, Y30, AA28, AA30, TRUE), 1)=0, ISERROR(_xlfn.HYPGEOM.DIST(Y29, Y30, AA28, AA30, TRUE))), 1, _xlfn.HYPGEOM.DIST(Y29, Y30, AA28, AA30, TRUE))</f>
        <v>0.84308168611574197</v>
      </c>
      <c r="AC28" s="479">
        <f>$M$28+4</f>
        <v>7</v>
      </c>
      <c r="AD28" s="479">
        <f>$N$28-4</f>
        <v>2</v>
      </c>
      <c r="AE28" s="480">
        <f>AC28+AD28</f>
        <v>9</v>
      </c>
      <c r="AF28" s="478">
        <f>IF(OR(IFERROR(_xlfn.HYPGEOM.DIST(AC29, AC30, AE28, AE30, TRUE), 1)=0, ISERROR(_xlfn.HYPGEOM.DIST(AC29, AC30, AE28, AE30, TRUE))), 1, _xlfn.HYPGEOM.DIST(AC29, AC30, AE28, AE30, TRUE))</f>
        <v>0.53500833531793235</v>
      </c>
      <c r="AG28" s="479">
        <f>$M$28+5</f>
        <v>8</v>
      </c>
      <c r="AH28" s="479">
        <f>$N$28-5</f>
        <v>1</v>
      </c>
      <c r="AI28" s="480">
        <f>AG28+AH28</f>
        <v>9</v>
      </c>
      <c r="AJ28" s="478">
        <f>IF(OR(IFERROR(_xlfn.HYPGEOM.DIST(AG29, AG30, AI28, AI30, TRUE), 1)=0, ISERROR(_xlfn.HYPGEOM.DIST(AG29, AG30, AI28, AI30, TRUE))), 1, _xlfn.HYPGEOM.DIST(AG29, AG30, AI28, AI30, TRUE))</f>
        <v>0.20492974517742324</v>
      </c>
      <c r="AK28" s="479">
        <f>$M$28+6</f>
        <v>9</v>
      </c>
      <c r="AL28" s="479">
        <f>$N$28-6</f>
        <v>0</v>
      </c>
      <c r="AM28" s="480">
        <f>AK28+AL28</f>
        <v>9</v>
      </c>
      <c r="AN28" s="478">
        <f>IF(OR(IFERROR(_xlfn.HYPGEOM.DIST(AK29, AK30, AM28, AM30, TRUE), 1)=0, ISERROR(_xlfn.HYPGEOM.DIST(AK29, AK30, AM28, AM30, TRUE))), 1, _xlfn.HYPGEOM.DIST(AK29, AK30, AM28, AM30, TRUE))</f>
        <v>3.9890450107168351E-2</v>
      </c>
      <c r="AO28" s="479">
        <f>$M$28+7</f>
        <v>10</v>
      </c>
      <c r="AP28" s="479">
        <f>$N$28-7</f>
        <v>-1</v>
      </c>
      <c r="AQ28" s="480">
        <f>AO28+AP28</f>
        <v>9</v>
      </c>
      <c r="AR28" s="478">
        <f>IF(OR(IFERROR(_xlfn.HYPGEOM.DIST(AO29, AO30, AQ28, AQ30, TRUE), 1)=0, ISERROR(_xlfn.HYPGEOM.DIST(AO29, AO30, AQ28, AQ30, TRUE))), 1, _xlfn.HYPGEOM.DIST(AO29, AO30, AQ28, AQ30, TRUE))</f>
        <v>3.2150512026673018E-3</v>
      </c>
      <c r="AS28" s="479">
        <f>$M$28+8</f>
        <v>11</v>
      </c>
      <c r="AT28" s="479">
        <f>$N$28-8</f>
        <v>-2</v>
      </c>
      <c r="AU28" s="480">
        <f>AS28+AT28</f>
        <v>9</v>
      </c>
      <c r="AV28" s="478">
        <f>IF(OR(IFERROR(_xlfn.HYPGEOM.DIST(AS29, AS30, AU28, AU30, TRUE), 1)=0, ISERROR(_xlfn.HYPGEOM.DIST(AS29, AS30, AU28, AU30, TRUE))), 1, _xlfn.HYPGEOM.DIST(AS29, AS30, AU28, AU30, TRUE))</f>
        <v>7.1445582281495649E-5</v>
      </c>
      <c r="AW28" s="479">
        <f>$M$28+9</f>
        <v>12</v>
      </c>
      <c r="AX28" s="479">
        <f>$N$28-9</f>
        <v>-3</v>
      </c>
      <c r="AY28" s="480">
        <f>AW28+AX28</f>
        <v>9</v>
      </c>
      <c r="AZ28" s="478">
        <f>IF(OR(IFERROR(_xlfn.HYPGEOM.DIST(AW29, AW30, AY28, AY30, TRUE), 1)=0, ISERROR(_xlfn.HYPGEOM.DIST(AW29, AW30, AY28, AY30, TRUE))), 1, _xlfn.HYPGEOM.DIST(AW29, AW30, AY28, AY30, TRUE))</f>
        <v>1</v>
      </c>
      <c r="BA28" s="479">
        <f>$M$28+10</f>
        <v>13</v>
      </c>
      <c r="BB28" s="479">
        <f>$N$28-10</f>
        <v>-4</v>
      </c>
      <c r="BC28" s="480">
        <f>BA28+BB28</f>
        <v>9</v>
      </c>
      <c r="BD28" s="478">
        <f>IF(OR(IFERROR(_xlfn.HYPGEOM.DIST(BA29, BA30, BC28, BC30, TRUE), 1)=0, ISERROR(_xlfn.HYPGEOM.DIST(BA29, BA30, BC28, BC30, TRUE))), 1, _xlfn.HYPGEOM.DIST(BA29, BA30, BC28, BC30, TRUE))</f>
        <v>1</v>
      </c>
    </row>
    <row r="29" spans="1:56" ht="16" customHeight="1" thickBot="1" x14ac:dyDescent="0.25">
      <c r="A29" s="263"/>
      <c r="B29" s="477"/>
      <c r="C29" s="477"/>
      <c r="D29" s="477"/>
      <c r="E29" s="477"/>
      <c r="F29" s="265"/>
      <c r="G29" s="155"/>
      <c r="H29" s="449" t="s">
        <v>188</v>
      </c>
      <c r="I29" s="449"/>
      <c r="J29" s="449"/>
      <c r="K29" s="231" t="str">
        <f>IF(J19="Okay to Use Chi-2 Test", "Use Chi-2 Test", "Use Fisher's Exact Test")</f>
        <v>Use Fisher's Exact Test</v>
      </c>
      <c r="M29" s="479">
        <f>H7</f>
        <v>9</v>
      </c>
      <c r="N29" s="479">
        <f>I7</f>
        <v>2</v>
      </c>
      <c r="O29" s="480">
        <f>J7</f>
        <v>11</v>
      </c>
      <c r="P29" s="478">
        <f>1-P28</f>
        <v>0</v>
      </c>
      <c r="Q29" s="479">
        <f>$M$29-1</f>
        <v>8</v>
      </c>
      <c r="R29" s="479">
        <f>$N$29+1</f>
        <v>3</v>
      </c>
      <c r="S29" s="480">
        <f>Q29+R29</f>
        <v>11</v>
      </c>
      <c r="T29" s="478">
        <f>1-T28</f>
        <v>1.3098356751607421E-3</v>
      </c>
      <c r="U29" s="479">
        <f>$M$29-2</f>
        <v>7</v>
      </c>
      <c r="V29" s="479">
        <f>$N$29+2</f>
        <v>4</v>
      </c>
      <c r="W29" s="480">
        <f>U29+V29</f>
        <v>11</v>
      </c>
      <c r="X29" s="478">
        <f>1-X28</f>
        <v>2.4886877828054321E-2</v>
      </c>
      <c r="Y29" s="479">
        <f>$M$29-3</f>
        <v>6</v>
      </c>
      <c r="Z29" s="479">
        <f>$N$29+3</f>
        <v>5</v>
      </c>
      <c r="AA29" s="480">
        <f>Y29+Z29</f>
        <v>11</v>
      </c>
      <c r="AB29" s="478">
        <f>1-AB28</f>
        <v>0.15691831388425803</v>
      </c>
      <c r="AC29" s="479">
        <f>$M$29-4</f>
        <v>5</v>
      </c>
      <c r="AD29" s="479">
        <f>$N$29+4</f>
        <v>6</v>
      </c>
      <c r="AE29" s="480">
        <f>AC29+AD29</f>
        <v>11</v>
      </c>
      <c r="AF29" s="478">
        <f>1-AF28</f>
        <v>0.46499166468206765</v>
      </c>
      <c r="AG29" s="479">
        <f>$M$29-5</f>
        <v>4</v>
      </c>
      <c r="AH29" s="479">
        <f>$N$29+5</f>
        <v>7</v>
      </c>
      <c r="AI29" s="480">
        <f>AG29+AH29</f>
        <v>11</v>
      </c>
      <c r="AJ29" s="478">
        <f>1-AJ28</f>
        <v>0.79507025482257676</v>
      </c>
      <c r="AK29" s="479">
        <f>$M$29-6</f>
        <v>3</v>
      </c>
      <c r="AL29" s="479">
        <f>$N$29+6</f>
        <v>8</v>
      </c>
      <c r="AM29" s="480">
        <f>AK29+AL29</f>
        <v>11</v>
      </c>
      <c r="AN29" s="478">
        <f>1-AN28</f>
        <v>0.96010954989283159</v>
      </c>
      <c r="AO29" s="479">
        <f>$M$29-7</f>
        <v>2</v>
      </c>
      <c r="AP29" s="479">
        <f>$N$29+7</f>
        <v>9</v>
      </c>
      <c r="AQ29" s="480">
        <f>AO29+AP29</f>
        <v>11</v>
      </c>
      <c r="AR29" s="478">
        <f>1-AR28</f>
        <v>0.9967849487973327</v>
      </c>
      <c r="AS29" s="479">
        <f>$M$29-8</f>
        <v>1</v>
      </c>
      <c r="AT29" s="479">
        <f>$N$29+8</f>
        <v>10</v>
      </c>
      <c r="AU29" s="480">
        <f>AS29+AT29</f>
        <v>11</v>
      </c>
      <c r="AV29" s="478">
        <f>1-AV28</f>
        <v>0.99992855441771855</v>
      </c>
      <c r="AW29" s="479">
        <f>$M$29-9</f>
        <v>0</v>
      </c>
      <c r="AX29" s="479">
        <f>$N$29+9</f>
        <v>11</v>
      </c>
      <c r="AY29" s="480">
        <f>AW29+AX29</f>
        <v>11</v>
      </c>
      <c r="AZ29" s="478">
        <f>1-AZ28</f>
        <v>0</v>
      </c>
      <c r="BA29" s="479">
        <f>$M$29-10</f>
        <v>-1</v>
      </c>
      <c r="BB29" s="479">
        <f>$N$29+10</f>
        <v>12</v>
      </c>
      <c r="BC29" s="480">
        <f>BA29+BB29</f>
        <v>11</v>
      </c>
      <c r="BD29" s="478">
        <f>1-BD28</f>
        <v>0</v>
      </c>
    </row>
    <row r="30" spans="1:56" ht="17" customHeight="1" thickBot="1" x14ac:dyDescent="0.25">
      <c r="A30" s="263"/>
      <c r="B30" s="477"/>
      <c r="C30" s="477"/>
      <c r="D30" s="477"/>
      <c r="E30" s="477"/>
      <c r="F30" s="265"/>
      <c r="G30" s="155"/>
      <c r="H30" s="449"/>
      <c r="I30" s="449"/>
      <c r="J30" s="449"/>
      <c r="K30" s="152"/>
      <c r="M30" s="480">
        <f>H8</f>
        <v>12</v>
      </c>
      <c r="N30" s="480">
        <f>I8</f>
        <v>8</v>
      </c>
      <c r="O30" s="481">
        <f>J8</f>
        <v>20</v>
      </c>
      <c r="P30" s="478">
        <f>IF(OR(IFERROR(_xlfn.HYPGEOM.DIST(M28, M30, O28, O30, TRUE), 1)=0, ISERROR(_xlfn.HYPGEOM.DIST(M28, M30, O28, O30, TRUE))), 1, _xlfn.HYPGEOM.DIST(M28, M30, O28, O30, TRUE))</f>
        <v>3.9890450107168351E-2</v>
      </c>
      <c r="Q30" s="480">
        <f>Q28+Q29</f>
        <v>12</v>
      </c>
      <c r="R30" s="480">
        <f>R28+R29</f>
        <v>8</v>
      </c>
      <c r="S30" s="481">
        <f>Q28+R28+Q29+R29</f>
        <v>20</v>
      </c>
      <c r="T30" s="478">
        <f>IF(OR(IFERROR(_xlfn.HYPGEOM.DIST(Q28, Q30, S28, S30, TRUE), 1)=0, ISERROR(_xlfn.HYPGEOM.DIST(Q28, Q30, S28, S30, TRUE))), 1, _xlfn.HYPGEOM.DIST(Q28, Q30, S28, S30, TRUE))</f>
        <v>0.20492974517742324</v>
      </c>
      <c r="U30" s="480">
        <f>U28+U29</f>
        <v>12</v>
      </c>
      <c r="V30" s="480">
        <f>V28+V29</f>
        <v>8</v>
      </c>
      <c r="W30" s="481">
        <f>U28+V28+U29+V29</f>
        <v>20</v>
      </c>
      <c r="X30" s="478">
        <f>IF(OR(IFERROR(_xlfn.HYPGEOM.DIST(U28, U30, W28, W30, TRUE), 1)=0, ISERROR(_xlfn.HYPGEOM.DIST(U28, U30, W28, W30, TRUE))), 1, _xlfn.HYPGEOM.DIST(U28, U30, W28, W30, TRUE))</f>
        <v>0.53500833531793235</v>
      </c>
      <c r="Y30" s="480">
        <f>Y28+Y29</f>
        <v>12</v>
      </c>
      <c r="Z30" s="480">
        <f>Z28+Z29</f>
        <v>8</v>
      </c>
      <c r="AA30" s="481">
        <f>Y28+Z28+Y29+Z29</f>
        <v>20</v>
      </c>
      <c r="AB30" s="478">
        <f>IF(OR(IFERROR(_xlfn.HYPGEOM.DIST(Y28, Y30, AA28, AA30, TRUE), 1)=0, ISERROR(_xlfn.HYPGEOM.DIST(Y28, Y30, AA28, AA30, TRUE))), 1, _xlfn.HYPGEOM.DIST(Y28, Y30, AA28, AA30, TRUE))</f>
        <v>0.84308168611574197</v>
      </c>
      <c r="AC30" s="480">
        <f>AC28+AC29</f>
        <v>12</v>
      </c>
      <c r="AD30" s="480">
        <f>AD28+AD29</f>
        <v>8</v>
      </c>
      <c r="AE30" s="481">
        <f>AC28+AD28+AC29+AD29</f>
        <v>20</v>
      </c>
      <c r="AF30" s="478">
        <f>IF(OR(IFERROR(_xlfn.HYPGEOM.DIST(AC28, AC30, AE28, AE30, TRUE), 1)=0, ISERROR(_xlfn.HYPGEOM.DIST(AC28, AC30, AE28, AE30, TRUE))), 1, _xlfn.HYPGEOM.DIST(AC28, AC30, AE28, AE30, TRUE))</f>
        <v>0.97511312217194568</v>
      </c>
      <c r="AG30" s="480">
        <f>AG28+AG29</f>
        <v>12</v>
      </c>
      <c r="AH30" s="480">
        <f>AH28+AH29</f>
        <v>8</v>
      </c>
      <c r="AI30" s="481">
        <f>AG28+AH28+AG29+AH29</f>
        <v>20</v>
      </c>
      <c r="AJ30" s="478">
        <f>IF(OR(IFERROR(_xlfn.HYPGEOM.DIST(AG28, AG30, AI28, AI30, TRUE), 1)=0, ISERROR(_xlfn.HYPGEOM.DIST(AG28, AG30, AI28, AI30, TRUE))), 1, _xlfn.HYPGEOM.DIST(AG28, AG30, AI28, AI30, TRUE))</f>
        <v>0.99869016432483926</v>
      </c>
      <c r="AK30" s="480">
        <f>AK28+AK29</f>
        <v>12</v>
      </c>
      <c r="AL30" s="480">
        <f>AL28+AL29</f>
        <v>8</v>
      </c>
      <c r="AM30" s="481">
        <f>AK28+AL28+AK29+AL29</f>
        <v>20</v>
      </c>
      <c r="AN30" s="478">
        <f>IF(OR(IFERROR(_xlfn.HYPGEOM.DIST(AK28, AK30, AM28, AM30, TRUE), 1)=0, ISERROR(_xlfn.HYPGEOM.DIST(AK28, AK30, AM28, AM30, TRUE))), 1, _xlfn.HYPGEOM.DIST(AK28, AK30, AM28, AM30, TRUE))</f>
        <v>1</v>
      </c>
      <c r="AO30" s="480">
        <f>AO28+AO29</f>
        <v>12</v>
      </c>
      <c r="AP30" s="480">
        <f>AP28+AP29</f>
        <v>8</v>
      </c>
      <c r="AQ30" s="481">
        <f>AO28+AP28+AO29+AP29</f>
        <v>20</v>
      </c>
      <c r="AR30" s="478">
        <f>IF(OR(IFERROR(_xlfn.HYPGEOM.DIST(AO28, AO30, AQ28, AQ30, TRUE), 1)=0, ISERROR(_xlfn.HYPGEOM.DIST(AO28, AO30, AQ28, AQ30, TRUE))), 1, _xlfn.HYPGEOM.DIST(AO28, AO30, AQ28, AQ30, TRUE))</f>
        <v>1</v>
      </c>
      <c r="AS30" s="480">
        <f>AS28+AS29</f>
        <v>12</v>
      </c>
      <c r="AT30" s="480">
        <f>AT28+AT29</f>
        <v>8</v>
      </c>
      <c r="AU30" s="481">
        <f>AS28+AT28+AS29+AT29</f>
        <v>20</v>
      </c>
      <c r="AV30" s="478">
        <f>IF(OR(IFERROR(_xlfn.HYPGEOM.DIST(AS28, AS30, AU28, AU30, TRUE), 1)=0, ISERROR(_xlfn.HYPGEOM.DIST(AS28, AS30, AU28, AU30, TRUE))), 1, _xlfn.HYPGEOM.DIST(AS28, AS30, AU28, AU30, TRUE))</f>
        <v>1</v>
      </c>
      <c r="AW30" s="480">
        <f>AW28+AW29</f>
        <v>12</v>
      </c>
      <c r="AX30" s="480">
        <f>AX28+AX29</f>
        <v>8</v>
      </c>
      <c r="AY30" s="481">
        <f>AW28+AX28+AW29+AX29</f>
        <v>20</v>
      </c>
      <c r="AZ30" s="478">
        <f>IF(OR(IFERROR(_xlfn.HYPGEOM.DIST(AW28, AW30, AY28, AY30, TRUE), 1)=0, ISERROR(_xlfn.HYPGEOM.DIST(AW28, AW30, AY28, AY30, TRUE))), 1, _xlfn.HYPGEOM.DIST(AW28, AW30, AY28, AY30, TRUE))</f>
        <v>1</v>
      </c>
      <c r="BA30" s="480">
        <f>BA28+BA29</f>
        <v>12</v>
      </c>
      <c r="BB30" s="480">
        <f>BB28+BB29</f>
        <v>8</v>
      </c>
      <c r="BC30" s="481">
        <f>BA28+BB28+BA29+BB29</f>
        <v>20</v>
      </c>
      <c r="BD30" s="478">
        <f>IF(OR(IFERROR(_xlfn.HYPGEOM.DIST(BA28, BA30, BC28, BC30, TRUE), 1)=0, ISERROR(_xlfn.HYPGEOM.DIST(BA28, BA30, BC28, BC30, TRUE))), 1, _xlfn.HYPGEOM.DIST(BA28, BA30, BC28, BC30, TRUE))</f>
        <v>1</v>
      </c>
    </row>
    <row r="31" spans="1:56" ht="16" customHeight="1" x14ac:dyDescent="0.2">
      <c r="A31" s="263"/>
      <c r="B31" s="477"/>
      <c r="C31" s="477"/>
      <c r="D31" s="477"/>
      <c r="E31" s="477"/>
      <c r="F31" s="265"/>
      <c r="G31" s="155"/>
      <c r="H31" s="443" t="s">
        <v>189</v>
      </c>
      <c r="I31" s="444"/>
      <c r="J31" s="447">
        <f>_xlfn.HYPGEOM.DIST(H6,H8,J6,J8, TRUE)</f>
        <v>3.9890450107168351E-2</v>
      </c>
      <c r="K31" s="152"/>
      <c r="M31" s="478"/>
      <c r="N31" s="478" t="s">
        <v>198</v>
      </c>
      <c r="O31" s="478">
        <f>IFERROR((COMBIN(O28,M28)*COMBIN(O29,M29))/COMBIN(O30,M30), 0)</f>
        <v>3.6675398904501062E-2</v>
      </c>
      <c r="P31" s="478"/>
      <c r="Q31" s="478">
        <v>1</v>
      </c>
      <c r="R31" s="478" t="s">
        <v>198</v>
      </c>
      <c r="S31" s="478">
        <f>IFERROR((COMBIN(S28,Q28)*COMBIN(S29,Q29))/COMBIN(S30,Q30), 0)</f>
        <v>0.1650392950702548</v>
      </c>
      <c r="T31" s="478"/>
      <c r="U31" s="478">
        <v>2</v>
      </c>
      <c r="V31" s="478" t="s">
        <v>198</v>
      </c>
      <c r="W31" s="478">
        <f>IFERROR((COMBIN(W28,U28)*COMBIN(W29,U29))/COMBIN(W30,U30), 0)</f>
        <v>0.33007859014050961</v>
      </c>
      <c r="X31" s="478"/>
      <c r="Y31" s="478">
        <v>3</v>
      </c>
      <c r="Z31" s="478" t="s">
        <v>198</v>
      </c>
      <c r="AA31" s="478">
        <f>IFERROR((COMBIN(AA28,Y28)*COMBIN(AA29,Y29))/COMBIN(AA30,Y30), 0)</f>
        <v>0.30807335079780884</v>
      </c>
      <c r="AB31" s="478"/>
      <c r="AC31" s="478">
        <v>4</v>
      </c>
      <c r="AD31" s="478" t="s">
        <v>198</v>
      </c>
      <c r="AE31" s="478">
        <f>IFERROR((COMBIN(AE28,AC28)*COMBIN(AE29,AC29))/COMBIN(AE30,AC30), 0)</f>
        <v>0.13203143605620382</v>
      </c>
      <c r="AF31" s="478"/>
      <c r="AG31" s="478">
        <v>5</v>
      </c>
      <c r="AH31" s="478" t="s">
        <v>198</v>
      </c>
      <c r="AI31" s="478">
        <f>IFERROR((COMBIN(AI28,AG28)*COMBIN(AI29,AG29))/COMBIN(AI30,AG30), 0)</f>
        <v>2.3577042152893544E-2</v>
      </c>
      <c r="AJ31" s="478"/>
      <c r="AK31" s="478">
        <v>6</v>
      </c>
      <c r="AL31" s="478" t="s">
        <v>198</v>
      </c>
      <c r="AM31" s="478">
        <f>IFERROR((COMBIN(AM28,AK28)*COMBIN(AM29,AK29))/COMBIN(AM30,AK30), 0)</f>
        <v>1.3098356751607525E-3</v>
      </c>
      <c r="AN31" s="478"/>
      <c r="AO31" s="478">
        <v>7</v>
      </c>
      <c r="AP31" s="478" t="s">
        <v>198</v>
      </c>
      <c r="AQ31" s="478">
        <f>IFERROR((COMBIN(AQ28,AO28)*COMBIN(AQ29,AO29))/COMBIN(AQ30,AO30), 0)</f>
        <v>0</v>
      </c>
      <c r="AR31" s="478"/>
      <c r="AS31" s="478">
        <v>8</v>
      </c>
      <c r="AT31" s="478" t="s">
        <v>198</v>
      </c>
      <c r="AU31" s="478">
        <f>IFERROR((COMBIN(AU28,AS28)*COMBIN(AU29,AS29))/COMBIN(AU30,AS30), 0)</f>
        <v>0</v>
      </c>
      <c r="AV31" s="478"/>
      <c r="AW31" s="478">
        <v>9</v>
      </c>
      <c r="AX31" s="478" t="s">
        <v>198</v>
      </c>
      <c r="AY31" s="478">
        <f>IFERROR((COMBIN(AY28,AW28)*COMBIN(AY29,AW29))/COMBIN(AY30,AW30), 0)</f>
        <v>0</v>
      </c>
      <c r="AZ31" s="478"/>
      <c r="BA31" s="478">
        <v>10</v>
      </c>
      <c r="BB31" s="478" t="s">
        <v>198</v>
      </c>
      <c r="BC31" s="478">
        <f>IFERROR((COMBIN(BC28,BA28)*COMBIN(BC29,BA29))/COMBIN(BC30,BA30), 0)</f>
        <v>0</v>
      </c>
      <c r="BD31" s="478"/>
    </row>
    <row r="32" spans="1:56" ht="17" customHeight="1" thickBot="1" x14ac:dyDescent="0.25">
      <c r="A32" s="263"/>
      <c r="B32" s="477"/>
      <c r="C32" s="477"/>
      <c r="D32" s="477"/>
      <c r="E32" s="477"/>
      <c r="F32" s="265"/>
      <c r="G32" s="155"/>
      <c r="H32" s="443"/>
      <c r="I32" s="444"/>
      <c r="J32" s="448"/>
      <c r="K32" s="152"/>
      <c r="M32" s="478"/>
      <c r="N32" s="478" t="s">
        <v>195</v>
      </c>
      <c r="O32" s="478">
        <f>IFERROR(IF(AND(ISNUMBER(P28),P28&gt;0),P28,1)*
IF(AND(ISNUMBER(T28),T28&gt;0),T28,1)*
IF(AND(ISNUMBER(T32),T32&gt;0),T32,1)*
IF(AND(ISNUMBER(X28),X28&gt;0),X28,1)*
IF(AND(ISNUMBER(X32),X32&gt;0),X32,1)*
IF(AND(ISNUMBER(AB28),AB28&gt;0),AB28,1)*
IF(AND(ISNUMBER(AB32),AB32&gt;0),AB32,1)*
IF(AND(ISNUMBER(AF28),AF28&gt;0),AF28,1)*
IF(AND(ISNUMBER(AF32),AF32&gt;0),AF32,1)*
IF(AND(ISNUMBER(AJ28),AJ28&gt;0),AJ28,1)*
IF(AND(ISNUMBER(AJ32),AJ32&gt;0),AJ32,1)*
IF(AND(ISNUMBER(AN28),AN28&gt;0),AN28,1)*
IF(AND(ISNUMBER(AN32),AN32&gt;0),AN32,1)*
IF(AND(ISNUMBER(AR28),AR28&gt;0),AR28,1)*
IF(AND(ISNUMBER(AR32),AR32&gt;0),AR32,1)*
IF(AND(ISNUMBER(AV28),AV28&gt;0),AV28,1)*
IF(AND(ISNUMBER(AV32),AV32&gt;0),AV32,1)*
IF(AND(ISNUMBER(AZ28),AZ28&gt;0),AZ28,1)*
IF(AND(ISNUMBER(AZ32),AZ32&gt;0),AZ32,1)*
IF(AND(ISNUMBER(BD28),BD28&gt;0),BD28,1)*
IF(AND(ISNUMBER(BD32),BD32&gt;0),BD32,1), "")</f>
        <v>8.248086140489464E-10</v>
      </c>
      <c r="P32" s="478"/>
      <c r="Q32" s="479">
        <f>$M$28-1</f>
        <v>2</v>
      </c>
      <c r="R32" s="479">
        <f>$N$28+1</f>
        <v>7</v>
      </c>
      <c r="S32" s="480">
        <f>Q32+R32</f>
        <v>9</v>
      </c>
      <c r="T32" s="478">
        <f>IF(OR(IFERROR(_xlfn.HYPGEOM.DIST(Q33, Q34, S32, S34, TRUE), 1)=0, ISERROR(_xlfn.HYPGEOM.DIST(Q33, Q34, S32, S34, TRUE))), 1, _xlfn.HYPGEOM.DIST(Q33, Q34, S32, S34, TRUE))</f>
        <v>1</v>
      </c>
      <c r="U32" s="479">
        <f>$M$28-2</f>
        <v>1</v>
      </c>
      <c r="V32" s="479">
        <f>$N$28+2</f>
        <v>8</v>
      </c>
      <c r="W32" s="480">
        <f>U32+V32</f>
        <v>9</v>
      </c>
      <c r="X32" s="478">
        <f>IF(OR(IFERROR(_xlfn.HYPGEOM.DIST(U33, U34, W32, W34, TRUE), 1)=0, ISERROR(_xlfn.HYPGEOM.DIST(U33, U34, W32, W34, TRUE))), 1, _xlfn.HYPGEOM.DIST(U33, U34, W32, W34, TRUE))</f>
        <v>1</v>
      </c>
      <c r="Y32" s="479">
        <f>$M$28-3</f>
        <v>0</v>
      </c>
      <c r="Z32" s="479">
        <f>$N$28+3</f>
        <v>9</v>
      </c>
      <c r="AA32" s="480">
        <f>Y32+Z32</f>
        <v>9</v>
      </c>
      <c r="AB32" s="478">
        <f>IF(OR(IFERROR(_xlfn.HYPGEOM.DIST(Y33, Y34, AA32, AA34, TRUE), 1)=0, ISERROR(_xlfn.HYPGEOM.DIST(Y33, Y34, AA32, AA34, TRUE))), 1, _xlfn.HYPGEOM.DIST(Y33, Y34, AA32, AA34, TRUE))</f>
        <v>1</v>
      </c>
      <c r="AC32" s="479">
        <f>$M$28-4</f>
        <v>-1</v>
      </c>
      <c r="AD32" s="479">
        <f>$N$28+4</f>
        <v>10</v>
      </c>
      <c r="AE32" s="480">
        <f>AC32+AD32</f>
        <v>9</v>
      </c>
      <c r="AF32" s="478">
        <f>IF(OR(IFERROR(_xlfn.HYPGEOM.DIST(AC33, AC34, AE32, AE34, TRUE), 1)=0, ISERROR(_xlfn.HYPGEOM.DIST(AC33, AC34, AE32, AE34, TRUE))), 1, _xlfn.HYPGEOM.DIST(AC33, AC34, AE32, AE34, TRUE))</f>
        <v>1</v>
      </c>
      <c r="AG32" s="479">
        <f>$M$28-5</f>
        <v>-2</v>
      </c>
      <c r="AH32" s="479">
        <f>$N$28+5</f>
        <v>11</v>
      </c>
      <c r="AI32" s="480">
        <f>AG32+AH32</f>
        <v>9</v>
      </c>
      <c r="AJ32" s="478">
        <f>IF(OR(IFERROR(_xlfn.HYPGEOM.DIST(AG33, AG34, AI32, AI34, TRUE), 1)=0, ISERROR(_xlfn.HYPGEOM.DIST(AG33, AG34, AI32, AI34, TRUE))), 1, _xlfn.HYPGEOM.DIST(AG33, AG34, AI32, AI34, TRUE))</f>
        <v>1</v>
      </c>
      <c r="AK32" s="479">
        <f>$M$28-6</f>
        <v>-3</v>
      </c>
      <c r="AL32" s="479">
        <f>$N$28+6</f>
        <v>12</v>
      </c>
      <c r="AM32" s="480">
        <f>AK32+AL32</f>
        <v>9</v>
      </c>
      <c r="AN32" s="478">
        <f>IF(OR(IFERROR(_xlfn.HYPGEOM.DIST(AK33, AK34, AM32, AM34, TRUE), 1)=0, ISERROR(_xlfn.HYPGEOM.DIST(AK33, AK34, AM32, AM34, TRUE))), 1, _xlfn.HYPGEOM.DIST(AK33, AK34, AM32, AM34, TRUE))</f>
        <v>1</v>
      </c>
      <c r="AO32" s="479">
        <f>$M$28-7</f>
        <v>-4</v>
      </c>
      <c r="AP32" s="479">
        <f>$N$28+7</f>
        <v>13</v>
      </c>
      <c r="AQ32" s="480">
        <f>AO32+AP32</f>
        <v>9</v>
      </c>
      <c r="AR32" s="478">
        <f>IF(OR(IFERROR(_xlfn.HYPGEOM.DIST(AO33, AO34, AQ32, AQ34, TRUE), 1)=0, ISERROR(_xlfn.HYPGEOM.DIST(AO33, AO34, AQ32, AQ34, TRUE))), 1, _xlfn.HYPGEOM.DIST(AO33, AO34, AQ32, AQ34, TRUE))</f>
        <v>1</v>
      </c>
      <c r="AS32" s="479">
        <f>$M$28-8</f>
        <v>-5</v>
      </c>
      <c r="AT32" s="479">
        <f>$N$28+8</f>
        <v>14</v>
      </c>
      <c r="AU32" s="480">
        <f>AS32+AT32</f>
        <v>9</v>
      </c>
      <c r="AV32" s="478">
        <f>IF(OR(IFERROR(_xlfn.HYPGEOM.DIST(AS33, AS34, AU32, AU34, TRUE), 1)=0, ISERROR(_xlfn.HYPGEOM.DIST(AS33, AS34, AU32, AU34, TRUE))), 1, _xlfn.HYPGEOM.DIST(AS33, AS34, AU32, AU34, TRUE))</f>
        <v>1</v>
      </c>
      <c r="AW32" s="479">
        <f>$M$28-9</f>
        <v>-6</v>
      </c>
      <c r="AX32" s="479">
        <f>$N$28+9</f>
        <v>15</v>
      </c>
      <c r="AY32" s="480">
        <f>AW32+AX32</f>
        <v>9</v>
      </c>
      <c r="AZ32" s="478">
        <f>IF(OR(IFERROR(_xlfn.HYPGEOM.DIST(AW33, AW34, AY32, AY34, TRUE), 1)=0, ISERROR(_xlfn.HYPGEOM.DIST(AW33, AW34, AY32, AY34, TRUE))), 1, _xlfn.HYPGEOM.DIST(AW33, AW34, AY32, AY34, TRUE))</f>
        <v>1</v>
      </c>
      <c r="BA32" s="479">
        <f>$M$28-10</f>
        <v>-7</v>
      </c>
      <c r="BB32" s="479">
        <f>$N$28+10</f>
        <v>16</v>
      </c>
      <c r="BC32" s="480">
        <f>BA32+BB32</f>
        <v>9</v>
      </c>
      <c r="BD32" s="478">
        <f>IF(OR(IFERROR(_xlfn.HYPGEOM.DIST(BA33, BA34, BC32, BC34, TRUE), 1)=0, ISERROR(_xlfn.HYPGEOM.DIST(BA33, BA34, BC32, BC34, TRUE))), 1, _xlfn.HYPGEOM.DIST(BA33, BA34, BC32, BC34, TRUE))</f>
        <v>1</v>
      </c>
    </row>
    <row r="33" spans="1:56" ht="16" customHeight="1" x14ac:dyDescent="0.2">
      <c r="A33" s="263"/>
      <c r="B33" s="477"/>
      <c r="C33" s="477"/>
      <c r="D33" s="477"/>
      <c r="E33" s="477"/>
      <c r="F33" s="265"/>
      <c r="G33" s="155"/>
      <c r="H33" s="445" t="s">
        <v>190</v>
      </c>
      <c r="I33" s="446"/>
      <c r="J33" s="475">
        <f>O34</f>
        <v>6.4777327935222659E-2</v>
      </c>
      <c r="K33" s="152"/>
      <c r="M33" s="478"/>
      <c r="N33" s="478" t="s">
        <v>196</v>
      </c>
      <c r="O33" s="478">
        <f>SUMIF(R38:R57,"&lt;1")</f>
        <v>3.5601095498928315</v>
      </c>
      <c r="P33" s="478"/>
      <c r="Q33" s="479">
        <f>$M$29+1</f>
        <v>10</v>
      </c>
      <c r="R33" s="479">
        <f>$N$29-1</f>
        <v>1</v>
      </c>
      <c r="S33" s="480">
        <f>Q33+R33</f>
        <v>11</v>
      </c>
      <c r="T33" s="478">
        <f>1-T32</f>
        <v>0</v>
      </c>
      <c r="U33" s="479">
        <f>$M$29+2</f>
        <v>11</v>
      </c>
      <c r="V33" s="479">
        <f>$N$29-2</f>
        <v>0</v>
      </c>
      <c r="W33" s="480">
        <f>U33+V33</f>
        <v>11</v>
      </c>
      <c r="X33" s="478">
        <f>1-X32</f>
        <v>0</v>
      </c>
      <c r="Y33" s="479">
        <f>$M$29+3</f>
        <v>12</v>
      </c>
      <c r="Z33" s="479">
        <f>$N$29-3</f>
        <v>-1</v>
      </c>
      <c r="AA33" s="480">
        <f>Y33+Z33</f>
        <v>11</v>
      </c>
      <c r="AB33" s="478">
        <f>1-AB32</f>
        <v>0</v>
      </c>
      <c r="AC33" s="479">
        <f>$M$29+4</f>
        <v>13</v>
      </c>
      <c r="AD33" s="479">
        <f>$N$29-4</f>
        <v>-2</v>
      </c>
      <c r="AE33" s="480">
        <f>AC33+AD33</f>
        <v>11</v>
      </c>
      <c r="AF33" s="478">
        <f>1-AF32</f>
        <v>0</v>
      </c>
      <c r="AG33" s="479">
        <f>$M$29+5</f>
        <v>14</v>
      </c>
      <c r="AH33" s="479">
        <f>$N$29-5</f>
        <v>-3</v>
      </c>
      <c r="AI33" s="480">
        <f>AG33+AH33</f>
        <v>11</v>
      </c>
      <c r="AJ33" s="478">
        <f>1-AJ32</f>
        <v>0</v>
      </c>
      <c r="AK33" s="479">
        <f>$M$29+6</f>
        <v>15</v>
      </c>
      <c r="AL33" s="479">
        <f>$N$29-6</f>
        <v>-4</v>
      </c>
      <c r="AM33" s="480">
        <f>AK33+AL33</f>
        <v>11</v>
      </c>
      <c r="AN33" s="478">
        <f>1-AN32</f>
        <v>0</v>
      </c>
      <c r="AO33" s="479">
        <f>$M$29+7</f>
        <v>16</v>
      </c>
      <c r="AP33" s="479">
        <f>$N$29-7</f>
        <v>-5</v>
      </c>
      <c r="AQ33" s="480">
        <f>AO33+AP33</f>
        <v>11</v>
      </c>
      <c r="AR33" s="478">
        <f>1-AR32</f>
        <v>0</v>
      </c>
      <c r="AS33" s="479">
        <f>$M$29+8</f>
        <v>17</v>
      </c>
      <c r="AT33" s="479">
        <f>$N$29-8</f>
        <v>-6</v>
      </c>
      <c r="AU33" s="480">
        <f>AS33+AT33</f>
        <v>11</v>
      </c>
      <c r="AV33" s="478">
        <f>1-AV32</f>
        <v>0</v>
      </c>
      <c r="AW33" s="479">
        <f>$M$29+9</f>
        <v>18</v>
      </c>
      <c r="AX33" s="479">
        <f>$N$29-9</f>
        <v>-7</v>
      </c>
      <c r="AY33" s="480">
        <f>AW33+AX33</f>
        <v>11</v>
      </c>
      <c r="AZ33" s="478">
        <f>1-AZ32</f>
        <v>0</v>
      </c>
      <c r="BA33" s="479">
        <f>$M$29+10</f>
        <v>19</v>
      </c>
      <c r="BB33" s="479">
        <f>$N$29-10</f>
        <v>-8</v>
      </c>
      <c r="BC33" s="480">
        <f>BA33+BB33</f>
        <v>11</v>
      </c>
      <c r="BD33" s="478">
        <f>1-BD32</f>
        <v>0</v>
      </c>
    </row>
    <row r="34" spans="1:56" ht="17" customHeight="1" thickBot="1" x14ac:dyDescent="0.25">
      <c r="A34" s="263"/>
      <c r="B34" s="477"/>
      <c r="C34" s="477"/>
      <c r="D34" s="477"/>
      <c r="E34" s="477"/>
      <c r="F34" s="265"/>
      <c r="G34" s="155"/>
      <c r="H34" s="445"/>
      <c r="I34" s="446"/>
      <c r="J34" s="476"/>
      <c r="K34" s="152"/>
      <c r="M34" s="478"/>
      <c r="N34" s="478" t="s">
        <v>200</v>
      </c>
      <c r="O34" s="478">
        <f>S38+SUMIF(S39:S58,"&lt;"&amp;S38)</f>
        <v>6.4777327935222659E-2</v>
      </c>
      <c r="P34" s="478"/>
      <c r="Q34" s="480">
        <f>Q32+Q33</f>
        <v>12</v>
      </c>
      <c r="R34" s="480">
        <f>R32+R33</f>
        <v>8</v>
      </c>
      <c r="S34" s="481">
        <f>Q32+R32+Q33+R33</f>
        <v>20</v>
      </c>
      <c r="T34" s="478">
        <f>IF(OR(IFERROR(_xlfn.HYPGEOM.DIST(Q32, Q34, S32, S34, TRUE), 1)=0, ISERROR(_xlfn.HYPGEOM.DIST(Q32, Q34, S32, S34, TRUE))), 1, _xlfn.HYPGEOM.DIST(Q32, Q34, S32, S34, TRUE))</f>
        <v>3.2150512026673018E-3</v>
      </c>
      <c r="U34" s="480">
        <f>U32+U33</f>
        <v>12</v>
      </c>
      <c r="V34" s="480">
        <f>V32+V33</f>
        <v>8</v>
      </c>
      <c r="W34" s="481">
        <f>U32+V32+U33+V33</f>
        <v>20</v>
      </c>
      <c r="X34" s="478">
        <f>IF(OR(IFERROR(_xlfn.HYPGEOM.DIST(U32, U34, W32, W34, TRUE), 1)=0, ISERROR(_xlfn.HYPGEOM.DIST(U32, U34, W32, W34, TRUE))), 1, _xlfn.HYPGEOM.DIST(U32, U34, W32, W34, TRUE))</f>
        <v>7.1445582281495649E-5</v>
      </c>
      <c r="Y34" s="480">
        <f>Y32+Y33</f>
        <v>12</v>
      </c>
      <c r="Z34" s="480">
        <f>Z32+Z33</f>
        <v>8</v>
      </c>
      <c r="AA34" s="481">
        <f>Y32+Z32+Y33+Z33</f>
        <v>20</v>
      </c>
      <c r="AB34" s="478">
        <f>IF(OR(IFERROR(_xlfn.HYPGEOM.DIST(Y32, Y34, AA32, AA34, TRUE), 1)=0, ISERROR(_xlfn.HYPGEOM.DIST(Y32, Y34, AA32, AA34, TRUE))), 1, _xlfn.HYPGEOM.DIST(Y32, Y34, AA32, AA34, TRUE))</f>
        <v>1</v>
      </c>
      <c r="AC34" s="480">
        <f>AC32+AC33</f>
        <v>12</v>
      </c>
      <c r="AD34" s="480">
        <f>AD32+AD33</f>
        <v>8</v>
      </c>
      <c r="AE34" s="481">
        <f>AC32+AD32+AC33+AD33</f>
        <v>20</v>
      </c>
      <c r="AF34" s="478">
        <f>IF(OR(IFERROR(_xlfn.HYPGEOM.DIST(AC32, AC34, AE32, AE34, TRUE), 1)=0, ISERROR(_xlfn.HYPGEOM.DIST(AC32, AC34, AE32, AE34, TRUE))), 1, _xlfn.HYPGEOM.DIST(AC32, AC34, AE32, AE34, TRUE))</f>
        <v>1</v>
      </c>
      <c r="AG34" s="480">
        <f>AG32+AG33</f>
        <v>12</v>
      </c>
      <c r="AH34" s="480">
        <f>AH32+AH33</f>
        <v>8</v>
      </c>
      <c r="AI34" s="481">
        <f>AG32+AH32+AG33+AH33</f>
        <v>20</v>
      </c>
      <c r="AJ34" s="478">
        <f>IF(OR(IFERROR(_xlfn.HYPGEOM.DIST(AG32, AG34, AI32, AI34, TRUE), 1)=0, ISERROR(_xlfn.HYPGEOM.DIST(AG32, AG34, AI32, AI34, TRUE))), 1, _xlfn.HYPGEOM.DIST(AG32, AG34, AI32, AI34, TRUE))</f>
        <v>1</v>
      </c>
      <c r="AK34" s="480">
        <f>AK32+AK33</f>
        <v>12</v>
      </c>
      <c r="AL34" s="480">
        <f>AL32+AL33</f>
        <v>8</v>
      </c>
      <c r="AM34" s="481">
        <f>AK32+AL32+AK33+AL33</f>
        <v>20</v>
      </c>
      <c r="AN34" s="478">
        <f>IF(OR(IFERROR(_xlfn.HYPGEOM.DIST(AK32, AK34, AM32, AM34, TRUE), 1)=0, ISERROR(_xlfn.HYPGEOM.DIST(AK32, AK34, AM32, AM34, TRUE))), 1, _xlfn.HYPGEOM.DIST(AK32, AK34, AM32, AM34, TRUE))</f>
        <v>1</v>
      </c>
      <c r="AO34" s="480">
        <f>AO32+AO33</f>
        <v>12</v>
      </c>
      <c r="AP34" s="480">
        <f>AP32+AP33</f>
        <v>8</v>
      </c>
      <c r="AQ34" s="481">
        <f>AO32+AP32+AO33+AP33</f>
        <v>20</v>
      </c>
      <c r="AR34" s="478">
        <f>IF(OR(IFERROR(_xlfn.HYPGEOM.DIST(AO32, AO34, AQ32, AQ34, TRUE), 1)=0, ISERROR(_xlfn.HYPGEOM.DIST(AO32, AO34, AQ32, AQ34, TRUE))), 1, _xlfn.HYPGEOM.DIST(AO32, AO34, AQ32, AQ34, TRUE))</f>
        <v>1</v>
      </c>
      <c r="AS34" s="480">
        <f>AS32+AS33</f>
        <v>12</v>
      </c>
      <c r="AT34" s="480">
        <f>AT32+AT33</f>
        <v>8</v>
      </c>
      <c r="AU34" s="481">
        <f>AS32+AT32+AS33+AT33</f>
        <v>20</v>
      </c>
      <c r="AV34" s="478">
        <f>IF(OR(IFERROR(_xlfn.HYPGEOM.DIST(AS32, AS34, AU32, AU34, TRUE), 1)=0, ISERROR(_xlfn.HYPGEOM.DIST(AS32, AS34, AU32, AU34, TRUE))), 1, _xlfn.HYPGEOM.DIST(AS32, AS34, AU32, AU34, TRUE))</f>
        <v>1</v>
      </c>
      <c r="AW34" s="480">
        <f>AW32+AW33</f>
        <v>12</v>
      </c>
      <c r="AX34" s="480">
        <f>AX32+AX33</f>
        <v>8</v>
      </c>
      <c r="AY34" s="481">
        <f>AW32+AX32+AW33+AX33</f>
        <v>20</v>
      </c>
      <c r="AZ34" s="478">
        <f>IF(OR(IFERROR(_xlfn.HYPGEOM.DIST(AW32, AW34, AY32, AY34, TRUE), 1)=0, ISERROR(_xlfn.HYPGEOM.DIST(AW32, AW34, AY32, AY34, TRUE))), 1, _xlfn.HYPGEOM.DIST(AW32, AW34, AY32, AY34, TRUE))</f>
        <v>1</v>
      </c>
      <c r="BA34" s="480">
        <f>BA32+BA33</f>
        <v>12</v>
      </c>
      <c r="BB34" s="480">
        <f>BB32+BB33</f>
        <v>8</v>
      </c>
      <c r="BC34" s="481">
        <f>BA32+BB32+BA33+BB33</f>
        <v>20</v>
      </c>
      <c r="BD34" s="478">
        <f>IF(OR(IFERROR(_xlfn.HYPGEOM.DIST(BA32, BA34, BC32, BC34, TRUE), 1)=0, ISERROR(_xlfn.HYPGEOM.DIST(BA32, BA34, BC32, BC34, TRUE))), 1, _xlfn.HYPGEOM.DIST(BA32, BA34, BC32, BC34, TRUE))</f>
        <v>1</v>
      </c>
    </row>
    <row r="35" spans="1:56" x14ac:dyDescent="0.2">
      <c r="A35" s="263"/>
      <c r="B35" s="477"/>
      <c r="C35" s="477"/>
      <c r="D35" s="477"/>
      <c r="E35" s="477"/>
      <c r="F35" s="265"/>
      <c r="G35" s="155"/>
      <c r="H35" s="155"/>
      <c r="I35" s="155"/>
      <c r="J35" s="155"/>
      <c r="K35" s="152"/>
      <c r="M35" s="478"/>
      <c r="N35" s="478"/>
      <c r="O35" s="478"/>
      <c r="P35" s="478"/>
      <c r="Q35" s="478"/>
      <c r="R35" s="478" t="s">
        <v>198</v>
      </c>
      <c r="S35" s="478">
        <f>IFERROR((COMBIN(S32,Q32)*COMBIN(S33,Q33))/COMBIN(S34,Q34), 0)</f>
        <v>3.1436056203858059E-3</v>
      </c>
      <c r="T35" s="478"/>
      <c r="U35" s="478"/>
      <c r="V35" s="478" t="s">
        <v>198</v>
      </c>
      <c r="W35" s="478">
        <f>IFERROR((COMBIN(W32,U32)*COMBIN(W33,U33))/COMBIN(W34,U34), 0)</f>
        <v>7.1445582281495581E-5</v>
      </c>
      <c r="X35" s="478"/>
      <c r="Y35" s="478"/>
      <c r="Z35" s="478" t="s">
        <v>198</v>
      </c>
      <c r="AA35" s="478">
        <f>IFERROR((COMBIN(AA32,Y32)*COMBIN(AA33,Y33))/COMBIN(AA34,Y34), 0)</f>
        <v>0</v>
      </c>
      <c r="AB35" s="478"/>
      <c r="AC35" s="478"/>
      <c r="AD35" s="478" t="s">
        <v>198</v>
      </c>
      <c r="AE35" s="478">
        <f>IFERROR((COMBIN(AE32,AC32)*COMBIN(AE33,AC33))/COMBIN(AE34,AC34), 0)</f>
        <v>0</v>
      </c>
      <c r="AF35" s="478"/>
      <c r="AG35" s="478"/>
      <c r="AH35" s="478" t="s">
        <v>198</v>
      </c>
      <c r="AI35" s="478">
        <f>IFERROR((COMBIN(AI32,AG32)*COMBIN(AI33,AG33))/COMBIN(AI34,AG34), 0)</f>
        <v>0</v>
      </c>
      <c r="AJ35" s="478"/>
      <c r="AK35" s="478"/>
      <c r="AL35" s="478" t="s">
        <v>198</v>
      </c>
      <c r="AM35" s="478">
        <f>IFERROR((COMBIN(AM32,AK32)*COMBIN(AM33,AK33))/COMBIN(AM34,AK34), 0)</f>
        <v>0</v>
      </c>
      <c r="AN35" s="478"/>
      <c r="AO35" s="478"/>
      <c r="AP35" s="478" t="s">
        <v>198</v>
      </c>
      <c r="AQ35" s="478">
        <f>IFERROR((COMBIN(AQ32,AO32)*COMBIN(AQ33,AO33))/COMBIN(AQ34,AO34), 0)</f>
        <v>0</v>
      </c>
      <c r="AR35" s="478"/>
      <c r="AS35" s="478"/>
      <c r="AT35" s="478" t="s">
        <v>198</v>
      </c>
      <c r="AU35" s="478">
        <f>IFERROR((COMBIN(AU32,AS32)*COMBIN(AU33,AS33))/COMBIN(AU34,AS34), 0)</f>
        <v>0</v>
      </c>
      <c r="AV35" s="478"/>
      <c r="AW35" s="478"/>
      <c r="AX35" s="478" t="s">
        <v>198</v>
      </c>
      <c r="AY35" s="478">
        <f>IFERROR((COMBIN(AY32,AW32)*COMBIN(AY33,AW33))/COMBIN(AY34,AW34), 0)</f>
        <v>0</v>
      </c>
      <c r="AZ35" s="478"/>
      <c r="BA35" s="478"/>
      <c r="BB35" s="478" t="s">
        <v>198</v>
      </c>
      <c r="BC35" s="478">
        <f>IFERROR((COMBIN(BC32,BA32)*COMBIN(BC33,BA33))/COMBIN(BC34,BA34), 0)</f>
        <v>0</v>
      </c>
      <c r="BD35" s="478"/>
    </row>
    <row r="36" spans="1:56" x14ac:dyDescent="0.2">
      <c r="A36" s="263"/>
      <c r="B36" s="477"/>
      <c r="C36" s="477"/>
      <c r="D36" s="477"/>
      <c r="E36" s="477"/>
      <c r="F36" s="265"/>
      <c r="G36" s="155"/>
      <c r="H36" s="155"/>
      <c r="I36" s="155"/>
      <c r="J36" s="155"/>
      <c r="K36" s="152"/>
      <c r="M36" s="478"/>
      <c r="N36" s="478"/>
      <c r="O36" s="478"/>
      <c r="P36" s="478"/>
      <c r="Q36" s="478"/>
      <c r="R36" s="478"/>
      <c r="S36" s="478"/>
      <c r="T36" s="478"/>
      <c r="U36" s="478"/>
      <c r="V36" s="478"/>
      <c r="W36" s="478"/>
      <c r="X36" s="478"/>
      <c r="Y36" s="478"/>
      <c r="Z36" s="478"/>
      <c r="AA36" s="478"/>
      <c r="AB36" s="478"/>
      <c r="AC36" s="478"/>
      <c r="AD36" s="478"/>
      <c r="AE36" s="478"/>
      <c r="AF36" s="478"/>
      <c r="AG36" s="478"/>
      <c r="AH36" s="478"/>
      <c r="AI36" s="478"/>
      <c r="AJ36" s="478"/>
      <c r="AK36" s="478"/>
      <c r="AL36" s="478"/>
      <c r="AM36" s="478"/>
      <c r="AN36" s="478"/>
      <c r="AO36" s="478"/>
      <c r="AP36" s="478"/>
      <c r="AQ36" s="478"/>
      <c r="AR36" s="478"/>
      <c r="AS36" s="478"/>
      <c r="AT36" s="478"/>
      <c r="AU36" s="478"/>
      <c r="AV36" s="478"/>
      <c r="AW36" s="478"/>
      <c r="AX36" s="478"/>
      <c r="AY36" s="478"/>
      <c r="AZ36" s="478"/>
      <c r="BA36" s="478"/>
      <c r="BB36" s="478"/>
      <c r="BC36" s="478"/>
      <c r="BD36" s="478"/>
    </row>
    <row r="37" spans="1:56" ht="17" thickBot="1" x14ac:dyDescent="0.25">
      <c r="A37" s="263"/>
      <c r="B37" s="477"/>
      <c r="C37" s="477"/>
      <c r="D37" s="477"/>
      <c r="E37" s="477"/>
      <c r="F37" s="265"/>
      <c r="G37" s="153"/>
      <c r="H37" s="153"/>
      <c r="I37" s="153"/>
      <c r="J37" s="153"/>
      <c r="K37" s="154"/>
      <c r="M37" s="478"/>
      <c r="N37" s="478"/>
      <c r="O37" s="478"/>
      <c r="P37" s="478"/>
      <c r="Q37" s="478"/>
      <c r="R37" s="478" t="s">
        <v>197</v>
      </c>
      <c r="S37" s="478" t="s">
        <v>199</v>
      </c>
      <c r="T37" s="478"/>
      <c r="U37" s="478"/>
      <c r="V37" s="478"/>
      <c r="W37" s="478"/>
      <c r="X37" s="478"/>
      <c r="Y37" s="478"/>
      <c r="Z37" s="478"/>
      <c r="AA37" s="478"/>
      <c r="AB37" s="478"/>
      <c r="AC37" s="478"/>
      <c r="AD37" s="478"/>
      <c r="AE37" s="478"/>
      <c r="AF37" s="478"/>
      <c r="AG37" s="478"/>
      <c r="AH37" s="478"/>
      <c r="AI37" s="478"/>
      <c r="AJ37" s="478"/>
      <c r="AK37" s="478"/>
      <c r="AL37" s="478"/>
      <c r="AM37" s="478"/>
      <c r="AN37" s="478"/>
      <c r="AO37" s="478"/>
      <c r="AP37" s="478"/>
      <c r="AQ37" s="478"/>
      <c r="AR37" s="478"/>
      <c r="AS37" s="478"/>
      <c r="AT37" s="478"/>
      <c r="AU37" s="478"/>
      <c r="AV37" s="478"/>
      <c r="AW37" s="478"/>
      <c r="AX37" s="478"/>
      <c r="AY37" s="478"/>
      <c r="AZ37" s="478"/>
      <c r="BA37" s="478"/>
      <c r="BB37" s="478"/>
      <c r="BC37" s="478"/>
      <c r="BD37" s="478"/>
    </row>
    <row r="38" spans="1:56" x14ac:dyDescent="0.2">
      <c r="A38" s="263"/>
      <c r="B38" s="477"/>
      <c r="C38" s="477"/>
      <c r="D38" s="477"/>
      <c r="E38" s="477"/>
      <c r="F38" s="265"/>
      <c r="M38" s="478"/>
      <c r="N38" s="478"/>
      <c r="O38" s="478"/>
      <c r="P38" s="478"/>
      <c r="Q38" s="478"/>
      <c r="R38" s="478">
        <f>T30</f>
        <v>0.20492974517742324</v>
      </c>
      <c r="S38" s="478">
        <f>O31</f>
        <v>3.6675398904501062E-2</v>
      </c>
      <c r="T38" s="478"/>
      <c r="U38" s="478"/>
      <c r="V38" s="478"/>
      <c r="W38" s="478"/>
      <c r="X38" s="478"/>
      <c r="Y38" s="478"/>
      <c r="Z38" s="478"/>
      <c r="AA38" s="478"/>
      <c r="AB38" s="478"/>
      <c r="AC38" s="478"/>
      <c r="AD38" s="478"/>
      <c r="AE38" s="478"/>
      <c r="AF38" s="478"/>
      <c r="AG38" s="478"/>
      <c r="AH38" s="478"/>
      <c r="AI38" s="478"/>
      <c r="AJ38" s="478"/>
      <c r="AK38" s="478"/>
      <c r="AL38" s="478"/>
      <c r="AM38" s="478"/>
      <c r="AN38" s="478"/>
      <c r="AO38" s="478"/>
      <c r="AP38" s="478"/>
      <c r="AQ38" s="478"/>
      <c r="AR38" s="478"/>
      <c r="AS38" s="478"/>
      <c r="AT38" s="478"/>
      <c r="AU38" s="478"/>
      <c r="AV38" s="478"/>
      <c r="AW38" s="478"/>
      <c r="AX38" s="478"/>
      <c r="AY38" s="478"/>
      <c r="AZ38" s="478"/>
      <c r="BA38" s="478"/>
      <c r="BB38" s="478"/>
      <c r="BC38" s="478"/>
      <c r="BD38" s="478"/>
    </row>
    <row r="39" spans="1:56" x14ac:dyDescent="0.2">
      <c r="A39" s="263"/>
      <c r="B39" s="477"/>
      <c r="C39" s="477"/>
      <c r="D39" s="477"/>
      <c r="E39" s="477"/>
      <c r="F39" s="265"/>
      <c r="M39" s="478"/>
      <c r="N39" s="478"/>
      <c r="O39" s="478"/>
      <c r="P39" s="478"/>
      <c r="Q39" s="478"/>
      <c r="R39" s="478">
        <f>T34</f>
        <v>3.2150512026673018E-3</v>
      </c>
      <c r="S39" s="478">
        <f>S31</f>
        <v>0.1650392950702548</v>
      </c>
      <c r="T39" s="478"/>
      <c r="U39" s="478"/>
      <c r="V39" s="478"/>
      <c r="W39" s="478"/>
      <c r="X39" s="478"/>
      <c r="Y39" s="478"/>
      <c r="Z39" s="478"/>
      <c r="AA39" s="478"/>
      <c r="AB39" s="478"/>
      <c r="AC39" s="478"/>
      <c r="AD39" s="478"/>
      <c r="AE39" s="478"/>
      <c r="AF39" s="478"/>
      <c r="AG39" s="478"/>
      <c r="AH39" s="478"/>
      <c r="AI39" s="478"/>
      <c r="AJ39" s="478"/>
      <c r="AK39" s="478"/>
      <c r="AL39" s="478"/>
      <c r="AM39" s="478"/>
      <c r="AN39" s="478"/>
      <c r="AO39" s="478"/>
      <c r="AP39" s="478"/>
      <c r="AQ39" s="478"/>
      <c r="AR39" s="478"/>
      <c r="AS39" s="478"/>
      <c r="AT39" s="478"/>
      <c r="AU39" s="478"/>
      <c r="AV39" s="478"/>
      <c r="AW39" s="478"/>
      <c r="AX39" s="478"/>
      <c r="AY39" s="478"/>
      <c r="AZ39" s="478"/>
      <c r="BA39" s="478"/>
      <c r="BB39" s="478"/>
      <c r="BC39" s="478"/>
      <c r="BD39" s="478"/>
    </row>
    <row r="40" spans="1:56" ht="16" customHeight="1" x14ac:dyDescent="0.2">
      <c r="A40" s="263"/>
      <c r="B40" s="477"/>
      <c r="C40" s="477"/>
      <c r="D40" s="477"/>
      <c r="E40" s="477"/>
      <c r="F40" s="265"/>
      <c r="M40" s="478"/>
      <c r="N40" s="478"/>
      <c r="O40" s="478"/>
      <c r="P40" s="478"/>
      <c r="Q40" s="478"/>
      <c r="R40" s="478">
        <f>X30</f>
        <v>0.53500833531793235</v>
      </c>
      <c r="S40" s="478">
        <f>S35</f>
        <v>3.1436056203858059E-3</v>
      </c>
      <c r="T40" s="478"/>
      <c r="U40" s="478"/>
      <c r="V40" s="478"/>
      <c r="W40" s="478"/>
      <c r="X40" s="478"/>
      <c r="Y40" s="478"/>
      <c r="Z40" s="478"/>
      <c r="AA40" s="478"/>
      <c r="AB40" s="478"/>
      <c r="AC40" s="478"/>
      <c r="AD40" s="478"/>
      <c r="AE40" s="478"/>
      <c r="AF40" s="478"/>
      <c r="AG40" s="478"/>
      <c r="AH40" s="478"/>
      <c r="AI40" s="478"/>
      <c r="AJ40" s="478"/>
      <c r="AK40" s="478"/>
      <c r="AL40" s="478"/>
      <c r="AM40" s="478"/>
      <c r="AN40" s="478"/>
      <c r="AO40" s="478"/>
      <c r="AP40" s="478"/>
      <c r="AQ40" s="478"/>
      <c r="AR40" s="478"/>
      <c r="AS40" s="478"/>
      <c r="AT40" s="478"/>
      <c r="AU40" s="478"/>
      <c r="AV40" s="478"/>
      <c r="AW40" s="478"/>
      <c r="AX40" s="478"/>
      <c r="AY40" s="478"/>
      <c r="AZ40" s="478"/>
      <c r="BA40" s="478"/>
      <c r="BB40" s="478"/>
      <c r="BC40" s="478"/>
      <c r="BD40" s="478"/>
    </row>
    <row r="41" spans="1:56" ht="17" customHeight="1" x14ac:dyDescent="0.2">
      <c r="A41" s="263"/>
      <c r="B41" s="477"/>
      <c r="C41" s="477"/>
      <c r="D41" s="477"/>
      <c r="E41" s="477"/>
      <c r="F41" s="265"/>
      <c r="M41" s="478"/>
      <c r="N41" s="478"/>
      <c r="O41" s="478"/>
      <c r="P41" s="478"/>
      <c r="Q41" s="478"/>
      <c r="R41" s="478">
        <f>X34</f>
        <v>7.1445582281495649E-5</v>
      </c>
      <c r="S41" s="478">
        <f>W31</f>
        <v>0.33007859014050961</v>
      </c>
      <c r="T41" s="478"/>
      <c r="U41" s="478"/>
      <c r="V41" s="478"/>
      <c r="W41" s="478"/>
      <c r="X41" s="478"/>
      <c r="Y41" s="478"/>
      <c r="Z41" s="478"/>
      <c r="AA41" s="478"/>
      <c r="AB41" s="478"/>
      <c r="AC41" s="478"/>
      <c r="AD41" s="478"/>
      <c r="AE41" s="478"/>
      <c r="AF41" s="478"/>
      <c r="AG41" s="478"/>
      <c r="AH41" s="478"/>
      <c r="AI41" s="478"/>
      <c r="AJ41" s="478"/>
      <c r="AK41" s="478"/>
      <c r="AL41" s="478"/>
      <c r="AM41" s="478"/>
      <c r="AN41" s="478"/>
      <c r="AO41" s="478"/>
      <c r="AP41" s="478"/>
      <c r="AQ41" s="478"/>
      <c r="AR41" s="478"/>
      <c r="AS41" s="478"/>
      <c r="AT41" s="478"/>
      <c r="AU41" s="478"/>
      <c r="AV41" s="478"/>
      <c r="AW41" s="478"/>
      <c r="AX41" s="478"/>
      <c r="AY41" s="478"/>
      <c r="AZ41" s="478"/>
      <c r="BA41" s="478"/>
      <c r="BB41" s="478"/>
      <c r="BC41" s="478"/>
      <c r="BD41" s="478"/>
    </row>
    <row r="42" spans="1:56" x14ac:dyDescent="0.2">
      <c r="A42" s="263"/>
      <c r="B42" s="477"/>
      <c r="C42" s="477"/>
      <c r="D42" s="477"/>
      <c r="E42" s="477"/>
      <c r="F42" s="265"/>
      <c r="M42" s="478"/>
      <c r="N42" s="478"/>
      <c r="O42" s="478"/>
      <c r="P42" s="478"/>
      <c r="Q42" s="478"/>
      <c r="R42" s="478">
        <f>AB30</f>
        <v>0.84308168611574197</v>
      </c>
      <c r="S42" s="478">
        <f>W35</f>
        <v>7.1445582281495581E-5</v>
      </c>
      <c r="T42" s="478"/>
      <c r="U42" s="478"/>
      <c r="V42" s="478"/>
      <c r="W42" s="478"/>
      <c r="X42" s="478"/>
      <c r="Y42" s="478"/>
      <c r="Z42" s="478"/>
      <c r="AA42" s="478"/>
      <c r="AB42" s="478"/>
      <c r="AC42" s="478"/>
      <c r="AD42" s="478"/>
      <c r="AE42" s="478"/>
      <c r="AF42" s="478"/>
      <c r="AG42" s="478"/>
      <c r="AH42" s="478"/>
      <c r="AI42" s="478"/>
      <c r="AJ42" s="478"/>
      <c r="AK42" s="478"/>
      <c r="AL42" s="478"/>
      <c r="AM42" s="478"/>
      <c r="AN42" s="478"/>
      <c r="AO42" s="478"/>
      <c r="AP42" s="478"/>
      <c r="AQ42" s="478"/>
      <c r="AR42" s="478"/>
      <c r="AS42" s="478"/>
      <c r="AT42" s="478"/>
      <c r="AU42" s="478"/>
      <c r="AV42" s="478"/>
      <c r="AW42" s="478"/>
      <c r="AX42" s="478"/>
      <c r="AY42" s="478"/>
      <c r="AZ42" s="478"/>
      <c r="BA42" s="478"/>
      <c r="BB42" s="478"/>
      <c r="BC42" s="478"/>
      <c r="BD42" s="478"/>
    </row>
    <row r="43" spans="1:56" x14ac:dyDescent="0.2">
      <c r="A43" s="263"/>
      <c r="B43" s="477"/>
      <c r="C43" s="477"/>
      <c r="D43" s="477"/>
      <c r="E43" s="477"/>
      <c r="F43" s="265"/>
      <c r="M43" s="478"/>
      <c r="N43" s="478"/>
      <c r="O43" s="478"/>
      <c r="P43" s="478"/>
      <c r="Q43" s="478"/>
      <c r="R43" s="478">
        <f>AB34</f>
        <v>1</v>
      </c>
      <c r="S43" s="478">
        <f>AA31</f>
        <v>0.30807335079780884</v>
      </c>
      <c r="T43" s="478"/>
      <c r="U43" s="478"/>
      <c r="V43" s="478"/>
      <c r="W43" s="478"/>
      <c r="X43" s="478"/>
      <c r="Y43" s="478"/>
      <c r="Z43" s="478"/>
      <c r="AA43" s="478"/>
      <c r="AB43" s="478"/>
      <c r="AC43" s="478"/>
      <c r="AD43" s="478"/>
      <c r="AE43" s="478"/>
      <c r="AF43" s="478"/>
      <c r="AG43" s="478"/>
      <c r="AH43" s="478"/>
      <c r="AI43" s="478"/>
      <c r="AJ43" s="478"/>
      <c r="AK43" s="478"/>
      <c r="AL43" s="478"/>
      <c r="AM43" s="478"/>
      <c r="AN43" s="478"/>
      <c r="AO43" s="478"/>
      <c r="AP43" s="478"/>
      <c r="AQ43" s="478"/>
      <c r="AR43" s="478"/>
      <c r="AS43" s="478"/>
      <c r="AT43" s="478"/>
      <c r="AU43" s="478"/>
      <c r="AV43" s="478"/>
      <c r="AW43" s="478"/>
      <c r="AX43" s="478"/>
      <c r="AY43" s="478"/>
      <c r="AZ43" s="478"/>
      <c r="BA43" s="478"/>
      <c r="BB43" s="478"/>
      <c r="BC43" s="478"/>
      <c r="BD43" s="478"/>
    </row>
    <row r="44" spans="1:56" ht="17" thickBot="1" x14ac:dyDescent="0.25">
      <c r="A44" s="266"/>
      <c r="B44" s="267"/>
      <c r="C44" s="267"/>
      <c r="D44" s="267"/>
      <c r="E44" s="267"/>
      <c r="F44" s="268"/>
      <c r="M44" s="478"/>
      <c r="N44" s="478"/>
      <c r="O44" s="478"/>
      <c r="P44" s="478"/>
      <c r="Q44" s="478"/>
      <c r="R44" s="478">
        <f>AF30</f>
        <v>0.97511312217194568</v>
      </c>
      <c r="S44" s="478">
        <f>AA35</f>
        <v>0</v>
      </c>
      <c r="T44" s="478"/>
      <c r="U44" s="478"/>
      <c r="V44" s="478"/>
      <c r="W44" s="478"/>
      <c r="X44" s="478"/>
      <c r="Y44" s="478"/>
      <c r="Z44" s="478"/>
      <c r="AA44" s="478"/>
      <c r="AB44" s="478"/>
      <c r="AC44" s="478"/>
      <c r="AD44" s="478"/>
      <c r="AE44" s="478"/>
      <c r="AF44" s="478"/>
      <c r="AG44" s="478"/>
      <c r="AH44" s="478"/>
      <c r="AI44" s="478"/>
      <c r="AJ44" s="478"/>
      <c r="AK44" s="478"/>
      <c r="AL44" s="478"/>
      <c r="AM44" s="478"/>
      <c r="AN44" s="478"/>
      <c r="AO44" s="478"/>
      <c r="AP44" s="478"/>
      <c r="AQ44" s="478"/>
      <c r="AR44" s="478"/>
      <c r="AS44" s="478"/>
      <c r="AT44" s="478"/>
      <c r="AU44" s="478"/>
      <c r="AV44" s="478"/>
      <c r="AW44" s="478"/>
      <c r="AX44" s="478"/>
      <c r="AY44" s="478"/>
      <c r="AZ44" s="478"/>
      <c r="BA44" s="478"/>
      <c r="BB44" s="478"/>
      <c r="BC44" s="478"/>
      <c r="BD44" s="478"/>
    </row>
    <row r="45" spans="1:56" ht="17" thickBot="1" x14ac:dyDescent="0.25">
      <c r="A45" s="260" t="s">
        <v>185</v>
      </c>
      <c r="B45" s="261"/>
      <c r="C45" s="261"/>
      <c r="D45" s="261"/>
      <c r="E45" s="261"/>
      <c r="F45" s="261"/>
      <c r="G45" s="352" t="s">
        <v>159</v>
      </c>
      <c r="H45" s="353"/>
      <c r="I45" s="353"/>
      <c r="J45" s="353"/>
      <c r="K45" s="354"/>
      <c r="M45" s="478"/>
      <c r="N45" s="478"/>
      <c r="O45" s="478"/>
      <c r="P45" s="478"/>
      <c r="Q45" s="478"/>
      <c r="R45" s="478">
        <f>AF34</f>
        <v>1</v>
      </c>
      <c r="S45" s="478">
        <f>AE31</f>
        <v>0.13203143605620382</v>
      </c>
      <c r="T45" s="478"/>
      <c r="U45" s="478"/>
      <c r="V45" s="478"/>
      <c r="W45" s="478"/>
      <c r="X45" s="478"/>
      <c r="Y45" s="478"/>
      <c r="Z45" s="478"/>
      <c r="AA45" s="478"/>
      <c r="AB45" s="478"/>
      <c r="AC45" s="478"/>
      <c r="AD45" s="478"/>
      <c r="AE45" s="478"/>
      <c r="AF45" s="478"/>
      <c r="AG45" s="478"/>
      <c r="AH45" s="478"/>
      <c r="AI45" s="478"/>
      <c r="AJ45" s="478"/>
      <c r="AK45" s="478"/>
      <c r="AL45" s="478"/>
      <c r="AM45" s="478"/>
      <c r="AN45" s="478"/>
      <c r="AO45" s="478"/>
      <c r="AP45" s="478"/>
      <c r="AQ45" s="478"/>
      <c r="AR45" s="478"/>
      <c r="AS45" s="478"/>
      <c r="AT45" s="478"/>
      <c r="AU45" s="478"/>
      <c r="AV45" s="478"/>
      <c r="AW45" s="478"/>
      <c r="AX45" s="478"/>
      <c r="AY45" s="478"/>
      <c r="AZ45" s="478"/>
      <c r="BA45" s="478"/>
      <c r="BB45" s="478"/>
      <c r="BC45" s="478"/>
      <c r="BD45" s="478"/>
    </row>
    <row r="46" spans="1:56" x14ac:dyDescent="0.2">
      <c r="A46" s="263"/>
      <c r="B46" s="264"/>
      <c r="C46" s="264"/>
      <c r="D46" s="264"/>
      <c r="E46" s="264"/>
      <c r="F46" s="265"/>
      <c r="G46" s="2"/>
      <c r="H46" s="458" t="s">
        <v>151</v>
      </c>
      <c r="I46" s="458"/>
      <c r="J46" s="458"/>
      <c r="K46" s="5"/>
      <c r="M46" s="478"/>
      <c r="N46" s="478"/>
      <c r="O46" s="478"/>
      <c r="P46" s="478"/>
      <c r="Q46" s="478"/>
      <c r="R46" s="478">
        <f>AJ30</f>
        <v>0.99869016432483926</v>
      </c>
      <c r="S46" s="478">
        <f>AE35</f>
        <v>0</v>
      </c>
      <c r="T46" s="478"/>
      <c r="U46" s="478"/>
      <c r="V46" s="478"/>
      <c r="W46" s="478"/>
      <c r="X46" s="478"/>
      <c r="Y46" s="478"/>
      <c r="Z46" s="478"/>
      <c r="AA46" s="478"/>
      <c r="AB46" s="478"/>
      <c r="AC46" s="478"/>
      <c r="AD46" s="478"/>
      <c r="AE46" s="478"/>
      <c r="AF46" s="478"/>
      <c r="AG46" s="478"/>
      <c r="AH46" s="478"/>
      <c r="AI46" s="478"/>
      <c r="AJ46" s="478"/>
      <c r="AK46" s="478"/>
      <c r="AL46" s="478"/>
      <c r="AM46" s="478"/>
      <c r="AN46" s="478"/>
      <c r="AO46" s="478"/>
      <c r="AP46" s="478"/>
      <c r="AQ46" s="478"/>
      <c r="AR46" s="478"/>
      <c r="AS46" s="478"/>
      <c r="AT46" s="478"/>
      <c r="AU46" s="478"/>
      <c r="AV46" s="478"/>
      <c r="AW46" s="478"/>
      <c r="AX46" s="478"/>
      <c r="AY46" s="478"/>
      <c r="AZ46" s="478"/>
      <c r="BA46" s="478"/>
      <c r="BB46" s="478"/>
      <c r="BC46" s="478"/>
      <c r="BD46" s="478"/>
    </row>
    <row r="47" spans="1:56" x14ac:dyDescent="0.2">
      <c r="A47" s="263"/>
      <c r="B47" s="264"/>
      <c r="C47" s="264"/>
      <c r="D47" s="264"/>
      <c r="E47" s="264"/>
      <c r="F47" s="265"/>
      <c r="G47" s="232" t="s">
        <v>158</v>
      </c>
      <c r="H47" s="233" t="s">
        <v>152</v>
      </c>
      <c r="I47" s="233" t="s">
        <v>153</v>
      </c>
      <c r="J47" s="11" t="s">
        <v>11</v>
      </c>
      <c r="K47" s="6"/>
      <c r="M47" s="478"/>
      <c r="N47" s="478"/>
      <c r="O47" s="478"/>
      <c r="P47" s="478"/>
      <c r="Q47" s="478"/>
      <c r="R47" s="478">
        <f>AJ34</f>
        <v>1</v>
      </c>
      <c r="S47" s="478">
        <f>AI31</f>
        <v>2.3577042152893544E-2</v>
      </c>
      <c r="T47" s="478"/>
      <c r="U47" s="478"/>
      <c r="V47" s="478"/>
      <c r="W47" s="478"/>
      <c r="X47" s="478"/>
      <c r="Y47" s="478"/>
      <c r="Z47" s="478"/>
      <c r="AA47" s="478"/>
      <c r="AB47" s="478"/>
      <c r="AC47" s="478"/>
      <c r="AD47" s="478"/>
      <c r="AE47" s="478"/>
      <c r="AF47" s="478"/>
      <c r="AG47" s="478"/>
      <c r="AH47" s="478"/>
      <c r="AI47" s="478"/>
      <c r="AJ47" s="478"/>
      <c r="AK47" s="478"/>
      <c r="AL47" s="478"/>
      <c r="AM47" s="478"/>
      <c r="AN47" s="478"/>
      <c r="AO47" s="478"/>
      <c r="AP47" s="478"/>
      <c r="AQ47" s="478"/>
      <c r="AR47" s="478"/>
      <c r="AS47" s="478"/>
      <c r="AT47" s="478"/>
      <c r="AU47" s="478"/>
      <c r="AV47" s="478"/>
      <c r="AW47" s="478"/>
      <c r="AX47" s="478"/>
      <c r="AY47" s="478"/>
      <c r="AZ47" s="478"/>
      <c r="BA47" s="478"/>
      <c r="BB47" s="478"/>
      <c r="BC47" s="478"/>
      <c r="BD47" s="478"/>
    </row>
    <row r="48" spans="1:56" x14ac:dyDescent="0.2">
      <c r="A48" s="263"/>
      <c r="B48" s="264"/>
      <c r="C48" s="264"/>
      <c r="D48" s="264"/>
      <c r="E48" s="264"/>
      <c r="F48" s="265"/>
      <c r="G48" s="234" t="s">
        <v>152</v>
      </c>
      <c r="H48" s="166">
        <v>34</v>
      </c>
      <c r="I48" s="166">
        <v>65</v>
      </c>
      <c r="J48" s="175">
        <f>H48+I48</f>
        <v>99</v>
      </c>
      <c r="K48" s="6"/>
      <c r="M48" s="478"/>
      <c r="N48" s="478"/>
      <c r="O48" s="478"/>
      <c r="P48" s="478"/>
      <c r="Q48" s="478"/>
      <c r="R48" s="478">
        <f>AN30</f>
        <v>1</v>
      </c>
      <c r="S48" s="478">
        <f>AI35</f>
        <v>0</v>
      </c>
      <c r="T48" s="478"/>
      <c r="U48" s="478"/>
      <c r="V48" s="478"/>
      <c r="W48" s="478"/>
      <c r="X48" s="478"/>
      <c r="Y48" s="478"/>
      <c r="Z48" s="478"/>
      <c r="AA48" s="478"/>
      <c r="AB48" s="478"/>
      <c r="AC48" s="478"/>
      <c r="AD48" s="478"/>
      <c r="AE48" s="478"/>
      <c r="AF48" s="478"/>
      <c r="AG48" s="478"/>
      <c r="AH48" s="478"/>
      <c r="AI48" s="478"/>
      <c r="AJ48" s="478"/>
      <c r="AK48" s="478"/>
      <c r="AL48" s="478"/>
      <c r="AM48" s="478"/>
      <c r="AN48" s="478"/>
      <c r="AO48" s="478"/>
      <c r="AP48" s="478"/>
      <c r="AQ48" s="478"/>
      <c r="AR48" s="478"/>
      <c r="AS48" s="478"/>
      <c r="AT48" s="478"/>
      <c r="AU48" s="478"/>
      <c r="AV48" s="478"/>
      <c r="AW48" s="478"/>
      <c r="AX48" s="478"/>
      <c r="AY48" s="478"/>
      <c r="AZ48" s="478"/>
      <c r="BA48" s="478"/>
      <c r="BB48" s="478"/>
      <c r="BC48" s="478"/>
      <c r="BD48" s="478"/>
    </row>
    <row r="49" spans="1:56" x14ac:dyDescent="0.2">
      <c r="A49" s="263"/>
      <c r="B49" s="264"/>
      <c r="C49" s="264"/>
      <c r="D49" s="264"/>
      <c r="E49" s="264"/>
      <c r="F49" s="265"/>
      <c r="G49" s="234" t="s">
        <v>153</v>
      </c>
      <c r="H49" s="166">
        <v>422</v>
      </c>
      <c r="I49" s="166">
        <v>23</v>
      </c>
      <c r="J49" s="175">
        <f>H49+I49</f>
        <v>445</v>
      </c>
      <c r="K49" s="6"/>
      <c r="M49" s="478"/>
      <c r="N49" s="478"/>
      <c r="O49" s="478"/>
      <c r="P49" s="478"/>
      <c r="Q49" s="478"/>
      <c r="R49" s="478">
        <f>AN34</f>
        <v>1</v>
      </c>
      <c r="S49" s="478">
        <f>AM31</f>
        <v>1.3098356751607525E-3</v>
      </c>
      <c r="T49" s="478"/>
      <c r="U49" s="478"/>
      <c r="V49" s="478"/>
      <c r="W49" s="478"/>
      <c r="X49" s="478"/>
      <c r="Y49" s="478"/>
      <c r="Z49" s="478"/>
      <c r="AA49" s="478"/>
      <c r="AB49" s="478"/>
      <c r="AC49" s="478"/>
      <c r="AD49" s="478"/>
      <c r="AE49" s="478"/>
      <c r="AF49" s="478"/>
      <c r="AG49" s="478"/>
      <c r="AH49" s="478"/>
      <c r="AI49" s="478"/>
      <c r="AJ49" s="478"/>
      <c r="AK49" s="478"/>
      <c r="AL49" s="478"/>
      <c r="AM49" s="478"/>
      <c r="AN49" s="478"/>
      <c r="AO49" s="478"/>
      <c r="AP49" s="478"/>
      <c r="AQ49" s="478"/>
      <c r="AR49" s="478"/>
      <c r="AS49" s="478"/>
      <c r="AT49" s="478"/>
      <c r="AU49" s="478"/>
      <c r="AV49" s="478"/>
      <c r="AW49" s="478"/>
      <c r="AX49" s="478"/>
      <c r="AY49" s="478"/>
      <c r="AZ49" s="478"/>
      <c r="BA49" s="478"/>
      <c r="BB49" s="478"/>
      <c r="BC49" s="478"/>
      <c r="BD49" s="478"/>
    </row>
    <row r="50" spans="1:56" x14ac:dyDescent="0.2">
      <c r="A50" s="263"/>
      <c r="B50" s="264"/>
      <c r="C50" s="264"/>
      <c r="D50" s="264"/>
      <c r="E50" s="264"/>
      <c r="F50" s="265"/>
      <c r="G50" s="7" t="s">
        <v>11</v>
      </c>
      <c r="H50" s="175">
        <f>H48+H49</f>
        <v>456</v>
      </c>
      <c r="I50" s="175">
        <f>I48+I49</f>
        <v>88</v>
      </c>
      <c r="J50" s="176">
        <f>H50+I50</f>
        <v>544</v>
      </c>
      <c r="K50" s="6"/>
      <c r="M50" s="478"/>
      <c r="N50" s="478"/>
      <c r="O50" s="478"/>
      <c r="P50" s="478"/>
      <c r="Q50" s="478"/>
      <c r="R50" s="478">
        <f>AR30</f>
        <v>1</v>
      </c>
      <c r="S50" s="478">
        <f>AM35</f>
        <v>0</v>
      </c>
      <c r="T50" s="478"/>
      <c r="U50" s="478"/>
      <c r="V50" s="478"/>
      <c r="W50" s="478"/>
      <c r="X50" s="478"/>
      <c r="Y50" s="478"/>
      <c r="Z50" s="478"/>
      <c r="AA50" s="478"/>
      <c r="AB50" s="478"/>
      <c r="AC50" s="478"/>
      <c r="AD50" s="478"/>
      <c r="AE50" s="478"/>
      <c r="AF50" s="478"/>
      <c r="AG50" s="478"/>
      <c r="AH50" s="478"/>
      <c r="AI50" s="478"/>
      <c r="AJ50" s="478"/>
      <c r="AK50" s="478"/>
      <c r="AL50" s="478"/>
      <c r="AM50" s="478"/>
      <c r="AN50" s="478"/>
      <c r="AO50" s="478"/>
      <c r="AP50" s="478"/>
      <c r="AQ50" s="478"/>
      <c r="AR50" s="478"/>
      <c r="AS50" s="478"/>
      <c r="AT50" s="478"/>
      <c r="AU50" s="478"/>
      <c r="AV50" s="478"/>
      <c r="AW50" s="478"/>
      <c r="AX50" s="478"/>
      <c r="AY50" s="478"/>
      <c r="AZ50" s="478"/>
      <c r="BA50" s="478"/>
      <c r="BB50" s="478"/>
      <c r="BC50" s="478"/>
      <c r="BD50" s="478"/>
    </row>
    <row r="51" spans="1:56" ht="17" thickBot="1" x14ac:dyDescent="0.25">
      <c r="A51" s="263"/>
      <c r="B51" s="264"/>
      <c r="C51" s="264"/>
      <c r="D51" s="264"/>
      <c r="E51" s="264"/>
      <c r="F51" s="265"/>
      <c r="G51" s="9"/>
      <c r="H51" s="10"/>
      <c r="I51" s="10"/>
      <c r="J51" s="10"/>
      <c r="K51" s="89"/>
      <c r="M51" s="478"/>
      <c r="N51" s="478"/>
      <c r="O51" s="478"/>
      <c r="P51" s="478"/>
      <c r="Q51" s="478"/>
      <c r="R51" s="478">
        <f>AR34</f>
        <v>1</v>
      </c>
      <c r="S51" s="478">
        <f>AQ31</f>
        <v>0</v>
      </c>
      <c r="T51" s="478"/>
      <c r="U51" s="478"/>
      <c r="V51" s="478"/>
      <c r="W51" s="478"/>
      <c r="X51" s="478"/>
      <c r="Y51" s="478"/>
      <c r="Z51" s="478"/>
      <c r="AA51" s="478"/>
      <c r="AB51" s="478"/>
      <c r="AC51" s="478"/>
      <c r="AD51" s="478"/>
      <c r="AE51" s="478"/>
      <c r="AF51" s="478"/>
      <c r="AG51" s="478"/>
      <c r="AH51" s="478"/>
      <c r="AI51" s="478"/>
      <c r="AJ51" s="478"/>
      <c r="AK51" s="478"/>
      <c r="AL51" s="478"/>
      <c r="AM51" s="478"/>
      <c r="AN51" s="478"/>
      <c r="AO51" s="478"/>
      <c r="AP51" s="478"/>
      <c r="AQ51" s="478"/>
      <c r="AR51" s="478"/>
      <c r="AS51" s="478"/>
      <c r="AT51" s="478"/>
      <c r="AU51" s="478"/>
      <c r="AV51" s="478"/>
      <c r="AW51" s="478"/>
      <c r="AX51" s="478"/>
      <c r="AY51" s="478"/>
      <c r="AZ51" s="478"/>
      <c r="BA51" s="478"/>
      <c r="BB51" s="478"/>
      <c r="BC51" s="478"/>
      <c r="BD51" s="478"/>
    </row>
    <row r="52" spans="1:56" x14ac:dyDescent="0.2">
      <c r="A52" s="263"/>
      <c r="B52" s="264"/>
      <c r="C52" s="264"/>
      <c r="D52" s="264"/>
      <c r="E52" s="264"/>
      <c r="F52" s="265"/>
      <c r="G52" s="221" t="s">
        <v>154</v>
      </c>
      <c r="H52" s="145">
        <f>H48/H50</f>
        <v>7.4561403508771926E-2</v>
      </c>
      <c r="I52" s="462" t="s">
        <v>182</v>
      </c>
      <c r="J52" s="463"/>
      <c r="M52" s="478"/>
      <c r="N52" s="478"/>
      <c r="O52" s="478"/>
      <c r="P52" s="478"/>
      <c r="Q52" s="478"/>
      <c r="R52" s="478">
        <f>AV30</f>
        <v>1</v>
      </c>
      <c r="S52" s="478">
        <f>AQ35</f>
        <v>0</v>
      </c>
      <c r="T52" s="478"/>
      <c r="U52" s="478"/>
      <c r="V52" s="478"/>
      <c r="W52" s="478"/>
      <c r="X52" s="478"/>
      <c r="Y52" s="478"/>
      <c r="Z52" s="478"/>
      <c r="AA52" s="478"/>
      <c r="AB52" s="478"/>
      <c r="AC52" s="478"/>
      <c r="AD52" s="478"/>
      <c r="AE52" s="478"/>
      <c r="AF52" s="478"/>
      <c r="AG52" s="478"/>
      <c r="AH52" s="478"/>
      <c r="AI52" s="478"/>
      <c r="AJ52" s="478"/>
      <c r="AK52" s="478"/>
      <c r="AL52" s="478"/>
      <c r="AM52" s="478"/>
      <c r="AN52" s="478"/>
      <c r="AO52" s="478"/>
      <c r="AP52" s="478"/>
      <c r="AQ52" s="478"/>
      <c r="AR52" s="478"/>
      <c r="AS52" s="478"/>
      <c r="AT52" s="478"/>
      <c r="AU52" s="478"/>
      <c r="AV52" s="478"/>
      <c r="AW52" s="478"/>
      <c r="AX52" s="478"/>
      <c r="AY52" s="478"/>
      <c r="AZ52" s="478"/>
      <c r="BA52" s="478"/>
      <c r="BB52" s="478"/>
      <c r="BC52" s="478"/>
      <c r="BD52" s="478"/>
    </row>
    <row r="53" spans="1:56" x14ac:dyDescent="0.2">
      <c r="A53" s="263"/>
      <c r="B53" s="264"/>
      <c r="C53" s="264"/>
      <c r="D53" s="264"/>
      <c r="E53" s="264"/>
      <c r="F53" s="265"/>
      <c r="G53" s="222" t="s">
        <v>155</v>
      </c>
      <c r="H53" s="26">
        <f>I49/I50</f>
        <v>0.26136363636363635</v>
      </c>
      <c r="I53" s="228" t="s">
        <v>183</v>
      </c>
      <c r="J53" s="229">
        <f>H52/(1-H53)</f>
        <v>0.100944669365722</v>
      </c>
      <c r="M53" s="478"/>
      <c r="N53" s="478"/>
      <c r="O53" s="478"/>
      <c r="P53" s="478"/>
      <c r="Q53" s="478"/>
      <c r="R53" s="478">
        <f>AV34</f>
        <v>1</v>
      </c>
      <c r="S53" s="478">
        <f>AU31</f>
        <v>0</v>
      </c>
      <c r="T53" s="478"/>
      <c r="U53" s="478"/>
      <c r="V53" s="478"/>
      <c r="W53" s="478"/>
      <c r="X53" s="478"/>
      <c r="Y53" s="478"/>
      <c r="Z53" s="478"/>
      <c r="AA53" s="478"/>
      <c r="AB53" s="478"/>
      <c r="AC53" s="478"/>
      <c r="AD53" s="478"/>
      <c r="AE53" s="478"/>
      <c r="AF53" s="478"/>
      <c r="AG53" s="478"/>
      <c r="AH53" s="478"/>
      <c r="AI53" s="478"/>
      <c r="AJ53" s="478"/>
      <c r="AK53" s="478"/>
      <c r="AL53" s="478"/>
      <c r="AM53" s="478"/>
      <c r="AN53" s="478"/>
      <c r="AO53" s="478"/>
      <c r="AP53" s="478"/>
      <c r="AQ53" s="478"/>
      <c r="AR53" s="478"/>
      <c r="AS53" s="478"/>
      <c r="AT53" s="478"/>
      <c r="AU53" s="478"/>
      <c r="AV53" s="478"/>
      <c r="AW53" s="478"/>
      <c r="AX53" s="478"/>
      <c r="AY53" s="478"/>
      <c r="AZ53" s="478"/>
      <c r="BA53" s="478"/>
      <c r="BB53" s="478"/>
      <c r="BC53" s="478"/>
      <c r="BD53" s="478"/>
    </row>
    <row r="54" spans="1:56" ht="17" thickBot="1" x14ac:dyDescent="0.25">
      <c r="A54" s="263"/>
      <c r="B54" s="264"/>
      <c r="C54" s="264"/>
      <c r="D54" s="264"/>
      <c r="E54" s="264"/>
      <c r="F54" s="265"/>
      <c r="G54" s="222" t="s">
        <v>156</v>
      </c>
      <c r="H54" s="26">
        <f>H48/J48</f>
        <v>0.34343434343434343</v>
      </c>
      <c r="I54" s="223" t="s">
        <v>184</v>
      </c>
      <c r="J54" s="225">
        <f>(1-H52)/H53</f>
        <v>3.5408085430968725</v>
      </c>
      <c r="M54" s="478"/>
      <c r="N54" s="478"/>
      <c r="O54" s="478"/>
      <c r="P54" s="478"/>
      <c r="Q54" s="478"/>
      <c r="R54" s="478">
        <f>AZ30</f>
        <v>1</v>
      </c>
      <c r="S54" s="478">
        <f>AU35</f>
        <v>0</v>
      </c>
      <c r="T54" s="478"/>
      <c r="U54" s="478"/>
      <c r="V54" s="478"/>
      <c r="W54" s="478"/>
      <c r="X54" s="478"/>
      <c r="Y54" s="478"/>
      <c r="Z54" s="478"/>
      <c r="AA54" s="478"/>
      <c r="AB54" s="478"/>
      <c r="AC54" s="478"/>
      <c r="AD54" s="478"/>
      <c r="AE54" s="478"/>
      <c r="AF54" s="478"/>
      <c r="AG54" s="478"/>
      <c r="AH54" s="478"/>
      <c r="AI54" s="478"/>
      <c r="AJ54" s="478"/>
      <c r="AK54" s="478"/>
      <c r="AL54" s="478"/>
      <c r="AM54" s="478"/>
      <c r="AN54" s="478"/>
      <c r="AO54" s="478"/>
      <c r="AP54" s="478"/>
      <c r="AQ54" s="478"/>
      <c r="AR54" s="478"/>
      <c r="AS54" s="478"/>
      <c r="AT54" s="478"/>
      <c r="AU54" s="478"/>
      <c r="AV54" s="478"/>
      <c r="AW54" s="478"/>
      <c r="AX54" s="478"/>
      <c r="AY54" s="478"/>
      <c r="AZ54" s="478"/>
      <c r="BA54" s="478"/>
      <c r="BB54" s="478"/>
      <c r="BC54" s="478"/>
      <c r="BD54" s="478"/>
    </row>
    <row r="55" spans="1:56" ht="17" thickBot="1" x14ac:dyDescent="0.25">
      <c r="A55" s="263"/>
      <c r="B55" s="264"/>
      <c r="C55" s="264"/>
      <c r="D55" s="264"/>
      <c r="E55" s="264"/>
      <c r="F55" s="265"/>
      <c r="G55" s="223" t="s">
        <v>157</v>
      </c>
      <c r="H55" s="146">
        <f>I49/J49</f>
        <v>5.1685393258426963E-2</v>
      </c>
      <c r="M55" s="478"/>
      <c r="N55" s="478"/>
      <c r="O55" s="478"/>
      <c r="P55" s="478"/>
      <c r="Q55" s="478"/>
      <c r="R55" s="478">
        <f>AZ34</f>
        <v>1</v>
      </c>
      <c r="S55" s="478">
        <f>AY31</f>
        <v>0</v>
      </c>
      <c r="T55" s="478"/>
      <c r="U55" s="478"/>
      <c r="V55" s="478"/>
      <c r="W55" s="478"/>
      <c r="X55" s="478"/>
      <c r="Y55" s="478"/>
      <c r="Z55" s="478"/>
      <c r="AA55" s="478"/>
      <c r="AB55" s="478"/>
      <c r="AC55" s="478"/>
      <c r="AD55" s="478"/>
      <c r="AE55" s="478"/>
      <c r="AF55" s="478"/>
      <c r="AG55" s="478"/>
      <c r="AH55" s="478"/>
      <c r="AI55" s="478"/>
      <c r="AJ55" s="478"/>
      <c r="AK55" s="478"/>
      <c r="AL55" s="478"/>
      <c r="AM55" s="478"/>
      <c r="AN55" s="478"/>
      <c r="AO55" s="478"/>
      <c r="AP55" s="478"/>
      <c r="AQ55" s="478"/>
      <c r="AR55" s="478"/>
      <c r="AS55" s="478"/>
      <c r="AT55" s="478"/>
      <c r="AU55" s="478"/>
      <c r="AV55" s="478"/>
      <c r="AW55" s="478"/>
      <c r="AX55" s="478"/>
      <c r="AY55" s="478"/>
      <c r="AZ55" s="478"/>
      <c r="BA55" s="478"/>
      <c r="BB55" s="478"/>
      <c r="BC55" s="478"/>
      <c r="BD55" s="478"/>
    </row>
    <row r="56" spans="1:56" x14ac:dyDescent="0.2">
      <c r="A56" s="263"/>
      <c r="B56" s="264"/>
      <c r="C56" s="264"/>
      <c r="D56" s="264"/>
      <c r="E56" s="264"/>
      <c r="F56" s="265"/>
      <c r="M56" s="478"/>
      <c r="N56" s="478"/>
      <c r="O56" s="478"/>
      <c r="P56" s="478"/>
      <c r="Q56" s="478"/>
      <c r="R56" s="478">
        <f>BD30</f>
        <v>1</v>
      </c>
      <c r="S56" s="478">
        <f>AY35</f>
        <v>0</v>
      </c>
      <c r="T56" s="478"/>
      <c r="U56" s="478"/>
      <c r="V56" s="478"/>
      <c r="W56" s="478"/>
      <c r="X56" s="478"/>
      <c r="Y56" s="478"/>
      <c r="Z56" s="478"/>
      <c r="AA56" s="478"/>
      <c r="AB56" s="478"/>
      <c r="AC56" s="478"/>
      <c r="AD56" s="478"/>
      <c r="AE56" s="478"/>
      <c r="AF56" s="478"/>
      <c r="AG56" s="478"/>
      <c r="AH56" s="478"/>
      <c r="AI56" s="478"/>
      <c r="AJ56" s="478"/>
      <c r="AK56" s="478"/>
      <c r="AL56" s="478"/>
      <c r="AM56" s="478"/>
      <c r="AN56" s="478"/>
      <c r="AO56" s="478"/>
      <c r="AP56" s="478"/>
      <c r="AQ56" s="478"/>
      <c r="AR56" s="478"/>
      <c r="AS56" s="478"/>
      <c r="AT56" s="478"/>
      <c r="AU56" s="478"/>
      <c r="AV56" s="478"/>
      <c r="AW56" s="478"/>
      <c r="AX56" s="478"/>
      <c r="AY56" s="478"/>
      <c r="AZ56" s="478"/>
      <c r="BA56" s="478"/>
      <c r="BB56" s="478"/>
      <c r="BC56" s="478"/>
      <c r="BD56" s="478"/>
    </row>
    <row r="57" spans="1:56" x14ac:dyDescent="0.2">
      <c r="A57" s="263"/>
      <c r="B57" s="264"/>
      <c r="C57" s="264"/>
      <c r="D57" s="264"/>
      <c r="E57" s="264"/>
      <c r="F57" s="264"/>
      <c r="M57" s="478"/>
      <c r="N57" s="478"/>
      <c r="O57" s="478"/>
      <c r="P57" s="478"/>
      <c r="Q57" s="478"/>
      <c r="R57" s="478">
        <f>BD34</f>
        <v>1</v>
      </c>
      <c r="S57" s="478">
        <f>BC31</f>
        <v>0</v>
      </c>
      <c r="T57" s="478"/>
      <c r="U57" s="478"/>
      <c r="V57" s="478"/>
      <c r="W57" s="478"/>
      <c r="X57" s="478"/>
      <c r="Y57" s="478"/>
      <c r="Z57" s="478"/>
      <c r="AA57" s="478"/>
      <c r="AB57" s="478"/>
      <c r="AC57" s="478"/>
      <c r="AD57" s="478"/>
      <c r="AE57" s="478"/>
      <c r="AF57" s="478"/>
      <c r="AG57" s="478"/>
      <c r="AH57" s="478"/>
      <c r="AI57" s="478"/>
      <c r="AJ57" s="478"/>
      <c r="AK57" s="478"/>
      <c r="AL57" s="478"/>
      <c r="AM57" s="478"/>
      <c r="AN57" s="478"/>
      <c r="AO57" s="478"/>
      <c r="AP57" s="478"/>
      <c r="AQ57" s="478"/>
      <c r="AR57" s="478"/>
      <c r="AS57" s="478"/>
      <c r="AT57" s="478"/>
      <c r="AU57" s="478"/>
      <c r="AV57" s="478"/>
      <c r="AW57" s="478"/>
      <c r="AX57" s="478"/>
      <c r="AY57" s="478"/>
      <c r="AZ57" s="478"/>
      <c r="BA57" s="478"/>
      <c r="BB57" s="478"/>
      <c r="BC57" s="478"/>
      <c r="BD57" s="478"/>
    </row>
    <row r="58" spans="1:56" x14ac:dyDescent="0.2">
      <c r="A58" s="263"/>
      <c r="B58" s="264"/>
      <c r="C58" s="264"/>
      <c r="D58" s="264"/>
      <c r="E58" s="264"/>
      <c r="F58" s="264"/>
      <c r="M58" s="478"/>
      <c r="N58" s="478"/>
      <c r="O58" s="478"/>
      <c r="P58" s="478"/>
      <c r="Q58" s="478"/>
      <c r="R58" s="478"/>
      <c r="S58" s="478">
        <f>BC35</f>
        <v>0</v>
      </c>
      <c r="T58" s="478"/>
      <c r="U58" s="478"/>
      <c r="V58" s="478"/>
      <c r="W58" s="478"/>
      <c r="X58" s="478"/>
      <c r="Y58" s="478"/>
      <c r="Z58" s="478"/>
      <c r="AA58" s="478"/>
      <c r="AB58" s="478"/>
      <c r="AC58" s="478"/>
      <c r="AD58" s="478"/>
      <c r="AE58" s="478"/>
      <c r="AF58" s="478"/>
      <c r="AG58" s="478"/>
      <c r="AH58" s="478"/>
      <c r="AI58" s="478"/>
      <c r="AJ58" s="478"/>
      <c r="AK58" s="478"/>
      <c r="AL58" s="478"/>
      <c r="AM58" s="478"/>
      <c r="AN58" s="478"/>
      <c r="AO58" s="478"/>
      <c r="AP58" s="478"/>
      <c r="AQ58" s="478"/>
      <c r="AR58" s="478"/>
      <c r="AS58" s="478"/>
      <c r="AT58" s="478"/>
      <c r="AU58" s="478"/>
      <c r="AV58" s="478"/>
      <c r="AW58" s="478"/>
      <c r="AX58" s="478"/>
      <c r="AY58" s="478"/>
      <c r="AZ58" s="478"/>
      <c r="BA58" s="478"/>
      <c r="BB58" s="478"/>
      <c r="BC58" s="478"/>
      <c r="BD58" s="478"/>
    </row>
    <row r="59" spans="1:56" x14ac:dyDescent="0.2">
      <c r="A59" s="263"/>
      <c r="B59" s="264"/>
      <c r="C59" s="264"/>
      <c r="D59" s="264"/>
      <c r="E59" s="264"/>
      <c r="F59" s="264"/>
      <c r="M59" s="478"/>
      <c r="N59" s="478"/>
      <c r="O59" s="478"/>
      <c r="P59" s="478"/>
      <c r="Q59" s="478"/>
      <c r="R59" s="478"/>
      <c r="S59" s="478"/>
      <c r="T59" s="478"/>
      <c r="U59" s="478"/>
      <c r="V59" s="478"/>
      <c r="W59" s="478"/>
      <c r="X59" s="478"/>
      <c r="Y59" s="478"/>
      <c r="Z59" s="478"/>
      <c r="AA59" s="478"/>
      <c r="AB59" s="478"/>
      <c r="AC59" s="478"/>
      <c r="AD59" s="478"/>
      <c r="AE59" s="478"/>
      <c r="AF59" s="478"/>
      <c r="AG59" s="478"/>
      <c r="AH59" s="478"/>
      <c r="AI59" s="478"/>
      <c r="AJ59" s="478"/>
      <c r="AK59" s="478"/>
      <c r="AL59" s="478"/>
      <c r="AM59" s="478"/>
      <c r="AN59" s="478"/>
      <c r="AO59" s="478"/>
      <c r="AP59" s="478"/>
      <c r="AQ59" s="478"/>
      <c r="AR59" s="478"/>
      <c r="AS59" s="478"/>
      <c r="AT59" s="478"/>
      <c r="AU59" s="478"/>
      <c r="AV59" s="478"/>
      <c r="AW59" s="478"/>
      <c r="AX59" s="478"/>
      <c r="AY59" s="478"/>
      <c r="AZ59" s="478"/>
      <c r="BA59" s="478"/>
      <c r="BB59" s="478"/>
      <c r="BC59" s="478"/>
      <c r="BD59" s="478"/>
    </row>
    <row r="60" spans="1:56" x14ac:dyDescent="0.2">
      <c r="A60" s="263"/>
      <c r="B60" s="264"/>
      <c r="C60" s="264"/>
      <c r="D60" s="264"/>
      <c r="E60" s="264"/>
      <c r="F60" s="264"/>
      <c r="M60" s="478"/>
      <c r="N60" s="478"/>
      <c r="O60" s="478"/>
      <c r="P60" s="478"/>
      <c r="Q60" s="478"/>
      <c r="R60" s="478"/>
      <c r="S60" s="478"/>
      <c r="T60" s="478"/>
      <c r="U60" s="478"/>
      <c r="V60" s="478"/>
      <c r="W60" s="478"/>
      <c r="X60" s="478"/>
      <c r="Y60" s="478"/>
      <c r="Z60" s="478"/>
      <c r="AA60" s="478"/>
      <c r="AB60" s="478"/>
      <c r="AC60" s="478"/>
      <c r="AD60" s="478"/>
      <c r="AE60" s="478"/>
      <c r="AF60" s="478"/>
      <c r="AG60" s="478"/>
      <c r="AH60" s="478"/>
      <c r="AI60" s="478"/>
      <c r="AJ60" s="478"/>
      <c r="AK60" s="478"/>
      <c r="AL60" s="478"/>
      <c r="AM60" s="478"/>
      <c r="AN60" s="478"/>
      <c r="AO60" s="478"/>
      <c r="AP60" s="478"/>
      <c r="AQ60" s="478"/>
      <c r="AR60" s="478"/>
      <c r="AS60" s="478"/>
      <c r="AT60" s="478"/>
      <c r="AU60" s="478"/>
      <c r="AV60" s="478"/>
      <c r="AW60" s="478"/>
      <c r="AX60" s="478"/>
      <c r="AY60" s="478"/>
      <c r="AZ60" s="478"/>
      <c r="BA60" s="478"/>
      <c r="BB60" s="478"/>
      <c r="BC60" s="478"/>
      <c r="BD60" s="478"/>
    </row>
    <row r="61" spans="1:56" x14ac:dyDescent="0.2">
      <c r="A61" s="263"/>
      <c r="B61" s="264"/>
      <c r="C61" s="264"/>
      <c r="D61" s="264"/>
      <c r="E61" s="264"/>
      <c r="F61" s="264"/>
      <c r="M61" s="478"/>
      <c r="N61" s="478"/>
      <c r="O61" s="478"/>
      <c r="P61" s="478"/>
      <c r="Q61" s="478"/>
      <c r="R61" s="478"/>
      <c r="S61" s="478"/>
      <c r="T61" s="478"/>
      <c r="U61" s="478"/>
      <c r="V61" s="478"/>
      <c r="W61" s="478"/>
      <c r="X61" s="478"/>
      <c r="Y61" s="478"/>
      <c r="Z61" s="478"/>
      <c r="AA61" s="478"/>
      <c r="AB61" s="478"/>
      <c r="AC61" s="478"/>
      <c r="AD61" s="478"/>
      <c r="AE61" s="478"/>
      <c r="AF61" s="478"/>
      <c r="AG61" s="478"/>
      <c r="AH61" s="478"/>
      <c r="AI61" s="478"/>
      <c r="AJ61" s="478"/>
      <c r="AK61" s="478"/>
      <c r="AL61" s="478"/>
      <c r="AM61" s="478"/>
      <c r="AN61" s="478"/>
      <c r="AO61" s="478"/>
      <c r="AP61" s="478"/>
      <c r="AQ61" s="478"/>
      <c r="AR61" s="478"/>
      <c r="AS61" s="478"/>
      <c r="AT61" s="478"/>
      <c r="AU61" s="478"/>
      <c r="AV61" s="478"/>
      <c r="AW61" s="478"/>
      <c r="AX61" s="478"/>
      <c r="AY61" s="478"/>
      <c r="AZ61" s="478"/>
      <c r="BA61" s="478"/>
      <c r="BB61" s="478"/>
      <c r="BC61" s="478"/>
      <c r="BD61" s="478"/>
    </row>
    <row r="62" spans="1:56" x14ac:dyDescent="0.2">
      <c r="A62" s="263"/>
      <c r="B62" s="264"/>
      <c r="C62" s="264"/>
      <c r="D62" s="264"/>
      <c r="E62" s="264"/>
      <c r="F62" s="264"/>
      <c r="M62" s="478"/>
      <c r="N62" s="478"/>
      <c r="O62" s="478"/>
      <c r="P62" s="478"/>
      <c r="Q62" s="478"/>
      <c r="R62" s="478"/>
      <c r="S62" s="478"/>
      <c r="T62" s="478"/>
      <c r="U62" s="478"/>
      <c r="V62" s="478"/>
      <c r="W62" s="478"/>
      <c r="X62" s="478"/>
      <c r="Y62" s="478"/>
      <c r="Z62" s="478"/>
      <c r="AA62" s="478"/>
      <c r="AB62" s="478"/>
      <c r="AC62" s="478"/>
      <c r="AD62" s="478"/>
      <c r="AE62" s="478"/>
      <c r="AF62" s="478"/>
      <c r="AG62" s="478"/>
      <c r="AH62" s="478"/>
      <c r="AI62" s="478"/>
      <c r="AJ62" s="478"/>
      <c r="AK62" s="478"/>
      <c r="AL62" s="478"/>
      <c r="AM62" s="478"/>
      <c r="AN62" s="478"/>
      <c r="AO62" s="478"/>
      <c r="AP62" s="478"/>
      <c r="AQ62" s="478"/>
      <c r="AR62" s="478"/>
      <c r="AS62" s="478"/>
      <c r="AT62" s="478"/>
      <c r="AU62" s="478"/>
      <c r="AV62" s="478"/>
      <c r="AW62" s="478"/>
      <c r="AX62" s="478"/>
      <c r="AY62" s="478"/>
      <c r="AZ62" s="478"/>
      <c r="BA62" s="478"/>
      <c r="BB62" s="478"/>
      <c r="BC62" s="478"/>
      <c r="BD62" s="478"/>
    </row>
    <row r="63" spans="1:56" x14ac:dyDescent="0.2">
      <c r="A63" s="263"/>
      <c r="B63" s="264"/>
      <c r="C63" s="264"/>
      <c r="D63" s="264"/>
      <c r="E63" s="264"/>
      <c r="F63" s="264"/>
      <c r="M63" s="478"/>
      <c r="N63" s="478"/>
      <c r="O63" s="478"/>
      <c r="P63" s="478"/>
      <c r="Q63" s="478"/>
      <c r="R63" s="478"/>
      <c r="S63" s="478"/>
      <c r="T63" s="478"/>
      <c r="U63" s="478"/>
      <c r="V63" s="478"/>
      <c r="W63" s="478"/>
      <c r="X63" s="478"/>
      <c r="Y63" s="478"/>
      <c r="Z63" s="478"/>
      <c r="AA63" s="478"/>
      <c r="AB63" s="478"/>
      <c r="AC63" s="478"/>
      <c r="AD63" s="478"/>
      <c r="AE63" s="478"/>
      <c r="AF63" s="478"/>
      <c r="AG63" s="478"/>
      <c r="AH63" s="478"/>
      <c r="AI63" s="478"/>
      <c r="AJ63" s="478"/>
      <c r="AK63" s="478"/>
      <c r="AL63" s="478"/>
      <c r="AM63" s="478"/>
      <c r="AN63" s="478"/>
      <c r="AO63" s="478"/>
      <c r="AP63" s="478"/>
      <c r="AQ63" s="478"/>
      <c r="AR63" s="478"/>
      <c r="AS63" s="478"/>
      <c r="AT63" s="478"/>
      <c r="AU63" s="478"/>
      <c r="AV63" s="478"/>
      <c r="AW63" s="478"/>
      <c r="AX63" s="478"/>
      <c r="AY63" s="478"/>
      <c r="AZ63" s="478"/>
      <c r="BA63" s="478"/>
      <c r="BB63" s="478"/>
      <c r="BC63" s="478"/>
      <c r="BD63" s="478"/>
    </row>
    <row r="64" spans="1:56" x14ac:dyDescent="0.2">
      <c r="A64" s="263"/>
      <c r="B64" s="264"/>
      <c r="C64" s="264"/>
      <c r="D64" s="264"/>
      <c r="E64" s="264"/>
      <c r="F64" s="264"/>
    </row>
    <row r="65" spans="1:6" x14ac:dyDescent="0.2">
      <c r="A65" s="263"/>
      <c r="B65" s="264"/>
      <c r="C65" s="264"/>
      <c r="D65" s="264"/>
      <c r="E65" s="264"/>
      <c r="F65" s="264"/>
    </row>
    <row r="66" spans="1:6" x14ac:dyDescent="0.2">
      <c r="A66" s="263"/>
      <c r="B66" s="264"/>
      <c r="C66" s="264"/>
      <c r="D66" s="264"/>
      <c r="E66" s="264"/>
      <c r="F66" s="264"/>
    </row>
    <row r="67" spans="1:6" ht="17" thickBot="1" x14ac:dyDescent="0.25">
      <c r="A67" s="266"/>
      <c r="B67" s="267"/>
      <c r="C67" s="267"/>
      <c r="D67" s="267"/>
      <c r="E67" s="267"/>
      <c r="F67" s="267"/>
    </row>
    <row r="68" spans="1:6" x14ac:dyDescent="0.2">
      <c r="A68" s="20"/>
      <c r="B68" s="20"/>
      <c r="C68" s="20"/>
      <c r="D68" s="20"/>
      <c r="E68" s="20"/>
      <c r="F68" s="20"/>
    </row>
  </sheetData>
  <sheetProtection sheet="1" objects="1" scenarios="1"/>
  <mergeCells count="27">
    <mergeCell ref="I52:J52"/>
    <mergeCell ref="A24:F44"/>
    <mergeCell ref="L3:P10"/>
    <mergeCell ref="L11:P11"/>
    <mergeCell ref="M13:N13"/>
    <mergeCell ref="M14:N14"/>
    <mergeCell ref="M15:N15"/>
    <mergeCell ref="A45:F67"/>
    <mergeCell ref="G2:K2"/>
    <mergeCell ref="G26:K26"/>
    <mergeCell ref="H31:I32"/>
    <mergeCell ref="H33:I34"/>
    <mergeCell ref="J31:J32"/>
    <mergeCell ref="J33:J34"/>
    <mergeCell ref="H29:J30"/>
    <mergeCell ref="G10:G11"/>
    <mergeCell ref="G3:K3"/>
    <mergeCell ref="G12:K12"/>
    <mergeCell ref="H46:J46"/>
    <mergeCell ref="G45:K45"/>
    <mergeCell ref="G20:K23"/>
    <mergeCell ref="G19:I19"/>
    <mergeCell ref="J19:K19"/>
    <mergeCell ref="H10:H11"/>
    <mergeCell ref="I10:I11"/>
    <mergeCell ref="J10:J11"/>
    <mergeCell ref="A2:F23"/>
  </mergeCells>
  <conditionalFormatting sqref="J19:K19">
    <cfRule type="expression" dxfId="1" priority="2">
      <formula>J19="Chi2 invalid, an expected cell is &lt;5."</formula>
    </cfRule>
  </conditionalFormatting>
  <conditionalFormatting sqref="K29">
    <cfRule type="expression" dxfId="0" priority="1">
      <formula>K29="Use Chi-2 Test"</formula>
    </cfRule>
  </conditionalFormatting>
  <dataValidations disablePrompts="1" count="10">
    <dataValidation allowBlank="1" showInputMessage="1" showErrorMessage="1" promptTitle="ENTER" prompt="Exposed Cases" sqref="H6" xr:uid="{7A8E4982-A82D-EB46-8846-79F6C2F99069}"/>
    <dataValidation allowBlank="1" showInputMessage="1" showErrorMessage="1" promptTitle="ENTER" prompt="Exposed non-cases (controls)" sqref="I6" xr:uid="{1E9D7F12-4B27-8D4B-8DD4-426321513E90}"/>
    <dataValidation allowBlank="1" showInputMessage="1" showErrorMessage="1" promptTitle="ENTER" prompt="Unexposed cases" sqref="H7" xr:uid="{D13A9F56-950C-454C-BFAC-F15070283B81}"/>
    <dataValidation allowBlank="1" showInputMessage="1" showErrorMessage="1" promptTitle="ENTER" prompt="Unexposed non-cases" sqref="I7" xr:uid="{8DFB2577-9A82-7849-95C9-E30512110DC0}"/>
    <dataValidation allowBlank="1" showInputMessage="1" showErrorMessage="1" promptTitle="ENTER" prompt="The number of tests to undertake" sqref="O13" xr:uid="{24C1A485-1092-DA4E-A952-7B4C92E03875}"/>
    <dataValidation allowBlank="1" showInputMessage="1" showErrorMessage="1" promptTitle="ENTER" prompt="The level of significance chosen apriori" sqref="O14" xr:uid="{6576CCA6-9D79-A345-B90D-DCBB4C6DE507}"/>
    <dataValidation allowBlank="1" showInputMessage="1" showErrorMessage="1" promptTitle="ENTER" prompt="True positives" sqref="H48" xr:uid="{F933C989-8450-7C40-94A5-C6B799D1B800}"/>
    <dataValidation allowBlank="1" showInputMessage="1" showErrorMessage="1" promptTitle="ENTER" prompt="False negatives" sqref="H49" xr:uid="{552C7C88-01C9-8647-9DCC-A78304BB3A6C}"/>
    <dataValidation allowBlank="1" showInputMessage="1" showErrorMessage="1" promptTitle="ENTER" prompt="False positives" sqref="I48" xr:uid="{B82E1BA9-4231-6B41-B12D-C14BA6348923}"/>
    <dataValidation allowBlank="1" showInputMessage="1" showErrorMessage="1" promptTitle="ENTER" prompt="True negatives" sqref="I49" xr:uid="{BE649521-F1A8-AE4F-87DB-AF54DFD7675F}"/>
  </dataValidation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3CA02-DF50-5249-97BB-69C388CA2B7A}">
  <dimension ref="A1:Q29"/>
  <sheetViews>
    <sheetView zoomScale="120" zoomScaleNormal="120" workbookViewId="0">
      <selection activeCell="O6" sqref="O6"/>
    </sheetView>
  </sheetViews>
  <sheetFormatPr baseColWidth="10" defaultRowHeight="16" x14ac:dyDescent="0.2"/>
  <cols>
    <col min="12" max="12" width="10.83203125" customWidth="1"/>
  </cols>
  <sheetData>
    <row r="1" spans="1:17" ht="17" customHeight="1" thickBot="1" x14ac:dyDescent="0.25">
      <c r="A1" s="473" t="s">
        <v>181</v>
      </c>
      <c r="B1" s="473"/>
      <c r="C1" s="473"/>
      <c r="D1" s="473"/>
      <c r="E1" s="473"/>
      <c r="F1" s="474"/>
      <c r="G1" s="464" t="s">
        <v>180</v>
      </c>
      <c r="H1" s="465"/>
      <c r="I1" s="465"/>
      <c r="J1" s="465"/>
      <c r="K1" s="465"/>
      <c r="L1" s="466"/>
      <c r="M1" s="186"/>
      <c r="N1" s="186"/>
      <c r="O1" s="186"/>
      <c r="P1" s="186"/>
      <c r="Q1" s="185"/>
    </row>
    <row r="2" spans="1:17" ht="26" x14ac:dyDescent="0.2">
      <c r="A2" s="473"/>
      <c r="B2" s="473"/>
      <c r="C2" s="473"/>
      <c r="D2" s="473"/>
      <c r="E2" s="473"/>
      <c r="F2" s="474"/>
      <c r="G2" s="198" t="s">
        <v>175</v>
      </c>
      <c r="H2" s="187" t="s">
        <v>174</v>
      </c>
      <c r="I2" s="187" t="s">
        <v>173</v>
      </c>
      <c r="J2" s="188"/>
      <c r="K2" s="188" t="s">
        <v>168</v>
      </c>
      <c r="L2" s="199"/>
      <c r="M2" s="186"/>
      <c r="N2" s="186"/>
      <c r="O2" s="186"/>
      <c r="P2" s="186"/>
      <c r="Q2" s="185"/>
    </row>
    <row r="3" spans="1:17" x14ac:dyDescent="0.2">
      <c r="A3" s="473"/>
      <c r="B3" s="473"/>
      <c r="C3" s="473"/>
      <c r="D3" s="473"/>
      <c r="E3" s="473"/>
      <c r="F3" s="474"/>
      <c r="G3" s="198" t="s">
        <v>166</v>
      </c>
      <c r="H3" s="211">
        <v>23</v>
      </c>
      <c r="I3" s="211">
        <v>2</v>
      </c>
      <c r="J3" s="189"/>
      <c r="K3" s="217">
        <f>ROUND((H3*I3+H4*I4+H5*I5+H6*I6)/SUM(H3:H6),2)</f>
        <v>3.04</v>
      </c>
      <c r="L3" s="199"/>
      <c r="M3" s="186"/>
      <c r="N3" s="186"/>
      <c r="O3" s="186"/>
      <c r="P3" s="186"/>
      <c r="Q3" s="185"/>
    </row>
    <row r="4" spans="1:17" ht="17" thickBot="1" x14ac:dyDescent="0.25">
      <c r="A4" s="473"/>
      <c r="B4" s="473"/>
      <c r="C4" s="473"/>
      <c r="D4" s="473"/>
      <c r="E4" s="473"/>
      <c r="F4" s="474"/>
      <c r="G4" s="198" t="s">
        <v>165</v>
      </c>
      <c r="H4" s="211">
        <v>25</v>
      </c>
      <c r="I4" s="211">
        <v>4</v>
      </c>
      <c r="J4" s="189"/>
      <c r="K4" s="190"/>
      <c r="L4" s="200"/>
      <c r="M4" s="186"/>
      <c r="N4" s="186"/>
      <c r="O4" s="186"/>
      <c r="P4" s="186"/>
      <c r="Q4" s="185"/>
    </row>
    <row r="5" spans="1:17" ht="17" thickBot="1" x14ac:dyDescent="0.25">
      <c r="A5" s="473"/>
      <c r="B5" s="473"/>
      <c r="C5" s="473"/>
      <c r="D5" s="473"/>
      <c r="E5" s="473"/>
      <c r="F5" s="474"/>
      <c r="G5" s="198" t="s">
        <v>164</v>
      </c>
      <c r="H5" s="211"/>
      <c r="I5" s="211"/>
      <c r="J5" s="189"/>
      <c r="K5" s="195" t="s">
        <v>163</v>
      </c>
      <c r="L5" s="197" t="str">
        <f>CONCATENATE(K3," (NR)")</f>
        <v>3.04 (NR)</v>
      </c>
      <c r="M5" s="186"/>
      <c r="N5" s="186"/>
      <c r="O5" s="186"/>
      <c r="P5" s="186"/>
      <c r="Q5" s="185"/>
    </row>
    <row r="6" spans="1:17" x14ac:dyDescent="0.2">
      <c r="A6" s="473"/>
      <c r="B6" s="473"/>
      <c r="C6" s="473"/>
      <c r="D6" s="473"/>
      <c r="E6" s="473"/>
      <c r="F6" s="474"/>
      <c r="G6" s="198" t="s">
        <v>162</v>
      </c>
      <c r="H6" s="211"/>
      <c r="I6" s="211"/>
      <c r="J6" s="189"/>
      <c r="K6" s="188"/>
      <c r="L6" s="199"/>
      <c r="M6" s="186"/>
      <c r="N6" s="186"/>
      <c r="O6" s="186"/>
      <c r="P6" s="186"/>
      <c r="Q6" s="185"/>
    </row>
    <row r="7" spans="1:17" ht="17" thickBot="1" x14ac:dyDescent="0.25">
      <c r="A7" s="473"/>
      <c r="B7" s="473"/>
      <c r="C7" s="473"/>
      <c r="D7" s="473"/>
      <c r="E7" s="473"/>
      <c r="F7" s="474"/>
      <c r="G7" s="204"/>
      <c r="H7" s="189"/>
      <c r="I7" s="189"/>
      <c r="J7" s="189"/>
      <c r="K7" s="188"/>
      <c r="L7" s="199"/>
      <c r="M7" s="186"/>
      <c r="N7" s="186"/>
      <c r="O7" s="186"/>
      <c r="P7" s="186"/>
      <c r="Q7" s="185"/>
    </row>
    <row r="8" spans="1:17" ht="17" thickBot="1" x14ac:dyDescent="0.25">
      <c r="A8" s="473"/>
      <c r="B8" s="473"/>
      <c r="C8" s="473"/>
      <c r="D8" s="473"/>
      <c r="E8" s="473"/>
      <c r="F8" s="474"/>
      <c r="G8" s="464" t="s">
        <v>179</v>
      </c>
      <c r="H8" s="465"/>
      <c r="I8" s="465"/>
      <c r="J8" s="465"/>
      <c r="K8" s="465"/>
      <c r="L8" s="465"/>
      <c r="M8" s="466"/>
      <c r="N8" s="186"/>
      <c r="O8" s="186"/>
      <c r="P8" s="186"/>
      <c r="Q8" s="185"/>
    </row>
    <row r="9" spans="1:17" ht="26" x14ac:dyDescent="0.2">
      <c r="A9" s="473"/>
      <c r="B9" s="473"/>
      <c r="C9" s="473"/>
      <c r="D9" s="473"/>
      <c r="E9" s="473"/>
      <c r="F9" s="474"/>
      <c r="G9" s="198" t="s">
        <v>175</v>
      </c>
      <c r="H9" s="187" t="s">
        <v>174</v>
      </c>
      <c r="I9" s="187" t="s">
        <v>173</v>
      </c>
      <c r="J9" s="187" t="s">
        <v>127</v>
      </c>
      <c r="K9" s="188"/>
      <c r="L9" s="188" t="s">
        <v>168</v>
      </c>
      <c r="M9" s="199" t="s">
        <v>167</v>
      </c>
      <c r="N9" s="186"/>
      <c r="O9" s="186"/>
      <c r="P9" s="186"/>
      <c r="Q9" s="185"/>
    </row>
    <row r="10" spans="1:17" x14ac:dyDescent="0.2">
      <c r="A10" s="473"/>
      <c r="B10" s="473"/>
      <c r="C10" s="473"/>
      <c r="D10" s="473"/>
      <c r="E10" s="473"/>
      <c r="F10" s="474"/>
      <c r="G10" s="198" t="s">
        <v>166</v>
      </c>
      <c r="H10" s="212">
        <v>23</v>
      </c>
      <c r="I10" s="212">
        <v>76</v>
      </c>
      <c r="J10" s="212">
        <v>2</v>
      </c>
      <c r="K10" s="188"/>
      <c r="L10" s="218">
        <f>ROUND((I10*H10+I11*H11+I12*H12+I13*H13)/SUM(H10:H13),2)</f>
        <v>59.23</v>
      </c>
      <c r="M10" s="220">
        <f>ROUND(SQRT(((J10^2)*H10+(J11^2)*H11+(J12^2)*H12+(J13^2)*H13)/SUM(H10:H13)),2)</f>
        <v>3.11</v>
      </c>
      <c r="N10" s="186"/>
      <c r="O10" s="186"/>
      <c r="P10" s="186"/>
      <c r="Q10" s="185"/>
    </row>
    <row r="11" spans="1:17" ht="17" thickBot="1" x14ac:dyDescent="0.25">
      <c r="A11" s="473"/>
      <c r="B11" s="473"/>
      <c r="C11" s="473"/>
      <c r="D11" s="473"/>
      <c r="E11" s="473"/>
      <c r="F11" s="474"/>
      <c r="G11" s="198" t="s">
        <v>165</v>
      </c>
      <c r="H11" s="212">
        <v>25</v>
      </c>
      <c r="I11" s="212">
        <v>67</v>
      </c>
      <c r="J11" s="212">
        <v>3</v>
      </c>
      <c r="K11" s="188"/>
      <c r="L11" s="190"/>
      <c r="M11" s="200"/>
      <c r="N11" s="186"/>
      <c r="O11" s="186"/>
      <c r="P11" s="186"/>
      <c r="Q11" s="185"/>
    </row>
    <row r="12" spans="1:17" ht="17" thickBot="1" x14ac:dyDescent="0.25">
      <c r="A12" s="473"/>
      <c r="B12" s="473"/>
      <c r="C12" s="473"/>
      <c r="D12" s="473"/>
      <c r="E12" s="473"/>
      <c r="F12" s="474"/>
      <c r="G12" s="198" t="s">
        <v>164</v>
      </c>
      <c r="H12" s="212">
        <v>23</v>
      </c>
      <c r="I12" s="212">
        <v>34</v>
      </c>
      <c r="J12" s="212">
        <v>4</v>
      </c>
      <c r="K12" s="188"/>
      <c r="L12" s="195" t="s">
        <v>163</v>
      </c>
      <c r="M12" s="196" t="str">
        <f>CONCATENATE(L10," (",M10,")")</f>
        <v>59.23 (3.11)</v>
      </c>
      <c r="N12" s="186"/>
      <c r="O12" s="186"/>
      <c r="P12" s="186"/>
      <c r="Q12" s="185"/>
    </row>
    <row r="13" spans="1:17" x14ac:dyDescent="0.2">
      <c r="A13" s="473"/>
      <c r="B13" s="473"/>
      <c r="C13" s="473"/>
      <c r="D13" s="473"/>
      <c r="E13" s="473"/>
      <c r="F13" s="474"/>
      <c r="G13" s="198" t="s">
        <v>162</v>
      </c>
      <c r="H13" s="212"/>
      <c r="I13" s="212"/>
      <c r="J13" s="212"/>
      <c r="K13" s="188"/>
      <c r="L13" s="190"/>
      <c r="M13" s="200"/>
      <c r="N13" s="186"/>
      <c r="O13" s="186"/>
      <c r="P13" s="186"/>
      <c r="Q13" s="185"/>
    </row>
    <row r="14" spans="1:17" ht="17" thickBot="1" x14ac:dyDescent="0.25">
      <c r="A14" s="473"/>
      <c r="B14" s="473"/>
      <c r="C14" s="473"/>
      <c r="D14" s="473"/>
      <c r="E14" s="473"/>
      <c r="F14" s="474"/>
      <c r="G14" s="201"/>
      <c r="H14" s="202"/>
      <c r="I14" s="202"/>
      <c r="J14" s="202"/>
      <c r="K14" s="203"/>
      <c r="L14" s="205"/>
      <c r="M14" s="206"/>
      <c r="N14" s="186"/>
      <c r="O14" s="186"/>
      <c r="P14" s="186"/>
      <c r="Q14" s="185"/>
    </row>
    <row r="15" spans="1:17" ht="17" thickBot="1" x14ac:dyDescent="0.25">
      <c r="A15" s="473"/>
      <c r="B15" s="473"/>
      <c r="C15" s="473"/>
      <c r="D15" s="473"/>
      <c r="E15" s="473"/>
      <c r="F15" s="474"/>
      <c r="G15" s="464" t="s">
        <v>178</v>
      </c>
      <c r="H15" s="465"/>
      <c r="I15" s="465"/>
      <c r="J15" s="465"/>
      <c r="K15" s="465"/>
      <c r="L15" s="465"/>
      <c r="M15" s="465"/>
      <c r="N15" s="465"/>
      <c r="O15" s="465"/>
      <c r="P15" s="466"/>
      <c r="Q15" s="185"/>
    </row>
    <row r="16" spans="1:17" x14ac:dyDescent="0.2">
      <c r="A16" s="473"/>
      <c r="B16" s="473"/>
      <c r="C16" s="473"/>
      <c r="D16" s="473"/>
      <c r="E16" s="473"/>
      <c r="F16" s="474"/>
      <c r="G16" s="467" t="s">
        <v>177</v>
      </c>
      <c r="H16" s="468"/>
      <c r="I16" s="468"/>
      <c r="J16" s="468"/>
      <c r="K16" s="468"/>
      <c r="L16" s="468"/>
      <c r="M16" s="468"/>
      <c r="N16" s="468"/>
      <c r="O16" s="468"/>
      <c r="P16" s="469"/>
      <c r="Q16" s="185"/>
    </row>
    <row r="17" spans="1:17" ht="26" x14ac:dyDescent="0.2">
      <c r="A17" s="473"/>
      <c r="B17" s="473"/>
      <c r="C17" s="473"/>
      <c r="D17" s="473"/>
      <c r="E17" s="473"/>
      <c r="F17" s="474"/>
      <c r="G17" s="198" t="s">
        <v>175</v>
      </c>
      <c r="H17" s="187" t="s">
        <v>174</v>
      </c>
      <c r="I17" s="187" t="s">
        <v>173</v>
      </c>
      <c r="J17" s="187" t="s">
        <v>172</v>
      </c>
      <c r="K17" s="187" t="s">
        <v>171</v>
      </c>
      <c r="L17" s="191" t="s">
        <v>170</v>
      </c>
      <c r="M17" s="188"/>
      <c r="N17" s="188" t="s">
        <v>168</v>
      </c>
      <c r="O17" s="188" t="s">
        <v>167</v>
      </c>
      <c r="P17" s="199"/>
      <c r="Q17" s="185"/>
    </row>
    <row r="18" spans="1:17" x14ac:dyDescent="0.2">
      <c r="A18" s="473"/>
      <c r="B18" s="473"/>
      <c r="C18" s="473"/>
      <c r="D18" s="473"/>
      <c r="E18" s="473"/>
      <c r="F18" s="474"/>
      <c r="G18" s="198" t="s">
        <v>166</v>
      </c>
      <c r="H18" s="213">
        <v>73</v>
      </c>
      <c r="I18" s="214">
        <v>23</v>
      </c>
      <c r="J18" s="214">
        <v>12</v>
      </c>
      <c r="K18" s="214">
        <v>25</v>
      </c>
      <c r="L18" s="215">
        <f>(SQRT(H18)*((0.5*(K18-J18))/1.96))^2</f>
        <v>802.85558100791309</v>
      </c>
      <c r="M18" s="188"/>
      <c r="N18" s="218">
        <f>ROUND((I18*H18+I19*H19+I20*H20+I21*H21)/SUM(H18:H21),2)</f>
        <v>28.75</v>
      </c>
      <c r="O18" s="219">
        <f>ROUND(SQRT((L18*H18+L19*H19+L20*H20+L21*H21)/SUM(H18:H21)),2)</f>
        <v>57.99</v>
      </c>
      <c r="P18" s="199"/>
      <c r="Q18" s="185"/>
    </row>
    <row r="19" spans="1:17" ht="17" thickBot="1" x14ac:dyDescent="0.25">
      <c r="A19" s="473"/>
      <c r="B19" s="473"/>
      <c r="C19" s="473"/>
      <c r="D19" s="473"/>
      <c r="E19" s="473"/>
      <c r="F19" s="474"/>
      <c r="G19" s="198" t="s">
        <v>165</v>
      </c>
      <c r="H19" s="213">
        <v>69</v>
      </c>
      <c r="I19" s="214">
        <v>32</v>
      </c>
      <c r="J19" s="214">
        <v>23</v>
      </c>
      <c r="K19" s="214">
        <v>65</v>
      </c>
      <c r="L19" s="215">
        <f>(SQRT(H19)*((0.5*(K19-J19))/1.96))^2</f>
        <v>7920.9183673469397</v>
      </c>
      <c r="M19" s="188"/>
      <c r="N19" s="188"/>
      <c r="O19" s="188"/>
      <c r="P19" s="199"/>
      <c r="Q19" s="185"/>
    </row>
    <row r="20" spans="1:17" ht="17" thickBot="1" x14ac:dyDescent="0.25">
      <c r="A20" s="473"/>
      <c r="B20" s="473"/>
      <c r="C20" s="473"/>
      <c r="D20" s="473"/>
      <c r="E20" s="473"/>
      <c r="F20" s="474"/>
      <c r="G20" s="198" t="s">
        <v>164</v>
      </c>
      <c r="H20" s="213">
        <v>46</v>
      </c>
      <c r="I20" s="214">
        <v>33</v>
      </c>
      <c r="J20" s="214">
        <v>23</v>
      </c>
      <c r="K20" s="214">
        <v>37</v>
      </c>
      <c r="L20" s="215">
        <f>(SQRT(H20)*((0.5*(K20-J20))/1.96))^2</f>
        <v>586.73469387755108</v>
      </c>
      <c r="M20" s="188"/>
      <c r="N20" s="195" t="s">
        <v>163</v>
      </c>
      <c r="O20" s="196" t="str">
        <f>CONCATENATE(N18," (",O18,")")</f>
        <v>28.75 (57.99)</v>
      </c>
      <c r="P20" s="199"/>
      <c r="Q20" s="185"/>
    </row>
    <row r="21" spans="1:17" x14ac:dyDescent="0.2">
      <c r="A21" s="473"/>
      <c r="B21" s="473"/>
      <c r="C21" s="473"/>
      <c r="D21" s="473"/>
      <c r="E21" s="473"/>
      <c r="F21" s="474"/>
      <c r="G21" s="198" t="s">
        <v>162</v>
      </c>
      <c r="H21" s="213"/>
      <c r="I21" s="214"/>
      <c r="J21" s="214"/>
      <c r="K21" s="214"/>
      <c r="L21" s="215">
        <f>(SQRT(H21)*((0.5*(K21-J21))/1.96))^2</f>
        <v>0</v>
      </c>
      <c r="M21" s="188"/>
      <c r="N21" s="188"/>
      <c r="O21" s="188"/>
      <c r="P21" s="199"/>
      <c r="Q21" s="185"/>
    </row>
    <row r="22" spans="1:17" x14ac:dyDescent="0.2">
      <c r="A22" s="473"/>
      <c r="B22" s="473"/>
      <c r="C22" s="473"/>
      <c r="D22" s="473"/>
      <c r="E22" s="473"/>
      <c r="F22" s="474"/>
      <c r="G22" s="207"/>
      <c r="H22" s="188"/>
      <c r="I22" s="192"/>
      <c r="J22" s="192"/>
      <c r="K22" s="192"/>
      <c r="L22" s="193"/>
      <c r="M22" s="188"/>
      <c r="N22" s="188"/>
      <c r="O22" s="188"/>
      <c r="P22" s="199"/>
      <c r="Q22" s="185"/>
    </row>
    <row r="23" spans="1:17" x14ac:dyDescent="0.2">
      <c r="A23" s="473"/>
      <c r="B23" s="473"/>
      <c r="C23" s="473"/>
      <c r="D23" s="473"/>
      <c r="E23" s="473"/>
      <c r="F23" s="474"/>
      <c r="G23" s="470" t="s">
        <v>176</v>
      </c>
      <c r="H23" s="471"/>
      <c r="I23" s="471"/>
      <c r="J23" s="471"/>
      <c r="K23" s="471"/>
      <c r="L23" s="471"/>
      <c r="M23" s="471"/>
      <c r="N23" s="471"/>
      <c r="O23" s="471"/>
      <c r="P23" s="472"/>
      <c r="Q23" s="185"/>
    </row>
    <row r="24" spans="1:17" ht="26" x14ac:dyDescent="0.2">
      <c r="A24" s="473"/>
      <c r="B24" s="473"/>
      <c r="C24" s="473"/>
      <c r="D24" s="473"/>
      <c r="E24" s="473"/>
      <c r="F24" s="474"/>
      <c r="G24" s="198" t="s">
        <v>175</v>
      </c>
      <c r="H24" s="187" t="s">
        <v>174</v>
      </c>
      <c r="I24" s="187" t="s">
        <v>173</v>
      </c>
      <c r="J24" s="187" t="s">
        <v>172</v>
      </c>
      <c r="K24" s="187" t="s">
        <v>171</v>
      </c>
      <c r="L24" s="187" t="s">
        <v>170</v>
      </c>
      <c r="M24" s="187" t="s">
        <v>169</v>
      </c>
      <c r="N24" s="188"/>
      <c r="O24" s="188" t="s">
        <v>168</v>
      </c>
      <c r="P24" s="199" t="s">
        <v>167</v>
      </c>
      <c r="Q24" s="185"/>
    </row>
    <row r="25" spans="1:17" x14ac:dyDescent="0.2">
      <c r="A25" s="473"/>
      <c r="B25" s="473"/>
      <c r="C25" s="473"/>
      <c r="D25" s="473"/>
      <c r="E25" s="473"/>
      <c r="F25" s="474"/>
      <c r="G25" s="198" t="s">
        <v>166</v>
      </c>
      <c r="H25" s="194">
        <v>23</v>
      </c>
      <c r="I25" s="194">
        <v>12</v>
      </c>
      <c r="J25" s="194">
        <v>3</v>
      </c>
      <c r="K25" s="194">
        <v>23</v>
      </c>
      <c r="L25" s="216">
        <f>(SQRT(H25)*((0.5*(K25-J25))/_xlfn.T.INV(0.025,H25-1)))^2</f>
        <v>534.76563699466135</v>
      </c>
      <c r="M25" s="216">
        <f>IF((ISERROR(L25)=TRUE),0,L25)</f>
        <v>534.76563699466135</v>
      </c>
      <c r="N25" s="188"/>
      <c r="O25" s="218">
        <f>ROUND((I25*H25+I26*H26+I27*H27+I28*H28)/SUM(H25:H28),2)</f>
        <v>12.76</v>
      </c>
      <c r="P25" s="220">
        <f>ROUND(SQRT((M25*H25+M26*H26+M27*H27+M28*H28)/SUM(H25:H28)),2)</f>
        <v>23.14</v>
      </c>
      <c r="Q25" s="185"/>
    </row>
    <row r="26" spans="1:17" ht="17" thickBot="1" x14ac:dyDescent="0.25">
      <c r="A26" s="473"/>
      <c r="B26" s="473"/>
      <c r="C26" s="473"/>
      <c r="D26" s="473"/>
      <c r="E26" s="473"/>
      <c r="F26" s="474"/>
      <c r="G26" s="198" t="s">
        <v>165</v>
      </c>
      <c r="H26" s="194">
        <v>24</v>
      </c>
      <c r="I26" s="194">
        <v>13</v>
      </c>
      <c r="J26" s="194">
        <v>4</v>
      </c>
      <c r="K26" s="194">
        <v>24</v>
      </c>
      <c r="L26" s="216">
        <f>(SQRT(H26)*((0.5*(K26-J26))/_xlfn.T.INV(0.025,H26-1)))^2</f>
        <v>560.83358258211956</v>
      </c>
      <c r="M26" s="216">
        <f>IF((ISERROR(L26)=TRUE),0,L26)</f>
        <v>560.83358258211956</v>
      </c>
      <c r="N26" s="188"/>
      <c r="O26" s="188"/>
      <c r="P26" s="199"/>
      <c r="Q26" s="185"/>
    </row>
    <row r="27" spans="1:17" ht="17" thickBot="1" x14ac:dyDescent="0.25">
      <c r="A27" s="473"/>
      <c r="B27" s="473"/>
      <c r="C27" s="473"/>
      <c r="D27" s="473"/>
      <c r="E27" s="473"/>
      <c r="F27" s="474"/>
      <c r="G27" s="198" t="s">
        <v>164</v>
      </c>
      <c r="H27" s="194">
        <v>23</v>
      </c>
      <c r="I27" s="194">
        <v>14</v>
      </c>
      <c r="J27" s="194">
        <v>3</v>
      </c>
      <c r="K27" s="194">
        <v>23</v>
      </c>
      <c r="L27" s="216">
        <f>(SQRT(H27)*((0.5*(K27-J27))/_xlfn.T.INV(0.025,H27-1)))^2</f>
        <v>534.76563699466135</v>
      </c>
      <c r="M27" s="216">
        <f>IF((ISERROR(L27)=TRUE),0,L27)</f>
        <v>534.76563699466135</v>
      </c>
      <c r="N27" s="188"/>
      <c r="O27" s="195" t="s">
        <v>163</v>
      </c>
      <c r="P27" s="196" t="str">
        <f>CONCATENATE(O25," (",P25,")")</f>
        <v>12.76 (23.14)</v>
      </c>
    </row>
    <row r="28" spans="1:17" x14ac:dyDescent="0.2">
      <c r="A28" s="473"/>
      <c r="B28" s="473"/>
      <c r="C28" s="473"/>
      <c r="D28" s="473"/>
      <c r="E28" s="473"/>
      <c r="F28" s="474"/>
      <c r="G28" s="198" t="s">
        <v>162</v>
      </c>
      <c r="H28" s="194">
        <v>22</v>
      </c>
      <c r="I28" s="194">
        <v>12</v>
      </c>
      <c r="J28" s="194">
        <v>2</v>
      </c>
      <c r="K28" s="194">
        <v>22</v>
      </c>
      <c r="L28" s="216">
        <f>(SQRT(H28)*((0.5*(K28-J28))/_xlfn.T.INV(0.025,H28-1)))^2</f>
        <v>508.69477959908517</v>
      </c>
      <c r="M28" s="216">
        <f>IF((ISERROR(L28)=TRUE),0,L28)</f>
        <v>508.69477959908517</v>
      </c>
      <c r="N28" s="188"/>
      <c r="O28" s="188"/>
      <c r="P28" s="199"/>
    </row>
    <row r="29" spans="1:17" ht="17" thickBot="1" x14ac:dyDescent="0.25">
      <c r="A29" s="473"/>
      <c r="B29" s="473"/>
      <c r="C29" s="473"/>
      <c r="D29" s="473"/>
      <c r="E29" s="473"/>
      <c r="F29" s="474"/>
      <c r="G29" s="208"/>
      <c r="H29" s="209"/>
      <c r="I29" s="209"/>
      <c r="J29" s="209"/>
      <c r="K29" s="209"/>
      <c r="L29" s="209"/>
      <c r="M29" s="209"/>
      <c r="N29" s="209"/>
      <c r="O29" s="209"/>
      <c r="P29" s="210"/>
    </row>
  </sheetData>
  <sheetProtection sheet="1" objects="1" scenarios="1"/>
  <mergeCells count="6">
    <mergeCell ref="G15:P15"/>
    <mergeCell ref="G16:P16"/>
    <mergeCell ref="G23:P23"/>
    <mergeCell ref="A1:F29"/>
    <mergeCell ref="G1:L1"/>
    <mergeCell ref="G8:M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Proportions and Risk</vt:lpstr>
      <vt:lpstr>RRs &amp; RRmh</vt:lpstr>
      <vt:lpstr>Crude OR</vt:lpstr>
      <vt:lpstr>OR &amp; ORmh</vt:lpstr>
      <vt:lpstr>Transformations</vt:lpstr>
      <vt:lpstr>MDs</vt:lpstr>
      <vt:lpstr>Tests</vt:lpstr>
      <vt:lpstr>Pooled Means</vt:lpstr>
      <vt:lpstr>RHO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Stabler-Morris</dc:creator>
  <cp:lastModifiedBy>Shay Stabler-Morris</cp:lastModifiedBy>
  <dcterms:created xsi:type="dcterms:W3CDTF">2024-07-15T16:31:08Z</dcterms:created>
  <dcterms:modified xsi:type="dcterms:W3CDTF">2024-07-21T01:36:05Z</dcterms:modified>
</cp:coreProperties>
</file>