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5eb6788aee6f7d/Documents/Bootcamp/Starter_Code/"/>
    </mc:Choice>
  </mc:AlternateContent>
  <xr:revisionPtr revIDLastSave="0" documentId="8_{4F691A6A-0140-4CBA-A2D6-DE31F6A1B740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rowdfunding" sheetId="1" r:id="rId1"/>
    <sheet name="Subcategory Totals" sheetId="8" r:id="rId2"/>
    <sheet name="Parent Category Totals" sheetId="2" r:id="rId3"/>
    <sheet name="Date Analysis" sheetId="3" r:id="rId4"/>
    <sheet name="COUNTIFS" sheetId="4" r:id="rId5"/>
    <sheet name="Backers" sheetId="5" r:id="rId6"/>
  </sheets>
  <definedNames>
    <definedName name="_xlnm._FilterDatabase" localSheetId="0" hidden="1">Crowdfunding!$A$1:$N$1001</definedName>
  </definedNames>
  <calcPr calcId="191029"/>
  <pivotCaches>
    <pivotCache cacheId="14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G2" i="4"/>
  <c r="F2" i="4"/>
  <c r="E3" i="4"/>
  <c r="E4" i="4"/>
  <c r="E5" i="4"/>
  <c r="E6" i="4"/>
  <c r="E7" i="4"/>
  <c r="E8" i="4"/>
  <c r="E9" i="4"/>
  <c r="E10" i="4"/>
  <c r="E11" i="4"/>
  <c r="E12" i="4"/>
  <c r="E2" i="4"/>
  <c r="D12" i="4"/>
  <c r="D11" i="4"/>
  <c r="D10" i="4"/>
  <c r="D9" i="4"/>
  <c r="D8" i="4"/>
  <c r="D7" i="4"/>
  <c r="D6" i="4"/>
  <c r="D5" i="4"/>
  <c r="D4" i="4"/>
  <c r="D3" i="4"/>
  <c r="D2" i="4"/>
  <c r="C11" i="4"/>
  <c r="C10" i="4"/>
  <c r="C9" i="4"/>
  <c r="C8" i="4"/>
  <c r="C7" i="4"/>
  <c r="C6" i="4"/>
  <c r="C5" i="4"/>
  <c r="C12" i="4"/>
  <c r="C4" i="4"/>
  <c r="C3" i="4"/>
  <c r="C2" i="4"/>
  <c r="B12" i="4"/>
  <c r="B11" i="4"/>
  <c r="B10" i="4"/>
  <c r="B9" i="4"/>
  <c r="B8" i="4"/>
  <c r="B7" i="4"/>
  <c r="B6" i="4"/>
  <c r="B5" i="4"/>
  <c r="B4" i="4"/>
  <c r="B3" i="4"/>
  <c r="B2" i="4"/>
  <c r="I7" i="5"/>
  <c r="I6" i="5"/>
  <c r="I5" i="5"/>
  <c r="I4" i="5"/>
  <c r="I3" i="5"/>
  <c r="I2" i="5"/>
  <c r="H7" i="5"/>
  <c r="H6" i="5"/>
  <c r="H5" i="5"/>
  <c r="H4" i="5"/>
  <c r="H3" i="5"/>
  <c r="H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3" i="1"/>
  <c r="O2" i="1"/>
</calcChain>
</file>

<file path=xl/sharedStrings.xml><?xml version="1.0" encoding="utf-8"?>
<sst xmlns="http://schemas.openxmlformats.org/spreadsheetml/2006/main" count="9064" uniqueCount="2138">
  <si>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</si>
  <si>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</si>
  <si>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</si>
  <si>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</si>
  <si>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</si>
  <si>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</si>
  <si>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</si>
  <si>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</si>
  <si>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</si>
  <si>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</si>
  <si>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</si>
  <si>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</si>
  <si>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</si>
  <si>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</si>
  <si>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</si>
  <si>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</si>
  <si>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</si>
  <si>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</si>
  <si>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</si>
  <si>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</si>
  <si>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</si>
  <si>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</si>
  <si>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</si>
  <si>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</si>
  <si>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</si>
  <si>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</si>
  <si>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</si>
  <si>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</si>
  <si>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</si>
  <si>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</si>
  <si>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</si>
  <si>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</si>
  <si>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</si>
  <si>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</si>
  <si>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</si>
  <si>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</si>
  <si>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</si>
  <si>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</si>
  <si>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</si>
  <si>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</si>
  <si>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</si>
  <si>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</si>
  <si>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</si>
  <si>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</si>
  <si>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</si>
  <si>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</si>
  <si>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</si>
  <si>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</si>
  <si>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</si>
  <si>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</si>
  <si>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</si>
  <si>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</si>
  <si>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</si>
  <si>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</si>
  <si>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</si>
  <si>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</si>
  <si>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</si>
  <si>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</si>
  <si>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</si>
  <si>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</si>
  <si>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</si>
  <si>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</si>
  <si>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</si>
  <si>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</si>
  <si>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</si>
  <si>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</si>
  <si>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</si>
  <si>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</si>
  <si>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</si>
  <si>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</si>
  <si>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</si>
  <si>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</si>
  <si>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</si>
  <si>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</si>
  <si>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</si>
  <si>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</si>
  <si>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</si>
  <si>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</si>
  <si>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</si>
  <si>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</si>
  <si>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</si>
  <si>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</si>
  <si>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</si>
  <si>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</si>
  <si>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</si>
  <si>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</si>
  <si>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</si>
  <si>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</si>
  <si>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</si>
  <si>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</si>
  <si>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</si>
  <si>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</si>
  <si>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</si>
  <si>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</si>
  <si>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</si>
  <si>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</si>
  <si>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</si>
  <si>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</si>
  <si>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</si>
  <si>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</si>
  <si>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</si>
  <si>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</si>
  <si>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</si>
  <si>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</si>
  <si>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</si>
  <si>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</si>
  <si>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</si>
  <si>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</si>
  <si>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</si>
  <si>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</si>
  <si>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</si>
  <si>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</si>
  <si>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</si>
  <si>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</si>
  <si>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</si>
  <si>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</si>
  <si>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</si>
  <si>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</si>
  <si>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</si>
  <si>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</si>
  <si>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</si>
  <si>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</si>
  <si>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</si>
  <si>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</si>
  <si>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</si>
  <si>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</si>
  <si>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</si>
  <si>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</si>
  <si>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</si>
  <si>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</si>
  <si>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</si>
  <si>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</si>
  <si>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</si>
  <si>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</si>
  <si>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</si>
  <si>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</si>
  <si>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</si>
  <si>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</si>
  <si>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</si>
  <si>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</si>
  <si>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</si>
  <si>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</si>
  <si>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</si>
  <si>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</si>
  <si>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</si>
  <si>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</si>
  <si>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</si>
  <si>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</si>
  <si>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</si>
  <si>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</si>
  <si>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</si>
  <si>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</si>
  <si>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</si>
  <si>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</si>
  <si>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</si>
  <si>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</si>
  <si>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</si>
  <si>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</si>
  <si>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</si>
  <si>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</si>
  <si>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</si>
  <si>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</si>
  <si>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</si>
  <si>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</si>
  <si>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</si>
  <si>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</si>
  <si>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</si>
  <si>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</si>
  <si>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</si>
  <si>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</si>
  <si>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</si>
  <si>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</si>
  <si>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</si>
  <si>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</si>
  <si>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</si>
  <si>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</si>
  <si>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</si>
  <si>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</si>
  <si>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</si>
  <si>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</si>
  <si>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</si>
  <si>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</si>
  <si>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</si>
  <si>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</si>
  <si>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</si>
  <si>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</si>
  <si>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</si>
  <si>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</si>
  <si>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</si>
  <si>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</si>
  <si>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</si>
  <si>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</si>
  <si>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</si>
  <si>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</si>
  <si>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</si>
  <si>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</si>
  <si>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</si>
  <si>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</si>
  <si>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</si>
  <si>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</si>
  <si>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</si>
  <si>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</si>
  <si>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</si>
  <si>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</si>
  <si>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</si>
  <si>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</si>
  <si>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</si>
  <si>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</si>
  <si>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</si>
  <si>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</si>
  <si>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</si>
  <si>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</si>
  <si>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</si>
  <si>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</si>
  <si>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</si>
  <si>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</si>
  <si>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</si>
  <si>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</si>
  <si>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</si>
  <si>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</si>
  <si>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</si>
  <si>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</si>
  <si>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</si>
  <si>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</si>
  <si>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</si>
  <si>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</si>
  <si>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</si>
  <si>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</si>
  <si>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</si>
  <si>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</si>
  <si>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</si>
  <si>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</si>
  <si>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</si>
  <si>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</si>
  <si>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</si>
  <si>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</si>
  <si>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</si>
  <si>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</si>
  <si>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</si>
  <si>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</si>
  <si>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</si>
  <si>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</si>
  <si>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</si>
  <si>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</si>
  <si>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</si>
  <si>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</si>
  <si>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</si>
  <si>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</si>
  <si>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</si>
  <si>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</si>
  <si>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</si>
  <si>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</si>
  <si>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</si>
  <si>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</si>
  <si>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</si>
  <si>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</si>
  <si>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</si>
  <si>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</si>
  <si>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</si>
  <si>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</si>
  <si>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</si>
  <si>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</si>
  <si>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</si>
  <si>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</si>
  <si>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</si>
  <si>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</si>
  <si>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</si>
  <si>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</si>
  <si>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</si>
  <si>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</si>
  <si>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</si>
  <si>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</si>
  <si>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</si>
  <si>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</si>
  <si>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</si>
  <si>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</si>
  <si>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</si>
  <si>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</si>
  <si>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</si>
  <si>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</si>
  <si>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</si>
  <si>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</si>
  <si>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</si>
  <si>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</si>
  <si>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</si>
  <si>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</si>
  <si>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</si>
  <si>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</si>
  <si>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</si>
  <si>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</si>
  <si>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</si>
  <si>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</si>
  <si>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</si>
  <si>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</si>
  <si>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</si>
  <si>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</si>
  <si>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</si>
  <si>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</si>
  <si>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</si>
  <si>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</si>
  <si>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</si>
  <si>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</si>
  <si>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</si>
  <si>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</si>
  <si>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</si>
  <si>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</si>
  <si>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</si>
  <si>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</si>
  <si>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</si>
  <si>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</si>
  <si>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</si>
  <si>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</si>
  <si>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</si>
  <si>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</si>
  <si>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</si>
  <si>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</si>
  <si>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</si>
  <si>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</si>
  <si>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</si>
  <si>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</si>
  <si>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</si>
  <si>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</si>
  <si>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</si>
  <si>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</si>
  <si>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</si>
  <si>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</si>
  <si>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</si>
  <si>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</si>
  <si>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</si>
  <si>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</si>
  <si>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</si>
  <si>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</si>
  <si>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</si>
  <si>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</si>
  <si>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</si>
  <si>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</si>
  <si>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</si>
  <si>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</si>
  <si>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</si>
  <si>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</si>
  <si>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</si>
  <si>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</si>
  <si>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</si>
  <si>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</si>
  <si>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</si>
  <si>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</si>
  <si>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</si>
  <si>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</si>
  <si>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</si>
  <si>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</si>
  <si>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</si>
  <si>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</si>
  <si>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</si>
  <si>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</si>
  <si>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</si>
  <si>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</si>
  <si>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</si>
  <si>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</si>
  <si>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</si>
  <si>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</si>
  <si>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</si>
  <si>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</si>
  <si>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</si>
  <si>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</si>
  <si>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</si>
  <si>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</si>
  <si>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</si>
  <si>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</si>
  <si>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</si>
  <si>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</si>
  <si>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</si>
  <si>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</si>
  <si>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</si>
  <si>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</si>
  <si>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</si>
  <si>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</si>
  <si>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</si>
  <si>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</si>
  <si>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</si>
  <si>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</si>
  <si>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</si>
  <si>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</si>
  <si>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</si>
  <si>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</si>
  <si>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</si>
  <si>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</si>
  <si>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</si>
  <si>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</si>
  <si>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</si>
  <si>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</si>
  <si>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</si>
  <si>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</si>
  <si>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</si>
  <si>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</si>
  <si>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</si>
  <si>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</si>
  <si>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</si>
  <si>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</si>
  <si>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</si>
  <si>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</si>
  <si>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</si>
  <si>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</si>
  <si>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</si>
  <si>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</si>
  <si>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</si>
  <si>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</si>
  <si>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</si>
  <si>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</si>
  <si>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</si>
  <si>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</si>
  <si>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</si>
  <si>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</si>
  <si>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</si>
  <si>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</si>
  <si>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</si>
  <si>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</si>
  <si>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</si>
  <si>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</si>
  <si>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</si>
  <si>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</si>
  <si>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</si>
  <si>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</si>
  <si>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</si>
  <si>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</si>
  <si>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</si>
  <si>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</si>
  <si>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</si>
  <si>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</si>
  <si>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</si>
  <si>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</si>
  <si>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</si>
  <si>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</si>
  <si>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</si>
  <si>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</si>
  <si>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</si>
  <si>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</si>
  <si>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</si>
  <si>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</si>
  <si>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</si>
  <si>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</si>
  <si>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</si>
  <si>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</si>
  <si>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</si>
  <si>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</si>
  <si>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</si>
  <si>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</si>
  <si>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</si>
  <si>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</si>
  <si>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</si>
  <si>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</si>
  <si>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</si>
  <si>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</si>
  <si>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</si>
  <si>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</si>
  <si>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</si>
  <si>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</si>
  <si>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</si>
  <si>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</si>
  <si>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</si>
  <si>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</si>
  <si>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</si>
  <si>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</si>
  <si>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</si>
  <si>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</si>
  <si>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</si>
  <si>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</si>
  <si>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</si>
  <si>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</si>
  <si>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</si>
  <si>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</si>
  <si>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</si>
  <si>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</si>
  <si>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</si>
  <si>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</si>
  <si>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</si>
  <si>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</si>
  <si>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</si>
  <si>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</si>
  <si>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</si>
  <si>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</si>
  <si>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</si>
  <si>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</si>
  <si>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</si>
  <si>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</si>
  <si>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</si>
  <si>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</si>
  <si>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</si>
  <si>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</si>
  <si>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</si>
  <si>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</si>
  <si>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</si>
  <si>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</si>
  <si>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</si>
  <si>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</si>
  <si>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</si>
  <si>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</si>
  <si>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</si>
  <si>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</si>
  <si>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</si>
  <si>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</si>
  <si>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</si>
  <si>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</si>
  <si>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</si>
  <si>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</si>
  <si>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</si>
  <si>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</si>
  <si>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</si>
  <si>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</si>
  <si>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</si>
  <si>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</si>
  <si>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</si>
  <si>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</si>
  <si>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</si>
  <si>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</si>
  <si>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</si>
  <si>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</si>
  <si>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</si>
  <si>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</si>
  <si>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</si>
  <si>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</si>
  <si>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</si>
  <si>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</si>
  <si>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</si>
  <si>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</si>
  <si>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</si>
  <si>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</si>
  <si>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</si>
  <si>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</si>
  <si>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</si>
  <si>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</si>
  <si>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</si>
  <si>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</si>
  <si>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</si>
  <si>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</si>
  <si>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</si>
  <si>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</si>
  <si>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</si>
  <si>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</si>
  <si>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</si>
  <si>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</si>
  <si>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</si>
  <si>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</si>
  <si>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</si>
  <si>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</si>
  <si>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</si>
  <si>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</si>
  <si>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</si>
  <si>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</si>
  <si>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</si>
  <si>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</si>
  <si>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</si>
  <si>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</si>
  <si>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</si>
  <si>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</si>
  <si>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</si>
  <si>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</si>
  <si>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</si>
  <si>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</si>
  <si>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</si>
  <si>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</si>
  <si>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</si>
  <si>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</si>
  <si>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</si>
  <si>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</si>
  <si>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</si>
  <si>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</si>
  <si>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</si>
  <si>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</si>
  <si>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</si>
  <si>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</si>
  <si>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</si>
  <si>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</si>
  <si>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</si>
  <si>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</si>
  <si>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</si>
  <si>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</si>
  <si>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</si>
  <si>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</si>
  <si>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</si>
  <si>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</si>
  <si>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</si>
  <si>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</si>
  <si>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</si>
  <si>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</si>
  <si>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</si>
  <si>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</si>
  <si>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</si>
  <si>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</si>
  <si>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</si>
  <si>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</si>
  <si>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</si>
  <si>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</si>
  <si>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</si>
  <si>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</si>
  <si>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</si>
  <si>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</si>
  <si>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</si>
  <si>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</si>
  <si>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</si>
  <si>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</si>
  <si>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</si>
  <si>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</si>
  <si>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</si>
  <si>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</si>
  <si>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</si>
  <si>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</si>
  <si>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</si>
  <si>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</si>
  <si>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</si>
  <si>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</si>
  <si>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</si>
  <si>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</si>
  <si>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</si>
  <si>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</si>
  <si>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</si>
  <si>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</si>
  <si>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</si>
  <si>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</si>
  <si>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</si>
  <si>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</si>
  <si>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</si>
  <si>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</si>
  <si>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</si>
  <si>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</si>
  <si>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</si>
  <si>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</si>
  <si>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</si>
  <si>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</si>
  <si>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</si>
  <si>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</si>
  <si>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</si>
  <si>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</si>
  <si>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</si>
  <si>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</si>
  <si>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</si>
  <si>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</si>
  <si>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</si>
  <si>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</si>
  <si>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</si>
  <si>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</si>
  <si>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</si>
  <si>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</si>
  <si>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</si>
  <si>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</si>
  <si>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</si>
  <si>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</si>
  <si>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</si>
  <si>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</si>
  <si>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</si>
  <si>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</si>
  <si>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</si>
  <si>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</si>
  <si>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</si>
  <si>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</si>
  <si>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</si>
  <si>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</si>
  <si>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</si>
  <si>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</si>
  <si>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</si>
  <si>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</si>
  <si>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</si>
  <si>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</si>
  <si>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</si>
  <si>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</si>
  <si>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</si>
  <si>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</si>
  <si>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</si>
  <si>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</si>
  <si>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</si>
  <si>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</si>
  <si>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</si>
  <si>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</si>
  <si>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</si>
  <si>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</si>
  <si>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</si>
  <si>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</si>
  <si>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</si>
  <si>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</si>
  <si>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</si>
  <si>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</si>
  <si>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</si>
  <si>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</si>
  <si>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</si>
  <si>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</si>
  <si>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</si>
  <si>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</si>
  <si>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</si>
  <si>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</si>
  <si>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</si>
  <si>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</si>
  <si>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</si>
  <si>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</si>
  <si>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</si>
  <si>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</si>
  <si>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</si>
  <si>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</si>
  <si>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</si>
  <si>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</si>
  <si>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</si>
  <si>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</si>
  <si>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</si>
  <si>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</si>
  <si>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</si>
  <si>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</si>
  <si>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</si>
  <si>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</si>
  <si>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</si>
  <si>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</si>
  <si>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</si>
  <si>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</si>
  <si>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</si>
  <si>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</si>
  <si>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</si>
  <si>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</si>
  <si>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</si>
  <si>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</si>
  <si>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</si>
  <si>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</si>
  <si>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</si>
  <si>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</si>
  <si>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</si>
  <si>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</si>
  <si>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</si>
  <si>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</si>
  <si>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</si>
  <si>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</si>
  <si>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</si>
  <si>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</si>
  <si>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</si>
  <si>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</si>
  <si>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</si>
  <si>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</si>
  <si>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</si>
  <si>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</si>
  <si>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</si>
  <si>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</si>
  <si>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</si>
  <si>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</si>
  <si>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</si>
  <si>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</si>
  <si>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</si>
  <si>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</si>
  <si>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</si>
  <si>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</si>
  <si>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</si>
  <si>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</si>
  <si>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</si>
  <si>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</si>
  <si>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</si>
  <si>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</si>
  <si>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</si>
  <si>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</si>
  <si>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</si>
  <si>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</si>
  <si>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</si>
  <si>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</si>
  <si>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</si>
  <si>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</si>
  <si>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</si>
  <si>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</si>
  <si>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</si>
  <si>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</si>
  <si>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</si>
  <si>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</si>
  <si>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</si>
  <si>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</si>
  <si>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</si>
  <si>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</si>
  <si>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</si>
  <si>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</si>
  <si>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</si>
  <si>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</si>
  <si>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</si>
  <si>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</si>
  <si>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</si>
  <si>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</si>
  <si>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</si>
  <si>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</si>
  <si>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</si>
  <si>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</si>
  <si>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</si>
  <si>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</si>
  <si>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</si>
  <si>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</si>
  <si>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</si>
  <si>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</si>
  <si>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</si>
  <si>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</si>
  <si>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</si>
  <si>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</si>
  <si>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</si>
  <si>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</si>
  <si>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</si>
  <si>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</si>
  <si>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</si>
  <si>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</si>
  <si>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</si>
  <si>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</si>
  <si>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</si>
  <si>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</si>
  <si>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</si>
  <si>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</si>
  <si>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</si>
  <si>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</si>
  <si>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</si>
  <si>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</si>
  <si>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</si>
  <si>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</si>
  <si>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</si>
  <si>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</si>
  <si>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</si>
  <si>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</si>
  <si>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</si>
  <si>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</si>
  <si>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</si>
  <si>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</si>
  <si>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</si>
  <si>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</si>
  <si>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</si>
  <si>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</si>
  <si>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</si>
  <si>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</si>
  <si>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</si>
  <si>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</si>
  <si>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</si>
  <si>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</si>
  <si>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</si>
  <si>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</si>
  <si>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</si>
  <si>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</si>
  <si>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</si>
  <si>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</si>
  <si>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</si>
  <si>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</si>
  <si>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</si>
  <si>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</si>
  <si>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</si>
  <si>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</si>
  <si>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</si>
  <si>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</si>
  <si>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</si>
  <si>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</si>
  <si>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</si>
  <si>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</si>
  <si>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</si>
  <si>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</si>
  <si>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</si>
  <si>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</si>
  <si>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</si>
  <si>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</si>
  <si>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</si>
  <si>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</si>
  <si>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</si>
  <si>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</si>
  <si>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</si>
  <si>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</si>
  <si>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</si>
  <si>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</si>
  <si>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</si>
  <si>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</si>
  <si>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</si>
  <si>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</si>
  <si>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</si>
  <si>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</si>
  <si>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</si>
  <si>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</si>
  <si>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</si>
  <si>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</si>
  <si>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</si>
  <si>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</si>
  <si>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</si>
  <si>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</si>
  <si>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</si>
  <si>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</si>
  <si>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</si>
  <si>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</si>
  <si>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</si>
  <si>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</si>
  <si>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</si>
  <si>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</si>
  <si>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</si>
  <si>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</si>
  <si>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</si>
  <si>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</si>
  <si>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</si>
  <si>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</si>
  <si>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</si>
  <si>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</si>
  <si>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</si>
  <si>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</si>
  <si>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</si>
  <si>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</si>
  <si>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</si>
  <si>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</si>
  <si>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</si>
  <si>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</si>
  <si>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</si>
  <si>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</si>
  <si>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</si>
  <si>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</si>
  <si>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</si>
  <si>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</si>
  <si>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</si>
  <si>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</si>
  <si>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</si>
  <si>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</si>
  <si>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</si>
  <si>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</si>
  <si>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</si>
  <si>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</si>
  <si>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</si>
  <si>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</si>
  <si>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</si>
  <si>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</si>
  <si>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</si>
  <si>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</si>
  <si>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</si>
  <si>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</si>
  <si>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</si>
  <si>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</si>
  <si>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</si>
  <si>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</si>
  <si>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</si>
  <si>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</si>
  <si>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</si>
  <si>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</si>
  <si>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</si>
  <si>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</si>
  <si>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</si>
  <si>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</si>
  <si>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</si>
  <si>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</si>
  <si>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</si>
  <si>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</si>
  <si>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</si>
  <si>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</si>
  <si>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</si>
  <si>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</si>
  <si>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</si>
  <si>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</si>
  <si>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</si>
  <si>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</si>
  <si>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</si>
  <si>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</si>
  <si>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</si>
  <si>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</si>
  <si>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</si>
  <si>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</si>
  <si>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</si>
  <si>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</si>
  <si>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</si>
  <si>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</si>
  <si>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</si>
  <si>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</si>
  <si>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</si>
  <si>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</si>
  <si>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</si>
  <si>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</si>
  <si>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</si>
  <si>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</si>
  <si>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</si>
  <si>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</si>
  <si>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</si>
  <si>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</si>
  <si>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</si>
  <si>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</si>
  <si>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</si>
  <si>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</si>
  <si>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</si>
  <si>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</si>
  <si>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</si>
  <si>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</si>
  <si>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</si>
  <si>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</si>
  <si>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</si>
  <si>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</si>
  <si>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</si>
  <si>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</si>
  <si>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</si>
  <si>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</si>
  <si>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</si>
  <si>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</si>
  <si>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</si>
  <si>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</si>
  <si>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</si>
  <si>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</si>
  <si>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</si>
  <si>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</si>
  <si>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</si>
  <si>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</si>
  <si>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</si>
  <si>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</si>
  <si>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</si>
  <si>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</si>
  <si>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</si>
  <si>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</si>
  <si>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</si>
  <si>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</si>
  <si>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</si>
  <si>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</si>
  <si>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</si>
  <si>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</si>
  <si>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</si>
  <si>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</si>
  <si>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</si>
  <si>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</si>
  <si>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</si>
  <si>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</si>
  <si>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</si>
  <si>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</si>
  <si>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</si>
  <si>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</si>
  <si>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</si>
  <si>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</si>
  <si>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</si>
  <si>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</si>
  <si>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</si>
  <si>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</si>
  <si>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</si>
  <si>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</si>
  <si>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</si>
  <si>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</si>
  <si>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</si>
  <si>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</si>
  <si>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</si>
  <si>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</si>
  <si>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</si>
  <si>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</si>
  <si>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</si>
  <si>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</si>
  <si>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</si>
  <si>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</si>
  <si>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</si>
  <si>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</si>
  <si>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</si>
  <si>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</si>
  <si>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</si>
  <si>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</si>
  <si>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</si>
  <si>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</si>
  <si>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</si>
  <si>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</si>
  <si>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</si>
  <si>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</si>
  <si>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</si>
  <si>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</si>
  <si>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</si>
  <si>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</si>
  <si>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</si>
  <si>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</si>
  <si>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</si>
  <si>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</si>
  <si>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</si>
  <si>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</si>
  <si>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</si>
  <si>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</si>
  <si>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</si>
  <si>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</si>
  <si>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</si>
  <si>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</si>
  <si>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</si>
  <si>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</si>
  <si>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</si>
  <si>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</si>
  <si>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</si>
  <si>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</si>
  <si>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</si>
  <si>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</si>
  <si>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</si>
  <si>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</si>
  <si>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</si>
  <si>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</si>
  <si>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</si>
  <si>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</si>
  <si>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</si>
  <si>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</si>
  <si>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</si>
  <si>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</si>
  <si>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</si>
  <si>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</si>
  <si>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</si>
  <si>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</si>
  <si>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</si>
  <si>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</si>
  <si>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</si>
  <si>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</si>
  <si>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</si>
  <si>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</si>
  <si>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</si>
  <si>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</si>
  <si>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</si>
  <si>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</si>
  <si>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</si>
  <si>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</si>
  <si>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</si>
  <si>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</si>
  <si>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</si>
  <si>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</si>
  <si>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</si>
  <si>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</si>
  <si>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</si>
  <si>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</si>
  <si>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</si>
  <si>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</si>
  <si>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</si>
  <si>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</si>
  <si>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</si>
  <si>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</si>
  <si>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</si>
  <si>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</si>
  <si>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</si>
  <si>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</si>
  <si>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</si>
  <si>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</si>
  <si>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</si>
  <si>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</si>
  <si>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</si>
  <si>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</si>
  <si>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</si>
  <si>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</si>
  <si>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</si>
  <si>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</si>
  <si>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</si>
  <si>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</si>
  <si>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</si>
  <si>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</si>
  <si>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</si>
  <si>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</si>
  <si>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</si>
  <si>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</si>
  <si>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</si>
  <si>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</si>
  <si>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</si>
  <si>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</si>
  <si>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</si>
  <si>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</si>
  <si>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</si>
  <si>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</si>
  <si>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</si>
  <si>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</si>
  <si>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</si>
  <si>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</si>
  <si>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</si>
  <si>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</si>
  <si>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</si>
  <si>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</si>
  <si>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</si>
  <si>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</si>
  <si>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</si>
  <si>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</si>
  <si>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</si>
  <si>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</si>
  <si>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</si>
  <si>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</si>
  <si>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</si>
  <si>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</si>
  <si>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</si>
  <si>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</si>
  <si>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</si>
  <si>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</si>
  <si>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</si>
  <si>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</si>
  <si>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</si>
  <si>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</si>
  <si>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</si>
  <si>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</si>
  <si>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</si>
  <si>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</si>
  <si>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</si>
  <si>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</si>
  <si>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</si>
  <si>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</si>
  <si>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</si>
  <si>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</si>
  <si>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</si>
  <si>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</si>
  <si>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</si>
  <si>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</si>
  <si>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</si>
  <si>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</si>
  <si>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</si>
  <si>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</si>
  <si>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</si>
  <si>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</si>
  <si>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</si>
  <si>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</si>
  <si>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</si>
  <si>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</si>
  <si>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</si>
  <si>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</si>
  <si>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</si>
  <si>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</si>
  <si>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</si>
  <si>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</si>
  <si>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</si>
  <si>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</si>
  <si>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</si>
  <si>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</si>
  <si>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</si>
  <si>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</si>
  <si>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</si>
  <si>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</si>
  <si>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</si>
  <si>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</si>
  <si>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</si>
  <si>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</si>
  <si>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</si>
  <si>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</si>
  <si>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</si>
  <si>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</si>
  <si>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</si>
  <si>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</si>
  <si>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</si>
  <si>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</si>
  <si>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</si>
  <si>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</si>
  <si>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</si>
  <si>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</si>
  <si>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</si>
  <si>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</si>
  <si>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</si>
  <si>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</si>
  <si>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</si>
  <si>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</si>
  <si>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</si>
  <si>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</si>
  <si>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</si>
  <si>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</si>
  <si>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</si>
  <si>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</si>
  <si>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</si>
  <si>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</si>
  <si>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</si>
  <si>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</si>
  <si>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</si>
  <si>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</si>
  <si>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</si>
  <si>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</si>
  <si>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</si>
  <si>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</si>
  <si>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</si>
  <si>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</si>
  <si>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</si>
  <si>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</si>
  <si>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</si>
  <si>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</si>
  <si>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</si>
  <si>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</si>
  <si>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</si>
  <si>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</si>
  <si>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</si>
  <si>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</si>
  <si>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</si>
  <si>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</si>
  <si>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</si>
  <si>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</si>
  <si>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</si>
  <si>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</si>
  <si>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</si>
  <si>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</si>
  <si>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</si>
  <si>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</si>
  <si>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</si>
  <si>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</si>
  <si>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</si>
  <si>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</si>
  <si>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</si>
  <si>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</si>
  <si>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</si>
  <si>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</si>
  <si>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</si>
  <si>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</si>
  <si>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</si>
  <si>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</si>
  <si>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</si>
  <si>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</si>
  <si>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</si>
  <si>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</si>
  <si>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</si>
  <si>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</si>
  <si>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</si>
  <si>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</si>
  <si>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</si>
  <si>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</si>
  <si>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</si>
  <si>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</si>
  <si>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</si>
  <si>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</si>
  <si>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</si>
  <si>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</si>
  <si>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</si>
  <si>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</si>
  <si>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</si>
  <si>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</si>
  <si>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</si>
  <si>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</si>
  <si>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</si>
  <si>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</si>
  <si>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</si>
  <si>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</si>
  <si>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</si>
  <si>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</si>
  <si>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</si>
  <si>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</si>
  <si>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</si>
  <si>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</si>
  <si>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</si>
  <si>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</si>
  <si>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</si>
  <si>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</si>
  <si>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</si>
  <si>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</si>
  <si>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</si>
  <si>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</si>
  <si>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</si>
  <si>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</si>
  <si>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</si>
  <si>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</si>
  <si>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</si>
  <si>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</si>
  <si>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</si>
  <si>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</si>
  <si>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</si>
  <si>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</si>
  <si>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</si>
  <si>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</si>
  <si>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</si>
  <si>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</si>
  <si>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</si>
  <si>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</si>
  <si>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</si>
  <si>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</si>
  <si>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</si>
  <si>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</si>
  <si>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</si>
  <si>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</si>
  <si>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</si>
  <si>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</si>
  <si>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</si>
  <si>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</si>
  <si>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</si>
  <si>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</si>
  <si>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</si>
  <si>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</si>
  <si>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</si>
  <si>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</si>
  <si>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</si>
  <si>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</si>
  <si>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</si>
  <si>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</si>
  <si>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</si>
  <si>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</si>
  <si>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</si>
  <si>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</si>
  <si>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</si>
  <si>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</si>
  <si>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</si>
  <si>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</si>
  <si>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</si>
  <si>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</si>
  <si>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</si>
  <si>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</si>
  <si>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</si>
  <si>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</si>
  <si>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</si>
  <si>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</si>
  <si>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</si>
  <si>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</si>
  <si>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</si>
  <si>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</si>
  <si>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</si>
  <si>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</si>
  <si>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</si>
  <si>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</si>
  <si>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</si>
  <si>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</si>
  <si>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</si>
  <si>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</si>
  <si>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</si>
  <si>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</si>
  <si>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</si>
  <si>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</si>
  <si>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</si>
  <si>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</si>
  <si>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</si>
  <si>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</si>
  <si>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</si>
  <si>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</si>
  <si>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</si>
  <si>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</si>
  <si>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</si>
  <si>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</si>
  <si>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</si>
  <si>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</si>
  <si>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</si>
  <si>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</si>
  <si>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</si>
  <si>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</si>
  <si>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</si>
  <si>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</si>
  <si>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</si>
  <si>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</si>
  <si>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</si>
  <si>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</si>
  <si>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</si>
  <si>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</si>
  <si>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</si>
  <si>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</si>
  <si>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</si>
  <si>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</si>
  <si>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</si>
  <si>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</si>
  <si>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</si>
  <si>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</si>
  <si>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</si>
  <si>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</si>
  <si>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</si>
  <si>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</si>
  <si>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</si>
  <si>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</si>
  <si>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</si>
  <si>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</si>
  <si>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</si>
  <si>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</si>
  <si>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</si>
  <si>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</si>
  <si>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</si>
  <si>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</si>
  <si>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</si>
  <si>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</si>
  <si>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</si>
  <si>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</si>
  <si>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</si>
  <si>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</si>
  <si>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</si>
  <si>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</si>
  <si>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</si>
  <si>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</si>
  <si>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</si>
  <si>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</si>
  <si>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</si>
  <si>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</si>
  <si>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</si>
  <si>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</si>
  <si>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</si>
  <si>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</si>
  <si>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</si>
  <si>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</si>
  <si>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</si>
  <si>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</si>
  <si>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</si>
  <si>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</si>
  <si>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</si>
  <si>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</si>
  <si>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</si>
  <si>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</si>
  <si>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</si>
  <si>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</si>
  <si>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</si>
  <si>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</si>
  <si>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</si>
  <si>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</si>
  <si>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</si>
  <si>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</si>
  <si>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</si>
  <si>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</si>
  <si>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</si>
  <si>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</si>
  <si>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</si>
  <si>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</si>
  <si>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</si>
  <si>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</si>
  <si>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</si>
  <si>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</si>
  <si>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</si>
  <si>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</si>
  <si>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</si>
  <si>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</si>
  <si>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</si>
  <si>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</si>
  <si>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</si>
  <si>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</si>
  <si>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</si>
  <si>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</si>
  <si>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</si>
  <si>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</si>
  <si>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</si>
  <si>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</si>
  <si>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</si>
  <si>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</si>
  <si>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</si>
  <si>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</si>
  <si>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</si>
  <si>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</si>
  <si>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</si>
  <si>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</si>
  <si>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</si>
  <si>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</si>
  <si>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</si>
  <si>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</si>
  <si>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</si>
  <si>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</si>
  <si>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</si>
  <si>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</si>
  <si>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</si>
  <si>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</si>
  <si>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</si>
  <si>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</si>
  <si>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</si>
  <si>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</si>
  <si>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</si>
  <si>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</si>
  <si>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</si>
  <si>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</si>
  <si>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</si>
  <si>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</si>
  <si>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</si>
  <si>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</si>
  <si>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</si>
  <si>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</si>
  <si>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</si>
  <si>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</si>
  <si>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</si>
  <si>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</si>
  <si>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</si>
  <si>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</si>
  <si>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</si>
  <si>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</si>
  <si>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</si>
  <si>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</si>
  <si>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</si>
  <si>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</si>
  <si>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</si>
  <si>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</si>
  <si>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</si>
  <si>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</si>
  <si>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</si>
  <si>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</si>
  <si>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</si>
  <si>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</si>
  <si>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</si>
  <si>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</si>
  <si>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</si>
  <si>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</si>
  <si>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</si>
  <si>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</si>
  <si>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</si>
  <si>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</si>
  <si>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</si>
  <si>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</si>
  <si>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</si>
  <si>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</si>
  <si>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</si>
  <si>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</si>
  <si>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</si>
  <si>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</si>
  <si>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</si>
  <si>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</si>
  <si>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</si>
  <si>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</si>
  <si>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</si>
  <si>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</si>
  <si>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</si>
  <si>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</si>
  <si>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</si>
  <si>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</si>
  <si>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</si>
  <si>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</si>
  <si>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</si>
  <si>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</si>
  <si>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</si>
  <si>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</si>
  <si>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</si>
  <si>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</si>
  <si>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</si>
  <si>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</si>
  <si>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</si>
  <si>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</si>
  <si>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</si>
  <si>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</si>
  <si>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</si>
  <si>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</si>
  <si>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</si>
  <si>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</si>
  <si>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</si>
  <si>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</si>
  <si>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</si>
  <si>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</si>
  <si>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</si>
  <si>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</si>
  <si>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</si>
  <si>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</si>
  <si>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</si>
  <si>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</si>
  <si>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</si>
  <si>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</si>
  <si>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</si>
  <si>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</si>
  <si>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</si>
  <si>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</si>
  <si>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</si>
  <si>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</si>
  <si>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</si>
  <si>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</si>
  <si>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</si>
  <si>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</si>
  <si>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</si>
  <si>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</si>
  <si>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</si>
  <si>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</si>
  <si>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</si>
  <si>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</si>
  <si>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</si>
  <si>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</si>
  <si>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</si>
  <si>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</si>
  <si>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</si>
  <si>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</si>
  <si>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</si>
  <si>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</si>
  <si>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</si>
  <si>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</si>
  <si>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</si>
  <si>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</si>
  <si>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</si>
  <si>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</si>
  <si>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</si>
  <si>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</si>
  <si>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</si>
  <si>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</si>
  <si>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</si>
  <si>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</si>
  <si>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</si>
  <si>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</si>
  <si>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</si>
  <si>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</si>
  <si>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</si>
  <si>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</si>
  <si>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</si>
  <si>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</si>
  <si>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</si>
  <si>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</si>
  <si>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</si>
  <si>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</si>
  <si>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</si>
  <si>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</si>
  <si>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</si>
  <si>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</si>
  <si>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</si>
  <si>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</si>
  <si>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</si>
  <si>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</si>
  <si>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</si>
  <si>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</si>
  <si>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</si>
  <si>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</si>
  <si>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</si>
  <si>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</si>
  <si>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</si>
  <si>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</si>
  <si>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</si>
  <si>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</si>
  <si>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</si>
  <si>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</si>
  <si>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</si>
  <si>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</si>
  <si>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</si>
  <si>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</si>
  <si>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</si>
  <si>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</si>
  <si>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</si>
  <si>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</si>
  <si>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</si>
  <si>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</si>
  <si>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</si>
  <si>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</si>
  <si>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</si>
  <si>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</si>
  <si>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</si>
  <si>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</si>
  <si>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</si>
  <si>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</si>
  <si>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</si>
  <si>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</si>
  <si>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</si>
  <si>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</si>
  <si>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</si>
  <si>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</si>
  <si>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</si>
  <si>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</si>
  <si>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</si>
  <si>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</si>
  <si>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</si>
  <si>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</si>
  <si>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</si>
  <si>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</si>
  <si>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</si>
  <si>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</si>
  <si>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</si>
  <si>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</si>
  <si>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</si>
  <si>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</si>
  <si>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</si>
  <si>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</si>
  <si>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</si>
  <si>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</si>
  <si>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</si>
  <si>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</si>
  <si>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</si>
  <si>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</si>
  <si>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</si>
  <si>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</si>
  <si>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</si>
  <si>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</si>
  <si>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</si>
  <si>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</si>
  <si>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</si>
  <si>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</si>
  <si>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</si>
  <si>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</si>
  <si>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</si>
  <si>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</si>
  <si>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</si>
  <si>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</si>
  <si>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</si>
  <si>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</si>
  <si>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</si>
  <si>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</si>
  <si>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</si>
  <si>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</si>
  <si>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</si>
  <si>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</si>
  <si>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</si>
  <si>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</si>
  <si>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</si>
  <si>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</si>
  <si>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</si>
  <si>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</si>
  <si>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</si>
  <si>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</si>
  <si>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</si>
  <si>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</si>
  <si>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</si>
  <si>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</si>
  <si>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</si>
  <si>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</si>
  <si>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</si>
  <si>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</si>
  <si>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</si>
  <si>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</si>
  <si>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</si>
  <si>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</si>
  <si>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</si>
  <si>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</si>
  <si>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</si>
  <si>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</si>
  <si>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</si>
  <si>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</si>
  <si>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</si>
  <si>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</si>
  <si>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</si>
  <si>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</si>
  <si>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</si>
  <si>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</si>
  <si>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</si>
  <si>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</si>
  <si>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</si>
  <si>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</si>
  <si>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</si>
  <si>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</si>
  <si>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</si>
  <si>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</si>
  <si>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</si>
  <si>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</si>
  <si>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</si>
  <si>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</si>
  <si>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</si>
  <si>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</si>
  <si>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</si>
  <si>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</si>
  <si>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</si>
  <si>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</si>
  <si>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</si>
  <si>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</si>
  <si>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</si>
  <si>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</si>
  <si>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</si>
  <si>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</si>
  <si>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</si>
  <si>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</si>
  <si>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</si>
  <si>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</si>
  <si>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</si>
  <si>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</si>
  <si>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</si>
  <si>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</si>
  <si>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</si>
  <si>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</si>
  <si>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</si>
  <si>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</si>
  <si>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</si>
  <si>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</si>
  <si>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</si>
  <si>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</si>
  <si>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</si>
  <si>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</si>
  <si>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</si>
  <si>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</si>
  <si>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</si>
  <si>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</si>
  <si>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</si>
  <si>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</si>
  <si>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</si>
  <si>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</si>
  <si>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</si>
  <si>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</si>
  <si>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</si>
  <si>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</si>
  <si>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</si>
  <si>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</si>
  <si>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</si>
  <si>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</si>
  <si>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</si>
  <si>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</si>
  <si>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</si>
  <si>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</si>
  <si>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</si>
  <si>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</si>
  <si>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</si>
  <si>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</si>
  <si>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</si>
  <si>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</si>
  <si>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</si>
  <si>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</si>
  <si>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</si>
  <si>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</si>
  <si>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</si>
  <si>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</si>
  <si>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</si>
  <si>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</si>
  <si>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</si>
  <si>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</si>
  <si>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</si>
  <si>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</si>
  <si>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</si>
  <si>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</si>
  <si>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</si>
  <si>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</si>
  <si>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</si>
  <si>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</si>
  <si>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</si>
  <si>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</si>
  <si>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</si>
  <si>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</si>
  <si>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</si>
  <si>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</si>
  <si>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</si>
  <si>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</si>
  <si>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</si>
  <si>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</si>
  <si>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</si>
  <si>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</si>
  <si>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</si>
  <si>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</si>
  <si>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</si>
  <si>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</si>
  <si>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</si>
  <si>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</si>
  <si>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</si>
  <si>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</si>
  <si>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</si>
  <si>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</si>
  <si>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</si>
  <si>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</si>
  <si>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</si>
  <si>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</si>
  <si>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</si>
  <si>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</si>
  <si>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</si>
  <si>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</si>
  <si>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</si>
  <si>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</si>
  <si>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</si>
  <si>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</si>
  <si>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</si>
  <si>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</si>
  <si>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</si>
  <si>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</si>
  <si>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</si>
  <si>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</si>
  <si>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</si>
  <si>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</si>
  <si>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</si>
  <si>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</si>
  <si>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</si>
  <si>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</si>
  <si>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</si>
  <si>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</si>
  <si>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</si>
  <si>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</si>
  <si>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</si>
  <si>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</si>
  <si>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</si>
  <si>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</si>
  <si>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</si>
  <si>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</si>
  <si>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</si>
  <si>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</si>
  <si>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</si>
  <si>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</si>
  <si>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</si>
  <si>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</si>
  <si>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</si>
  <si>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</si>
  <si>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</si>
  <si>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</si>
  <si>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</si>
  <si>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</si>
  <si>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</si>
  <si>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</si>
  <si>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</si>
  <si>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</si>
  <si>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</si>
  <si>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</si>
  <si>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</si>
  <si>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</si>
  <si>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</si>
  <si>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</si>
  <si>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</si>
  <si>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</si>
  <si>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</si>
  <si>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</si>
  <si>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</si>
  <si>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</si>
  <si>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</si>
  <si>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</si>
  <si>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</si>
  <si>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</si>
  <si>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</si>
  <si>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</si>
  <si>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</si>
  <si>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</si>
  <si>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</si>
  <si>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</si>
  <si>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</si>
  <si>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</si>
  <si>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</si>
  <si>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</si>
  <si>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</si>
  <si>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</si>
  <si>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</si>
  <si>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</si>
  <si>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</si>
  <si>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</si>
  <si>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</si>
  <si>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</si>
  <si>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</si>
  <si>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</si>
  <si>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</si>
  <si>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</si>
  <si>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</si>
  <si>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</si>
  <si>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</si>
  <si>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</si>
  <si>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</si>
  <si>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</si>
  <si>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</si>
  <si>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</si>
  <si>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</si>
  <si>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</si>
  <si>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</si>
  <si>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</si>
  <si>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</si>
  <si>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</si>
  <si>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</si>
  <si>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</si>
  <si>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</si>
  <si>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</si>
  <si>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</si>
  <si>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</si>
  <si>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</si>
  <si>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</si>
  <si>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</si>
  <si>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</si>
  <si>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</si>
  <si>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</si>
  <si>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</si>
  <si>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</si>
  <si>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</si>
  <si>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</si>
  <si>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</si>
  <si>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</si>
  <si>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</si>
  <si>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</si>
  <si>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</si>
  <si>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</si>
  <si>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</si>
  <si>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</si>
  <si>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</si>
  <si>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</si>
  <si>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</si>
  <si>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</si>
  <si>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</si>
  <si>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</si>
  <si>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</si>
  <si>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</si>
  <si>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</si>
  <si>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</si>
  <si>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</si>
  <si>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</si>
  <si>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</si>
  <si>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</si>
  <si>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</si>
  <si>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</si>
  <si>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</si>
  <si>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</si>
  <si>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</si>
  <si>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</si>
  <si>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</si>
  <si>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</si>
  <si>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</si>
  <si>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</si>
  <si>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</si>
  <si>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</si>
  <si>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</si>
  <si>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</si>
  <si>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</si>
  <si>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</si>
  <si>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</si>
  <si>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</si>
  <si>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</si>
  <si>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</si>
  <si>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</si>
  <si>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</si>
  <si>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</si>
  <si>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</si>
  <si>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</si>
  <si>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</si>
  <si>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</si>
  <si>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</si>
  <si>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</si>
  <si>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</si>
  <si>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</si>
  <si>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</si>
  <si>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</si>
  <si>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</si>
  <si>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</si>
  <si>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</si>
  <si>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</si>
  <si>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</si>
  <si>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</si>
  <si>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</si>
  <si>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</si>
  <si>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</si>
  <si>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</si>
  <si>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</si>
  <si>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</si>
  <si>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</si>
  <si>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</si>
  <si>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</si>
  <si>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</si>
  <si>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(All)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</si>
  <si>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</si>
  <si>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</si>
  <si>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</si>
  <si>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</si>
  <si>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</si>
  <si>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</si>
  <si>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</si>
  <si>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</si>
  <si>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</si>
  <si>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</si>
  <si>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</si>
  <si>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</si>
  <si>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</si>
  <si>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</si>
  <si>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</si>
  <si>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</si>
  <si>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</si>
  <si>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</si>
  <si>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</si>
  <si>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</si>
  <si>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</si>
  <si>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</si>
  <si>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</si>
  <si>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</si>
  <si>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</si>
  <si>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</si>
  <si>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</si>
  <si>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</si>
  <si>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</si>
  <si>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</si>
  <si>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</si>
  <si>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</si>
  <si>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</si>
  <si>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</si>
  <si>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</si>
  <si>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</si>
  <si>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</si>
  <si>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</si>
  <si>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</si>
  <si>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</si>
  <si>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</si>
  <si>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</si>
  <si>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</si>
  <si>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</si>
  <si>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</si>
  <si>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</si>
  <si>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</si>
  <si>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</si>
  <si>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</si>
  <si>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</si>
  <si>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</si>
  <si>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Parent Category</t>
  </si>
  <si>
    <t>Sub-Category</t>
  </si>
  <si>
    <t xml:space="preserve"> &amp; podcasts</t>
  </si>
  <si>
    <t xml:space="preserve"> games</t>
  </si>
  <si>
    <t xml:space="preserve"> music</t>
  </si>
  <si>
    <t xml:space="preserve"> video/shorts</t>
  </si>
  <si>
    <t>&amp; video/drama</t>
  </si>
  <si>
    <t>/metal</t>
  </si>
  <si>
    <t>/nonfiction</t>
  </si>
  <si>
    <t>alism/audio</t>
  </si>
  <si>
    <t>c/jazz</t>
  </si>
  <si>
    <t>c/rock</t>
  </si>
  <si>
    <t>deo/animation</t>
  </si>
  <si>
    <t>e rock</t>
  </si>
  <si>
    <t>eo/television</t>
  </si>
  <si>
    <t>er/plays</t>
  </si>
  <si>
    <t>graphy books</t>
  </si>
  <si>
    <t>hnology/web</t>
  </si>
  <si>
    <t>ie rock</t>
  </si>
  <si>
    <t>ience fiction</t>
  </si>
  <si>
    <t>ing/fiction</t>
  </si>
  <si>
    <t>o/documentary</t>
  </si>
  <si>
    <t>ranslations</t>
  </si>
  <si>
    <t>rucks</t>
  </si>
  <si>
    <t>y/wearables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</si>
</sst>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7" fillId="3" borderId="0" xfId="7"/>
    <xf numFmtId="0" fontId="6" fillId="2" borderId="0" xfId="6"/>
    <xf numFmtId="0" fontId="8" fillId="4" borderId="0" xfId="8"/>
    <xf numFmtId="0" fontId="11" fillId="6" borderId="4" xfId="1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1.xlsx]Subcategory Totals!PivotTable5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Totals'!$B$4:$B$5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Totals'!$B$6:$B$30</c:f>
              <c:numCache>
                <c:formatCode>General</c:formatCode>
                <c:ptCount val="24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23</c:v>
                </c:pt>
                <c:pt idx="14">
                  <c:v>4</c:v>
                </c:pt>
                <c:pt idx="15">
                  <c:v>2</c:v>
                </c:pt>
                <c:pt idx="18">
                  <c:v>1</c:v>
                </c:pt>
                <c:pt idx="19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A-4254-BD15-822D4900201E}"/>
            </c:ext>
          </c:extLst>
        </c:ser>
        <c:ser>
          <c:idx val="1"/>
          <c:order val="1"/>
          <c:tx>
            <c:strRef>
              <c:f>'Subcategory Totals'!$C$4:$C$5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Totals'!$C$6:$C$30</c:f>
              <c:numCache>
                <c:formatCode>General</c:formatCode>
                <c:ptCount val="24"/>
                <c:pt idx="0">
                  <c:v>4</c:v>
                </c:pt>
                <c:pt idx="1">
                  <c:v>23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  <c:pt idx="5">
                  <c:v>3</c:v>
                </c:pt>
                <c:pt idx="6">
                  <c:v>6</c:v>
                </c:pt>
                <c:pt idx="8">
                  <c:v>6</c:v>
                </c:pt>
                <c:pt idx="9">
                  <c:v>30</c:v>
                </c:pt>
                <c:pt idx="10">
                  <c:v>10</c:v>
                </c:pt>
                <c:pt idx="11">
                  <c:v>18</c:v>
                </c:pt>
                <c:pt idx="12">
                  <c:v>3</c:v>
                </c:pt>
                <c:pt idx="13">
                  <c:v>132</c:v>
                </c:pt>
                <c:pt idx="14">
                  <c:v>11</c:v>
                </c:pt>
                <c:pt idx="15">
                  <c:v>12</c:v>
                </c:pt>
                <c:pt idx="16">
                  <c:v>1</c:v>
                </c:pt>
                <c:pt idx="17">
                  <c:v>9</c:v>
                </c:pt>
                <c:pt idx="18">
                  <c:v>7</c:v>
                </c:pt>
                <c:pt idx="19">
                  <c:v>21</c:v>
                </c:pt>
                <c:pt idx="20">
                  <c:v>7</c:v>
                </c:pt>
                <c:pt idx="21">
                  <c:v>20</c:v>
                </c:pt>
                <c:pt idx="2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A-4254-BD15-822D4900201E}"/>
            </c:ext>
          </c:extLst>
        </c:ser>
        <c:ser>
          <c:idx val="2"/>
          <c:order val="2"/>
          <c:tx>
            <c:strRef>
              <c:f>'Subcategory Totals'!$D$4:$D$5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Totals'!$D$6:$D$30</c:f>
              <c:numCache>
                <c:formatCode>General</c:formatCode>
                <c:ptCount val="24"/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9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A-4254-BD15-822D4900201E}"/>
            </c:ext>
          </c:extLst>
        </c:ser>
        <c:ser>
          <c:idx val="3"/>
          <c:order val="3"/>
          <c:tx>
            <c:strRef>
              <c:f>'Subcategory Totals'!$E$4:$E$5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Totals'!$E$6:$E$30</c:f>
              <c:numCache>
                <c:formatCode>General</c:formatCode>
                <c:ptCount val="24"/>
                <c:pt idx="0">
                  <c:v>4</c:v>
                </c:pt>
                <c:pt idx="1">
                  <c:v>21</c:v>
                </c:pt>
                <c:pt idx="2">
                  <c:v>13</c:v>
                </c:pt>
                <c:pt idx="3">
                  <c:v>9</c:v>
                </c:pt>
                <c:pt idx="4">
                  <c:v>22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10</c:v>
                </c:pt>
                <c:pt idx="9">
                  <c:v>49</c:v>
                </c:pt>
                <c:pt idx="10">
                  <c:v>21</c:v>
                </c:pt>
                <c:pt idx="11">
                  <c:v>23</c:v>
                </c:pt>
                <c:pt idx="12">
                  <c:v>11</c:v>
                </c:pt>
                <c:pt idx="13">
                  <c:v>187</c:v>
                </c:pt>
                <c:pt idx="14">
                  <c:v>26</c:v>
                </c:pt>
                <c:pt idx="15">
                  <c:v>36</c:v>
                </c:pt>
                <c:pt idx="17">
                  <c:v>5</c:v>
                </c:pt>
                <c:pt idx="18">
                  <c:v>9</c:v>
                </c:pt>
                <c:pt idx="19">
                  <c:v>34</c:v>
                </c:pt>
                <c:pt idx="20">
                  <c:v>14</c:v>
                </c:pt>
                <c:pt idx="21">
                  <c:v>22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A-4254-BD15-822D4900201E}"/>
            </c:ext>
          </c:extLst>
        </c:ser>
        <c:ser>
          <c:idx val="4"/>
          <c:order val="4"/>
          <c:tx>
            <c:strRef>
              <c:f>'Subcategory Totals'!$F$4:$F$5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Totals'!$F$6:$F$30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B2BA-4254-BD15-822D4900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349791"/>
        <c:axId val="473281775"/>
      </c:barChart>
      <c:catAx>
        <c:axId val="14593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81775"/>
        <c:crosses val="autoZero"/>
        <c:auto val="1"/>
        <c:lblAlgn val="ctr"/>
        <c:lblOffset val="100"/>
        <c:noMultiLvlLbl val="0"/>
      </c:catAx>
      <c:valAx>
        <c:axId val="4732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1.xlsx]Parent Category Totals!PivotTable1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Totals'!$B$3:$B$4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4390-92A7-B5C2A44CFAFC}"/>
            </c:ext>
          </c:extLst>
        </c:ser>
        <c:ser>
          <c:idx val="1"/>
          <c:order val="1"/>
          <c:tx>
            <c:strRef>
              <c:f>'Parent Category Totals'!$C$3:$C$4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4390-92A7-B5C2A44CFAFC}"/>
            </c:ext>
          </c:extLst>
        </c:ser>
        <c:ser>
          <c:idx val="2"/>
          <c:order val="2"/>
          <c:tx>
            <c:strRef>
              <c:f>'Parent Category Totals'!$D$3:$D$4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3-4390-92A7-B5C2A44CFAFC}"/>
            </c:ext>
          </c:extLst>
        </c:ser>
        <c:ser>
          <c:idx val="3"/>
          <c:order val="3"/>
          <c:tx>
            <c:strRef>
              <c:f>'Parent Category Totals'!$E$3:$E$4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3-4390-92A7-B5C2A44CFAFC}"/>
            </c:ext>
          </c:extLst>
        </c:ser>
        <c:ser>
          <c:idx val="4"/>
          <c:order val="4"/>
          <c:tx>
            <c:strRef>
              <c:f>'Parent Category Totals'!$F$3:$F$4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C03-4390-92A7-B5C2A44C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7023"/>
        <c:axId val="318552783"/>
      </c:barChart>
      <c:catAx>
        <c:axId val="20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52783"/>
        <c:crosses val="autoZero"/>
        <c:auto val="1"/>
        <c:lblAlgn val="ctr"/>
        <c:lblOffset val="100"/>
        <c:noMultiLvlLbl val="0"/>
      </c:catAx>
      <c:valAx>
        <c:axId val="3185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1.xlsx]Date Analysis!PivotTable2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9-4B1D-A6FA-08347A9FFD34}"/>
            </c:ext>
          </c:extLst>
        </c:ser>
        <c:ser>
          <c:idx val="1"/>
          <c:order val="1"/>
          <c:tx>
            <c:strRef>
              <c:f>'Date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9-4B1D-A6FA-08347A9FFD34}"/>
            </c:ext>
          </c:extLst>
        </c:ser>
        <c:ser>
          <c:idx val="2"/>
          <c:order val="2"/>
          <c:tx>
            <c:strRef>
              <c:f>'Date Analysis'!$D$4:$D$5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9-4B1D-A6FA-08347A9F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623"/>
        <c:axId val="318571631"/>
      </c:lineChart>
      <c:catAx>
        <c:axId val="207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71631"/>
        <c:crosses val="autoZero"/>
        <c:auto val="1"/>
        <c:lblAlgn val="ctr"/>
        <c:lblOffset val="100"/>
        <c:noMultiLvlLbl val="0"/>
      </c:catAx>
      <c:valAx>
        <c:axId val="3185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351472</xdr:colOff>
      <xdr:row>7</xdr:row>
      <xdr:rowOff>123825</xdr:rowOff>
    </xdr:from>
    <xdr:to>
      <xdr:col>16</xdr:col>
      <xdr:colOff>256222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C2156-5279-7D8E-C1F4-CDDF9E0E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1139190</xdr:colOff>
      <xdr:row>2</xdr:row>
      <xdr:rowOff>3810</xdr:rowOff>
    </xdr:from>
    <xdr:to>
      <xdr:col>13</xdr:col>
      <xdr:colOff>64770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CD3B7-9858-0BAC-A63B-656B8D633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102870</xdr:rowOff>
    </xdr:from>
    <xdr:to>
      <xdr:col>14</xdr:col>
      <xdr:colOff>567690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3BD62-0237-BBEA-B7D7-C0C90DB0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on Carroll" refreshedDate="45279.818729513892" createdVersion="8" refreshedVersion="8" minRefreshableVersion="3" recordCount="1001" xr:uid="{F112D05B-C848-4481-9031-E6928E45585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-1830.84" maxValue="1686.5"/>
    </cacheField>
    <cacheField name="Average Donation" numFmtId="0">
      <sharedItems containsString="0" containsBlank="1" containsNumber="1" minValue="42748.055" maxValue="42748.055"/>
    </cacheField>
    <cacheField name="Parent Catego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on Carroll" refreshedDate="45279.841177893519" createdVersion="8" refreshedVersion="8" minRefreshableVersion="3" recordCount="1001" xr:uid="{1AA0A1C6-0A83-4FBA-A2A6-D6A23F4DEB9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-1830.84" maxValue="1686.5"/>
    </cacheField>
    <cacheField name="Average Donation" numFmtId="0">
      <sharedItems containsString="0" containsBlank="1" containsNumber="1" minValue="42748.055" maxValue="42748.055"/>
    </cacheField>
    <cacheField name="Parent Catego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4">
        <s v="rucks"/>
        <s v="c/rock"/>
        <s v="hnology/web"/>
        <s v="er/plays"/>
        <s v="o/documentary"/>
        <s v=" music"/>
        <s v="&amp; video/drama"/>
        <s v="e rock"/>
        <s v="ie rock"/>
        <s v="y/wearables"/>
        <s v="/nonfiction"/>
        <s v="deo/animation"/>
        <s v=" games"/>
        <s v=" video/shorts"/>
        <s v="ing/fiction"/>
        <s v="graphy books"/>
        <s v=" &amp; podcasts"/>
        <s v="/metal"/>
        <s v="c/jazz"/>
        <s v="ranslations"/>
        <s v="eo/television"/>
        <s v="ience fiction"/>
        <s v="alism/audio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"/>
    <n v="42748.055"/>
    <x v="0"/>
    <e v="#VALUE!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.6"/>
    <m/>
    <x v="1"/>
    <s v="c/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.23"/>
    <m/>
    <x v="2"/>
    <s v="hnology/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.23"/>
    <m/>
    <x v="1"/>
    <s v="c/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.35"/>
    <m/>
    <x v="3"/>
    <s v="er/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.95"/>
    <m/>
    <x v="3"/>
    <s v="er/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.1"/>
    <m/>
    <x v="4"/>
    <s v="o/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.41"/>
    <m/>
    <x v="3"/>
    <s v="er/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.54"/>
    <m/>
    <x v="3"/>
    <s v="er/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.92"/>
    <m/>
    <x v="1"/>
    <s v="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.38"/>
    <m/>
    <x v="4"/>
    <s v="&amp; video/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.700000000000003"/>
    <m/>
    <x v="3"/>
    <s v="er/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.71"/>
    <m/>
    <x v="4"/>
    <s v="&amp; video/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.95"/>
    <m/>
    <x v="1"/>
    <s v="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.71"/>
    <m/>
    <x v="1"/>
    <s v="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.86"/>
    <m/>
    <x v="2"/>
    <s v="y/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.41"/>
    <m/>
    <x v="5"/>
    <s v="/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.45"/>
    <m/>
    <x v="4"/>
    <s v="deo/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.11"/>
    <m/>
    <x v="3"/>
    <s v="er/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.69"/>
    <m/>
    <x v="3"/>
    <s v="er/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.36000000000001"/>
    <m/>
    <x v="4"/>
    <s v="&amp; video/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.66999999999996"/>
    <m/>
    <x v="3"/>
    <s v="er/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.9"/>
    <m/>
    <x v="3"/>
    <s v="er/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.42"/>
    <m/>
    <x v="4"/>
    <s v="o/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.57"/>
    <m/>
    <x v="2"/>
    <s v="y/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.040000000000006"/>
    <m/>
    <x v="6"/>
    <s v="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.86"/>
    <m/>
    <x v="3"/>
    <s v="er/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.01"/>
    <m/>
    <x v="1"/>
    <s v="c/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.349999999999994"/>
    <m/>
    <x v="3"/>
    <s v="er/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.6500000000001"/>
    <m/>
    <x v="4"/>
    <s v=" video/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.55"/>
    <m/>
    <x v="4"/>
    <s v="deo/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.5"/>
    <m/>
    <x v="6"/>
    <s v="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.24"/>
    <m/>
    <x v="4"/>
    <s v="o/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.66"/>
    <m/>
    <x v="3"/>
    <s v="er/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.25"/>
    <m/>
    <x v="4"/>
    <s v="o/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.28"/>
    <m/>
    <x v="4"/>
    <s v="&amp; video/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.01"/>
    <m/>
    <x v="3"/>
    <s v="er/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.39"/>
    <m/>
    <x v="5"/>
    <s v="ing/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.849999999999994"/>
    <m/>
    <x v="7"/>
    <s v="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.73"/>
    <m/>
    <x v="3"/>
    <s v="er/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.78"/>
    <m/>
    <x v="2"/>
    <s v="y/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.24"/>
    <m/>
    <x v="1"/>
    <s v="c/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.91"/>
    <m/>
    <x v="0"/>
    <s v="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.17"/>
    <m/>
    <x v="5"/>
    <s v="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.41"/>
    <m/>
    <x v="5"/>
    <s v="ing/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.7"/>
    <m/>
    <x v="3"/>
    <s v="er/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.47"/>
    <m/>
    <x v="1"/>
    <s v="c/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.29"/>
    <m/>
    <x v="3"/>
    <s v="er/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.62"/>
    <m/>
    <x v="3"/>
    <s v="er/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.53"/>
    <m/>
    <x v="1"/>
    <s v="c/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0.98"/>
    <m/>
    <x v="1"/>
    <s v="/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.57"/>
    <m/>
    <x v="2"/>
    <s v="y/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.41"/>
    <m/>
    <x v="3"/>
    <s v="er/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.56"/>
    <m/>
    <x v="4"/>
    <s v="&amp; video/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.08"/>
    <m/>
    <x v="2"/>
    <s v="y/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.46"/>
    <m/>
    <x v="1"/>
    <s v="c/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.93"/>
    <m/>
    <x v="2"/>
    <s v="y/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.43"/>
    <m/>
    <x v="6"/>
    <s v="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.32"/>
    <m/>
    <x v="3"/>
    <s v="er/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.51"/>
    <m/>
    <x v="3"/>
    <s v="er/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.97"/>
    <m/>
    <x v="3"/>
    <s v="er/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.5"/>
    <m/>
    <x v="3"/>
    <s v="er/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.52"/>
    <m/>
    <x v="2"/>
    <s v="hnology/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.43"/>
    <m/>
    <x v="3"/>
    <s v="er/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0.66"/>
    <m/>
    <x v="2"/>
    <s v="hnology/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.05"/>
    <m/>
    <x v="3"/>
    <s v="er/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.93"/>
    <m/>
    <x v="3"/>
    <s v="er/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.92"/>
    <m/>
    <x v="2"/>
    <s v="y/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.08"/>
    <m/>
    <x v="3"/>
    <s v="er/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.99"/>
    <m/>
    <x v="3"/>
    <s v="er/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.89"/>
    <m/>
    <x v="3"/>
    <s v="er/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.84"/>
    <m/>
    <x v="3"/>
    <s v="er/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.22"/>
    <m/>
    <x v="4"/>
    <s v="deo/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.53"/>
    <m/>
    <x v="1"/>
    <s v="c/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.76"/>
    <m/>
    <x v="1"/>
    <s v="/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.06"/>
    <m/>
    <x v="7"/>
    <s v="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.07"/>
    <m/>
    <x v="3"/>
    <s v="er/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.4"/>
    <m/>
    <x v="4"/>
    <s v="deo/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.36"/>
    <m/>
    <x v="5"/>
    <s v="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.72"/>
    <m/>
    <x v="3"/>
    <s v="er/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.12"/>
    <m/>
    <x v="6"/>
    <s v="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.57"/>
    <m/>
    <x v="1"/>
    <s v="c/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.72999999999999"/>
    <m/>
    <x v="6"/>
    <s v="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.04"/>
    <m/>
    <x v="1"/>
    <s v="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.64"/>
    <m/>
    <x v="2"/>
    <s v="y/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.3"/>
    <m/>
    <x v="1"/>
    <s v="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.05"/>
    <m/>
    <x v="3"/>
    <s v="er/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.6"/>
    <m/>
    <x v="1"/>
    <s v="c/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.16"/>
    <m/>
    <x v="5"/>
    <s v="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.88"/>
    <m/>
    <x v="3"/>
    <s v="er/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.68"/>
    <m/>
    <x v="3"/>
    <s v="er/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.12"/>
    <m/>
    <x v="5"/>
    <s v="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.75"/>
    <m/>
    <x v="6"/>
    <s v="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.23"/>
    <m/>
    <x v="3"/>
    <s v="er/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.07"/>
    <m/>
    <x v="2"/>
    <s v="hnology/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7"/>
    <m/>
    <x v="4"/>
    <s v="o/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.13"/>
    <m/>
    <x v="3"/>
    <s v="er/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.47"/>
    <m/>
    <x v="0"/>
    <s v="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.49"/>
    <m/>
    <x v="6"/>
    <s v="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.510000000000005"/>
    <m/>
    <x v="3"/>
    <s v="er/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0.99"/>
    <m/>
    <x v="3"/>
    <s v="er/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.93"/>
    <m/>
    <x v="1"/>
    <s v="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.22"/>
    <m/>
    <x v="2"/>
    <s v="y/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m/>
    <x v="1"/>
    <s v="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.23"/>
    <m/>
    <x v="1"/>
    <s v="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.29"/>
    <m/>
    <x v="2"/>
    <s v="hnology/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.06"/>
    <m/>
    <x v="3"/>
    <s v="er/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.27"/>
    <m/>
    <x v="3"/>
    <s v="er/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.290000000000006"/>
    <m/>
    <x v="4"/>
    <s v="o/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.21"/>
    <m/>
    <x v="4"/>
    <s v="eo/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.93"/>
    <m/>
    <x v="0"/>
    <s v="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.53"/>
    <m/>
    <x v="5"/>
    <s v="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.349999999999994"/>
    <m/>
    <x v="2"/>
    <s v="hnology/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.37"/>
    <m/>
    <x v="0"/>
    <s v="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.16"/>
    <m/>
    <x v="2"/>
    <s v="y/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.18"/>
    <m/>
    <x v="5"/>
    <s v="ing/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.64"/>
    <m/>
    <x v="3"/>
    <s v="er/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.229999999999997"/>
    <m/>
    <x v="4"/>
    <s v="eo/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.51"/>
    <m/>
    <x v="7"/>
    <s v="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.48"/>
    <m/>
    <x v="4"/>
    <s v="o/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.72"/>
    <m/>
    <x v="6"/>
    <s v="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.61"/>
    <m/>
    <x v="6"/>
    <s v="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.45"/>
    <m/>
    <x v="5"/>
    <s v="ing/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.08"/>
    <m/>
    <x v="3"/>
    <s v="er/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.62"/>
    <m/>
    <x v="7"/>
    <s v="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.75"/>
    <m/>
    <x v="3"/>
    <s v="er/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.83"/>
    <m/>
    <x v="3"/>
    <s v="er/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.33"/>
    <m/>
    <x v="3"/>
    <s v="er/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.04000000000002"/>
    <m/>
    <x v="1"/>
    <s v="c/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.44"/>
    <m/>
    <x v="0"/>
    <s v="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.25"/>
    <m/>
    <x v="4"/>
    <s v="&amp; video/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.16"/>
    <m/>
    <x v="2"/>
    <s v="hnology/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.34"/>
    <m/>
    <x v="3"/>
    <s v="er/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.85"/>
    <m/>
    <x v="1"/>
    <s v="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.12"/>
    <m/>
    <x v="4"/>
    <s v="o/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.12"/>
    <m/>
    <x v="3"/>
    <s v="er/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.79"/>
    <m/>
    <x v="4"/>
    <s v="&amp; video/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.12"/>
    <m/>
    <x v="5"/>
    <s v="/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.84"/>
    <m/>
    <x v="6"/>
    <s v="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.54"/>
    <m/>
    <x v="2"/>
    <s v="y/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.739999999999995"/>
    <m/>
    <x v="4"/>
    <s v="o/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.23"/>
    <m/>
    <x v="2"/>
    <s v="hnology/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.02"/>
    <m/>
    <x v="2"/>
    <s v="hnology/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.22"/>
    <m/>
    <x v="1"/>
    <s v="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.19"/>
    <m/>
    <x v="3"/>
    <s v="er/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.28"/>
    <m/>
    <x v="2"/>
    <s v="y/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.819999999999993"/>
    <m/>
    <x v="3"/>
    <s v="er/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.37"/>
    <m/>
    <x v="3"/>
    <s v="er/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.55"/>
    <m/>
    <x v="2"/>
    <s v="y/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.319999999999993"/>
    <m/>
    <x v="1"/>
    <s v="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0.99"/>
    <m/>
    <x v="1"/>
    <s v="c/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.63"/>
    <m/>
    <x v="1"/>
    <s v="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.73"/>
    <m/>
    <x v="1"/>
    <s v="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.88"/>
    <m/>
    <x v="3"/>
    <s v="er/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.5"/>
    <m/>
    <x v="1"/>
    <s v="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.94"/>
    <m/>
    <x v="3"/>
    <s v="er/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.86"/>
    <m/>
    <x v="1"/>
    <s v="c/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.88"/>
    <m/>
    <x v="7"/>
    <s v="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.4"/>
    <m/>
    <x v="1"/>
    <s v="c/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22"/>
    <m/>
    <x v="3"/>
    <s v="er/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.85"/>
    <m/>
    <x v="2"/>
    <s v="y/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"/>
    <m/>
    <x v="2"/>
    <s v="hnology/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.34"/>
    <m/>
    <x v="1"/>
    <s v="c/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.64"/>
    <m/>
    <x v="7"/>
    <s v="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.5499999999999998"/>
    <m/>
    <x v="3"/>
    <s v="er/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.79"/>
    <m/>
    <x v="2"/>
    <s v="hnology/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.39"/>
    <m/>
    <x v="7"/>
    <s v="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.04"/>
    <m/>
    <x v="3"/>
    <s v="er/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.93"/>
    <m/>
    <x v="1"/>
    <s v="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.11"/>
    <m/>
    <x v="4"/>
    <s v=" video/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.72"/>
    <m/>
    <x v="1"/>
    <s v="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.79"/>
    <m/>
    <x v="5"/>
    <s v="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.37"/>
    <m/>
    <x v="4"/>
    <s v="o/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.35"/>
    <m/>
    <x v="3"/>
    <s v="er/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.68"/>
    <m/>
    <x v="2"/>
    <s v="y/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.41"/>
    <m/>
    <x v="3"/>
    <s v="er/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.39999999999998"/>
    <m/>
    <x v="3"/>
    <s v="er/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.93"/>
    <m/>
    <x v="3"/>
    <s v="er/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.73"/>
    <m/>
    <x v="0"/>
    <s v="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.8499999999999"/>
    <m/>
    <x v="3"/>
    <s v="er/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.3599999999999"/>
    <m/>
    <x v="2"/>
    <s v="y/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.85"/>
    <m/>
    <x v="2"/>
    <s v="hnology/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.5"/>
    <m/>
    <x v="3"/>
    <s v="er/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.75"/>
    <m/>
    <x v="1"/>
    <s v="c/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.5"/>
    <m/>
    <x v="3"/>
    <s v="er/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.82"/>
    <m/>
    <x v="4"/>
    <s v="eo/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.41999999999996"/>
    <m/>
    <x v="3"/>
    <s v="er/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.84"/>
    <m/>
    <x v="4"/>
    <s v=" video/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.75"/>
    <m/>
    <x v="3"/>
    <s v="er/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.96"/>
    <m/>
    <x v="3"/>
    <s v="er/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.62"/>
    <m/>
    <x v="3"/>
    <s v="er/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.12"/>
    <m/>
    <x v="3"/>
    <s v="er/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.83"/>
    <m/>
    <x v="1"/>
    <s v="c/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.880000000000003"/>
    <m/>
    <x v="1"/>
    <s v="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.16"/>
    <m/>
    <x v="1"/>
    <s v="/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.57"/>
    <m/>
    <x v="1"/>
    <s v="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.22"/>
    <m/>
    <x v="2"/>
    <s v="y/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.18"/>
    <m/>
    <x v="4"/>
    <s v="&amp; video/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.59"/>
    <m/>
    <x v="1"/>
    <s v="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.32"/>
    <m/>
    <x v="1"/>
    <s v="c/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0.98"/>
    <m/>
    <x v="3"/>
    <s v="er/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.05"/>
    <m/>
    <x v="2"/>
    <s v="hnology/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.57"/>
    <m/>
    <x v="0"/>
    <s v="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.13"/>
    <m/>
    <x v="3"/>
    <s v="er/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.71"/>
    <m/>
    <x v="1"/>
    <s v="c/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.14"/>
    <m/>
    <x v="3"/>
    <s v="er/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.04"/>
    <m/>
    <x v="5"/>
    <s v="ing/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.57"/>
    <m/>
    <x v="1"/>
    <s v="c/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.1"/>
    <m/>
    <x v="4"/>
    <s v="o/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.88"/>
    <m/>
    <x v="4"/>
    <s v="o/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.62"/>
    <m/>
    <x v="4"/>
    <s v="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"/>
    <m/>
    <x v="3"/>
    <s v="er/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"/>
    <m/>
    <x v="3"/>
    <s v="er/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.49"/>
    <m/>
    <x v="1"/>
    <s v="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.24"/>
    <m/>
    <x v="1"/>
    <s v="c/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.76"/>
    <m/>
    <x v="3"/>
    <s v="er/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.21"/>
    <m/>
    <x v="3"/>
    <s v="er/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.89"/>
    <m/>
    <x v="4"/>
    <s v="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.09"/>
    <m/>
    <x v="4"/>
    <s v=" video/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.97"/>
    <m/>
    <x v="4"/>
    <s v="deo/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.33"/>
    <m/>
    <x v="3"/>
    <s v="er/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.7"/>
    <m/>
    <x v="0"/>
    <s v="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.23"/>
    <m/>
    <x v="7"/>
    <s v="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.03"/>
    <m/>
    <x v="3"/>
    <s v="er/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.85"/>
    <m/>
    <x v="4"/>
    <s v="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.98"/>
    <m/>
    <x v="1"/>
    <s v="c/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.989999999999995"/>
    <m/>
    <x v="7"/>
    <s v="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.51"/>
    <m/>
    <x v="6"/>
    <s v="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.52"/>
    <m/>
    <x v="4"/>
    <s v="deo/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.98"/>
    <m/>
    <x v="6"/>
    <s v="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.84"/>
    <m/>
    <x v="6"/>
    <s v="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.77"/>
    <m/>
    <x v="3"/>
    <s v="er/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.23"/>
    <m/>
    <x v="3"/>
    <s v="er/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"/>
    <m/>
    <x v="4"/>
    <s v="deo/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.81"/>
    <m/>
    <x v="6"/>
    <s v="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.11"/>
    <m/>
    <x v="4"/>
    <s v="deo/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.77"/>
    <m/>
    <x v="1"/>
    <s v="c/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.22"/>
    <m/>
    <x v="4"/>
    <s v="deo/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.38"/>
    <m/>
    <x v="3"/>
    <s v="er/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0.73"/>
    <m/>
    <x v="2"/>
    <s v="y/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.24"/>
    <m/>
    <x v="3"/>
    <s v="er/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.29"/>
    <m/>
    <x v="5"/>
    <s v="/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.29"/>
    <m/>
    <x v="1"/>
    <s v="c/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.400000000000006"/>
    <m/>
    <x v="3"/>
    <s v="er/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.880000000000003"/>
    <m/>
    <x v="3"/>
    <s v="er/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.71"/>
    <m/>
    <x v="3"/>
    <s v="er/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.49"/>
    <m/>
    <x v="2"/>
    <s v="hnology/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.58"/>
    <m/>
    <x v="5"/>
    <s v="ing/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.03"/>
    <m/>
    <x v="6"/>
    <s v="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.95"/>
    <m/>
    <x v="5"/>
    <s v="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0.97"/>
    <m/>
    <x v="1"/>
    <s v="c/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.6"/>
    <m/>
    <x v="3"/>
    <s v="er/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.63"/>
    <m/>
    <x v="3"/>
    <s v="er/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.38999999999999"/>
    <m/>
    <x v="4"/>
    <s v="&amp; video/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.049999999999997"/>
    <m/>
    <x v="5"/>
    <s v="/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.35"/>
    <m/>
    <x v="1"/>
    <s v="c/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.41"/>
    <m/>
    <x v="1"/>
    <s v="c/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.22"/>
    <m/>
    <x v="3"/>
    <s v="er/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.24"/>
    <m/>
    <x v="3"/>
    <s v="er/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.55"/>
    <m/>
    <x v="7"/>
    <s v="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.35"/>
    <m/>
    <x v="1"/>
    <s v="c/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.97"/>
    <m/>
    <x v="1"/>
    <s v="c/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.28"/>
    <m/>
    <x v="1"/>
    <s v="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.56"/>
    <m/>
    <x v="7"/>
    <s v="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.75"/>
    <m/>
    <x v="3"/>
    <s v="er/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.31"/>
    <m/>
    <x v="3"/>
    <s v="er/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.98"/>
    <m/>
    <x v="1"/>
    <s v="c/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.1"/>
    <m/>
    <x v="3"/>
    <s v="er/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.08"/>
    <m/>
    <x v="4"/>
    <s v="o/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.42"/>
    <m/>
    <x v="4"/>
    <s v="eo/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.4000000000001"/>
    <m/>
    <x v="6"/>
    <s v="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.47"/>
    <m/>
    <x v="7"/>
    <s v="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.49"/>
    <m/>
    <x v="3"/>
    <s v="er/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.04"/>
    <m/>
    <x v="3"/>
    <s v="er/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.27"/>
    <m/>
    <x v="3"/>
    <s v="er/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.19"/>
    <m/>
    <x v="5"/>
    <s v="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.76"/>
    <m/>
    <x v="6"/>
    <s v="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.650000000000006"/>
    <m/>
    <x v="3"/>
    <s v="er/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.99"/>
    <m/>
    <x v="2"/>
    <s v="hnology/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.56"/>
    <m/>
    <x v="3"/>
    <s v="er/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.36"/>
    <m/>
    <x v="4"/>
    <s v="deo/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.47999999999999"/>
    <m/>
    <x v="3"/>
    <s v="er/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.76"/>
    <m/>
    <x v="4"/>
    <s v="eo/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.83"/>
    <m/>
    <x v="1"/>
    <s v="c/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47"/>
    <m/>
    <x v="2"/>
    <s v="hnology/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.57"/>
    <m/>
    <x v="3"/>
    <s v="er/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.43"/>
    <m/>
    <x v="3"/>
    <s v="er/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.13"/>
    <m/>
    <x v="1"/>
    <s v="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.24"/>
    <m/>
    <x v="1"/>
    <s v="/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.74"/>
    <m/>
    <x v="3"/>
    <s v="er/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.78"/>
    <m/>
    <x v="4"/>
    <s v="o/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.19"/>
    <m/>
    <x v="2"/>
    <s v="hnology/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.83"/>
    <m/>
    <x v="0"/>
    <s v="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.35"/>
    <m/>
    <x v="3"/>
    <s v="er/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.38"/>
    <m/>
    <x v="3"/>
    <s v="er/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.31"/>
    <m/>
    <x v="3"/>
    <s v="er/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.48"/>
    <m/>
    <x v="3"/>
    <s v="er/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.1500000000000004"/>
    <m/>
    <x v="3"/>
    <s v="er/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.37"/>
    <m/>
    <x v="1"/>
    <s v="c/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.46"/>
    <m/>
    <x v="0"/>
    <s v="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0.95"/>
    <m/>
    <x v="5"/>
    <s v="/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.02"/>
    <m/>
    <x v="4"/>
    <s v="o/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.66"/>
    <m/>
    <x v="3"/>
    <s v="er/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.91"/>
    <m/>
    <x v="1"/>
    <s v="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.69"/>
    <m/>
    <x v="4"/>
    <s v="o/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.14"/>
    <m/>
    <x v="3"/>
    <s v="er/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.86"/>
    <m/>
    <x v="3"/>
    <s v="er/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.73"/>
    <m/>
    <x v="5"/>
    <s v="ing/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.39999999999998"/>
    <m/>
    <x v="3"/>
    <s v="er/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.130000000000001"/>
    <m/>
    <x v="1"/>
    <s v="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.14"/>
    <m/>
    <x v="6"/>
    <s v="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.12"/>
    <m/>
    <x v="3"/>
    <s v="er/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.45"/>
    <m/>
    <x v="3"/>
    <s v="er/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.97"/>
    <m/>
    <x v="1"/>
    <s v="c/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.26"/>
    <m/>
    <x v="4"/>
    <s v="o/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.8"/>
    <m/>
    <x v="3"/>
    <s v="er/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.99"/>
    <m/>
    <x v="0"/>
    <s v="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.31"/>
    <m/>
    <x v="3"/>
    <s v="er/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.97"/>
    <m/>
    <x v="1"/>
    <s v="c/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.49"/>
    <m/>
    <x v="2"/>
    <s v="hnology/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.08"/>
    <m/>
    <x v="5"/>
    <s v="ing/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.78"/>
    <m/>
    <x v="4"/>
    <s v=" video/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.77"/>
    <m/>
    <x v="3"/>
    <s v="er/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.52"/>
    <m/>
    <x v="4"/>
    <s v="o/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.48"/>
    <m/>
    <x v="3"/>
    <s v="er/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.03"/>
    <m/>
    <x v="3"/>
    <s v="er/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.74"/>
    <m/>
    <x v="4"/>
    <s v="deo/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.98"/>
    <m/>
    <x v="3"/>
    <s v="er/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.26"/>
    <m/>
    <x v="1"/>
    <s v="c/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.23"/>
    <m/>
    <x v="6"/>
    <s v="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.3"/>
    <m/>
    <x v="4"/>
    <s v="o/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.43"/>
    <m/>
    <x v="0"/>
    <s v="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.96"/>
    <m/>
    <x v="2"/>
    <s v="y/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"/>
    <m/>
    <x v="3"/>
    <s v="er/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.38"/>
    <m/>
    <x v="1"/>
    <s v="c/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.28"/>
    <m/>
    <x v="1"/>
    <s v="c/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.98"/>
    <m/>
    <x v="1"/>
    <s v="c/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.64"/>
    <m/>
    <x v="3"/>
    <s v="er/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.41999999999996"/>
    <m/>
    <x v="3"/>
    <s v="er/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.26"/>
    <m/>
    <x v="3"/>
    <s v="er/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.36"/>
    <m/>
    <x v="7"/>
    <s v="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.23"/>
    <m/>
    <x v="1"/>
    <s v="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.36000000000001"/>
    <m/>
    <x v="3"/>
    <s v="er/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.47"/>
    <m/>
    <x v="3"/>
    <s v="er/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.4100000000001"/>
    <m/>
    <x v="6"/>
    <s v="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.41"/>
    <m/>
    <x v="4"/>
    <s v="&amp; video/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.42"/>
    <m/>
    <x v="1"/>
    <s v="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.07"/>
    <m/>
    <x v="2"/>
    <s v="hnology/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.77"/>
    <m/>
    <x v="0"/>
    <s v="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.42"/>
    <m/>
    <x v="3"/>
    <s v="er/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0.95"/>
    <m/>
    <x v="1"/>
    <s v="c/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.31"/>
    <m/>
    <x v="1"/>
    <s v="c/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.23"/>
    <m/>
    <x v="3"/>
    <s v="er/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.6099999999999"/>
    <m/>
    <x v="3"/>
    <s v="er/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.48"/>
    <m/>
    <x v="4"/>
    <s v="o/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.59"/>
    <m/>
    <x v="2"/>
    <s v="y/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.69"/>
    <m/>
    <x v="3"/>
    <s v="er/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.53"/>
    <m/>
    <x v="6"/>
    <s v="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.54"/>
    <m/>
    <x v="7"/>
    <s v="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.48"/>
    <m/>
    <x v="4"/>
    <s v="deo/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.32"/>
    <m/>
    <x v="3"/>
    <s v="er/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.46"/>
    <m/>
    <x v="3"/>
    <s v="er/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.55"/>
    <m/>
    <x v="1"/>
    <s v="c/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.3"/>
    <m/>
    <x v="1"/>
    <s v="c/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.47"/>
    <m/>
    <x v="1"/>
    <s v="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.35"/>
    <m/>
    <x v="3"/>
    <s v="er/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.58"/>
    <m/>
    <x v="3"/>
    <s v="er/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.3"/>
    <m/>
    <x v="3"/>
    <s v="er/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.94"/>
    <m/>
    <x v="4"/>
    <s v="o/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.43"/>
    <m/>
    <x v="4"/>
    <s v="eo/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.65"/>
    <m/>
    <x v="3"/>
    <s v="er/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.9"/>
    <m/>
    <x v="3"/>
    <s v="er/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.24"/>
    <m/>
    <x v="4"/>
    <s v="o/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.91"/>
    <m/>
    <x v="3"/>
    <s v="er/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.27"/>
    <m/>
    <x v="4"/>
    <s v="o/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.21"/>
    <m/>
    <x v="1"/>
    <s v="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.75"/>
    <m/>
    <x v="1"/>
    <s v="c/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.02"/>
    <m/>
    <x v="3"/>
    <s v="er/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.18"/>
    <m/>
    <x v="4"/>
    <s v="o/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.88"/>
    <m/>
    <x v="3"/>
    <s v="er/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.08"/>
    <m/>
    <x v="3"/>
    <s v="er/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.49"/>
    <m/>
    <x v="3"/>
    <s v="er/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.97"/>
    <m/>
    <x v="7"/>
    <s v="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.989999999999995"/>
    <m/>
    <x v="0"/>
    <s v="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.79"/>
    <m/>
    <x v="4"/>
    <s v="o/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.59"/>
    <m/>
    <x v="5"/>
    <s v="/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.45999999999998"/>
    <m/>
    <x v="3"/>
    <s v="er/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.05"/>
    <m/>
    <x v="2"/>
    <s v="y/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.62"/>
    <m/>
    <x v="1"/>
    <s v="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.52"/>
    <m/>
    <x v="3"/>
    <s v="er/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.77"/>
    <m/>
    <x v="7"/>
    <s v="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.07000000000005"/>
    <m/>
    <x v="5"/>
    <s v="/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.54"/>
    <m/>
    <x v="2"/>
    <s v="y/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.88"/>
    <m/>
    <x v="1"/>
    <s v="c/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.55"/>
    <m/>
    <x v="4"/>
    <s v="o/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.38"/>
    <m/>
    <x v="3"/>
    <s v="er/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.12"/>
    <m/>
    <x v="4"/>
    <s v="&amp; video/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.83"/>
    <m/>
    <x v="1"/>
    <s v="c/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.02"/>
    <m/>
    <x v="4"/>
    <s v="deo/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.73"/>
    <m/>
    <x v="1"/>
    <s v="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0.98"/>
    <m/>
    <x v="7"/>
    <s v="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.72"/>
    <m/>
    <x v="3"/>
    <s v="er/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.54"/>
    <m/>
    <x v="4"/>
    <s v=" video/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.8"/>
    <m/>
    <x v="3"/>
    <s v="er/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.21"/>
    <m/>
    <x v="3"/>
    <s v="er/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.73"/>
    <m/>
    <x v="3"/>
    <s v="er/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.83"/>
    <m/>
    <x v="4"/>
    <s v="o/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"/>
    <m/>
    <x v="3"/>
    <s v="er/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.29"/>
    <m/>
    <x v="4"/>
    <s v="o/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.96"/>
    <m/>
    <x v="1"/>
    <s v="c/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.64"/>
    <m/>
    <x v="6"/>
    <s v="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.61"/>
    <m/>
    <x v="3"/>
    <s v="er/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.46"/>
    <m/>
    <x v="5"/>
    <s v="ing/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.72"/>
    <m/>
    <x v="4"/>
    <s v="deo/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.95"/>
    <m/>
    <x v="0"/>
    <s v="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.48"/>
    <m/>
    <x v="3"/>
    <s v="er/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.93"/>
    <m/>
    <x v="4"/>
    <s v="o/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.57"/>
    <m/>
    <x v="3"/>
    <s v="er/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.37"/>
    <m/>
    <x v="4"/>
    <s v="o/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.69"/>
    <m/>
    <x v="2"/>
    <s v="hnology/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.23"/>
    <m/>
    <x v="3"/>
    <s v="er/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.85"/>
    <m/>
    <x v="2"/>
    <s v="y/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.75"/>
    <m/>
    <x v="3"/>
    <s v="er/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.77"/>
    <m/>
    <x v="0"/>
    <s v="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.36"/>
    <m/>
    <x v="1"/>
    <s v="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.67"/>
    <m/>
    <x v="7"/>
    <s v="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.13"/>
    <m/>
    <x v="3"/>
    <s v="er/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.18"/>
    <m/>
    <x v="3"/>
    <s v="er/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.63"/>
    <m/>
    <x v="4"/>
    <s v="deo/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.09"/>
    <m/>
    <x v="7"/>
    <s v="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.13"/>
    <m/>
    <x v="3"/>
    <s v="er/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.17"/>
    <m/>
    <x v="3"/>
    <s v="er/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.31"/>
    <m/>
    <x v="3"/>
    <s v="er/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.45000000000005"/>
    <m/>
    <x v="4"/>
    <s v="o/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.97"/>
    <m/>
    <x v="3"/>
    <s v="er/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.2"/>
    <m/>
    <x v="3"/>
    <s v="er/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.78"/>
    <m/>
    <x v="1"/>
    <s v="c/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.690000000000001"/>
    <m/>
    <x v="4"/>
    <s v="deo/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.27"/>
    <m/>
    <x v="3"/>
    <s v="er/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"/>
    <m/>
    <x v="4"/>
    <s v="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.54"/>
    <m/>
    <x v="4"/>
    <s v="eo/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.56"/>
    <m/>
    <x v="2"/>
    <s v="y/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.31"/>
    <m/>
    <x v="3"/>
    <s v="er/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.68"/>
    <m/>
    <x v="3"/>
    <s v="er/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.38"/>
    <m/>
    <x v="1"/>
    <s v="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.39"/>
    <m/>
    <x v="3"/>
    <s v="er/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.21"/>
    <m/>
    <x v="2"/>
    <s v="y/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.46"/>
    <m/>
    <x v="4"/>
    <s v="eo/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.16"/>
    <m/>
    <x v="6"/>
    <s v="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.03"/>
    <m/>
    <x v="6"/>
    <s v="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0.96"/>
    <m/>
    <x v="4"/>
    <s v="deo/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.02"/>
    <m/>
    <x v="1"/>
    <s v="c/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.55"/>
    <m/>
    <x v="4"/>
    <s v="&amp; video/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.51"/>
    <m/>
    <x v="4"/>
    <s v="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.37"/>
    <m/>
    <x v="4"/>
    <s v="&amp; video/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.04"/>
    <m/>
    <x v="3"/>
    <s v="er/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.38"/>
    <m/>
    <x v="1"/>
    <s v="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.68"/>
    <m/>
    <x v="3"/>
    <s v="er/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.06"/>
    <m/>
    <x v="3"/>
    <s v="er/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.26"/>
    <m/>
    <x v="4"/>
    <s v="o/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.190000000000001"/>
    <m/>
    <x v="3"/>
    <s v="er/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.54"/>
    <m/>
    <x v="4"/>
    <s v="&amp; video/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.6600000000001"/>
    <m/>
    <x v="6"/>
    <s v="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.65"/>
    <m/>
    <x v="4"/>
    <s v="deo/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.2"/>
    <m/>
    <x v="3"/>
    <s v="er/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.29"/>
    <m/>
    <x v="5"/>
    <s v="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.84"/>
    <m/>
    <x v="2"/>
    <s v="y/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.53"/>
    <m/>
    <x v="2"/>
    <s v="hnology/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.8"/>
    <m/>
    <x v="3"/>
    <s v="er/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.28"/>
    <m/>
    <x v="4"/>
    <s v="&amp; video/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.89"/>
    <m/>
    <x v="2"/>
    <s v="y/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.89"/>
    <m/>
    <x v="0"/>
    <s v="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.58"/>
    <m/>
    <x v="1"/>
    <s v="c/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.07"/>
    <m/>
    <x v="1"/>
    <s v="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.06"/>
    <m/>
    <x v="4"/>
    <s v="eo/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.32"/>
    <m/>
    <x v="5"/>
    <s v="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.78"/>
    <m/>
    <x v="5"/>
    <s v="ing/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.869999999999997"/>
    <m/>
    <x v="4"/>
    <s v="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.03"/>
    <m/>
    <x v="2"/>
    <s v="y/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.1"/>
    <m/>
    <x v="0"/>
    <s v="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56000000000000005"/>
    <m/>
    <x v="7"/>
    <s v="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.69"/>
    <m/>
    <x v="3"/>
    <s v="er/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.11"/>
    <m/>
    <x v="5"/>
    <s v="ing/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.64"/>
    <m/>
    <x v="3"/>
    <s v="er/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.21"/>
    <m/>
    <x v="0"/>
    <s v="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.55999999999995"/>
    <m/>
    <x v="3"/>
    <s v="er/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.98"/>
    <m/>
    <x v="5"/>
    <s v="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.24"/>
    <m/>
    <x v="3"/>
    <s v="er/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.63"/>
    <m/>
    <x v="3"/>
    <s v="er/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39"/>
    <m/>
    <x v="2"/>
    <s v="y/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.96"/>
    <m/>
    <x v="8"/>
    <s v="alism/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.3699999999999"/>
    <m/>
    <x v="0"/>
    <s v="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.69"/>
    <m/>
    <x v="4"/>
    <s v=" video/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.14"/>
    <m/>
    <x v="7"/>
    <s v="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.84"/>
    <m/>
    <x v="2"/>
    <s v="y/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.64"/>
    <m/>
    <x v="3"/>
    <s v="er/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.33"/>
    <m/>
    <x v="4"/>
    <s v="deo/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.510000000000005"/>
    <m/>
    <x v="2"/>
    <s v="y/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.83"/>
    <m/>
    <x v="2"/>
    <s v="hnology/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.57"/>
    <m/>
    <x v="4"/>
    <s v="o/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"/>
    <m/>
    <x v="3"/>
    <s v="er/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.57"/>
    <m/>
    <x v="4"/>
    <s v="o/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.89"/>
    <m/>
    <x v="6"/>
    <s v="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.83"/>
    <m/>
    <x v="4"/>
    <s v="&amp; video/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.76"/>
    <m/>
    <x v="1"/>
    <s v="c/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.03"/>
    <m/>
    <x v="5"/>
    <s v="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.74"/>
    <m/>
    <x v="3"/>
    <s v="er/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.63"/>
    <m/>
    <x v="2"/>
    <s v="hnology/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.2"/>
    <m/>
    <x v="3"/>
    <s v="er/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.9"/>
    <m/>
    <x v="3"/>
    <s v="er/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.89"/>
    <m/>
    <x v="4"/>
    <s v="&amp; video/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.02"/>
    <m/>
    <x v="3"/>
    <s v="er/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.78"/>
    <m/>
    <x v="6"/>
    <s v="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.4"/>
    <m/>
    <x v="4"/>
    <s v="eo/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.77"/>
    <m/>
    <x v="1"/>
    <s v="c/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.03"/>
    <m/>
    <x v="3"/>
    <s v="er/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.76"/>
    <m/>
    <x v="5"/>
    <s v="/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.08"/>
    <m/>
    <x v="0"/>
    <s v="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.78"/>
    <m/>
    <x v="4"/>
    <s v="deo/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.02"/>
    <m/>
    <x v="1"/>
    <s v="c/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.06"/>
    <m/>
    <x v="3"/>
    <s v="er/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.61"/>
    <m/>
    <x v="4"/>
    <s v="&amp; video/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.11"/>
    <m/>
    <x v="4"/>
    <s v=" video/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.03"/>
    <m/>
    <x v="4"/>
    <s v=" video/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.63999999999999"/>
    <m/>
    <x v="3"/>
    <s v="er/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.32"/>
    <m/>
    <x v="2"/>
    <s v="y/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.44"/>
    <m/>
    <x v="3"/>
    <s v="er/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.2"/>
    <m/>
    <x v="4"/>
    <s v="deo/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.73"/>
    <m/>
    <x v="1"/>
    <s v="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.26"/>
    <m/>
    <x v="6"/>
    <s v="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.72"/>
    <m/>
    <x v="5"/>
    <s v="ing/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.62"/>
    <m/>
    <x v="6"/>
    <s v="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.459999999999994"/>
    <m/>
    <x v="3"/>
    <s v="er/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.86"/>
    <m/>
    <x v="1"/>
    <s v="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.15"/>
    <m/>
    <x v="4"/>
    <s v="&amp; video/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.33"/>
    <m/>
    <x v="3"/>
    <s v="er/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.97"/>
    <m/>
    <x v="5"/>
    <s v="ing/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.35"/>
    <m/>
    <x v="4"/>
    <s v="o/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.66"/>
    <m/>
    <x v="6"/>
    <s v="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.8"/>
    <m/>
    <x v="0"/>
    <s v="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.97"/>
    <m/>
    <x v="7"/>
    <s v="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.14"/>
    <m/>
    <x v="6"/>
    <s v="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.7"/>
    <m/>
    <x v="1"/>
    <s v="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.36"/>
    <m/>
    <x v="6"/>
    <s v="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.42"/>
    <m/>
    <x v="1"/>
    <s v="c/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.91"/>
    <m/>
    <x v="3"/>
    <s v="er/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.7"/>
    <m/>
    <x v="3"/>
    <s v="er/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.97"/>
    <m/>
    <x v="4"/>
    <s v="&amp; video/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.74"/>
    <m/>
    <x v="3"/>
    <s v="er/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.42999999999995"/>
    <m/>
    <x v="2"/>
    <s v="y/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0.96"/>
    <m/>
    <x v="1"/>
    <s v="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.02"/>
    <m/>
    <x v="2"/>
    <s v="hnology/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34"/>
    <m/>
    <x v="3"/>
    <s v="er/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.78"/>
    <m/>
    <x v="1"/>
    <s v="c/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.08"/>
    <m/>
    <x v="1"/>
    <s v="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.89"/>
    <m/>
    <x v="1"/>
    <s v="c/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.67"/>
    <m/>
    <x v="5"/>
    <s v="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.6"/>
    <m/>
    <x v="4"/>
    <s v="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.66"/>
    <m/>
    <x v="3"/>
    <s v="er/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.210000000000001"/>
    <m/>
    <x v="3"/>
    <s v="er/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.32"/>
    <m/>
    <x v="4"/>
    <s v="deo/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.91"/>
    <m/>
    <x v="3"/>
    <s v="er/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.31"/>
    <m/>
    <x v="1"/>
    <s v="c/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.07"/>
    <m/>
    <x v="4"/>
    <s v="o/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.07"/>
    <m/>
    <x v="3"/>
    <s v="er/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.66"/>
    <m/>
    <x v="3"/>
    <s v="er/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.76"/>
    <m/>
    <x v="1"/>
    <s v="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.650000000000006"/>
    <m/>
    <x v="1"/>
    <s v="c/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.88"/>
    <m/>
    <x v="3"/>
    <s v="er/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.05"/>
    <m/>
    <x v="4"/>
    <s v="deo/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.64"/>
    <m/>
    <x v="1"/>
    <s v="c/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.0499999999999998"/>
    <m/>
    <x v="4"/>
    <s v=" video/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.04"/>
    <m/>
    <x v="1"/>
    <s v="c/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.96"/>
    <m/>
    <x v="8"/>
    <s v="alism/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.67"/>
    <m/>
    <x v="0"/>
    <s v="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.79000000000002"/>
    <m/>
    <x v="3"/>
    <s v="er/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.020000000000003"/>
    <m/>
    <x v="3"/>
    <s v="er/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.540000000000006"/>
    <m/>
    <x v="1"/>
    <s v="c/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.32"/>
    <m/>
    <x v="4"/>
    <s v="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69"/>
    <m/>
    <x v="1"/>
    <s v="c/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.78"/>
    <m/>
    <x v="3"/>
    <s v="er/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.59"/>
    <m/>
    <x v="2"/>
    <s v="hnology/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.69"/>
    <m/>
    <x v="6"/>
    <s v="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.34"/>
    <m/>
    <x v="4"/>
    <s v="o/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.55"/>
    <m/>
    <x v="2"/>
    <s v="hnology/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.65"/>
    <m/>
    <x v="5"/>
    <s v="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.54"/>
    <m/>
    <x v="1"/>
    <s v="c/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.48"/>
    <m/>
    <x v="0"/>
    <s v="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.83"/>
    <m/>
    <x v="3"/>
    <s v="er/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.87"/>
    <m/>
    <x v="4"/>
    <s v="o/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.76"/>
    <m/>
    <x v="5"/>
    <s v="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.26"/>
    <m/>
    <x v="6"/>
    <s v="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.57"/>
    <m/>
    <x v="3"/>
    <s v="er/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.88"/>
    <m/>
    <x v="4"/>
    <s v="deo/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.33"/>
    <m/>
    <x v="3"/>
    <s v="er/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.95"/>
    <m/>
    <x v="3"/>
    <s v="er/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25"/>
    <m/>
    <x v="4"/>
    <s v="&amp; video/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.79"/>
    <m/>
    <x v="3"/>
    <s v="er/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.68"/>
    <m/>
    <x v="1"/>
    <s v="c/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.88"/>
    <m/>
    <x v="4"/>
    <s v="o/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0.95"/>
    <m/>
    <x v="0"/>
    <s v="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.180000000000007"/>
    <m/>
    <x v="2"/>
    <s v="y/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.76"/>
    <m/>
    <x v="3"/>
    <s v="er/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.42"/>
    <m/>
    <x v="3"/>
    <s v="er/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.38"/>
    <m/>
    <x v="3"/>
    <s v="er/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.78"/>
    <m/>
    <x v="5"/>
    <s v="/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.05"/>
    <m/>
    <x v="1"/>
    <s v="c/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.67"/>
    <m/>
    <x v="0"/>
    <s v="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.75"/>
    <m/>
    <x v="1"/>
    <s v="c/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20000000000002"/>
    <m/>
    <x v="4"/>
    <s v="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.56"/>
    <m/>
    <x v="3"/>
    <s v="er/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.64"/>
    <m/>
    <x v="3"/>
    <s v="er/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.45"/>
    <m/>
    <x v="1"/>
    <s v="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.14"/>
    <m/>
    <x v="3"/>
    <s v="er/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.05000000000001"/>
    <m/>
    <x v="3"/>
    <s v="er/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.88"/>
    <m/>
    <x v="3"/>
    <s v="er/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.29"/>
    <m/>
    <x v="1"/>
    <s v="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.96"/>
    <m/>
    <x v="3"/>
    <s v="er/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.63"/>
    <m/>
    <x v="5"/>
    <s v="/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.43"/>
    <m/>
    <x v="3"/>
    <s v="er/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.25"/>
    <m/>
    <x v="7"/>
    <s v="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.69"/>
    <m/>
    <x v="3"/>
    <s v="er/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.84"/>
    <m/>
    <x v="1"/>
    <s v="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.05999999999995"/>
    <m/>
    <x v="3"/>
    <s v="er/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.49"/>
    <m/>
    <x v="7"/>
    <s v="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.97"/>
    <m/>
    <x v="3"/>
    <s v="er/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.05"/>
    <m/>
    <x v="3"/>
    <s v="er/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.08"/>
    <m/>
    <x v="0"/>
    <s v="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.84"/>
    <m/>
    <x v="1"/>
    <s v="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.24"/>
    <m/>
    <x v="3"/>
    <s v="er/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.270000000000003"/>
    <m/>
    <x v="3"/>
    <s v="er/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.56"/>
    <m/>
    <x v="3"/>
    <s v="er/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.98"/>
    <m/>
    <x v="3"/>
    <s v="er/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.31"/>
    <m/>
    <x v="4"/>
    <s v="deo/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.76"/>
    <m/>
    <x v="4"/>
    <s v="eo/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.9"/>
    <m/>
    <x v="4"/>
    <s v="eo/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.09"/>
    <m/>
    <x v="4"/>
    <s v="deo/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.5"/>
    <m/>
    <x v="3"/>
    <s v="er/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.82"/>
    <m/>
    <x v="3"/>
    <s v="er/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.68"/>
    <m/>
    <x v="4"/>
    <s v="&amp; video/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.31"/>
    <m/>
    <x v="3"/>
    <s v="er/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.77"/>
    <m/>
    <x v="3"/>
    <s v="er/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.82"/>
    <m/>
    <x v="2"/>
    <s v="y/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.86"/>
    <m/>
    <x v="3"/>
    <s v="er/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.16"/>
    <m/>
    <x v="3"/>
    <s v="er/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.16999999999999"/>
    <m/>
    <x v="1"/>
    <s v="c/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.52"/>
    <m/>
    <x v="6"/>
    <s v="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.37"/>
    <m/>
    <x v="5"/>
    <s v="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.26"/>
    <m/>
    <x v="0"/>
    <s v="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.97"/>
    <m/>
    <x v="3"/>
    <s v="er/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0.98"/>
    <m/>
    <x v="1"/>
    <s v="c/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.61"/>
    <m/>
    <x v="4"/>
    <s v=" video/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"/>
    <m/>
    <x v="2"/>
    <s v="hnology/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.33000000000001"/>
    <m/>
    <x v="2"/>
    <s v="hnology/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.36"/>
    <m/>
    <x v="1"/>
    <s v="/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.12"/>
    <m/>
    <x v="7"/>
    <s v="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.21"/>
    <m/>
    <x v="0"/>
    <s v="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6"/>
    <m/>
    <x v="4"/>
    <s v="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.06"/>
    <m/>
    <x v="1"/>
    <s v="c/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.9"/>
    <m/>
    <x v="4"/>
    <s v="o/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.62"/>
    <m/>
    <x v="3"/>
    <s v="er/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.28"/>
    <m/>
    <x v="1"/>
    <s v="c/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.94"/>
    <m/>
    <x v="3"/>
    <s v="er/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6"/>
    <m/>
    <x v="3"/>
    <s v="er/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.29"/>
    <m/>
    <x v="1"/>
    <s v="c/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.19"/>
    <m/>
    <x v="4"/>
    <s v="o/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.15"/>
    <m/>
    <x v="3"/>
    <s v="er/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.55"/>
    <m/>
    <x v="8"/>
    <s v="alism/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.07"/>
    <m/>
    <x v="3"/>
    <s v="er/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.2"/>
    <m/>
    <x v="3"/>
    <s v="er/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.54999999999995"/>
    <m/>
    <x v="1"/>
    <s v="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.27"/>
    <m/>
    <x v="3"/>
    <s v="er/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.11"/>
    <m/>
    <x v="3"/>
    <s v="er/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.55"/>
    <m/>
    <x v="1"/>
    <s v="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.5"/>
    <m/>
    <x v="7"/>
    <s v="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29"/>
    <m/>
    <x v="8"/>
    <s v="alism/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.14"/>
    <m/>
    <x v="7"/>
    <s v="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.68"/>
    <m/>
    <x v="5"/>
    <s v="ing/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.21"/>
    <m/>
    <x v="4"/>
    <s v="&amp; video/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.11000000000001"/>
    <m/>
    <x v="0"/>
    <s v="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.78"/>
    <m/>
    <x v="6"/>
    <s v="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.63"/>
    <m/>
    <x v="3"/>
    <s v="er/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.09"/>
    <m/>
    <x v="3"/>
    <s v="er/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.44"/>
    <m/>
    <x v="3"/>
    <s v="er/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"/>
    <m/>
    <x v="5"/>
    <s v="/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.99"/>
    <m/>
    <x v="3"/>
    <s v="er/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.81"/>
    <m/>
    <x v="2"/>
    <s v="y/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.8"/>
    <m/>
    <x v="3"/>
    <s v="er/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.49"/>
    <m/>
    <x v="4"/>
    <s v="eo/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48"/>
    <m/>
    <x v="2"/>
    <s v="hnology/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.58"/>
    <m/>
    <x v="4"/>
    <s v="o/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.19"/>
    <m/>
    <x v="4"/>
    <s v="o/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.62"/>
    <m/>
    <x v="1"/>
    <s v="c/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.04"/>
    <m/>
    <x v="3"/>
    <s v="er/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.44"/>
    <m/>
    <x v="3"/>
    <s v="er/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.22"/>
    <m/>
    <x v="1"/>
    <s v="c/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.12"/>
    <m/>
    <x v="3"/>
    <s v="er/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.6"/>
    <m/>
    <x v="1"/>
    <s v="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.57"/>
    <m/>
    <x v="2"/>
    <s v="y/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.55"/>
    <m/>
    <x v="4"/>
    <s v="&amp; video/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0.97"/>
    <m/>
    <x v="2"/>
    <s v="y/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.14"/>
    <m/>
    <x v="3"/>
    <s v="er/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.9"/>
    <m/>
    <x v="2"/>
    <s v="y/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.28"/>
    <m/>
    <x v="5"/>
    <s v="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.82"/>
    <m/>
    <x v="4"/>
    <s v="deo/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.52"/>
    <m/>
    <x v="5"/>
    <s v="/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.86"/>
    <m/>
    <x v="2"/>
    <s v="hnology/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.79"/>
    <m/>
    <x v="4"/>
    <s v="&amp; video/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.2"/>
    <m/>
    <x v="3"/>
    <s v="er/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.54"/>
    <m/>
    <x v="3"/>
    <s v="er/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.58"/>
    <m/>
    <x v="3"/>
    <s v="er/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.4"/>
    <m/>
    <x v="3"/>
    <s v="er/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.25"/>
    <m/>
    <x v="3"/>
    <s v="er/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.74"/>
    <m/>
    <x v="5"/>
    <s v="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.36"/>
    <m/>
    <x v="1"/>
    <s v="c/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.3"/>
    <m/>
    <x v="6"/>
    <s v="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.53"/>
    <m/>
    <x v="3"/>
    <s v="er/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.68"/>
    <m/>
    <x v="4"/>
    <s v="o/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17"/>
    <m/>
    <x v="2"/>
    <s v="y/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.57"/>
    <m/>
    <x v="5"/>
    <s v="ing/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.73"/>
    <m/>
    <x v="3"/>
    <s v="er/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.71"/>
    <m/>
    <x v="1"/>
    <s v="c/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.06"/>
    <m/>
    <x v="4"/>
    <s v="o/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.5"/>
    <m/>
    <x v="3"/>
    <s v="er/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.61"/>
    <m/>
    <x v="3"/>
    <s v="er/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.31"/>
    <m/>
    <x v="6"/>
    <s v="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.73"/>
    <m/>
    <x v="3"/>
    <s v="er/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.85"/>
    <m/>
    <x v="2"/>
    <s v="hnology/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.65"/>
    <m/>
    <x v="3"/>
    <s v="er/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.97"/>
    <m/>
    <x v="4"/>
    <s v="&amp; video/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.47"/>
    <m/>
    <x v="2"/>
    <s v="y/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.8"/>
    <m/>
    <x v="2"/>
    <s v="hnology/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.78"/>
    <m/>
    <x v="1"/>
    <s v="c/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.67"/>
    <m/>
    <x v="1"/>
    <s v="/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.04"/>
    <m/>
    <x v="3"/>
    <s v="er/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.04"/>
    <m/>
    <x v="7"/>
    <s v="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.67"/>
    <m/>
    <x v="5"/>
    <s v="/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.28"/>
    <m/>
    <x v="1"/>
    <s v="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.43"/>
    <m/>
    <x v="3"/>
    <s v="er/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m/>
    <x v="1"/>
    <s v="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.08"/>
    <m/>
    <x v="3"/>
    <s v="er/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.5"/>
    <m/>
    <x v="3"/>
    <s v="er/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.13"/>
    <m/>
    <x v="1"/>
    <s v="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.96"/>
    <m/>
    <x v="3"/>
    <s v="er/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.4"/>
    <m/>
    <x v="3"/>
    <s v="er/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.09"/>
    <m/>
    <x v="2"/>
    <s v="y/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.79999999999995"/>
    <m/>
    <x v="2"/>
    <s v="hnology/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.14"/>
    <m/>
    <x v="3"/>
    <s v="er/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.6300000000001"/>
    <m/>
    <x v="4"/>
    <s v="deo/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.27"/>
    <m/>
    <x v="2"/>
    <s v="y/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0.99"/>
    <m/>
    <x v="1"/>
    <s v="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.63"/>
    <m/>
    <x v="5"/>
    <s v="/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.38"/>
    <m/>
    <x v="3"/>
    <s v="er/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.650000000000006"/>
    <m/>
    <x v="7"/>
    <s v="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.03"/>
    <m/>
    <x v="3"/>
    <s v="er/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.96"/>
    <m/>
    <x v="3"/>
    <s v="er/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.37"/>
    <m/>
    <x v="3"/>
    <s v="er/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.96"/>
    <m/>
    <x v="4"/>
    <s v="&amp; video/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.05"/>
    <m/>
    <x v="1"/>
    <s v="c/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.85"/>
    <m/>
    <x v="1"/>
    <s v="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.08"/>
    <m/>
    <x v="6"/>
    <s v="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.2"/>
    <m/>
    <x v="1"/>
    <s v="c/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.04"/>
    <m/>
    <x v="1"/>
    <s v="c/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.38"/>
    <m/>
    <x v="3"/>
    <s v="er/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.099999999999994"/>
    <m/>
    <x v="1"/>
    <s v="c/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.25"/>
    <m/>
    <x v="1"/>
    <s v="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.47000000000003"/>
    <m/>
    <x v="4"/>
    <s v="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.28"/>
    <m/>
    <x v="5"/>
    <s v="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.88"/>
    <m/>
    <x v="3"/>
    <s v="er/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.94"/>
    <m/>
    <x v="6"/>
    <s v="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.42"/>
    <m/>
    <x v="3"/>
    <s v="er/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.31"/>
    <m/>
    <x v="3"/>
    <s v="er/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.86"/>
    <m/>
    <x v="1"/>
    <s v="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.85"/>
    <m/>
    <x v="3"/>
    <s v="er/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.75"/>
    <m/>
    <x v="2"/>
    <s v="hnology/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.32"/>
    <m/>
    <x v="1"/>
    <s v="c/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.77"/>
    <m/>
    <x v="3"/>
    <s v="er/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.13"/>
    <m/>
    <x v="3"/>
    <s v="er/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.43"/>
    <m/>
    <x v="4"/>
    <s v="deo/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.07"/>
    <m/>
    <x v="3"/>
    <s v="er/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.21"/>
    <m/>
    <x v="4"/>
    <s v="&amp; video/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.86"/>
    <m/>
    <x v="3"/>
    <s v="er/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.81"/>
    <m/>
    <x v="4"/>
    <s v="deo/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.51"/>
    <m/>
    <x v="1"/>
    <s v="c/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.35"/>
    <m/>
    <x v="2"/>
    <s v="hnology/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.39"/>
    <m/>
    <x v="4"/>
    <s v="deo/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.46"/>
    <m/>
    <x v="1"/>
    <s v="c/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.06"/>
    <m/>
    <x v="1"/>
    <s v="c/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.26"/>
    <m/>
    <x v="4"/>
    <s v="deo/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.49"/>
    <m/>
    <x v="3"/>
    <s v="er/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.26"/>
    <m/>
    <x v="3"/>
    <s v="er/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.6"/>
    <m/>
    <x v="0"/>
    <s v="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.2"/>
    <m/>
    <x v="3"/>
    <s v="er/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.45"/>
    <m/>
    <x v="5"/>
    <s v="/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.760000000000002"/>
    <m/>
    <x v="1"/>
    <s v="c/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.78"/>
    <m/>
    <x v="4"/>
    <s v="&amp; video/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.25"/>
    <m/>
    <x v="6"/>
    <s v="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.32"/>
    <m/>
    <x v="2"/>
    <s v="hnology/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.08"/>
    <m/>
    <x v="3"/>
    <s v="er/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.78"/>
    <m/>
    <x v="3"/>
    <s v="er/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0.99"/>
    <m/>
    <x v="1"/>
    <s v="c/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.67"/>
    <m/>
    <x v="7"/>
    <s v="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.16"/>
    <m/>
    <x v="7"/>
    <s v="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.2699999999999996"/>
    <m/>
    <x v="3"/>
    <s v="er/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.87"/>
    <m/>
    <x v="1"/>
    <s v="c/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.68"/>
    <m/>
    <x v="4"/>
    <s v="o/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.62"/>
    <m/>
    <x v="4"/>
    <s v="&amp; video/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.48"/>
    <m/>
    <x v="3"/>
    <s v="er/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.17"/>
    <m/>
    <x v="0"/>
    <s v="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.64"/>
    <m/>
    <x v="4"/>
    <s v="o/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.6"/>
    <m/>
    <x v="3"/>
    <s v="er/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.8"/>
    <m/>
    <x v="6"/>
    <s v="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.4"/>
    <m/>
    <x v="5"/>
    <s v="/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.61"/>
    <m/>
    <x v="6"/>
    <s v="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.5"/>
    <m/>
    <x v="1"/>
    <s v="c/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.21"/>
    <m/>
    <x v="1"/>
    <s v="c/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.5"/>
    <m/>
    <x v="3"/>
    <s v="er/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.92"/>
    <m/>
    <x v="5"/>
    <s v="/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.64"/>
    <m/>
    <x v="3"/>
    <s v="er/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.91"/>
    <m/>
    <x v="6"/>
    <s v="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.09"/>
    <m/>
    <x v="1"/>
    <s v="c/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.73"/>
    <m/>
    <x v="4"/>
    <s v="o/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.82"/>
    <m/>
    <x v="1"/>
    <s v="c/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.4"/>
    <m/>
    <x v="1"/>
    <s v="c/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.16"/>
    <m/>
    <x v="5"/>
    <s v="/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.5"/>
    <m/>
    <x v="4"/>
    <s v=" video/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.97"/>
    <m/>
    <x v="3"/>
    <s v="er/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.340000000000003"/>
    <m/>
    <x v="4"/>
    <s v="&amp; video/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.01"/>
    <m/>
    <x v="3"/>
    <s v="er/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.71"/>
    <m/>
    <x v="3"/>
    <s v="er/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.76"/>
    <m/>
    <x v="3"/>
    <s v="er/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.17"/>
    <m/>
    <x v="7"/>
    <s v="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.56"/>
    <m/>
    <x v="5"/>
    <s v="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.229999999999997"/>
    <m/>
    <x v="5"/>
    <s v="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.28"/>
    <m/>
    <x v="3"/>
    <s v="er/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.45"/>
    <m/>
    <x v="2"/>
    <s v="hnology/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.14"/>
    <m/>
    <x v="1"/>
    <s v="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.6"/>
    <m/>
    <x v="1"/>
    <s v="c/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.9"/>
    <m/>
    <x v="3"/>
    <s v="er/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.44"/>
    <m/>
    <x v="4"/>
    <s v="o/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.83"/>
    <m/>
    <x v="3"/>
    <s v="er/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.909999999999997"/>
    <m/>
    <x v="2"/>
    <s v="hnology/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.47"/>
    <m/>
    <x v="2"/>
    <s v="y/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.97"/>
    <m/>
    <x v="7"/>
    <s v="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53"/>
    <m/>
    <x v="4"/>
    <s v="o/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.87"/>
    <m/>
    <x v="2"/>
    <s v="hnology/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.85"/>
    <m/>
    <x v="2"/>
    <s v="hnology/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.739999999999995"/>
    <m/>
    <x v="0"/>
    <s v="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.31"/>
    <m/>
    <x v="4"/>
    <s v="&amp; video/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.17"/>
    <m/>
    <x v="1"/>
    <s v="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0.99"/>
    <m/>
    <x v="1"/>
    <s v="c/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.680000000000007"/>
    <m/>
    <x v="1"/>
    <s v="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.95"/>
    <m/>
    <x v="6"/>
    <s v="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.02"/>
    <m/>
    <x v="1"/>
    <s v="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.09"/>
    <m/>
    <x v="5"/>
    <s v="ing/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.56"/>
    <m/>
    <x v="3"/>
    <s v="er/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.58"/>
    <m/>
    <x v="0"/>
    <s v="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.13"/>
    <m/>
    <x v="4"/>
    <s v=" video/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.22"/>
    <m/>
    <x v="0"/>
    <s v="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.06"/>
    <m/>
    <x v="3"/>
    <s v="er/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.33"/>
    <m/>
    <x v="2"/>
    <s v="y/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17"/>
    <m/>
    <x v="3"/>
    <s v="er/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.6"/>
    <m/>
    <x v="3"/>
    <s v="er/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.15"/>
    <m/>
    <x v="4"/>
    <s v="eo/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.77"/>
    <m/>
    <x v="4"/>
    <s v=" video/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.15"/>
    <m/>
    <x v="3"/>
    <s v="er/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.55"/>
    <m/>
    <x v="7"/>
    <s v="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.97"/>
    <m/>
    <x v="0"/>
    <s v="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.39"/>
    <m/>
    <x v="3"/>
    <s v="er/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.24"/>
    <m/>
    <x v="4"/>
    <s v="&amp; video/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.8"/>
    <m/>
    <x v="3"/>
    <s v="er/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.1199999999999"/>
    <m/>
    <x v="3"/>
    <s v="er/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.92"/>
    <m/>
    <x v="4"/>
    <s v="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.68"/>
    <m/>
    <x v="7"/>
    <s v="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.68"/>
    <m/>
    <x v="7"/>
    <s v="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.35"/>
    <m/>
    <x v="1"/>
    <s v="c/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.89"/>
    <m/>
    <x v="7"/>
    <s v="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.72"/>
    <m/>
    <x v="0"/>
    <s v="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.88"/>
    <m/>
    <x v="1"/>
    <s v="/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.38"/>
    <m/>
    <x v="5"/>
    <s v="/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.01"/>
    <m/>
    <x v="1"/>
    <s v="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.35"/>
    <m/>
    <x v="3"/>
    <s v="er/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.6"/>
    <m/>
    <x v="3"/>
    <s v="er/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.89"/>
    <m/>
    <x v="4"/>
    <s v=" video/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.26"/>
    <m/>
    <x v="3"/>
    <s v="er/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.29"/>
    <m/>
    <x v="3"/>
    <s v="er/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.55"/>
    <m/>
    <x v="1"/>
    <s v="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.11"/>
    <m/>
    <x v="3"/>
    <s v="er/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.74"/>
    <m/>
    <x v="3"/>
    <s v="er/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.08"/>
    <m/>
    <x v="1"/>
    <s v="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.49"/>
    <m/>
    <x v="1"/>
    <s v="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.58"/>
    <m/>
    <x v="4"/>
    <s v="o/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.349999999999994"/>
    <m/>
    <x v="5"/>
    <s v="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.7"/>
    <m/>
    <x v="4"/>
    <s v="o/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.08"/>
    <m/>
    <x v="4"/>
    <s v="eo/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.92"/>
    <m/>
    <x v="3"/>
    <s v="er/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.38"/>
    <m/>
    <x v="0"/>
    <s v="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.63"/>
    <m/>
    <x v="3"/>
    <s v="er/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.09"/>
    <m/>
    <x v="4"/>
    <s v="o/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.2"/>
    <m/>
    <x v="1"/>
    <s v="c/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0.98"/>
    <m/>
    <x v="2"/>
    <s v="hnology/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.46"/>
    <m/>
    <x v="1"/>
    <s v="c/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.34"/>
    <m/>
    <x v="2"/>
    <s v="hnology/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.91"/>
    <m/>
    <x v="5"/>
    <s v="/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.05"/>
    <m/>
    <x v="5"/>
    <s v="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.55"/>
    <m/>
    <x v="3"/>
    <s v="er/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.64"/>
    <m/>
    <x v="4"/>
    <s v="o/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.569999999999993"/>
    <m/>
    <x v="3"/>
    <s v="er/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.5"/>
    <m/>
    <x v="6"/>
    <s v="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.209999999999994"/>
    <m/>
    <x v="3"/>
    <s v="er/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.8499999999999"/>
    <m/>
    <x v="3"/>
    <s v="er/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.39"/>
    <m/>
    <x v="2"/>
    <s v="hnology/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.1"/>
    <m/>
    <x v="4"/>
    <s v="&amp; video/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.64"/>
    <m/>
    <x v="4"/>
    <s v="&amp; video/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.24"/>
    <m/>
    <x v="3"/>
    <s v="er/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.36"/>
    <m/>
    <x v="4"/>
    <s v="eo/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.57"/>
    <m/>
    <x v="7"/>
    <s v="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.03"/>
    <m/>
    <x v="4"/>
    <s v=" video/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.21"/>
    <m/>
    <x v="5"/>
    <s v="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.85"/>
    <m/>
    <x v="3"/>
    <s v="er/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.76"/>
    <m/>
    <x v="4"/>
    <s v="deo/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.9"/>
    <m/>
    <x v="2"/>
    <s v="hnology/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.4"/>
    <m/>
    <x v="1"/>
    <s v="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.44"/>
    <m/>
    <x v="3"/>
    <s v="er/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.92"/>
    <m/>
    <x v="3"/>
    <s v="er/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.22"/>
    <m/>
    <x v="3"/>
    <s v="er/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.23"/>
    <m/>
    <x v="0"/>
    <s v="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.99"/>
    <m/>
    <x v="3"/>
    <s v="er/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.86"/>
    <m/>
    <x v="2"/>
    <s v="hnology/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.52"/>
    <m/>
    <x v="3"/>
    <s v="er/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.3"/>
    <m/>
    <x v="3"/>
    <s v="er/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.71"/>
    <m/>
    <x v="3"/>
    <s v="er/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.83"/>
    <m/>
    <x v="1"/>
    <s v="c/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.15"/>
    <m/>
    <x v="3"/>
    <s v="er/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.8"/>
    <m/>
    <x v="3"/>
    <s v="er/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.119999999999997"/>
    <m/>
    <x v="3"/>
    <s v="er/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.1"/>
    <m/>
    <x v="3"/>
    <s v="er/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.09"/>
    <m/>
    <x v="4"/>
    <s v="o/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.93"/>
    <m/>
    <x v="5"/>
    <s v="ing/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.61"/>
    <m/>
    <x v="6"/>
    <s v="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39"/>
    <m/>
    <x v="2"/>
    <s v="hnology/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.85"/>
    <m/>
    <x v="3"/>
    <s v="er/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.950000000000003"/>
    <m/>
    <x v="3"/>
    <s v="er/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.69"/>
    <m/>
    <x v="0"/>
    <s v="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m/>
    <x v="7"/>
    <s v="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.95"/>
    <m/>
    <x v="7"/>
    <s v="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.62"/>
    <m/>
    <x v="3"/>
    <s v="er/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.39"/>
    <m/>
    <x v="3"/>
    <s v="er/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.82"/>
    <m/>
    <x v="4"/>
    <s v="o/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.200000000000003"/>
    <m/>
    <x v="2"/>
    <s v="hnology/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0.95"/>
    <m/>
    <x v="3"/>
    <s v="er/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.56"/>
    <m/>
    <x v="1"/>
    <s v="c/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.13"/>
    <m/>
    <x v="4"/>
    <s v="o/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.2"/>
    <m/>
    <x v="4"/>
    <s v="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.8399999999999"/>
    <m/>
    <x v="2"/>
    <s v="hnology/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.63"/>
    <m/>
    <x v="3"/>
    <s v="er/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.02"/>
    <m/>
    <x v="4"/>
    <s v="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34"/>
    <m/>
    <x v="3"/>
    <s v="er/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.81"/>
    <m/>
    <x v="4"/>
    <s v="deo/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.69"/>
    <m/>
    <x v="5"/>
    <s v="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.2200000000000006"/>
    <m/>
    <x v="2"/>
    <s v="hnology/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"/>
    <m/>
    <x v="5"/>
    <s v="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.569999999999993"/>
    <m/>
    <x v="0"/>
    <s v="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.0299999999999994"/>
    <m/>
    <x v="7"/>
    <s v="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.64"/>
    <m/>
    <x v="3"/>
    <s v="er/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.01"/>
    <m/>
    <x v="1"/>
    <s v="c/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.68"/>
    <m/>
    <x v="3"/>
    <s v="er/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.38"/>
    <m/>
    <x v="1"/>
    <s v="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.17"/>
    <m/>
    <x v="0"/>
    <s v="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.5"/>
    <m/>
    <x v="3"/>
    <s v="er/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.41"/>
    <m/>
    <x v="3"/>
    <s v="er/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.86"/>
    <m/>
    <x v="4"/>
    <s v="eo/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.24"/>
    <m/>
    <x v="2"/>
    <s v="hnology/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.24"/>
    <m/>
    <x v="3"/>
    <s v="er/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.91"/>
    <m/>
    <x v="1"/>
    <s v="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.66"/>
    <m/>
    <x v="3"/>
    <s v="er/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.86"/>
    <m/>
    <x v="3"/>
    <s v="er/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.23"/>
    <m/>
    <x v="0"/>
    <s v="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.41"/>
    <m/>
    <x v="6"/>
    <s v="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.44"/>
    <m/>
    <x v="3"/>
    <s v="er/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.7"/>
    <m/>
    <x v="5"/>
    <s v="/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.41"/>
    <m/>
    <x v="2"/>
    <s v="hnology/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.85"/>
    <m/>
    <x v="4"/>
    <s v="o/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.04"/>
    <m/>
    <x v="4"/>
    <s v="o/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.1"/>
    <m/>
    <x v="3"/>
    <s v="er/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.77"/>
    <m/>
    <x v="1"/>
    <s v="c/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.56"/>
    <m/>
    <x v="1"/>
    <s v="c/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.41"/>
    <m/>
    <x v="4"/>
    <s v="o/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.01"/>
    <m/>
    <x v="5"/>
    <s v="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.9"/>
    <m/>
    <x v="5"/>
    <s v="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.61"/>
    <m/>
    <x v="4"/>
    <s v="&amp; video/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.91"/>
    <m/>
    <x v="1"/>
    <s v="c/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.23"/>
    <m/>
    <x v="4"/>
    <s v="&amp; video/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.92"/>
    <m/>
    <x v="7"/>
    <s v="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.27"/>
    <m/>
    <x v="5"/>
    <s v="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.16"/>
    <m/>
    <x v="0"/>
    <s v="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.86"/>
    <m/>
    <x v="3"/>
    <s v="er/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.97"/>
    <m/>
    <x v="3"/>
    <s v="er/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.77"/>
    <m/>
    <x v="1"/>
    <s v="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.81"/>
    <m/>
    <x v="0"/>
    <s v="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"/>
    <n v="42748.055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.6"/>
    <m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.23"/>
    <m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.23"/>
    <m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.35"/>
    <m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.95"/>
    <m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.1"/>
    <m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.41"/>
    <m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.54"/>
    <m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.92"/>
    <m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.38"/>
    <m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.700000000000003"/>
    <m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.71"/>
    <m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.95"/>
    <m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.71"/>
    <m/>
    <x v="1"/>
    <x v="8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.86"/>
    <m/>
    <x v="2"/>
    <x v="9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.41"/>
    <m/>
    <x v="5"/>
    <x v="10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.45"/>
    <m/>
    <x v="4"/>
    <x v="11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.11"/>
    <m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.69"/>
    <m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.36000000000001"/>
    <m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.66999999999996"/>
    <m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.9"/>
    <m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.42"/>
    <m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.57"/>
    <m/>
    <x v="2"/>
    <x v="9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.040000000000006"/>
    <m/>
    <x v="6"/>
    <x v="12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.86"/>
    <m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.01"/>
    <m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.349999999999994"/>
    <m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.6500000000001"/>
    <m/>
    <x v="4"/>
    <x v="13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.55"/>
    <m/>
    <x v="4"/>
    <x v="11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.5"/>
    <m/>
    <x v="6"/>
    <x v="12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.24"/>
    <m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.66"/>
    <m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.25"/>
    <m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.28"/>
    <m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.01"/>
    <m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.39"/>
    <m/>
    <x v="5"/>
    <x v="14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.849999999999994"/>
    <m/>
    <x v="7"/>
    <x v="15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.73"/>
    <m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.78"/>
    <m/>
    <x v="2"/>
    <x v="9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.24"/>
    <m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.91"/>
    <m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.17"/>
    <m/>
    <x v="5"/>
    <x v="16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.41"/>
    <m/>
    <x v="5"/>
    <x v="14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.7"/>
    <m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.47"/>
    <m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.29"/>
    <m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.62"/>
    <m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.53"/>
    <m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0.98"/>
    <m/>
    <x v="1"/>
    <x v="17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.57"/>
    <m/>
    <x v="2"/>
    <x v="9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.41"/>
    <m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.56"/>
    <m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.08"/>
    <m/>
    <x v="2"/>
    <x v="9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.46"/>
    <m/>
    <x v="1"/>
    <x v="18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.93"/>
    <m/>
    <x v="2"/>
    <x v="9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.43"/>
    <m/>
    <x v="6"/>
    <x v="12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.32"/>
    <m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.51"/>
    <m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.97"/>
    <m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.5"/>
    <m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.52"/>
    <m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.43"/>
    <m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0.66"/>
    <m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.05"/>
    <m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.93"/>
    <m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.92"/>
    <m/>
    <x v="2"/>
    <x v="9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.08"/>
    <m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.99"/>
    <m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.89"/>
    <m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.84"/>
    <m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.22"/>
    <m/>
    <x v="4"/>
    <x v="11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.53"/>
    <m/>
    <x v="1"/>
    <x v="18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.76"/>
    <m/>
    <x v="1"/>
    <x v="17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.06"/>
    <m/>
    <x v="7"/>
    <x v="15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.07"/>
    <m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.4"/>
    <m/>
    <x v="4"/>
    <x v="11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.36"/>
    <m/>
    <x v="5"/>
    <x v="19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.72"/>
    <m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.12"/>
    <m/>
    <x v="6"/>
    <x v="12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.57"/>
    <m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.72999999999999"/>
    <m/>
    <x v="6"/>
    <x v="12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.04"/>
    <m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.64"/>
    <m/>
    <x v="2"/>
    <x v="9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.3"/>
    <m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.05"/>
    <m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.6"/>
    <m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.16"/>
    <m/>
    <x v="5"/>
    <x v="19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.88"/>
    <m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.68"/>
    <m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.12"/>
    <m/>
    <x v="5"/>
    <x v="19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.75"/>
    <m/>
    <x v="6"/>
    <x v="12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.23"/>
    <m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.07"/>
    <m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7"/>
    <m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.13"/>
    <m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.47"/>
    <m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.49"/>
    <m/>
    <x v="6"/>
    <x v="12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.510000000000005"/>
    <m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0.99"/>
    <m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.93"/>
    <m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.22"/>
    <m/>
    <x v="2"/>
    <x v="9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m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.23"/>
    <m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.29"/>
    <m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.06"/>
    <m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.27"/>
    <m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.290000000000006"/>
    <m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.21"/>
    <m/>
    <x v="4"/>
    <x v="20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.93"/>
    <m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.53"/>
    <m/>
    <x v="5"/>
    <x v="16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.349999999999994"/>
    <m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.37"/>
    <m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.16"/>
    <m/>
    <x v="2"/>
    <x v="9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.18"/>
    <m/>
    <x v="5"/>
    <x v="14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.64"/>
    <m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.229999999999997"/>
    <m/>
    <x v="4"/>
    <x v="20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.51"/>
    <m/>
    <x v="7"/>
    <x v="15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.48"/>
    <m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.72"/>
    <m/>
    <x v="6"/>
    <x v="12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.61"/>
    <m/>
    <x v="6"/>
    <x v="12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.45"/>
    <m/>
    <x v="5"/>
    <x v="14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.08"/>
    <m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.62"/>
    <m/>
    <x v="7"/>
    <x v="15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.75"/>
    <m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.83"/>
    <m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.33"/>
    <m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.04000000000002"/>
    <m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.44"/>
    <m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.25"/>
    <m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.16"/>
    <m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.34"/>
    <m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.85"/>
    <m/>
    <x v="1"/>
    <x v="5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.12"/>
    <m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.12"/>
    <m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.79"/>
    <m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.12"/>
    <m/>
    <x v="5"/>
    <x v="10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.84"/>
    <m/>
    <x v="6"/>
    <x v="12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.54"/>
    <m/>
    <x v="2"/>
    <x v="9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.739999999999995"/>
    <m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.23"/>
    <m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.02"/>
    <m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.22"/>
    <m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.19"/>
    <m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.28"/>
    <m/>
    <x v="2"/>
    <x v="9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.819999999999993"/>
    <m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.37"/>
    <m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.55"/>
    <m/>
    <x v="2"/>
    <x v="9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.319999999999993"/>
    <m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0.99"/>
    <m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.63"/>
    <m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.73"/>
    <m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.88"/>
    <m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.5"/>
    <m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.94"/>
    <m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.86"/>
    <m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.88"/>
    <m/>
    <x v="7"/>
    <x v="15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.4"/>
    <m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22"/>
    <m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.85"/>
    <m/>
    <x v="2"/>
    <x v="9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"/>
    <m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.34"/>
    <m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.64"/>
    <m/>
    <x v="7"/>
    <x v="15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.5499999999999998"/>
    <m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.79"/>
    <m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.39"/>
    <m/>
    <x v="7"/>
    <x v="15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.04"/>
    <m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.93"/>
    <m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.11"/>
    <m/>
    <x v="4"/>
    <x v="13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.72"/>
    <m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.79"/>
    <m/>
    <x v="5"/>
    <x v="19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.37"/>
    <m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.35"/>
    <m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.68"/>
    <m/>
    <x v="2"/>
    <x v="9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.41"/>
    <m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.39999999999998"/>
    <m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.93"/>
    <m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.73"/>
    <m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.8499999999999"/>
    <m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.3599999999999"/>
    <m/>
    <x v="2"/>
    <x v="9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.85"/>
    <m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.5"/>
    <m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.75"/>
    <m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.5"/>
    <m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.82"/>
    <m/>
    <x v="4"/>
    <x v="20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.41999999999996"/>
    <m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.84"/>
    <m/>
    <x v="4"/>
    <x v="13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.75"/>
    <m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.96"/>
    <m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.62"/>
    <m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.12"/>
    <m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.83"/>
    <m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.880000000000003"/>
    <m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.16"/>
    <m/>
    <x v="1"/>
    <x v="17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.57"/>
    <m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.22"/>
    <m/>
    <x v="2"/>
    <x v="9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.18"/>
    <m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.59"/>
    <m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.32"/>
    <m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0.98"/>
    <m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.05"/>
    <m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.57"/>
    <m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.13"/>
    <m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.71"/>
    <m/>
    <x v="1"/>
    <x v="18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.14"/>
    <m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.04"/>
    <m/>
    <x v="5"/>
    <x v="14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.57"/>
    <m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.1"/>
    <m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.88"/>
    <m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.62"/>
    <m/>
    <x v="4"/>
    <x v="21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"/>
    <m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"/>
    <m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.49"/>
    <m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.24"/>
    <m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.76"/>
    <m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.21"/>
    <m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.89"/>
    <m/>
    <x v="4"/>
    <x v="21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.09"/>
    <m/>
    <x v="4"/>
    <x v="13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.97"/>
    <m/>
    <x v="4"/>
    <x v="11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.33"/>
    <m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.7"/>
    <m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.23"/>
    <m/>
    <x v="7"/>
    <x v="15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.03"/>
    <m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.85"/>
    <m/>
    <x v="4"/>
    <x v="21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.98"/>
    <m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.989999999999995"/>
    <m/>
    <x v="7"/>
    <x v="15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.51"/>
    <m/>
    <x v="6"/>
    <x v="12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.52"/>
    <m/>
    <x v="4"/>
    <x v="11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.98"/>
    <m/>
    <x v="6"/>
    <x v="12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.84"/>
    <m/>
    <x v="6"/>
    <x v="12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.77"/>
    <m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.23"/>
    <m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"/>
    <m/>
    <x v="4"/>
    <x v="11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.81"/>
    <m/>
    <x v="6"/>
    <x v="12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.11"/>
    <m/>
    <x v="4"/>
    <x v="11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.77"/>
    <m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.22"/>
    <m/>
    <x v="4"/>
    <x v="11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.38"/>
    <m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0.73"/>
    <m/>
    <x v="2"/>
    <x v="9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.24"/>
    <m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.29"/>
    <m/>
    <x v="5"/>
    <x v="10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.29"/>
    <m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.400000000000006"/>
    <m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.880000000000003"/>
    <m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.71"/>
    <m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.49"/>
    <m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.58"/>
    <m/>
    <x v="5"/>
    <x v="14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.03"/>
    <m/>
    <x v="6"/>
    <x v="12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.95"/>
    <m/>
    <x v="5"/>
    <x v="19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0.97"/>
    <m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.6"/>
    <m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.63"/>
    <m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.38999999999999"/>
    <m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.049999999999997"/>
    <m/>
    <x v="5"/>
    <x v="10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.35"/>
    <m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.41"/>
    <m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.22"/>
    <m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.24"/>
    <m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.55"/>
    <m/>
    <x v="7"/>
    <x v="15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.35"/>
    <m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.97"/>
    <m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.28"/>
    <m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.56"/>
    <m/>
    <x v="7"/>
    <x v="15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.75"/>
    <m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.31"/>
    <m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.98"/>
    <m/>
    <x v="1"/>
    <x v="18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.1"/>
    <m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.08"/>
    <m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.42"/>
    <m/>
    <x v="4"/>
    <x v="20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.4000000000001"/>
    <m/>
    <x v="6"/>
    <x v="12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.47"/>
    <m/>
    <x v="7"/>
    <x v="15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.49"/>
    <m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.04"/>
    <m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.27"/>
    <m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.19"/>
    <m/>
    <x v="5"/>
    <x v="19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.76"/>
    <m/>
    <x v="6"/>
    <x v="12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.650000000000006"/>
    <m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.99"/>
    <m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.56"/>
    <m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.36"/>
    <m/>
    <x v="4"/>
    <x v="11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.47999999999999"/>
    <m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.76"/>
    <m/>
    <x v="4"/>
    <x v="20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.83"/>
    <m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47"/>
    <m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.57"/>
    <m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.43"/>
    <m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.13"/>
    <m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.24"/>
    <m/>
    <x v="1"/>
    <x v="17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.74"/>
    <m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.78"/>
    <m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.19"/>
    <m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.83"/>
    <m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.35"/>
    <m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.38"/>
    <m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.31"/>
    <m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.48"/>
    <m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.1500000000000004"/>
    <m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.37"/>
    <m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.46"/>
    <m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0.95"/>
    <m/>
    <x v="5"/>
    <x v="10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.02"/>
    <m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.66"/>
    <m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.91"/>
    <m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.69"/>
    <m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.14"/>
    <m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.86"/>
    <m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.73"/>
    <m/>
    <x v="5"/>
    <x v="14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.39999999999998"/>
    <m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.130000000000001"/>
    <m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.14"/>
    <m/>
    <x v="6"/>
    <x v="12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.12"/>
    <m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.45"/>
    <m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.97"/>
    <m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.26"/>
    <m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.8"/>
    <m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.99"/>
    <m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.31"/>
    <m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.97"/>
    <m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.49"/>
    <m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.08"/>
    <m/>
    <x v="5"/>
    <x v="14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.78"/>
    <m/>
    <x v="4"/>
    <x v="13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.77"/>
    <m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.52"/>
    <m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.48"/>
    <m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.03"/>
    <m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.74"/>
    <m/>
    <x v="4"/>
    <x v="11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.98"/>
    <m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.26"/>
    <m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.23"/>
    <m/>
    <x v="6"/>
    <x v="12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.3"/>
    <m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.43"/>
    <m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.96"/>
    <m/>
    <x v="2"/>
    <x v="9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"/>
    <m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.38"/>
    <m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.28"/>
    <m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.98"/>
    <m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.64"/>
    <m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.41999999999996"/>
    <m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.26"/>
    <m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.36"/>
    <m/>
    <x v="7"/>
    <x v="15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.23"/>
    <m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.36000000000001"/>
    <m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.47"/>
    <m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.4100000000001"/>
    <m/>
    <x v="6"/>
    <x v="12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.41"/>
    <m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.42"/>
    <m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.07"/>
    <m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.77"/>
    <m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.42"/>
    <m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0.95"/>
    <m/>
    <x v="1"/>
    <x v="18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.31"/>
    <m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.23"/>
    <m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.6099999999999"/>
    <m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.48"/>
    <m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.59"/>
    <m/>
    <x v="2"/>
    <x v="9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.69"/>
    <m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.53"/>
    <m/>
    <x v="6"/>
    <x v="12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.54"/>
    <m/>
    <x v="7"/>
    <x v="15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.48"/>
    <m/>
    <x v="4"/>
    <x v="11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.32"/>
    <m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.46"/>
    <m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.55"/>
    <m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.3"/>
    <m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.47"/>
    <m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.35"/>
    <m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.58"/>
    <m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.3"/>
    <m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.94"/>
    <m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.43"/>
    <m/>
    <x v="4"/>
    <x v="20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.65"/>
    <m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.9"/>
    <m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.24"/>
    <m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.91"/>
    <m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.27"/>
    <m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.21"/>
    <m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.75"/>
    <m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.02"/>
    <m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.18"/>
    <m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.88"/>
    <m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.08"/>
    <m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.49"/>
    <m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.97"/>
    <m/>
    <x v="7"/>
    <x v="15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.989999999999995"/>
    <m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.79"/>
    <m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.59"/>
    <m/>
    <x v="5"/>
    <x v="10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.45999999999998"/>
    <m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.05"/>
    <m/>
    <x v="2"/>
    <x v="9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.62"/>
    <m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.52"/>
    <m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.77"/>
    <m/>
    <x v="7"/>
    <x v="15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.07000000000005"/>
    <m/>
    <x v="5"/>
    <x v="10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.54"/>
    <m/>
    <x v="2"/>
    <x v="9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.88"/>
    <m/>
    <x v="1"/>
    <x v="18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.55"/>
    <m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.38"/>
    <m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.12"/>
    <m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.83"/>
    <m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.02"/>
    <m/>
    <x v="4"/>
    <x v="11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.73"/>
    <m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0.98"/>
    <m/>
    <x v="7"/>
    <x v="15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.72"/>
    <m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.54"/>
    <m/>
    <x v="4"/>
    <x v="13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.8"/>
    <m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.21"/>
    <m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.73"/>
    <m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.83"/>
    <m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"/>
    <m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.29"/>
    <m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.96"/>
    <m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.64"/>
    <m/>
    <x v="6"/>
    <x v="12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.61"/>
    <m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.46"/>
    <m/>
    <x v="5"/>
    <x v="14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.72"/>
    <m/>
    <x v="4"/>
    <x v="11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.95"/>
    <m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.48"/>
    <m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.93"/>
    <m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.57"/>
    <m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.37"/>
    <m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.69"/>
    <m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.23"/>
    <m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.85"/>
    <m/>
    <x v="2"/>
    <x v="9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.75"/>
    <m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.77"/>
    <m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.36"/>
    <m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.67"/>
    <m/>
    <x v="7"/>
    <x v="15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.13"/>
    <m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.18"/>
    <m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.63"/>
    <m/>
    <x v="4"/>
    <x v="11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.09"/>
    <m/>
    <x v="7"/>
    <x v="15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.13"/>
    <m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.17"/>
    <m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.31"/>
    <m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.45000000000005"/>
    <m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.97"/>
    <m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.2"/>
    <m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.78"/>
    <m/>
    <x v="1"/>
    <x v="18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.690000000000001"/>
    <m/>
    <x v="4"/>
    <x v="11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.27"/>
    <m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"/>
    <m/>
    <x v="4"/>
    <x v="21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.54"/>
    <m/>
    <x v="4"/>
    <x v="20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.56"/>
    <m/>
    <x v="2"/>
    <x v="9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.31"/>
    <m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.68"/>
    <m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.38"/>
    <m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.39"/>
    <m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.21"/>
    <m/>
    <x v="2"/>
    <x v="9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.46"/>
    <m/>
    <x v="4"/>
    <x v="20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.16"/>
    <m/>
    <x v="6"/>
    <x v="12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.03"/>
    <m/>
    <x v="6"/>
    <x v="12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0.96"/>
    <m/>
    <x v="4"/>
    <x v="11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.02"/>
    <m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.55"/>
    <m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.51"/>
    <m/>
    <x v="4"/>
    <x v="21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.37"/>
    <m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.04"/>
    <m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.38"/>
    <m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.68"/>
    <m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.06"/>
    <m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.26"/>
    <m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.190000000000001"/>
    <m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.54"/>
    <m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.6600000000001"/>
    <m/>
    <x v="6"/>
    <x v="12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.65"/>
    <m/>
    <x v="4"/>
    <x v="11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.2"/>
    <m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.29"/>
    <m/>
    <x v="5"/>
    <x v="19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.84"/>
    <m/>
    <x v="2"/>
    <x v="9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.53"/>
    <m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.8"/>
    <m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.28"/>
    <m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.89"/>
    <m/>
    <x v="2"/>
    <x v="9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.89"/>
    <m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.58"/>
    <m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.07"/>
    <m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.06"/>
    <m/>
    <x v="4"/>
    <x v="20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.32"/>
    <m/>
    <x v="5"/>
    <x v="19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.78"/>
    <m/>
    <x v="5"/>
    <x v="14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.869999999999997"/>
    <m/>
    <x v="4"/>
    <x v="21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.03"/>
    <m/>
    <x v="2"/>
    <x v="9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.1"/>
    <m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56000000000000005"/>
    <m/>
    <x v="7"/>
    <x v="15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.69"/>
    <m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.11"/>
    <m/>
    <x v="5"/>
    <x v="14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.64"/>
    <m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.21"/>
    <m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.55999999999995"/>
    <m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.98"/>
    <m/>
    <x v="5"/>
    <x v="19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.24"/>
    <m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.63"/>
    <m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39"/>
    <m/>
    <x v="2"/>
    <x v="9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.96"/>
    <m/>
    <x v="8"/>
    <x v="22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.3699999999999"/>
    <m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.69"/>
    <m/>
    <x v="4"/>
    <x v="13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.14"/>
    <m/>
    <x v="7"/>
    <x v="15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.84"/>
    <m/>
    <x v="2"/>
    <x v="9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.64"/>
    <m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.33"/>
    <m/>
    <x v="4"/>
    <x v="11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.510000000000005"/>
    <m/>
    <x v="2"/>
    <x v="9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.83"/>
    <m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.57"/>
    <m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"/>
    <m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.57"/>
    <m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.89"/>
    <m/>
    <x v="6"/>
    <x v="12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.83"/>
    <m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.76"/>
    <m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.03"/>
    <m/>
    <x v="5"/>
    <x v="16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.74"/>
    <m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.63"/>
    <m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.2"/>
    <m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.9"/>
    <m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.89"/>
    <m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.02"/>
    <m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.78"/>
    <m/>
    <x v="6"/>
    <x v="12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.4"/>
    <m/>
    <x v="4"/>
    <x v="20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.77"/>
    <m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.03"/>
    <m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.76"/>
    <m/>
    <x v="5"/>
    <x v="10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.08"/>
    <m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.78"/>
    <m/>
    <x v="4"/>
    <x v="11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.02"/>
    <m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.06"/>
    <m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.61"/>
    <m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.11"/>
    <m/>
    <x v="4"/>
    <x v="13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.03"/>
    <m/>
    <x v="4"/>
    <x v="13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.63999999999999"/>
    <m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.32"/>
    <m/>
    <x v="2"/>
    <x v="9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.44"/>
    <m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.2"/>
    <m/>
    <x v="4"/>
    <x v="11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.73"/>
    <m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.26"/>
    <m/>
    <x v="6"/>
    <x v="12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.72"/>
    <m/>
    <x v="5"/>
    <x v="14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.62"/>
    <m/>
    <x v="6"/>
    <x v="12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.459999999999994"/>
    <m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.86"/>
    <m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.15"/>
    <m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.33"/>
    <m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.97"/>
    <m/>
    <x v="5"/>
    <x v="14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.35"/>
    <m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.66"/>
    <m/>
    <x v="6"/>
    <x v="12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.8"/>
    <m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.97"/>
    <m/>
    <x v="7"/>
    <x v="15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.14"/>
    <m/>
    <x v="6"/>
    <x v="12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.7"/>
    <m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.36"/>
    <m/>
    <x v="6"/>
    <x v="12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.42"/>
    <m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.91"/>
    <m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.7"/>
    <m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.97"/>
    <m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.74"/>
    <m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.42999999999995"/>
    <m/>
    <x v="2"/>
    <x v="9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0.96"/>
    <m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.02"/>
    <m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34"/>
    <m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.78"/>
    <m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.08"/>
    <m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.89"/>
    <m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.67"/>
    <m/>
    <x v="5"/>
    <x v="19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.6"/>
    <m/>
    <x v="4"/>
    <x v="21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.66"/>
    <m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.210000000000001"/>
    <m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.32"/>
    <m/>
    <x v="4"/>
    <x v="11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.91"/>
    <m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.31"/>
    <m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.07"/>
    <m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.07"/>
    <m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.66"/>
    <m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.76"/>
    <m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.650000000000006"/>
    <m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.88"/>
    <m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.05"/>
    <m/>
    <x v="4"/>
    <x v="11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.64"/>
    <m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.0499999999999998"/>
    <m/>
    <x v="4"/>
    <x v="13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.04"/>
    <m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.96"/>
    <m/>
    <x v="8"/>
    <x v="22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.67"/>
    <m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.79000000000002"/>
    <m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.020000000000003"/>
    <m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.540000000000006"/>
    <m/>
    <x v="1"/>
    <x v="18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.32"/>
    <m/>
    <x v="4"/>
    <x v="21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69"/>
    <m/>
    <x v="1"/>
    <x v="18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.78"/>
    <m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.59"/>
    <m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.69"/>
    <m/>
    <x v="6"/>
    <x v="12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.34"/>
    <m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.55"/>
    <m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.65"/>
    <m/>
    <x v="5"/>
    <x v="19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.54"/>
    <m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.48"/>
    <m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.83"/>
    <m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.87"/>
    <m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.76"/>
    <m/>
    <x v="5"/>
    <x v="16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.26"/>
    <m/>
    <x v="6"/>
    <x v="12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.57"/>
    <m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.88"/>
    <m/>
    <x v="4"/>
    <x v="11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.33"/>
    <m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.95"/>
    <m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25"/>
    <m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.79"/>
    <m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.68"/>
    <m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.88"/>
    <m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0.95"/>
    <m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.180000000000007"/>
    <m/>
    <x v="2"/>
    <x v="9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.76"/>
    <m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.42"/>
    <m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.38"/>
    <m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.78"/>
    <m/>
    <x v="5"/>
    <x v="10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.05"/>
    <m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.67"/>
    <m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.75"/>
    <m/>
    <x v="1"/>
    <x v="18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20000000000002"/>
    <m/>
    <x v="4"/>
    <x v="21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.56"/>
    <m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.64"/>
    <m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.45"/>
    <m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.14"/>
    <m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.05000000000001"/>
    <m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.88"/>
    <m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.29"/>
    <m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.96"/>
    <m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.63"/>
    <m/>
    <x v="5"/>
    <x v="10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.43"/>
    <m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.25"/>
    <m/>
    <x v="7"/>
    <x v="15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.69"/>
    <m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.84"/>
    <m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.05999999999995"/>
    <m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.49"/>
    <m/>
    <x v="7"/>
    <x v="15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.97"/>
    <m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.05"/>
    <m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.08"/>
    <m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.84"/>
    <m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.24"/>
    <m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.270000000000003"/>
    <m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.56"/>
    <m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.98"/>
    <m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.31"/>
    <m/>
    <x v="4"/>
    <x v="11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.76"/>
    <m/>
    <x v="4"/>
    <x v="20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.9"/>
    <m/>
    <x v="4"/>
    <x v="20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.09"/>
    <m/>
    <x v="4"/>
    <x v="11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.5"/>
    <m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.82"/>
    <m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.68"/>
    <m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.31"/>
    <m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.77"/>
    <m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.82"/>
    <m/>
    <x v="2"/>
    <x v="9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.86"/>
    <m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.16"/>
    <m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.16999999999999"/>
    <m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.52"/>
    <m/>
    <x v="6"/>
    <x v="12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.37"/>
    <m/>
    <x v="5"/>
    <x v="19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.26"/>
    <m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.97"/>
    <m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0.98"/>
    <m/>
    <x v="1"/>
    <x v="18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.61"/>
    <m/>
    <x v="4"/>
    <x v="13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"/>
    <m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.33000000000001"/>
    <m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.36"/>
    <m/>
    <x v="1"/>
    <x v="17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.12"/>
    <m/>
    <x v="7"/>
    <x v="15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.21"/>
    <m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6"/>
    <m/>
    <x v="4"/>
    <x v="21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.06"/>
    <m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.9"/>
    <m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.62"/>
    <m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.28"/>
    <m/>
    <x v="1"/>
    <x v="18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.94"/>
    <m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6"/>
    <m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.29"/>
    <m/>
    <x v="1"/>
    <x v="18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.19"/>
    <m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.15"/>
    <m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.55"/>
    <m/>
    <x v="8"/>
    <x v="22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.07"/>
    <m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.2"/>
    <m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.54999999999995"/>
    <m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.27"/>
    <m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.11"/>
    <m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.55"/>
    <m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.5"/>
    <m/>
    <x v="7"/>
    <x v="15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29"/>
    <m/>
    <x v="8"/>
    <x v="22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.14"/>
    <m/>
    <x v="7"/>
    <x v="15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.68"/>
    <m/>
    <x v="5"/>
    <x v="14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.21"/>
    <m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.11000000000001"/>
    <m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.78"/>
    <m/>
    <x v="6"/>
    <x v="12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.63"/>
    <m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.09"/>
    <m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.44"/>
    <m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"/>
    <m/>
    <x v="5"/>
    <x v="10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.99"/>
    <m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.81"/>
    <m/>
    <x v="2"/>
    <x v="9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.8"/>
    <m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.49"/>
    <m/>
    <x v="4"/>
    <x v="20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48"/>
    <m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.58"/>
    <m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.19"/>
    <m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.62"/>
    <m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.04"/>
    <m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.44"/>
    <m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.22"/>
    <m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.12"/>
    <m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.6"/>
    <m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.57"/>
    <m/>
    <x v="2"/>
    <x v="9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.55"/>
    <m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0.97"/>
    <m/>
    <x v="2"/>
    <x v="9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.14"/>
    <m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.9"/>
    <m/>
    <x v="2"/>
    <x v="9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.28"/>
    <m/>
    <x v="5"/>
    <x v="19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.82"/>
    <m/>
    <x v="4"/>
    <x v="11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.52"/>
    <m/>
    <x v="5"/>
    <x v="10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.86"/>
    <m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.79"/>
    <m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.2"/>
    <m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.54"/>
    <m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.58"/>
    <m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.4"/>
    <m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.25"/>
    <m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.74"/>
    <m/>
    <x v="5"/>
    <x v="16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.36"/>
    <m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.3"/>
    <m/>
    <x v="6"/>
    <x v="12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.53"/>
    <m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.68"/>
    <m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17"/>
    <m/>
    <x v="2"/>
    <x v="9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.57"/>
    <m/>
    <x v="5"/>
    <x v="14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.73"/>
    <m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.71"/>
    <m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.06"/>
    <m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.5"/>
    <m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.61"/>
    <m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.31"/>
    <m/>
    <x v="6"/>
    <x v="12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.73"/>
    <m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.85"/>
    <m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.65"/>
    <m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.97"/>
    <m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.47"/>
    <m/>
    <x v="2"/>
    <x v="9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.8"/>
    <m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.78"/>
    <m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.67"/>
    <m/>
    <x v="1"/>
    <x v="17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.04"/>
    <m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.04"/>
    <m/>
    <x v="7"/>
    <x v="15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.67"/>
    <m/>
    <x v="5"/>
    <x v="10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.28"/>
    <m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.43"/>
    <m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m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.08"/>
    <m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.5"/>
    <m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.13"/>
    <m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.96"/>
    <m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.4"/>
    <m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.09"/>
    <m/>
    <x v="2"/>
    <x v="9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.79999999999995"/>
    <m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.14"/>
    <m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.6300000000001"/>
    <m/>
    <x v="4"/>
    <x v="11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.27"/>
    <m/>
    <x v="2"/>
    <x v="9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0.99"/>
    <m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.63"/>
    <m/>
    <x v="5"/>
    <x v="10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.38"/>
    <m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.650000000000006"/>
    <m/>
    <x v="7"/>
    <x v="15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.03"/>
    <m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.96"/>
    <m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.37"/>
    <m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.96"/>
    <m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.05"/>
    <m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.85"/>
    <m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.08"/>
    <m/>
    <x v="6"/>
    <x v="12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.2"/>
    <m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.04"/>
    <m/>
    <x v="1"/>
    <x v="18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.38"/>
    <m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.099999999999994"/>
    <m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.25"/>
    <m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.47000000000003"/>
    <m/>
    <x v="4"/>
    <x v="21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.28"/>
    <m/>
    <x v="5"/>
    <x v="19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.88"/>
    <m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.94"/>
    <m/>
    <x v="6"/>
    <x v="12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.42"/>
    <m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.31"/>
    <m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.86"/>
    <m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.85"/>
    <m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.75"/>
    <m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.32"/>
    <m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.77"/>
    <m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.13"/>
    <m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.43"/>
    <m/>
    <x v="4"/>
    <x v="11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.07"/>
    <m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.21"/>
    <m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.86"/>
    <m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.81"/>
    <m/>
    <x v="4"/>
    <x v="11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.51"/>
    <m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.35"/>
    <m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.39"/>
    <m/>
    <x v="4"/>
    <x v="11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.46"/>
    <m/>
    <x v="1"/>
    <x v="18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.06"/>
    <m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.26"/>
    <m/>
    <x v="4"/>
    <x v="11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.49"/>
    <m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.26"/>
    <m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.6"/>
    <m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.2"/>
    <m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.45"/>
    <m/>
    <x v="5"/>
    <x v="10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.760000000000002"/>
    <m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.78"/>
    <m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.25"/>
    <m/>
    <x v="6"/>
    <x v="12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.32"/>
    <m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.08"/>
    <m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.78"/>
    <m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0.99"/>
    <m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.67"/>
    <m/>
    <x v="7"/>
    <x v="15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.16"/>
    <m/>
    <x v="7"/>
    <x v="15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.2699999999999996"/>
    <m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.87"/>
    <m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.68"/>
    <m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.62"/>
    <m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.48"/>
    <m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.17"/>
    <m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.64"/>
    <m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.6"/>
    <m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.8"/>
    <m/>
    <x v="6"/>
    <x v="12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.4"/>
    <m/>
    <x v="5"/>
    <x v="10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.61"/>
    <m/>
    <x v="6"/>
    <x v="12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.5"/>
    <m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.21"/>
    <m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.5"/>
    <m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.92"/>
    <m/>
    <x v="5"/>
    <x v="10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.64"/>
    <m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.91"/>
    <m/>
    <x v="6"/>
    <x v="12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.09"/>
    <m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.73"/>
    <m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.82"/>
    <m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.4"/>
    <m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.16"/>
    <m/>
    <x v="5"/>
    <x v="10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.5"/>
    <m/>
    <x v="4"/>
    <x v="13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.97"/>
    <m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.340000000000003"/>
    <m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.01"/>
    <m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.71"/>
    <m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.76"/>
    <m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.17"/>
    <m/>
    <x v="7"/>
    <x v="15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.56"/>
    <m/>
    <x v="5"/>
    <x v="19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.229999999999997"/>
    <m/>
    <x v="5"/>
    <x v="19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.28"/>
    <m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.45"/>
    <m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.14"/>
    <m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.6"/>
    <m/>
    <x v="1"/>
    <x v="18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.9"/>
    <m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.44"/>
    <m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.83"/>
    <m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.909999999999997"/>
    <m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.47"/>
    <m/>
    <x v="2"/>
    <x v="9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.97"/>
    <m/>
    <x v="7"/>
    <x v="15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53"/>
    <m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.87"/>
    <m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.85"/>
    <m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.739999999999995"/>
    <m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.31"/>
    <m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.17"/>
    <m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0.99"/>
    <m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.680000000000007"/>
    <m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.95"/>
    <m/>
    <x v="6"/>
    <x v="12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.02"/>
    <m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.09"/>
    <m/>
    <x v="5"/>
    <x v="14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.56"/>
    <m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.58"/>
    <m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.13"/>
    <m/>
    <x v="4"/>
    <x v="13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.22"/>
    <m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.06"/>
    <m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.33"/>
    <m/>
    <x v="2"/>
    <x v="9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17"/>
    <m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.6"/>
    <m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.15"/>
    <m/>
    <x v="4"/>
    <x v="20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.77"/>
    <m/>
    <x v="4"/>
    <x v="13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.15"/>
    <m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.55"/>
    <m/>
    <x v="7"/>
    <x v="15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.97"/>
    <m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.39"/>
    <m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.24"/>
    <m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.8"/>
    <m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.1199999999999"/>
    <m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.92"/>
    <m/>
    <x v="4"/>
    <x v="21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.68"/>
    <m/>
    <x v="7"/>
    <x v="15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.68"/>
    <m/>
    <x v="7"/>
    <x v="15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.35"/>
    <m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.89"/>
    <m/>
    <x v="7"/>
    <x v="15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.72"/>
    <m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.88"/>
    <m/>
    <x v="1"/>
    <x v="17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.38"/>
    <m/>
    <x v="5"/>
    <x v="10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.01"/>
    <m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.35"/>
    <m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.6"/>
    <m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.89"/>
    <m/>
    <x v="4"/>
    <x v="13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.26"/>
    <m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.29"/>
    <m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.55"/>
    <m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.11"/>
    <m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.74"/>
    <m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.08"/>
    <m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.49"/>
    <m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.58"/>
    <m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.349999999999994"/>
    <m/>
    <x v="5"/>
    <x v="19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.7"/>
    <m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.08"/>
    <m/>
    <x v="4"/>
    <x v="20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.92"/>
    <m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.38"/>
    <m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.63"/>
    <m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.09"/>
    <m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.2"/>
    <m/>
    <x v="1"/>
    <x v="18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0.98"/>
    <m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.46"/>
    <m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.34"/>
    <m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.91"/>
    <m/>
    <x v="5"/>
    <x v="10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.05"/>
    <m/>
    <x v="5"/>
    <x v="16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.55"/>
    <m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.64"/>
    <m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.569999999999993"/>
    <m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.5"/>
    <m/>
    <x v="6"/>
    <x v="12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.209999999999994"/>
    <m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.8499999999999"/>
    <m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.39"/>
    <m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.1"/>
    <m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.64"/>
    <m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.24"/>
    <m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.36"/>
    <m/>
    <x v="4"/>
    <x v="20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.57"/>
    <m/>
    <x v="7"/>
    <x v="15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.03"/>
    <m/>
    <x v="4"/>
    <x v="13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.21"/>
    <m/>
    <x v="5"/>
    <x v="16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.85"/>
    <m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.76"/>
    <m/>
    <x v="4"/>
    <x v="11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.9"/>
    <m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.4"/>
    <m/>
    <x v="1"/>
    <x v="5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.44"/>
    <m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.92"/>
    <m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.22"/>
    <m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.23"/>
    <m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.99"/>
    <m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.86"/>
    <m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.52"/>
    <m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.3"/>
    <m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.71"/>
    <m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.83"/>
    <m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.15"/>
    <m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.8"/>
    <m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.119999999999997"/>
    <m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.1"/>
    <m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.09"/>
    <m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.93"/>
    <m/>
    <x v="5"/>
    <x v="14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.61"/>
    <m/>
    <x v="6"/>
    <x v="12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39"/>
    <m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.85"/>
    <m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.950000000000003"/>
    <m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.69"/>
    <m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m/>
    <x v="7"/>
    <x v="15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.95"/>
    <m/>
    <x v="7"/>
    <x v="15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.62"/>
    <m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.39"/>
    <m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.82"/>
    <m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.200000000000003"/>
    <m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0.95"/>
    <m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.56"/>
    <m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.13"/>
    <m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.2"/>
    <m/>
    <x v="4"/>
    <x v="21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.8399999999999"/>
    <m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.63"/>
    <m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.02"/>
    <m/>
    <x v="4"/>
    <x v="21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34"/>
    <m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.81"/>
    <m/>
    <x v="4"/>
    <x v="11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.69"/>
    <m/>
    <x v="5"/>
    <x v="19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.2200000000000006"/>
    <m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"/>
    <m/>
    <x v="5"/>
    <x v="19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.569999999999993"/>
    <m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.0299999999999994"/>
    <m/>
    <x v="7"/>
    <x v="15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.64"/>
    <m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.01"/>
    <m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.68"/>
    <m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.38"/>
    <m/>
    <x v="1"/>
    <x v="5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.17"/>
    <m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.5"/>
    <m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.41"/>
    <m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.86"/>
    <m/>
    <x v="4"/>
    <x v="20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.24"/>
    <m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.24"/>
    <m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.91"/>
    <m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.66"/>
    <m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.86"/>
    <m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.23"/>
    <m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.41"/>
    <m/>
    <x v="6"/>
    <x v="12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.44"/>
    <m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.7"/>
    <m/>
    <x v="5"/>
    <x v="10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.41"/>
    <m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.85"/>
    <m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.04"/>
    <m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.1"/>
    <m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.77"/>
    <m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.56"/>
    <m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.41"/>
    <m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.01"/>
    <m/>
    <x v="5"/>
    <x v="16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.9"/>
    <m/>
    <x v="5"/>
    <x v="19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.61"/>
    <m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.91"/>
    <m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.23"/>
    <m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.92"/>
    <m/>
    <x v="7"/>
    <x v="15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.27"/>
    <m/>
    <x v="5"/>
    <x v="19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.16"/>
    <m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.86"/>
    <m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.97"/>
    <m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.77"/>
    <m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.81"/>
    <m/>
    <x v="0"/>
    <x v="0"/>
    <x v="878"/>
    <d v="2016-07-06T05:00:00"/>
  </r>
  <r>
    <m/>
    <m/>
    <m/>
    <m/>
    <m/>
    <x v="4"/>
    <m/>
    <x v="7"/>
    <m/>
    <m/>
    <m/>
    <m/>
    <m/>
    <m/>
    <m/>
    <m/>
    <x v="9"/>
    <x v="23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28DD9-DBB2-4D0E-A411-7A34DA75B934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5">
        <item x="16"/>
        <item x="12"/>
        <item x="5"/>
        <item x="13"/>
        <item x="6"/>
        <item x="17"/>
        <item x="10"/>
        <item x="22"/>
        <item x="18"/>
        <item x="1"/>
        <item x="11"/>
        <item x="7"/>
        <item x="20"/>
        <item x="3"/>
        <item x="15"/>
        <item x="2"/>
        <item x="8"/>
        <item x="21"/>
        <item x="14"/>
        <item x="4"/>
        <item x="19"/>
        <item x="0"/>
        <item x="9"/>
        <item x="23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4016A-15BF-45FE-8311-AF3B5AAF48D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C015D-E0B8-455D-90C0-300680434D8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H47" sqref="H47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7" max="7" width="13" bestFit="1" customWidth="1"/>
    <col min="10" max="11" width="11.09765625" bestFit="1" customWidth="1"/>
    <col min="14" max="14" width="28" bestFit="1" customWidth="1"/>
    <col min="15" max="15" width="14.8984375" style="9" customWidth="1"/>
    <col min="16" max="16" width="16.8984375" customWidth="1"/>
    <col min="17" max="17" width="14.3984375" customWidth="1"/>
    <col min="18" max="18" width="11.69921875" customWidth="1"/>
    <col min="19" max="19" width="21.8984375" customWidth="1"/>
    <col min="20" max="20" width="20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2029</v>
      </c>
      <c r="P1" s="1" t="s">
        <v>2030</v>
      </c>
      <c r="Q1" s="1" t="s">
        <v>2113</v>
      </c>
      <c r="R1" s="1" t="s">
        <v>2114</v>
      </c>
      <c r="S1" s="1" t="s">
        <v>2046</v>
      </c>
      <c r="T1" s="1" t="s">
        <v>2047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9">
        <f>(E2-D2/100)</f>
        <v>-1</v>
      </c>
      <c r="P2">
        <f>AVERAGE(E:E)</f>
        <v>42748.055</v>
      </c>
      <c r="Q2" t="s">
        <v>2034</v>
      </c>
      <c r="R2" t="s">
        <v>2089</v>
      </c>
      <c r="S2" s="13">
        <f>(((J2/60)/60)/24)+DATE(1970,1,1)</f>
        <v>42336.25</v>
      </c>
      <c r="T2" s="13">
        <f>(((K2/60)/60)/24+DATE(1970,1,1))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9">
        <f>(E3-D3)/100</f>
        <v>131.6</v>
      </c>
      <c r="Q3" t="s">
        <v>2037</v>
      </c>
      <c r="R3" t="s">
        <v>2090</v>
      </c>
      <c r="S3" s="13">
        <f t="shared" ref="S3:S66" si="0">(((J3/60)/60)/24)+DATE(1970,1,1)</f>
        <v>41870.208333333336</v>
      </c>
      <c r="T3" s="13">
        <f t="shared" ref="T3:T66" si="1">(((K3/60)/60)/24+DATE(1970,1,1))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9">
        <f>(E4-D4)/100</f>
        <v>341.23</v>
      </c>
      <c r="Q4" t="s">
        <v>2040</v>
      </c>
      <c r="R4" t="s">
        <v>2091</v>
      </c>
      <c r="S4" s="13">
        <f t="shared" si="0"/>
        <v>41595.25</v>
      </c>
      <c r="T4" s="13">
        <f t="shared" si="1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9">
        <f t="shared" ref="O5:O68" si="2">(E5-D5)/100</f>
        <v>-17.23</v>
      </c>
      <c r="Q5" t="s">
        <v>2037</v>
      </c>
      <c r="R5" t="s">
        <v>2090</v>
      </c>
      <c r="S5" s="13">
        <f t="shared" si="0"/>
        <v>43688.208333333328</v>
      </c>
      <c r="T5" s="13">
        <f t="shared" si="1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9">
        <f t="shared" si="2"/>
        <v>-23.35</v>
      </c>
      <c r="Q6" t="s">
        <v>2041</v>
      </c>
      <c r="R6" t="s">
        <v>2092</v>
      </c>
      <c r="S6" s="13">
        <f t="shared" si="0"/>
        <v>43485.25</v>
      </c>
      <c r="T6" s="13">
        <f t="shared" si="1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9">
        <f t="shared" si="2"/>
        <v>55.95</v>
      </c>
      <c r="Q7" t="s">
        <v>2041</v>
      </c>
      <c r="R7" t="s">
        <v>2092</v>
      </c>
      <c r="S7" s="13">
        <f t="shared" si="0"/>
        <v>41149.208333333336</v>
      </c>
      <c r="T7" s="13">
        <f t="shared" si="1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9">
        <f t="shared" si="2"/>
        <v>-41.1</v>
      </c>
      <c r="Q8" t="s">
        <v>2033</v>
      </c>
      <c r="R8" t="s">
        <v>2093</v>
      </c>
      <c r="S8" s="13">
        <f t="shared" si="0"/>
        <v>42991.208333333328</v>
      </c>
      <c r="T8" s="13">
        <f t="shared" si="1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9">
        <f t="shared" si="2"/>
        <v>102.41</v>
      </c>
      <c r="Q9" t="s">
        <v>2041</v>
      </c>
      <c r="R9" t="s">
        <v>2092</v>
      </c>
      <c r="S9" s="13">
        <f t="shared" si="0"/>
        <v>42229.208333333328</v>
      </c>
      <c r="T9" s="13">
        <f t="shared" si="1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9">
        <f t="shared" si="2"/>
        <v>-881.54</v>
      </c>
      <c r="Q10" t="s">
        <v>2041</v>
      </c>
      <c r="R10" t="s">
        <v>2092</v>
      </c>
      <c r="S10" s="13">
        <f t="shared" si="0"/>
        <v>40399.208333333336</v>
      </c>
      <c r="T10" s="13">
        <f t="shared" si="1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9">
        <f t="shared" si="2"/>
        <v>-29.92</v>
      </c>
      <c r="Q11" t="s">
        <v>2037</v>
      </c>
      <c r="R11" t="s">
        <v>2094</v>
      </c>
      <c r="S11" s="13">
        <f t="shared" si="0"/>
        <v>41536.208333333336</v>
      </c>
      <c r="T11" s="13">
        <f t="shared" si="1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9">
        <f t="shared" si="2"/>
        <v>86.38</v>
      </c>
      <c r="Q12" t="s">
        <v>2033</v>
      </c>
      <c r="R12" t="s">
        <v>2095</v>
      </c>
      <c r="S12" s="13">
        <f t="shared" si="0"/>
        <v>40404.208333333336</v>
      </c>
      <c r="T12" s="13">
        <f t="shared" si="1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9">
        <f t="shared" si="2"/>
        <v>-32.700000000000003</v>
      </c>
      <c r="Q13" t="s">
        <v>2041</v>
      </c>
      <c r="R13" t="s">
        <v>2092</v>
      </c>
      <c r="S13" s="13">
        <f t="shared" si="0"/>
        <v>40442.208333333336</v>
      </c>
      <c r="T13" s="13">
        <f t="shared" si="1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9">
        <f t="shared" si="2"/>
        <v>-6.71</v>
      </c>
      <c r="Q14" t="s">
        <v>2033</v>
      </c>
      <c r="R14" t="s">
        <v>2095</v>
      </c>
      <c r="S14" s="13">
        <f t="shared" si="0"/>
        <v>43760.208333333328</v>
      </c>
      <c r="T14" s="13">
        <f t="shared" si="1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9">
        <f t="shared" si="2"/>
        <v>60.95</v>
      </c>
      <c r="Q15" t="s">
        <v>2037</v>
      </c>
      <c r="R15" t="s">
        <v>2096</v>
      </c>
      <c r="S15" s="13">
        <f t="shared" si="0"/>
        <v>42532.208333333328</v>
      </c>
      <c r="T15" s="13">
        <f t="shared" si="1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9">
        <f t="shared" si="2"/>
        <v>-93.71</v>
      </c>
      <c r="Q16" t="s">
        <v>2037</v>
      </c>
      <c r="R16" t="s">
        <v>2096</v>
      </c>
      <c r="S16" s="13">
        <f t="shared" si="0"/>
        <v>40974.25</v>
      </c>
      <c r="T16" s="13">
        <f t="shared" si="1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9">
        <f t="shared" si="2"/>
        <v>-427.86</v>
      </c>
      <c r="Q17" t="s">
        <v>2040</v>
      </c>
      <c r="R17" t="s">
        <v>2097</v>
      </c>
      <c r="S17" s="13">
        <f t="shared" si="0"/>
        <v>43809.25</v>
      </c>
      <c r="T17" s="13">
        <f t="shared" si="1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9">
        <f t="shared" si="2"/>
        <v>93.41</v>
      </c>
      <c r="Q18" t="s">
        <v>2039</v>
      </c>
      <c r="R18" t="s">
        <v>2098</v>
      </c>
      <c r="S18" s="13">
        <f t="shared" si="0"/>
        <v>41661.25</v>
      </c>
      <c r="T18" s="13">
        <f t="shared" si="1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9">
        <f t="shared" si="2"/>
        <v>502.45</v>
      </c>
      <c r="Q19" t="s">
        <v>2033</v>
      </c>
      <c r="R19" t="s">
        <v>2099</v>
      </c>
      <c r="S19" s="13">
        <f t="shared" si="0"/>
        <v>40555.25</v>
      </c>
      <c r="T19" s="13">
        <f t="shared" si="1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9">
        <f t="shared" si="2"/>
        <v>-30.11</v>
      </c>
      <c r="Q20" t="s">
        <v>2041</v>
      </c>
      <c r="R20" t="s">
        <v>2092</v>
      </c>
      <c r="S20" s="13">
        <f t="shared" si="0"/>
        <v>43351.208333333328</v>
      </c>
      <c r="T20" s="13">
        <f t="shared" si="1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9">
        <f t="shared" si="2"/>
        <v>-321.69</v>
      </c>
      <c r="Q21" t="s">
        <v>2041</v>
      </c>
      <c r="R21" t="s">
        <v>2092</v>
      </c>
      <c r="S21" s="13">
        <f t="shared" si="0"/>
        <v>43528.25</v>
      </c>
      <c r="T21" s="13">
        <f t="shared" si="1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9">
        <f t="shared" si="2"/>
        <v>161.36000000000001</v>
      </c>
      <c r="Q22" t="s">
        <v>2033</v>
      </c>
      <c r="R22" t="s">
        <v>2095</v>
      </c>
      <c r="S22" s="13">
        <f t="shared" si="0"/>
        <v>41848.208333333336</v>
      </c>
      <c r="T22" s="13">
        <f t="shared" si="1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9">
        <f t="shared" si="2"/>
        <v>-554.66999999999996</v>
      </c>
      <c r="Q23" t="s">
        <v>2041</v>
      </c>
      <c r="R23" t="s">
        <v>2092</v>
      </c>
      <c r="S23" s="13">
        <f t="shared" si="0"/>
        <v>40770.208333333336</v>
      </c>
      <c r="T23" s="13">
        <f t="shared" si="1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9">
        <f t="shared" si="2"/>
        <v>165.9</v>
      </c>
      <c r="Q24" t="s">
        <v>2041</v>
      </c>
      <c r="R24" t="s">
        <v>2092</v>
      </c>
      <c r="S24" s="13">
        <f t="shared" si="0"/>
        <v>43193.208333333328</v>
      </c>
      <c r="T24" s="13">
        <f t="shared" si="1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9">
        <f t="shared" si="2"/>
        <v>104.42</v>
      </c>
      <c r="Q25" t="s">
        <v>2033</v>
      </c>
      <c r="R25" t="s">
        <v>2093</v>
      </c>
      <c r="S25" s="13">
        <f t="shared" si="0"/>
        <v>43510.25</v>
      </c>
      <c r="T25" s="13">
        <f t="shared" si="1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9">
        <f t="shared" si="2"/>
        <v>118.57</v>
      </c>
      <c r="Q26" t="s">
        <v>2040</v>
      </c>
      <c r="R26" t="s">
        <v>2097</v>
      </c>
      <c r="S26" s="13">
        <f t="shared" si="0"/>
        <v>41811.208333333336</v>
      </c>
      <c r="T26" s="13">
        <f t="shared" si="1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9">
        <f t="shared" si="2"/>
        <v>64.040000000000006</v>
      </c>
      <c r="Q27" t="s">
        <v>2035</v>
      </c>
      <c r="R27" t="s">
        <v>2100</v>
      </c>
      <c r="S27" s="13">
        <f t="shared" si="0"/>
        <v>40681.208333333336</v>
      </c>
      <c r="T27" s="13">
        <f t="shared" si="1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9">
        <f t="shared" si="2"/>
        <v>-556.86</v>
      </c>
      <c r="Q28" t="s">
        <v>2041</v>
      </c>
      <c r="R28" t="s">
        <v>2092</v>
      </c>
      <c r="S28" s="13">
        <f t="shared" si="0"/>
        <v>43312.208333333328</v>
      </c>
      <c r="T28" s="13">
        <f t="shared" si="1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9">
        <f t="shared" si="2"/>
        <v>-4.01</v>
      </c>
      <c r="Q29" t="s">
        <v>2037</v>
      </c>
      <c r="R29" t="s">
        <v>2090</v>
      </c>
      <c r="S29" s="13">
        <f t="shared" si="0"/>
        <v>42280.208333333328</v>
      </c>
      <c r="T29" s="13">
        <f t="shared" si="1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9">
        <f t="shared" si="2"/>
        <v>68.349999999999994</v>
      </c>
      <c r="Q30" t="s">
        <v>2041</v>
      </c>
      <c r="R30" t="s">
        <v>2092</v>
      </c>
      <c r="S30" s="13">
        <f t="shared" si="0"/>
        <v>40218.25</v>
      </c>
      <c r="T30" s="13">
        <f t="shared" si="1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9">
        <f t="shared" si="2"/>
        <v>1050.6500000000001</v>
      </c>
      <c r="Q31" t="s">
        <v>2033</v>
      </c>
      <c r="R31" t="s">
        <v>2101</v>
      </c>
      <c r="S31" s="13">
        <f t="shared" si="0"/>
        <v>43301.208333333328</v>
      </c>
      <c r="T31" s="13">
        <f t="shared" si="1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9">
        <f t="shared" si="2"/>
        <v>54.55</v>
      </c>
      <c r="Q32" t="s">
        <v>2033</v>
      </c>
      <c r="R32" t="s">
        <v>2099</v>
      </c>
      <c r="S32" s="13">
        <f t="shared" si="0"/>
        <v>43609.208333333328</v>
      </c>
      <c r="T32" s="13">
        <f t="shared" si="1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9">
        <f t="shared" si="2"/>
        <v>73.5</v>
      </c>
      <c r="Q33" t="s">
        <v>2035</v>
      </c>
      <c r="R33" t="s">
        <v>2100</v>
      </c>
      <c r="S33" s="13">
        <f t="shared" si="0"/>
        <v>42374.25</v>
      </c>
      <c r="T33" s="13">
        <f t="shared" si="1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9">
        <f t="shared" si="2"/>
        <v>-133.24</v>
      </c>
      <c r="Q34" t="s">
        <v>2033</v>
      </c>
      <c r="R34" t="s">
        <v>2093</v>
      </c>
      <c r="S34" s="13">
        <f t="shared" si="0"/>
        <v>43110.25</v>
      </c>
      <c r="T34" s="13">
        <f t="shared" si="1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9">
        <f t="shared" si="2"/>
        <v>1394.66</v>
      </c>
      <c r="Q35" t="s">
        <v>2041</v>
      </c>
      <c r="R35" t="s">
        <v>2092</v>
      </c>
      <c r="S35" s="13">
        <f t="shared" si="0"/>
        <v>41917.208333333336</v>
      </c>
      <c r="T35" s="13">
        <f t="shared" si="1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9">
        <f t="shared" si="2"/>
        <v>47.25</v>
      </c>
      <c r="Q36" t="s">
        <v>2033</v>
      </c>
      <c r="R36" t="s">
        <v>2093</v>
      </c>
      <c r="S36" s="13">
        <f t="shared" si="0"/>
        <v>42817.208333333328</v>
      </c>
      <c r="T36" s="13">
        <f t="shared" si="1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9">
        <f t="shared" si="2"/>
        <v>631.28</v>
      </c>
      <c r="Q37" t="s">
        <v>2033</v>
      </c>
      <c r="R37" t="s">
        <v>2095</v>
      </c>
      <c r="S37" s="13">
        <f t="shared" si="0"/>
        <v>43484.25</v>
      </c>
      <c r="T37" s="13">
        <f t="shared" si="1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9">
        <f t="shared" si="2"/>
        <v>4.01</v>
      </c>
      <c r="Q38" t="s">
        <v>2041</v>
      </c>
      <c r="R38" t="s">
        <v>2092</v>
      </c>
      <c r="S38" s="13">
        <f t="shared" si="0"/>
        <v>40600.25</v>
      </c>
      <c r="T38" s="13">
        <f t="shared" si="1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9">
        <f t="shared" si="2"/>
        <v>32.39</v>
      </c>
      <c r="Q39" t="s">
        <v>2039</v>
      </c>
      <c r="R39" t="s">
        <v>2102</v>
      </c>
      <c r="S39" s="13">
        <f t="shared" si="0"/>
        <v>43744.208333333328</v>
      </c>
      <c r="T39" s="13">
        <f t="shared" si="1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9">
        <f t="shared" si="2"/>
        <v>69.849999999999994</v>
      </c>
      <c r="Q40" t="s">
        <v>2038</v>
      </c>
      <c r="R40" t="s">
        <v>2103</v>
      </c>
      <c r="S40" s="13">
        <f t="shared" si="0"/>
        <v>40469.208333333336</v>
      </c>
      <c r="T40" s="13">
        <f t="shared" si="1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9">
        <f t="shared" si="2"/>
        <v>-48.73</v>
      </c>
      <c r="Q41" t="s">
        <v>2041</v>
      </c>
      <c r="R41" t="s">
        <v>2092</v>
      </c>
      <c r="S41" s="13">
        <f t="shared" si="0"/>
        <v>41330.25</v>
      </c>
      <c r="T41" s="13">
        <f t="shared" si="1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9">
        <f t="shared" si="2"/>
        <v>60.78</v>
      </c>
      <c r="Q42" t="s">
        <v>2040</v>
      </c>
      <c r="R42" t="s">
        <v>2097</v>
      </c>
      <c r="S42" s="13">
        <f t="shared" si="0"/>
        <v>40334.208333333336</v>
      </c>
      <c r="T42" s="13">
        <f t="shared" si="1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9">
        <f t="shared" si="2"/>
        <v>63.24</v>
      </c>
      <c r="Q43" t="s">
        <v>2037</v>
      </c>
      <c r="R43" t="s">
        <v>2090</v>
      </c>
      <c r="S43" s="13">
        <f t="shared" si="0"/>
        <v>41156.208333333336</v>
      </c>
      <c r="T43" s="13">
        <f t="shared" si="1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9">
        <f t="shared" si="2"/>
        <v>61.91</v>
      </c>
      <c r="Q44" t="s">
        <v>2034</v>
      </c>
      <c r="R44" t="s">
        <v>2089</v>
      </c>
      <c r="S44" s="13">
        <f t="shared" si="0"/>
        <v>40728.208333333336</v>
      </c>
      <c r="T44" s="13">
        <f t="shared" si="1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9">
        <f t="shared" si="2"/>
        <v>775.17</v>
      </c>
      <c r="Q45" t="s">
        <v>2039</v>
      </c>
      <c r="R45" t="s">
        <v>2104</v>
      </c>
      <c r="S45" s="13">
        <f t="shared" si="0"/>
        <v>41844.208333333336</v>
      </c>
      <c r="T45" s="13">
        <f t="shared" si="1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9">
        <f t="shared" si="2"/>
        <v>89.41</v>
      </c>
      <c r="Q46" t="s">
        <v>2039</v>
      </c>
      <c r="R46" t="s">
        <v>2102</v>
      </c>
      <c r="S46" s="13">
        <f t="shared" si="0"/>
        <v>43541.208333333328</v>
      </c>
      <c r="T46" s="13">
        <f t="shared" si="1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9">
        <f t="shared" si="2"/>
        <v>-49.7</v>
      </c>
      <c r="Q47" t="s">
        <v>2041</v>
      </c>
      <c r="R47" t="s">
        <v>2092</v>
      </c>
      <c r="S47" s="13">
        <f t="shared" si="0"/>
        <v>42676.208333333328</v>
      </c>
      <c r="T47" s="13">
        <f t="shared" si="1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9">
        <f t="shared" si="2"/>
        <v>5.47</v>
      </c>
      <c r="Q48" t="s">
        <v>2037</v>
      </c>
      <c r="R48" t="s">
        <v>2090</v>
      </c>
      <c r="S48" s="13">
        <f t="shared" si="0"/>
        <v>40367.208333333336</v>
      </c>
      <c r="T48" s="13">
        <f t="shared" si="1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9">
        <f t="shared" si="2"/>
        <v>56.29</v>
      </c>
      <c r="Q49" t="s">
        <v>2041</v>
      </c>
      <c r="R49" t="s">
        <v>2092</v>
      </c>
      <c r="S49" s="13">
        <f t="shared" si="0"/>
        <v>41727.208333333336</v>
      </c>
      <c r="T49" s="13">
        <f t="shared" si="1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9">
        <f t="shared" si="2"/>
        <v>955.62</v>
      </c>
      <c r="Q50" t="s">
        <v>2041</v>
      </c>
      <c r="R50" t="s">
        <v>2092</v>
      </c>
      <c r="S50" s="13">
        <f t="shared" si="0"/>
        <v>42180.208333333328</v>
      </c>
      <c r="T50" s="13">
        <f t="shared" si="1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9">
        <f t="shared" si="2"/>
        <v>64.53</v>
      </c>
      <c r="Q51" t="s">
        <v>2037</v>
      </c>
      <c r="R51" t="s">
        <v>2090</v>
      </c>
      <c r="S51" s="13">
        <f t="shared" si="0"/>
        <v>43758.208333333328</v>
      </c>
      <c r="T51" s="13">
        <f t="shared" si="1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9">
        <f t="shared" si="2"/>
        <v>-0.98</v>
      </c>
      <c r="Q52" t="s">
        <v>2037</v>
      </c>
      <c r="R52" t="s">
        <v>2105</v>
      </c>
      <c r="S52" s="13">
        <f t="shared" si="0"/>
        <v>41487.208333333336</v>
      </c>
      <c r="T52" s="13">
        <f t="shared" si="1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9">
        <f t="shared" si="2"/>
        <v>-128.57</v>
      </c>
      <c r="Q53" t="s">
        <v>2040</v>
      </c>
      <c r="R53" t="s">
        <v>2097</v>
      </c>
      <c r="S53" s="13">
        <f t="shared" si="0"/>
        <v>40995.208333333336</v>
      </c>
      <c r="T53" s="13">
        <f t="shared" si="1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9">
        <f t="shared" si="2"/>
        <v>-47.41</v>
      </c>
      <c r="Q54" t="s">
        <v>2041</v>
      </c>
      <c r="R54" t="s">
        <v>2092</v>
      </c>
      <c r="S54" s="13">
        <f t="shared" si="0"/>
        <v>40436.208333333336</v>
      </c>
      <c r="T54" s="13">
        <f t="shared" si="1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9">
        <f t="shared" si="2"/>
        <v>35.56</v>
      </c>
      <c r="Q55" t="s">
        <v>2033</v>
      </c>
      <c r="R55" t="s">
        <v>2095</v>
      </c>
      <c r="S55" s="13">
        <f t="shared" si="0"/>
        <v>41779.208333333336</v>
      </c>
      <c r="T55" s="13">
        <f t="shared" si="1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9">
        <f t="shared" si="2"/>
        <v>-6.08</v>
      </c>
      <c r="Q56" t="s">
        <v>2040</v>
      </c>
      <c r="R56" t="s">
        <v>2097</v>
      </c>
      <c r="S56" s="13">
        <f t="shared" si="0"/>
        <v>43170.25</v>
      </c>
      <c r="T56" s="13">
        <f t="shared" si="1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9">
        <f t="shared" si="2"/>
        <v>51.46</v>
      </c>
      <c r="Q57" t="s">
        <v>2037</v>
      </c>
      <c r="R57" t="s">
        <v>2106</v>
      </c>
      <c r="S57" s="13">
        <f t="shared" si="0"/>
        <v>43311.208333333328</v>
      </c>
      <c r="T57" s="13">
        <f t="shared" si="1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9">
        <f t="shared" si="2"/>
        <v>34.93</v>
      </c>
      <c r="Q58" t="s">
        <v>2040</v>
      </c>
      <c r="R58" t="s">
        <v>2097</v>
      </c>
      <c r="S58" s="13">
        <f t="shared" si="0"/>
        <v>42014.25</v>
      </c>
      <c r="T58" s="13">
        <f t="shared" si="1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9">
        <f t="shared" si="2"/>
        <v>33.43</v>
      </c>
      <c r="Q59" t="s">
        <v>2035</v>
      </c>
      <c r="R59" t="s">
        <v>2100</v>
      </c>
      <c r="S59" s="13">
        <f t="shared" si="0"/>
        <v>42979.208333333328</v>
      </c>
      <c r="T59" s="13">
        <f t="shared" si="1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9">
        <f t="shared" si="2"/>
        <v>34.32</v>
      </c>
      <c r="Q60" t="s">
        <v>2041</v>
      </c>
      <c r="R60" t="s">
        <v>2092</v>
      </c>
      <c r="S60" s="13">
        <f t="shared" si="0"/>
        <v>42268.208333333328</v>
      </c>
      <c r="T60" s="13">
        <f t="shared" si="1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9">
        <f t="shared" si="2"/>
        <v>24.51</v>
      </c>
      <c r="Q61" t="s">
        <v>2041</v>
      </c>
      <c r="R61" t="s">
        <v>2092</v>
      </c>
      <c r="S61" s="13">
        <f t="shared" si="0"/>
        <v>42898.208333333328</v>
      </c>
      <c r="T61" s="13">
        <f t="shared" si="1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9">
        <f t="shared" si="2"/>
        <v>417.97</v>
      </c>
      <c r="Q62" t="s">
        <v>2041</v>
      </c>
      <c r="R62" t="s">
        <v>2092</v>
      </c>
      <c r="S62" s="13">
        <f t="shared" si="0"/>
        <v>41107.208333333336</v>
      </c>
      <c r="T62" s="13">
        <f t="shared" si="1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9">
        <f t="shared" si="2"/>
        <v>-144.5</v>
      </c>
      <c r="Q63" t="s">
        <v>2041</v>
      </c>
      <c r="R63" t="s">
        <v>2092</v>
      </c>
      <c r="S63" s="13">
        <f t="shared" si="0"/>
        <v>40595.25</v>
      </c>
      <c r="T63" s="13">
        <f t="shared" si="1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9">
        <f t="shared" si="2"/>
        <v>124.52</v>
      </c>
      <c r="Q64" t="s">
        <v>2040</v>
      </c>
      <c r="R64" t="s">
        <v>2091</v>
      </c>
      <c r="S64" s="13">
        <f t="shared" si="0"/>
        <v>42160.208333333328</v>
      </c>
      <c r="T64" s="13">
        <f t="shared" si="1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9">
        <f t="shared" si="2"/>
        <v>-41.43</v>
      </c>
      <c r="Q65" t="s">
        <v>2041</v>
      </c>
      <c r="R65" t="s">
        <v>2092</v>
      </c>
      <c r="S65" s="13">
        <f t="shared" si="0"/>
        <v>42853.208333333328</v>
      </c>
      <c r="T65" s="13">
        <f t="shared" si="1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9">
        <f t="shared" si="2"/>
        <v>-0.66</v>
      </c>
      <c r="Q66" t="s">
        <v>2040</v>
      </c>
      <c r="R66" t="s">
        <v>2091</v>
      </c>
      <c r="S66" s="13">
        <f t="shared" si="0"/>
        <v>43283.208333333328</v>
      </c>
      <c r="T66" s="13">
        <f t="shared" si="1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9">
        <f t="shared" si="2"/>
        <v>83.05</v>
      </c>
      <c r="Q67" t="s">
        <v>2041</v>
      </c>
      <c r="R67" t="s">
        <v>2092</v>
      </c>
      <c r="S67" s="13">
        <f t="shared" ref="S67:S130" si="3">(((J67/60)/60)/24)+DATE(1970,1,1)</f>
        <v>40570.25</v>
      </c>
      <c r="T67" s="13">
        <f t="shared" ref="T67:T130" si="4">(((K67/60)/60)/24+DATE(1970,1,1))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9">
        <f t="shared" si="2"/>
        <v>-15.93</v>
      </c>
      <c r="Q68" t="s">
        <v>2041</v>
      </c>
      <c r="R68" t="s">
        <v>2092</v>
      </c>
      <c r="S68" s="13">
        <f t="shared" si="3"/>
        <v>42102.208333333328</v>
      </c>
      <c r="T68" s="13">
        <f t="shared" si="4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9">
        <f t="shared" ref="O69:O132" si="5">(E69-D69)/100</f>
        <v>452.92</v>
      </c>
      <c r="Q69" t="s">
        <v>2040</v>
      </c>
      <c r="R69" t="s">
        <v>2097</v>
      </c>
      <c r="S69" s="13">
        <f t="shared" si="3"/>
        <v>40203.25</v>
      </c>
      <c r="T69" s="13">
        <f t="shared" si="4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9">
        <f t="shared" si="5"/>
        <v>88.08</v>
      </c>
      <c r="Q70" t="s">
        <v>2041</v>
      </c>
      <c r="R70" t="s">
        <v>2092</v>
      </c>
      <c r="S70" s="13">
        <f t="shared" si="3"/>
        <v>42943.208333333328</v>
      </c>
      <c r="T70" s="13">
        <f t="shared" si="4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9">
        <f t="shared" si="5"/>
        <v>-59.99</v>
      </c>
      <c r="Q71" t="s">
        <v>2041</v>
      </c>
      <c r="R71" t="s">
        <v>2092</v>
      </c>
      <c r="S71" s="13">
        <f t="shared" si="3"/>
        <v>40531.25</v>
      </c>
      <c r="T71" s="13">
        <f t="shared" si="4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9">
        <f t="shared" si="5"/>
        <v>303.89</v>
      </c>
      <c r="Q72" t="s">
        <v>2041</v>
      </c>
      <c r="R72" t="s">
        <v>2092</v>
      </c>
      <c r="S72" s="13">
        <f t="shared" si="3"/>
        <v>40484.208333333336</v>
      </c>
      <c r="T72" s="13">
        <f t="shared" si="4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9">
        <f t="shared" si="5"/>
        <v>4.84</v>
      </c>
      <c r="Q73" t="s">
        <v>2041</v>
      </c>
      <c r="R73" t="s">
        <v>2092</v>
      </c>
      <c r="S73" s="13">
        <f t="shared" si="3"/>
        <v>43799.25</v>
      </c>
      <c r="T73" s="13">
        <f t="shared" si="4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9">
        <f t="shared" si="5"/>
        <v>34.22</v>
      </c>
      <c r="Q74" t="s">
        <v>2033</v>
      </c>
      <c r="R74" t="s">
        <v>2099</v>
      </c>
      <c r="S74" s="13">
        <f t="shared" si="3"/>
        <v>42186.208333333328</v>
      </c>
      <c r="T74" s="13">
        <f t="shared" si="4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9">
        <f t="shared" si="5"/>
        <v>78.53</v>
      </c>
      <c r="Q75" t="s">
        <v>2037</v>
      </c>
      <c r="R75" t="s">
        <v>2106</v>
      </c>
      <c r="S75" s="13">
        <f t="shared" si="3"/>
        <v>42701.25</v>
      </c>
      <c r="T75" s="13">
        <f t="shared" si="4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9">
        <f t="shared" si="5"/>
        <v>8.76</v>
      </c>
      <c r="Q76" t="s">
        <v>2037</v>
      </c>
      <c r="R76" t="s">
        <v>2105</v>
      </c>
      <c r="S76" s="13">
        <f t="shared" si="3"/>
        <v>42456.208333333328</v>
      </c>
      <c r="T76" s="13">
        <f t="shared" si="4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9">
        <f t="shared" si="5"/>
        <v>49.06</v>
      </c>
      <c r="Q77" t="s">
        <v>2038</v>
      </c>
      <c r="R77" t="s">
        <v>2103</v>
      </c>
      <c r="S77" s="13">
        <f t="shared" si="3"/>
        <v>43296.208333333328</v>
      </c>
      <c r="T77" s="13">
        <f t="shared" si="4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9">
        <f t="shared" si="5"/>
        <v>-269.07</v>
      </c>
      <c r="Q78" t="s">
        <v>2041</v>
      </c>
      <c r="R78" t="s">
        <v>2092</v>
      </c>
      <c r="S78" s="13">
        <f t="shared" si="3"/>
        <v>42027.25</v>
      </c>
      <c r="T78" s="13">
        <f t="shared" si="4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9">
        <f t="shared" si="5"/>
        <v>-50.4</v>
      </c>
      <c r="Q79" t="s">
        <v>2033</v>
      </c>
      <c r="R79" t="s">
        <v>2099</v>
      </c>
      <c r="S79" s="13">
        <f t="shared" si="3"/>
        <v>40448.208333333336</v>
      </c>
      <c r="T79" s="13">
        <f t="shared" si="4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9">
        <f t="shared" si="5"/>
        <v>90.36</v>
      </c>
      <c r="Q80" t="s">
        <v>2039</v>
      </c>
      <c r="R80" t="s">
        <v>2107</v>
      </c>
      <c r="S80" s="13">
        <f t="shared" si="3"/>
        <v>43206.208333333328</v>
      </c>
      <c r="T80" s="13">
        <f t="shared" si="4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9">
        <f t="shared" si="5"/>
        <v>-175.72</v>
      </c>
      <c r="Q81" t="s">
        <v>2041</v>
      </c>
      <c r="R81" t="s">
        <v>2092</v>
      </c>
      <c r="S81" s="13">
        <f t="shared" si="3"/>
        <v>43267.208333333328</v>
      </c>
      <c r="T81" s="13">
        <f t="shared" si="4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9">
        <f t="shared" si="5"/>
        <v>59.12</v>
      </c>
      <c r="Q82" t="s">
        <v>2035</v>
      </c>
      <c r="R82" t="s">
        <v>2100</v>
      </c>
      <c r="S82" s="13">
        <f t="shared" si="3"/>
        <v>42976.208333333328</v>
      </c>
      <c r="T82" s="13">
        <f t="shared" si="4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9">
        <f t="shared" si="5"/>
        <v>210.57</v>
      </c>
      <c r="Q83" t="s">
        <v>2037</v>
      </c>
      <c r="R83" t="s">
        <v>2090</v>
      </c>
      <c r="S83" s="13">
        <f t="shared" si="3"/>
        <v>43062.25</v>
      </c>
      <c r="T83" s="13">
        <f t="shared" si="4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9">
        <f t="shared" si="5"/>
        <v>139.72999999999999</v>
      </c>
      <c r="Q84" t="s">
        <v>2035</v>
      </c>
      <c r="R84" t="s">
        <v>2100</v>
      </c>
      <c r="S84" s="13">
        <f t="shared" si="3"/>
        <v>43482.25</v>
      </c>
      <c r="T84" s="13">
        <f t="shared" si="4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9">
        <f t="shared" si="5"/>
        <v>-664.04</v>
      </c>
      <c r="Q85" t="s">
        <v>2037</v>
      </c>
      <c r="R85" t="s">
        <v>2094</v>
      </c>
      <c r="S85" s="13">
        <f t="shared" si="3"/>
        <v>42579.208333333328</v>
      </c>
      <c r="T85" s="13">
        <f t="shared" si="4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9">
        <f t="shared" si="5"/>
        <v>101.64</v>
      </c>
      <c r="Q86" t="s">
        <v>2040</v>
      </c>
      <c r="R86" t="s">
        <v>2097</v>
      </c>
      <c r="S86" s="13">
        <f t="shared" si="3"/>
        <v>41118.208333333336</v>
      </c>
      <c r="T86" s="13">
        <f t="shared" si="4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9">
        <f t="shared" si="5"/>
        <v>15.3</v>
      </c>
      <c r="Q87" t="s">
        <v>2037</v>
      </c>
      <c r="R87" t="s">
        <v>2096</v>
      </c>
      <c r="S87" s="13">
        <f t="shared" si="3"/>
        <v>40797.208333333336</v>
      </c>
      <c r="T87" s="13">
        <f t="shared" si="4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9">
        <f t="shared" si="5"/>
        <v>50.05</v>
      </c>
      <c r="Q88" t="s">
        <v>2041</v>
      </c>
      <c r="R88" t="s">
        <v>2092</v>
      </c>
      <c r="S88" s="13">
        <f t="shared" si="3"/>
        <v>42128.208333333328</v>
      </c>
      <c r="T88" s="13">
        <f t="shared" si="4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9">
        <f t="shared" si="5"/>
        <v>-754.6</v>
      </c>
      <c r="Q89" t="s">
        <v>2037</v>
      </c>
      <c r="R89" t="s">
        <v>2090</v>
      </c>
      <c r="S89" s="13">
        <f t="shared" si="3"/>
        <v>40610.25</v>
      </c>
      <c r="T89" s="13">
        <f t="shared" si="4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9">
        <f t="shared" si="5"/>
        <v>77.16</v>
      </c>
      <c r="Q90" t="s">
        <v>2039</v>
      </c>
      <c r="R90" t="s">
        <v>2107</v>
      </c>
      <c r="S90" s="13">
        <f t="shared" si="3"/>
        <v>42110.208333333328</v>
      </c>
      <c r="T90" s="13">
        <f t="shared" si="4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9">
        <f t="shared" si="5"/>
        <v>51.88</v>
      </c>
      <c r="Q91" t="s">
        <v>2041</v>
      </c>
      <c r="R91" t="s">
        <v>2092</v>
      </c>
      <c r="S91" s="13">
        <f t="shared" si="3"/>
        <v>40283.208333333336</v>
      </c>
      <c r="T91" s="13">
        <f t="shared" si="4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9">
        <f t="shared" si="5"/>
        <v>-16.68</v>
      </c>
      <c r="Q92" t="s">
        <v>2041</v>
      </c>
      <c r="R92" t="s">
        <v>2092</v>
      </c>
      <c r="S92" s="13">
        <f t="shared" si="3"/>
        <v>42425.25</v>
      </c>
      <c r="T92" s="13">
        <f t="shared" si="4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9">
        <f t="shared" si="5"/>
        <v>-796.12</v>
      </c>
      <c r="Q93" t="s">
        <v>2039</v>
      </c>
      <c r="R93" t="s">
        <v>2107</v>
      </c>
      <c r="S93" s="13">
        <f t="shared" si="3"/>
        <v>42588.208333333328</v>
      </c>
      <c r="T93" s="13">
        <f t="shared" si="4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9">
        <f t="shared" si="5"/>
        <v>317.75</v>
      </c>
      <c r="Q94" t="s">
        <v>2035</v>
      </c>
      <c r="R94" t="s">
        <v>2100</v>
      </c>
      <c r="S94" s="13">
        <f t="shared" si="3"/>
        <v>40352.208333333336</v>
      </c>
      <c r="T94" s="13">
        <f t="shared" si="4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9">
        <f t="shared" si="5"/>
        <v>-429.23</v>
      </c>
      <c r="Q95" t="s">
        <v>2041</v>
      </c>
      <c r="R95" t="s">
        <v>2092</v>
      </c>
      <c r="S95" s="13">
        <f t="shared" si="3"/>
        <v>41202.208333333336</v>
      </c>
      <c r="T95" s="13">
        <f t="shared" si="4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9">
        <f t="shared" si="5"/>
        <v>59.07</v>
      </c>
      <c r="Q96" t="s">
        <v>2040</v>
      </c>
      <c r="R96" t="s">
        <v>2091</v>
      </c>
      <c r="S96" s="13">
        <f t="shared" si="3"/>
        <v>43562.208333333328</v>
      </c>
      <c r="T96" s="13">
        <f t="shared" si="4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9">
        <f t="shared" si="5"/>
        <v>1.17</v>
      </c>
      <c r="Q97" t="s">
        <v>2033</v>
      </c>
      <c r="R97" t="s">
        <v>2093</v>
      </c>
      <c r="S97" s="13">
        <f t="shared" si="3"/>
        <v>43752.208333333328</v>
      </c>
      <c r="T97" s="13">
        <f t="shared" si="4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9">
        <f t="shared" si="5"/>
        <v>818.13</v>
      </c>
      <c r="Q98" t="s">
        <v>2041</v>
      </c>
      <c r="R98" t="s">
        <v>2092</v>
      </c>
      <c r="S98" s="13">
        <f t="shared" si="3"/>
        <v>40612.25</v>
      </c>
      <c r="T98" s="13">
        <f t="shared" si="4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9">
        <f t="shared" si="5"/>
        <v>107.47</v>
      </c>
      <c r="Q99" t="s">
        <v>2034</v>
      </c>
      <c r="R99" t="s">
        <v>2089</v>
      </c>
      <c r="S99" s="13">
        <f t="shared" si="3"/>
        <v>42180.208333333328</v>
      </c>
      <c r="T99" s="13">
        <f t="shared" si="4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9">
        <f t="shared" si="5"/>
        <v>-648.49</v>
      </c>
      <c r="Q100" t="s">
        <v>2035</v>
      </c>
      <c r="R100" t="s">
        <v>2100</v>
      </c>
      <c r="S100" s="13">
        <f t="shared" si="3"/>
        <v>42212.208333333328</v>
      </c>
      <c r="T100" s="13">
        <f t="shared" si="4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9">
        <f t="shared" si="5"/>
        <v>73.510000000000005</v>
      </c>
      <c r="Q101" t="s">
        <v>2041</v>
      </c>
      <c r="R101" t="s">
        <v>2092</v>
      </c>
      <c r="S101" s="13">
        <f t="shared" si="3"/>
        <v>41968.25</v>
      </c>
      <c r="T101" s="13">
        <f t="shared" si="4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9">
        <f t="shared" si="5"/>
        <v>-0.99</v>
      </c>
      <c r="Q102" t="s">
        <v>2041</v>
      </c>
      <c r="R102" t="s">
        <v>2092</v>
      </c>
      <c r="S102" s="13">
        <f t="shared" si="3"/>
        <v>40835.208333333336</v>
      </c>
      <c r="T102" s="13">
        <f t="shared" si="4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9">
        <f t="shared" si="5"/>
        <v>82.93</v>
      </c>
      <c r="Q103" t="s">
        <v>2037</v>
      </c>
      <c r="R103" t="s">
        <v>2094</v>
      </c>
      <c r="S103" s="13">
        <f t="shared" si="3"/>
        <v>42056.25</v>
      </c>
      <c r="T103" s="13">
        <f t="shared" si="4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9">
        <f t="shared" si="5"/>
        <v>67.22</v>
      </c>
      <c r="Q104" t="s">
        <v>2040</v>
      </c>
      <c r="R104" t="s">
        <v>2097</v>
      </c>
      <c r="S104" s="13">
        <f t="shared" si="3"/>
        <v>43234.208333333328</v>
      </c>
      <c r="T104" s="13">
        <f t="shared" si="4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9">
        <f t="shared" si="5"/>
        <v>-75.39</v>
      </c>
      <c r="Q105" t="s">
        <v>2037</v>
      </c>
      <c r="R105" t="s">
        <v>2094</v>
      </c>
      <c r="S105" s="13">
        <f t="shared" si="3"/>
        <v>40475.208333333336</v>
      </c>
      <c r="T105" s="13">
        <f t="shared" si="4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9">
        <f t="shared" si="5"/>
        <v>514.23</v>
      </c>
      <c r="Q106" t="s">
        <v>2037</v>
      </c>
      <c r="R106" t="s">
        <v>2096</v>
      </c>
      <c r="S106" s="13">
        <f t="shared" si="3"/>
        <v>42878.208333333328</v>
      </c>
      <c r="T106" s="13">
        <f t="shared" si="4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9">
        <f t="shared" si="5"/>
        <v>30.29</v>
      </c>
      <c r="Q107" t="s">
        <v>2040</v>
      </c>
      <c r="R107" t="s">
        <v>2091</v>
      </c>
      <c r="S107" s="13">
        <f t="shared" si="3"/>
        <v>41366.208333333336</v>
      </c>
      <c r="T107" s="13">
        <f t="shared" si="4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9">
        <f t="shared" si="5"/>
        <v>101.06</v>
      </c>
      <c r="Q108" t="s">
        <v>2041</v>
      </c>
      <c r="R108" t="s">
        <v>2092</v>
      </c>
      <c r="S108" s="13">
        <f t="shared" si="3"/>
        <v>43716.208333333328</v>
      </c>
      <c r="T108" s="13">
        <f t="shared" si="4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9">
        <f t="shared" si="5"/>
        <v>30.27</v>
      </c>
      <c r="Q109" t="s">
        <v>2041</v>
      </c>
      <c r="R109" t="s">
        <v>2092</v>
      </c>
      <c r="S109" s="13">
        <f t="shared" si="3"/>
        <v>43213.208333333328</v>
      </c>
      <c r="T109" s="13">
        <f t="shared" si="4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9">
        <f t="shared" si="5"/>
        <v>74.290000000000006</v>
      </c>
      <c r="Q110" t="s">
        <v>2033</v>
      </c>
      <c r="R110" t="s">
        <v>2093</v>
      </c>
      <c r="S110" s="13">
        <f t="shared" si="3"/>
        <v>41005.208333333336</v>
      </c>
      <c r="T110" s="13">
        <f t="shared" si="4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9">
        <f t="shared" si="5"/>
        <v>-21.21</v>
      </c>
      <c r="Q111" t="s">
        <v>2033</v>
      </c>
      <c r="R111" t="s">
        <v>2108</v>
      </c>
      <c r="S111" s="13">
        <f t="shared" si="3"/>
        <v>41651.25</v>
      </c>
      <c r="T111" s="13">
        <f t="shared" si="4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9">
        <f t="shared" si="5"/>
        <v>-1210.93</v>
      </c>
      <c r="Q112" t="s">
        <v>2034</v>
      </c>
      <c r="R112" t="s">
        <v>2089</v>
      </c>
      <c r="S112" s="13">
        <f t="shared" si="3"/>
        <v>43354.208333333328</v>
      </c>
      <c r="T112" s="13">
        <f t="shared" si="4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9">
        <f t="shared" si="5"/>
        <v>122.53</v>
      </c>
      <c r="Q113" t="s">
        <v>2039</v>
      </c>
      <c r="R113" t="s">
        <v>2104</v>
      </c>
      <c r="S113" s="13">
        <f t="shared" si="3"/>
        <v>41174.208333333336</v>
      </c>
      <c r="T113" s="13">
        <f t="shared" si="4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9">
        <f t="shared" si="5"/>
        <v>79.349999999999994</v>
      </c>
      <c r="Q114" t="s">
        <v>2040</v>
      </c>
      <c r="R114" t="s">
        <v>2091</v>
      </c>
      <c r="S114" s="13">
        <f t="shared" si="3"/>
        <v>41875.208333333336</v>
      </c>
      <c r="T114" s="13">
        <f t="shared" si="4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9">
        <f t="shared" si="5"/>
        <v>91.37</v>
      </c>
      <c r="Q115" t="s">
        <v>2034</v>
      </c>
      <c r="R115" t="s">
        <v>2089</v>
      </c>
      <c r="S115" s="13">
        <f t="shared" si="3"/>
        <v>42990.208333333328</v>
      </c>
      <c r="T115" s="13">
        <f t="shared" si="4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9">
        <f t="shared" si="5"/>
        <v>119.16</v>
      </c>
      <c r="Q116" t="s">
        <v>2040</v>
      </c>
      <c r="R116" t="s">
        <v>2097</v>
      </c>
      <c r="S116" s="13">
        <f t="shared" si="3"/>
        <v>43564.208333333328</v>
      </c>
      <c r="T116" s="13">
        <f t="shared" si="4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9">
        <f t="shared" si="5"/>
        <v>-213.18</v>
      </c>
      <c r="Q117" t="s">
        <v>2039</v>
      </c>
      <c r="R117" t="s">
        <v>2102</v>
      </c>
      <c r="S117" s="13">
        <f t="shared" si="3"/>
        <v>43056.25</v>
      </c>
      <c r="T117" s="13">
        <f t="shared" si="4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9">
        <f t="shared" si="5"/>
        <v>-8.64</v>
      </c>
      <c r="Q118" t="s">
        <v>2041</v>
      </c>
      <c r="R118" t="s">
        <v>2092</v>
      </c>
      <c r="S118" s="13">
        <f t="shared" si="3"/>
        <v>42265.208333333328</v>
      </c>
      <c r="T118" s="13">
        <f t="shared" si="4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9">
        <f t="shared" si="5"/>
        <v>36.229999999999997</v>
      </c>
      <c r="Q119" t="s">
        <v>2033</v>
      </c>
      <c r="R119" t="s">
        <v>2108</v>
      </c>
      <c r="S119" s="13">
        <f t="shared" si="3"/>
        <v>40808.208333333336</v>
      </c>
      <c r="T119" s="13">
        <f t="shared" si="4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9">
        <f t="shared" si="5"/>
        <v>9.51</v>
      </c>
      <c r="Q120" t="s">
        <v>2038</v>
      </c>
      <c r="R120" t="s">
        <v>2103</v>
      </c>
      <c r="S120" s="13">
        <f t="shared" si="3"/>
        <v>41665.25</v>
      </c>
      <c r="T120" s="13">
        <f t="shared" si="4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9">
        <f t="shared" si="5"/>
        <v>57.48</v>
      </c>
      <c r="Q121" t="s">
        <v>2033</v>
      </c>
      <c r="R121" t="s">
        <v>2093</v>
      </c>
      <c r="S121" s="13">
        <f t="shared" si="3"/>
        <v>41806.208333333336</v>
      </c>
      <c r="T121" s="13">
        <f t="shared" si="4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9">
        <f t="shared" si="5"/>
        <v>371.72</v>
      </c>
      <c r="Q122" t="s">
        <v>2035</v>
      </c>
      <c r="R122" t="s">
        <v>2109</v>
      </c>
      <c r="S122" s="13">
        <f t="shared" si="3"/>
        <v>42111.208333333328</v>
      </c>
      <c r="T122" s="13">
        <f t="shared" si="4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9">
        <f t="shared" si="5"/>
        <v>540.61</v>
      </c>
      <c r="Q123" t="s">
        <v>2035</v>
      </c>
      <c r="R123" t="s">
        <v>2100</v>
      </c>
      <c r="S123" s="13">
        <f t="shared" si="3"/>
        <v>41917.208333333336</v>
      </c>
      <c r="T123" s="13">
        <f t="shared" si="4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9">
        <f t="shared" si="5"/>
        <v>-487.45</v>
      </c>
      <c r="Q124" t="s">
        <v>2039</v>
      </c>
      <c r="R124" t="s">
        <v>2102</v>
      </c>
      <c r="S124" s="13">
        <f t="shared" si="3"/>
        <v>41970.25</v>
      </c>
      <c r="T124" s="13">
        <f t="shared" si="4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9">
        <f t="shared" si="5"/>
        <v>-1446.08</v>
      </c>
      <c r="Q125" t="s">
        <v>2041</v>
      </c>
      <c r="R125" t="s">
        <v>2092</v>
      </c>
      <c r="S125" s="13">
        <f t="shared" si="3"/>
        <v>42332.25</v>
      </c>
      <c r="T125" s="13">
        <f t="shared" si="4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9">
        <f t="shared" si="5"/>
        <v>69.62</v>
      </c>
      <c r="Q126" t="s">
        <v>2038</v>
      </c>
      <c r="R126" t="s">
        <v>2103</v>
      </c>
      <c r="S126" s="13">
        <f t="shared" si="3"/>
        <v>43598.208333333328</v>
      </c>
      <c r="T126" s="13">
        <f t="shared" si="4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9">
        <f t="shared" si="5"/>
        <v>31.75</v>
      </c>
      <c r="Q127" t="s">
        <v>2041</v>
      </c>
      <c r="R127" t="s">
        <v>2092</v>
      </c>
      <c r="S127" s="13">
        <f t="shared" si="3"/>
        <v>43362.208333333328</v>
      </c>
      <c r="T127" s="13">
        <f t="shared" si="4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9">
        <f t="shared" si="5"/>
        <v>-1105.83</v>
      </c>
      <c r="Q128" t="s">
        <v>2041</v>
      </c>
      <c r="R128" t="s">
        <v>2092</v>
      </c>
      <c r="S128" s="13">
        <f t="shared" si="3"/>
        <v>42596.208333333328</v>
      </c>
      <c r="T128" s="13">
        <f t="shared" si="4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9">
        <f t="shared" si="5"/>
        <v>-501.33</v>
      </c>
      <c r="Q129" t="s">
        <v>2041</v>
      </c>
      <c r="R129" t="s">
        <v>2092</v>
      </c>
      <c r="S129" s="13">
        <f t="shared" si="3"/>
        <v>40310.208333333336</v>
      </c>
      <c r="T129" s="13">
        <f t="shared" si="4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9">
        <f t="shared" si="5"/>
        <v>-280.04000000000002</v>
      </c>
      <c r="Q130" t="s">
        <v>2037</v>
      </c>
      <c r="R130" t="s">
        <v>2090</v>
      </c>
      <c r="S130" s="13">
        <f t="shared" si="3"/>
        <v>40417.208333333336</v>
      </c>
      <c r="T130" s="13">
        <f t="shared" si="4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9">
        <f t="shared" si="5"/>
        <v>-1437.44</v>
      </c>
      <c r="Q131" t="s">
        <v>2034</v>
      </c>
      <c r="R131" t="s">
        <v>2089</v>
      </c>
      <c r="S131" s="13">
        <f t="shared" ref="S131:S194" si="6">(((J131/60)/60)/24)+DATE(1970,1,1)</f>
        <v>42038.25</v>
      </c>
      <c r="T131" s="13">
        <f t="shared" ref="T131:T194" si="7">(((K131/60)/60)/24+DATE(1970,1,1))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9">
        <f t="shared" si="5"/>
        <v>53.25</v>
      </c>
      <c r="Q132" t="s">
        <v>2033</v>
      </c>
      <c r="R132" t="s">
        <v>2095</v>
      </c>
      <c r="S132" s="13">
        <f t="shared" si="6"/>
        <v>40842.208333333336</v>
      </c>
      <c r="T132" s="13">
        <f t="shared" si="7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9">
        <f t="shared" ref="O133:O196" si="8">(E133-D133)/100</f>
        <v>14.16</v>
      </c>
      <c r="Q133" t="s">
        <v>2040</v>
      </c>
      <c r="R133" t="s">
        <v>2091</v>
      </c>
      <c r="S133" s="13">
        <f t="shared" si="6"/>
        <v>41607.25</v>
      </c>
      <c r="T133" s="13">
        <f t="shared" si="7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9">
        <f t="shared" si="8"/>
        <v>5.34</v>
      </c>
      <c r="Q134" t="s">
        <v>2041</v>
      </c>
      <c r="R134" t="s">
        <v>2092</v>
      </c>
      <c r="S134" s="13">
        <f t="shared" si="6"/>
        <v>43112.25</v>
      </c>
      <c r="T134" s="13">
        <f t="shared" si="7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9">
        <f t="shared" si="8"/>
        <v>94.85</v>
      </c>
      <c r="Q135" t="s">
        <v>2037</v>
      </c>
      <c r="R135" t="s">
        <v>2110</v>
      </c>
      <c r="S135" s="13">
        <f t="shared" si="6"/>
        <v>40767.208333333336</v>
      </c>
      <c r="T135" s="13">
        <f t="shared" si="7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9">
        <f t="shared" si="8"/>
        <v>-102.12</v>
      </c>
      <c r="Q136" t="s">
        <v>2033</v>
      </c>
      <c r="R136" t="s">
        <v>2093</v>
      </c>
      <c r="S136" s="13">
        <f t="shared" si="6"/>
        <v>40713.208333333336</v>
      </c>
      <c r="T136" s="13">
        <f t="shared" si="7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9">
        <f t="shared" si="8"/>
        <v>-22.12</v>
      </c>
      <c r="Q137" t="s">
        <v>2041</v>
      </c>
      <c r="R137" t="s">
        <v>2092</v>
      </c>
      <c r="S137" s="13">
        <f t="shared" si="6"/>
        <v>41340.25</v>
      </c>
      <c r="T137" s="13">
        <f t="shared" si="7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9">
        <f t="shared" si="8"/>
        <v>-800.79</v>
      </c>
      <c r="Q138" t="s">
        <v>2033</v>
      </c>
      <c r="R138" t="s">
        <v>2095</v>
      </c>
      <c r="S138" s="13">
        <f t="shared" si="6"/>
        <v>41797.208333333336</v>
      </c>
      <c r="T138" s="13">
        <f t="shared" si="7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9">
        <f t="shared" si="8"/>
        <v>29.12</v>
      </c>
      <c r="Q139" t="s">
        <v>2039</v>
      </c>
      <c r="R139" t="s">
        <v>2098</v>
      </c>
      <c r="S139" s="13">
        <f t="shared" si="6"/>
        <v>40457.208333333336</v>
      </c>
      <c r="T139" s="13">
        <f t="shared" si="7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9">
        <f t="shared" si="8"/>
        <v>-3.84</v>
      </c>
      <c r="Q140" t="s">
        <v>2035</v>
      </c>
      <c r="R140" t="s">
        <v>2109</v>
      </c>
      <c r="S140" s="13">
        <f t="shared" si="6"/>
        <v>41180.208333333336</v>
      </c>
      <c r="T140" s="13">
        <f t="shared" si="7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9">
        <f t="shared" si="8"/>
        <v>-728.54</v>
      </c>
      <c r="Q141" t="s">
        <v>2040</v>
      </c>
      <c r="R141" t="s">
        <v>2097</v>
      </c>
      <c r="S141" s="13">
        <f t="shared" si="6"/>
        <v>42115.208333333328</v>
      </c>
      <c r="T141" s="13">
        <f t="shared" si="7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9">
        <f t="shared" si="8"/>
        <v>67.739999999999995</v>
      </c>
      <c r="Q142" t="s">
        <v>2033</v>
      </c>
      <c r="R142" t="s">
        <v>2093</v>
      </c>
      <c r="S142" s="13">
        <f t="shared" si="6"/>
        <v>43156.25</v>
      </c>
      <c r="T142" s="13">
        <f t="shared" si="7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9">
        <f t="shared" si="8"/>
        <v>10.23</v>
      </c>
      <c r="Q143" t="s">
        <v>2040</v>
      </c>
      <c r="R143" t="s">
        <v>2091</v>
      </c>
      <c r="S143" s="13">
        <f t="shared" si="6"/>
        <v>42167.208333333328</v>
      </c>
      <c r="T143" s="13">
        <f t="shared" si="7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9">
        <f t="shared" si="8"/>
        <v>65.02</v>
      </c>
      <c r="Q144" t="s">
        <v>2040</v>
      </c>
      <c r="R144" t="s">
        <v>2091</v>
      </c>
      <c r="S144" s="13">
        <f t="shared" si="6"/>
        <v>41005.208333333336</v>
      </c>
      <c r="T144" s="13">
        <f t="shared" si="7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9">
        <f t="shared" si="8"/>
        <v>19.22</v>
      </c>
      <c r="Q145" t="s">
        <v>2037</v>
      </c>
      <c r="R145" t="s">
        <v>2096</v>
      </c>
      <c r="S145" s="13">
        <f t="shared" si="6"/>
        <v>40357.208333333336</v>
      </c>
      <c r="T145" s="13">
        <f t="shared" si="7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9">
        <f t="shared" si="8"/>
        <v>26.19</v>
      </c>
      <c r="Q146" t="s">
        <v>2041</v>
      </c>
      <c r="R146" t="s">
        <v>2092</v>
      </c>
      <c r="S146" s="13">
        <f t="shared" si="6"/>
        <v>43633.208333333328</v>
      </c>
      <c r="T146" s="13">
        <f t="shared" si="7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9">
        <f t="shared" si="8"/>
        <v>341.28</v>
      </c>
      <c r="Q147" t="s">
        <v>2040</v>
      </c>
      <c r="R147" t="s">
        <v>2097</v>
      </c>
      <c r="S147" s="13">
        <f t="shared" si="6"/>
        <v>41889.208333333336</v>
      </c>
      <c r="T147" s="13">
        <f t="shared" si="7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9">
        <f t="shared" si="8"/>
        <v>-72.819999999999993</v>
      </c>
      <c r="Q148" t="s">
        <v>2041</v>
      </c>
      <c r="R148" t="s">
        <v>2092</v>
      </c>
      <c r="S148" s="13">
        <f t="shared" si="6"/>
        <v>40855.25</v>
      </c>
      <c r="T148" s="13">
        <f t="shared" si="7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9">
        <f t="shared" si="8"/>
        <v>10.37</v>
      </c>
      <c r="Q149" t="s">
        <v>2041</v>
      </c>
      <c r="R149" t="s">
        <v>2092</v>
      </c>
      <c r="S149" s="13">
        <f t="shared" si="6"/>
        <v>42534.208333333328</v>
      </c>
      <c r="T149" s="13">
        <f t="shared" si="7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9">
        <f t="shared" si="8"/>
        <v>19.55</v>
      </c>
      <c r="Q150" t="s">
        <v>2040</v>
      </c>
      <c r="R150" t="s">
        <v>2097</v>
      </c>
      <c r="S150" s="13">
        <f t="shared" si="6"/>
        <v>42941.208333333328</v>
      </c>
      <c r="T150" s="13">
        <f t="shared" si="7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9">
        <f t="shared" si="8"/>
        <v>74.319999999999993</v>
      </c>
      <c r="Q151" t="s">
        <v>2037</v>
      </c>
      <c r="R151" t="s">
        <v>2096</v>
      </c>
      <c r="S151" s="13">
        <f t="shared" si="6"/>
        <v>41275.25</v>
      </c>
      <c r="T151" s="13">
        <f t="shared" si="7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9">
        <f t="shared" si="8"/>
        <v>-0.99</v>
      </c>
      <c r="Q152" t="s">
        <v>2037</v>
      </c>
      <c r="R152" t="s">
        <v>2090</v>
      </c>
      <c r="S152" s="13">
        <f t="shared" si="6"/>
        <v>43450.25</v>
      </c>
      <c r="T152" s="13">
        <f t="shared" si="7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9">
        <f t="shared" si="8"/>
        <v>-491.63</v>
      </c>
      <c r="Q153" t="s">
        <v>2037</v>
      </c>
      <c r="R153" t="s">
        <v>2094</v>
      </c>
      <c r="S153" s="13">
        <f t="shared" si="6"/>
        <v>41799.208333333336</v>
      </c>
      <c r="T153" s="13">
        <f t="shared" si="7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9">
        <f t="shared" si="8"/>
        <v>1340.73</v>
      </c>
      <c r="Q154" t="s">
        <v>2037</v>
      </c>
      <c r="R154" t="s">
        <v>2096</v>
      </c>
      <c r="S154" s="13">
        <f t="shared" si="6"/>
        <v>42783.25</v>
      </c>
      <c r="T154" s="13">
        <f t="shared" si="7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9">
        <f t="shared" si="8"/>
        <v>-132.88</v>
      </c>
      <c r="Q155" t="s">
        <v>2041</v>
      </c>
      <c r="R155" t="s">
        <v>2092</v>
      </c>
      <c r="S155" s="13">
        <f t="shared" si="6"/>
        <v>41201.208333333336</v>
      </c>
      <c r="T155" s="13">
        <f t="shared" si="7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9">
        <f t="shared" si="8"/>
        <v>-706.5</v>
      </c>
      <c r="Q156" t="s">
        <v>2037</v>
      </c>
      <c r="R156" t="s">
        <v>2096</v>
      </c>
      <c r="S156" s="13">
        <f t="shared" si="6"/>
        <v>42502.208333333328</v>
      </c>
      <c r="T156" s="13">
        <f t="shared" si="7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9">
        <f t="shared" si="8"/>
        <v>-487.94</v>
      </c>
      <c r="Q157" t="s">
        <v>2041</v>
      </c>
      <c r="R157" t="s">
        <v>2092</v>
      </c>
      <c r="S157" s="13">
        <f t="shared" si="6"/>
        <v>40262.208333333336</v>
      </c>
      <c r="T157" s="13">
        <f t="shared" si="7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9">
        <f t="shared" si="8"/>
        <v>-94.86</v>
      </c>
      <c r="Q158" t="s">
        <v>2037</v>
      </c>
      <c r="R158" t="s">
        <v>2090</v>
      </c>
      <c r="S158" s="13">
        <f t="shared" si="6"/>
        <v>43743.208333333328</v>
      </c>
      <c r="T158" s="13">
        <f t="shared" si="7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9">
        <f t="shared" si="8"/>
        <v>-19.88</v>
      </c>
      <c r="Q159" t="s">
        <v>2038</v>
      </c>
      <c r="R159" t="s">
        <v>2103</v>
      </c>
      <c r="S159" s="13">
        <f t="shared" si="6"/>
        <v>41638.25</v>
      </c>
      <c r="T159" s="13">
        <f t="shared" si="7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9">
        <f t="shared" si="8"/>
        <v>25.4</v>
      </c>
      <c r="Q160" t="s">
        <v>2037</v>
      </c>
      <c r="R160" t="s">
        <v>2090</v>
      </c>
      <c r="S160" s="13">
        <f t="shared" si="6"/>
        <v>42346.25</v>
      </c>
      <c r="T160" s="13">
        <f t="shared" si="7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9">
        <f t="shared" si="8"/>
        <v>0.22</v>
      </c>
      <c r="Q161" t="s">
        <v>2041</v>
      </c>
      <c r="R161" t="s">
        <v>2092</v>
      </c>
      <c r="S161" s="13">
        <f t="shared" si="6"/>
        <v>43551.208333333328</v>
      </c>
      <c r="T161" s="13">
        <f t="shared" si="7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9">
        <f t="shared" si="8"/>
        <v>49.85</v>
      </c>
      <c r="Q162" t="s">
        <v>2040</v>
      </c>
      <c r="R162" t="s">
        <v>2097</v>
      </c>
      <c r="S162" s="13">
        <f t="shared" si="6"/>
        <v>43582.208333333328</v>
      </c>
      <c r="T162" s="13">
        <f t="shared" si="7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9">
        <f t="shared" si="8"/>
        <v>-12</v>
      </c>
      <c r="Q163" t="s">
        <v>2040</v>
      </c>
      <c r="R163" t="s">
        <v>2091</v>
      </c>
      <c r="S163" s="13">
        <f t="shared" si="6"/>
        <v>42270.208333333328</v>
      </c>
      <c r="T163" s="13">
        <f t="shared" si="7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9">
        <f t="shared" si="8"/>
        <v>30.34</v>
      </c>
      <c r="Q164" t="s">
        <v>2037</v>
      </c>
      <c r="R164" t="s">
        <v>2090</v>
      </c>
      <c r="S164" s="13">
        <f t="shared" si="6"/>
        <v>43442.25</v>
      </c>
      <c r="T164" s="13">
        <f t="shared" si="7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9">
        <f t="shared" si="8"/>
        <v>53.64</v>
      </c>
      <c r="Q165" t="s">
        <v>2038</v>
      </c>
      <c r="R165" t="s">
        <v>2103</v>
      </c>
      <c r="S165" s="13">
        <f t="shared" si="6"/>
        <v>43028.208333333328</v>
      </c>
      <c r="T165" s="13">
        <f t="shared" si="7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9">
        <f t="shared" si="8"/>
        <v>2.5499999999999998</v>
      </c>
      <c r="Q166" t="s">
        <v>2041</v>
      </c>
      <c r="R166" t="s">
        <v>2092</v>
      </c>
      <c r="S166" s="13">
        <f t="shared" si="6"/>
        <v>43016.208333333328</v>
      </c>
      <c r="T166" s="13">
        <f t="shared" si="7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9">
        <f t="shared" si="8"/>
        <v>198.79</v>
      </c>
      <c r="Q167" t="s">
        <v>2040</v>
      </c>
      <c r="R167" t="s">
        <v>2091</v>
      </c>
      <c r="S167" s="13">
        <f t="shared" si="6"/>
        <v>42948.208333333328</v>
      </c>
      <c r="T167" s="13">
        <f t="shared" si="7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9">
        <f t="shared" si="8"/>
        <v>36.39</v>
      </c>
      <c r="Q168" t="s">
        <v>2038</v>
      </c>
      <c r="R168" t="s">
        <v>2103</v>
      </c>
      <c r="S168" s="13">
        <f t="shared" si="6"/>
        <v>40534.25</v>
      </c>
      <c r="T168" s="13">
        <f t="shared" si="7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9">
        <f t="shared" si="8"/>
        <v>82.04</v>
      </c>
      <c r="Q169" t="s">
        <v>2041</v>
      </c>
      <c r="R169" t="s">
        <v>2092</v>
      </c>
      <c r="S169" s="13">
        <f t="shared" si="6"/>
        <v>41435.208333333336</v>
      </c>
      <c r="T169" s="13">
        <f t="shared" si="7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9">
        <f t="shared" si="8"/>
        <v>-879.93</v>
      </c>
      <c r="Q170" t="s">
        <v>2037</v>
      </c>
      <c r="R170" t="s">
        <v>2096</v>
      </c>
      <c r="S170" s="13">
        <f t="shared" si="6"/>
        <v>43518.25</v>
      </c>
      <c r="T170" s="13">
        <f t="shared" si="7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9">
        <f t="shared" si="8"/>
        <v>755.11</v>
      </c>
      <c r="Q171" t="s">
        <v>2033</v>
      </c>
      <c r="R171" t="s">
        <v>2101</v>
      </c>
      <c r="S171" s="13">
        <f t="shared" si="6"/>
        <v>41077.208333333336</v>
      </c>
      <c r="T171" s="13">
        <f t="shared" si="7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9">
        <f t="shared" si="8"/>
        <v>-1825.72</v>
      </c>
      <c r="Q172" t="s">
        <v>2037</v>
      </c>
      <c r="R172" t="s">
        <v>2096</v>
      </c>
      <c r="S172" s="13">
        <f t="shared" si="6"/>
        <v>42950.208333333328</v>
      </c>
      <c r="T172" s="13">
        <f t="shared" si="7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9">
        <f t="shared" si="8"/>
        <v>-43.79</v>
      </c>
      <c r="Q173" t="s">
        <v>2039</v>
      </c>
      <c r="R173" t="s">
        <v>2107</v>
      </c>
      <c r="S173" s="13">
        <f t="shared" si="6"/>
        <v>41718.208333333336</v>
      </c>
      <c r="T173" s="13">
        <f t="shared" si="7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9">
        <f t="shared" si="8"/>
        <v>-1.37</v>
      </c>
      <c r="Q174" t="s">
        <v>2033</v>
      </c>
      <c r="R174" t="s">
        <v>2093</v>
      </c>
      <c r="S174" s="13">
        <f t="shared" si="6"/>
        <v>41839.208333333336</v>
      </c>
      <c r="T174" s="13">
        <f t="shared" si="7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9">
        <f t="shared" si="8"/>
        <v>609.35</v>
      </c>
      <c r="Q175" t="s">
        <v>2041</v>
      </c>
      <c r="R175" t="s">
        <v>2092</v>
      </c>
      <c r="S175" s="13">
        <f t="shared" si="6"/>
        <v>41412.208333333336</v>
      </c>
      <c r="T175" s="13">
        <f t="shared" si="7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9">
        <f t="shared" si="8"/>
        <v>47.68</v>
      </c>
      <c r="Q176" t="s">
        <v>2040</v>
      </c>
      <c r="R176" t="s">
        <v>2097</v>
      </c>
      <c r="S176" s="13">
        <f t="shared" si="6"/>
        <v>42282.208333333328</v>
      </c>
      <c r="T176" s="13">
        <f t="shared" si="7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9">
        <f t="shared" si="8"/>
        <v>-1337.41</v>
      </c>
      <c r="Q177" t="s">
        <v>2041</v>
      </c>
      <c r="R177" t="s">
        <v>2092</v>
      </c>
      <c r="S177" s="13">
        <f t="shared" si="6"/>
        <v>42613.208333333328</v>
      </c>
      <c r="T177" s="13">
        <f t="shared" si="7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9">
        <f t="shared" si="8"/>
        <v>-289.39999999999998</v>
      </c>
      <c r="Q178" t="s">
        <v>2041</v>
      </c>
      <c r="R178" t="s">
        <v>2092</v>
      </c>
      <c r="S178" s="13">
        <f t="shared" si="6"/>
        <v>42616.208333333328</v>
      </c>
      <c r="T178" s="13">
        <f t="shared" si="7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9">
        <f t="shared" si="8"/>
        <v>1227.93</v>
      </c>
      <c r="Q179" t="s">
        <v>2041</v>
      </c>
      <c r="R179" t="s">
        <v>2092</v>
      </c>
      <c r="S179" s="13">
        <f t="shared" si="6"/>
        <v>40497.25</v>
      </c>
      <c r="T179" s="13">
        <f t="shared" si="7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9">
        <f t="shared" si="8"/>
        <v>-2.73</v>
      </c>
      <c r="Q180" t="s">
        <v>2034</v>
      </c>
      <c r="R180" t="s">
        <v>2089</v>
      </c>
      <c r="S180" s="13">
        <f t="shared" si="6"/>
        <v>42999.208333333328</v>
      </c>
      <c r="T180" s="13">
        <f t="shared" si="7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9">
        <f t="shared" si="8"/>
        <v>1146.8499999999999</v>
      </c>
      <c r="Q181" t="s">
        <v>2041</v>
      </c>
      <c r="R181" t="s">
        <v>2092</v>
      </c>
      <c r="S181" s="13">
        <f t="shared" si="6"/>
        <v>41350.208333333336</v>
      </c>
      <c r="T181" s="13">
        <f t="shared" si="7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9">
        <f t="shared" si="8"/>
        <v>1167.3599999999999</v>
      </c>
      <c r="Q182" t="s">
        <v>2040</v>
      </c>
      <c r="R182" t="s">
        <v>2097</v>
      </c>
      <c r="S182" s="13">
        <f t="shared" si="6"/>
        <v>40259.208333333336</v>
      </c>
      <c r="T182" s="13">
        <f t="shared" si="7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9">
        <f t="shared" si="8"/>
        <v>-32.85</v>
      </c>
      <c r="Q183" t="s">
        <v>2040</v>
      </c>
      <c r="R183" t="s">
        <v>2091</v>
      </c>
      <c r="S183" s="13">
        <f t="shared" si="6"/>
        <v>43012.208333333328</v>
      </c>
      <c r="T183" s="13">
        <f t="shared" si="7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9">
        <f t="shared" si="8"/>
        <v>1686.5</v>
      </c>
      <c r="Q184" t="s">
        <v>2041</v>
      </c>
      <c r="R184" t="s">
        <v>2092</v>
      </c>
      <c r="S184" s="13">
        <f t="shared" si="6"/>
        <v>43631.208333333328</v>
      </c>
      <c r="T184" s="13">
        <f t="shared" si="7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9">
        <f t="shared" si="8"/>
        <v>-15.75</v>
      </c>
      <c r="Q185" t="s">
        <v>2037</v>
      </c>
      <c r="R185" t="s">
        <v>2090</v>
      </c>
      <c r="S185" s="13">
        <f t="shared" si="6"/>
        <v>40430.208333333336</v>
      </c>
      <c r="T185" s="13">
        <f t="shared" si="7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9">
        <f t="shared" si="8"/>
        <v>69.5</v>
      </c>
      <c r="Q186" t="s">
        <v>2041</v>
      </c>
      <c r="R186" t="s">
        <v>2092</v>
      </c>
      <c r="S186" s="13">
        <f t="shared" si="6"/>
        <v>43588.208333333328</v>
      </c>
      <c r="T186" s="13">
        <f t="shared" si="7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9">
        <f t="shared" si="8"/>
        <v>-2.82</v>
      </c>
      <c r="Q187" t="s">
        <v>2033</v>
      </c>
      <c r="R187" t="s">
        <v>2108</v>
      </c>
      <c r="S187" s="13">
        <f t="shared" si="6"/>
        <v>43233.208333333328</v>
      </c>
      <c r="T187" s="13">
        <f t="shared" si="7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9">
        <f t="shared" si="8"/>
        <v>-604.41999999999996</v>
      </c>
      <c r="Q188" t="s">
        <v>2041</v>
      </c>
      <c r="R188" t="s">
        <v>2092</v>
      </c>
      <c r="S188" s="13">
        <f t="shared" si="6"/>
        <v>41782.208333333336</v>
      </c>
      <c r="T188" s="13">
        <f t="shared" si="7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9">
        <f t="shared" si="8"/>
        <v>781.84</v>
      </c>
      <c r="Q189" t="s">
        <v>2033</v>
      </c>
      <c r="R189" t="s">
        <v>2101</v>
      </c>
      <c r="S189" s="13">
        <f t="shared" si="6"/>
        <v>41328.25</v>
      </c>
      <c r="T189" s="13">
        <f t="shared" si="7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9">
        <f t="shared" si="8"/>
        <v>-55.75</v>
      </c>
      <c r="Q190" t="s">
        <v>2041</v>
      </c>
      <c r="R190" t="s">
        <v>2092</v>
      </c>
      <c r="S190" s="13">
        <f t="shared" si="6"/>
        <v>41975.25</v>
      </c>
      <c r="T190" s="13">
        <f t="shared" si="7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9">
        <f t="shared" si="8"/>
        <v>-1462.96</v>
      </c>
      <c r="Q191" t="s">
        <v>2041</v>
      </c>
      <c r="R191" t="s">
        <v>2092</v>
      </c>
      <c r="S191" s="13">
        <f t="shared" si="6"/>
        <v>42433.25</v>
      </c>
      <c r="T191" s="13">
        <f t="shared" si="7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9">
        <f t="shared" si="8"/>
        <v>-11.62</v>
      </c>
      <c r="Q192" t="s">
        <v>2041</v>
      </c>
      <c r="R192" t="s">
        <v>2092</v>
      </c>
      <c r="S192" s="13">
        <f t="shared" si="6"/>
        <v>41429.208333333336</v>
      </c>
      <c r="T192" s="13">
        <f t="shared" si="7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9">
        <f t="shared" si="8"/>
        <v>-52.12</v>
      </c>
      <c r="Q193" t="s">
        <v>2041</v>
      </c>
      <c r="R193" t="s">
        <v>2092</v>
      </c>
      <c r="S193" s="13">
        <f t="shared" si="6"/>
        <v>43536.208333333328</v>
      </c>
      <c r="T193" s="13">
        <f t="shared" si="7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9">
        <f t="shared" si="8"/>
        <v>-340.83</v>
      </c>
      <c r="Q194" t="s">
        <v>2037</v>
      </c>
      <c r="R194" t="s">
        <v>2090</v>
      </c>
      <c r="S194" s="13">
        <f t="shared" si="6"/>
        <v>41817.208333333336</v>
      </c>
      <c r="T194" s="13">
        <f t="shared" si="7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9">
        <f t="shared" si="8"/>
        <v>-35.880000000000003</v>
      </c>
      <c r="Q195" t="s">
        <v>2037</v>
      </c>
      <c r="R195" t="s">
        <v>2096</v>
      </c>
      <c r="S195" s="13">
        <f t="shared" ref="S195:S258" si="9">(((J195/60)/60)/24)+DATE(1970,1,1)</f>
        <v>43198.208333333328</v>
      </c>
      <c r="T195" s="13">
        <f t="shared" ref="T195:T258" si="10">(((K195/60)/60)/24+DATE(1970,1,1))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9">
        <f t="shared" si="8"/>
        <v>16.16</v>
      </c>
      <c r="Q196" t="s">
        <v>2037</v>
      </c>
      <c r="R196" t="s">
        <v>2105</v>
      </c>
      <c r="S196" s="13">
        <f t="shared" si="9"/>
        <v>42261.208333333328</v>
      </c>
      <c r="T196" s="13">
        <f t="shared" si="10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9">
        <f t="shared" ref="O197:O260" si="11">(E197-D197)/100</f>
        <v>413.57</v>
      </c>
      <c r="Q197" t="s">
        <v>2037</v>
      </c>
      <c r="R197" t="s">
        <v>2094</v>
      </c>
      <c r="S197" s="13">
        <f t="shared" si="9"/>
        <v>43310.208333333328</v>
      </c>
      <c r="T197" s="13">
        <f t="shared" si="10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9">
        <f t="shared" si="11"/>
        <v>-30.22</v>
      </c>
      <c r="Q198" t="s">
        <v>2040</v>
      </c>
      <c r="R198" t="s">
        <v>2097</v>
      </c>
      <c r="S198" s="13">
        <f t="shared" si="9"/>
        <v>42616.208333333328</v>
      </c>
      <c r="T198" s="13">
        <f t="shared" si="10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9">
        <f t="shared" si="11"/>
        <v>1084.18</v>
      </c>
      <c r="Q199" t="s">
        <v>2033</v>
      </c>
      <c r="R199" t="s">
        <v>2095</v>
      </c>
      <c r="S199" s="13">
        <f t="shared" si="9"/>
        <v>42909.208333333328</v>
      </c>
      <c r="T199" s="13">
        <f t="shared" si="10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9">
        <f t="shared" si="11"/>
        <v>-571.59</v>
      </c>
      <c r="Q200" t="s">
        <v>2037</v>
      </c>
      <c r="R200" t="s">
        <v>2094</v>
      </c>
      <c r="S200" s="13">
        <f t="shared" si="9"/>
        <v>40396.208333333336</v>
      </c>
      <c r="T200" s="13">
        <f t="shared" si="10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9">
        <f t="shared" si="11"/>
        <v>-8.32</v>
      </c>
      <c r="Q201" t="s">
        <v>2037</v>
      </c>
      <c r="R201" t="s">
        <v>2090</v>
      </c>
      <c r="S201" s="13">
        <f t="shared" si="9"/>
        <v>42192.208333333328</v>
      </c>
      <c r="T201" s="13">
        <f t="shared" si="10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9">
        <f t="shared" si="11"/>
        <v>-0.98</v>
      </c>
      <c r="Q202" t="s">
        <v>2041</v>
      </c>
      <c r="R202" t="s">
        <v>2092</v>
      </c>
      <c r="S202" s="13">
        <f t="shared" si="9"/>
        <v>40262.208333333336</v>
      </c>
      <c r="T202" s="13">
        <f t="shared" si="10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9">
        <f t="shared" si="11"/>
        <v>122.05</v>
      </c>
      <c r="Q203" t="s">
        <v>2040</v>
      </c>
      <c r="R203" t="s">
        <v>2091</v>
      </c>
      <c r="S203" s="13">
        <f t="shared" si="9"/>
        <v>41845.208333333336</v>
      </c>
      <c r="T203" s="13">
        <f t="shared" si="10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9">
        <f t="shared" si="11"/>
        <v>-17.57</v>
      </c>
      <c r="Q204" t="s">
        <v>2034</v>
      </c>
      <c r="R204" t="s">
        <v>2089</v>
      </c>
      <c r="S204" s="13">
        <f t="shared" si="9"/>
        <v>40818.208333333336</v>
      </c>
      <c r="T204" s="13">
        <f t="shared" si="10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9">
        <f t="shared" si="11"/>
        <v>495.13</v>
      </c>
      <c r="Q205" t="s">
        <v>2041</v>
      </c>
      <c r="R205" t="s">
        <v>2092</v>
      </c>
      <c r="S205" s="13">
        <f t="shared" si="9"/>
        <v>42752.25</v>
      </c>
      <c r="T205" s="13">
        <f t="shared" si="10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9">
        <f t="shared" si="11"/>
        <v>-724.71</v>
      </c>
      <c r="Q206" t="s">
        <v>2037</v>
      </c>
      <c r="R206" t="s">
        <v>2106</v>
      </c>
      <c r="S206" s="13">
        <f t="shared" si="9"/>
        <v>40636.208333333336</v>
      </c>
      <c r="T206" s="13">
        <f t="shared" si="10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9">
        <f t="shared" si="11"/>
        <v>43.14</v>
      </c>
      <c r="Q207" t="s">
        <v>2041</v>
      </c>
      <c r="R207" t="s">
        <v>2092</v>
      </c>
      <c r="S207" s="13">
        <f t="shared" si="9"/>
        <v>43390.208333333328</v>
      </c>
      <c r="T207" s="13">
        <f t="shared" si="10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9">
        <f t="shared" si="11"/>
        <v>-55.04</v>
      </c>
      <c r="Q208" t="s">
        <v>2039</v>
      </c>
      <c r="R208" t="s">
        <v>2102</v>
      </c>
      <c r="S208" s="13">
        <f t="shared" si="9"/>
        <v>40236.25</v>
      </c>
      <c r="T208" s="13">
        <f t="shared" si="10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9">
        <f t="shared" si="11"/>
        <v>32.57</v>
      </c>
      <c r="Q209" t="s">
        <v>2037</v>
      </c>
      <c r="R209" t="s">
        <v>2090</v>
      </c>
      <c r="S209" s="13">
        <f t="shared" si="9"/>
        <v>43340.208333333328</v>
      </c>
      <c r="T209" s="13">
        <f t="shared" si="10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9">
        <f t="shared" si="11"/>
        <v>22.1</v>
      </c>
      <c r="Q210" t="s">
        <v>2033</v>
      </c>
      <c r="R210" t="s">
        <v>2093</v>
      </c>
      <c r="S210" s="13">
        <f t="shared" si="9"/>
        <v>43048.25</v>
      </c>
      <c r="T210" s="13">
        <f t="shared" si="10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9">
        <f t="shared" si="11"/>
        <v>-1532.88</v>
      </c>
      <c r="Q211" t="s">
        <v>2033</v>
      </c>
      <c r="R211" t="s">
        <v>2093</v>
      </c>
      <c r="S211" s="13">
        <f t="shared" si="9"/>
        <v>42496.208333333328</v>
      </c>
      <c r="T211" s="13">
        <f t="shared" si="10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9">
        <f t="shared" si="11"/>
        <v>-30.62</v>
      </c>
      <c r="Q212" t="s">
        <v>2033</v>
      </c>
      <c r="R212" t="s">
        <v>2111</v>
      </c>
      <c r="S212" s="13">
        <f t="shared" si="9"/>
        <v>42797.25</v>
      </c>
      <c r="T212" s="13">
        <f t="shared" si="10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9">
        <f t="shared" si="11"/>
        <v>-53</v>
      </c>
      <c r="Q213" t="s">
        <v>2041</v>
      </c>
      <c r="R213" t="s">
        <v>2092</v>
      </c>
      <c r="S213" s="13">
        <f t="shared" si="9"/>
        <v>41513.208333333336</v>
      </c>
      <c r="T213" s="13">
        <f t="shared" si="10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9">
        <f t="shared" si="11"/>
        <v>42</v>
      </c>
      <c r="Q214" t="s">
        <v>2041</v>
      </c>
      <c r="R214" t="s">
        <v>2092</v>
      </c>
      <c r="S214" s="13">
        <f t="shared" si="9"/>
        <v>43814.25</v>
      </c>
      <c r="T214" s="13">
        <f t="shared" si="10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9">
        <f t="shared" si="11"/>
        <v>836.49</v>
      </c>
      <c r="Q215" t="s">
        <v>2037</v>
      </c>
      <c r="R215" t="s">
        <v>2096</v>
      </c>
      <c r="S215" s="13">
        <f t="shared" si="9"/>
        <v>40488.208333333336</v>
      </c>
      <c r="T215" s="13">
        <f t="shared" si="10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9">
        <f t="shared" si="11"/>
        <v>129.24</v>
      </c>
      <c r="Q216" t="s">
        <v>2037</v>
      </c>
      <c r="R216" t="s">
        <v>2090</v>
      </c>
      <c r="S216" s="13">
        <f t="shared" si="9"/>
        <v>40409.208333333336</v>
      </c>
      <c r="T216" s="13">
        <f t="shared" si="10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9">
        <f t="shared" si="11"/>
        <v>-1507.76</v>
      </c>
      <c r="Q217" t="s">
        <v>2041</v>
      </c>
      <c r="R217" t="s">
        <v>2092</v>
      </c>
      <c r="S217" s="13">
        <f t="shared" si="9"/>
        <v>43509.25</v>
      </c>
      <c r="T217" s="13">
        <f t="shared" si="10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9">
        <f t="shared" si="11"/>
        <v>670.21</v>
      </c>
      <c r="Q218" t="s">
        <v>2041</v>
      </c>
      <c r="R218" t="s">
        <v>2092</v>
      </c>
      <c r="S218" s="13">
        <f t="shared" si="9"/>
        <v>40869.25</v>
      </c>
      <c r="T218" s="13">
        <f t="shared" si="10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9">
        <f t="shared" si="11"/>
        <v>-714.89</v>
      </c>
      <c r="Q219" t="s">
        <v>2033</v>
      </c>
      <c r="R219" t="s">
        <v>2111</v>
      </c>
      <c r="S219" s="13">
        <f t="shared" si="9"/>
        <v>43583.208333333328</v>
      </c>
      <c r="T219" s="13">
        <f t="shared" si="10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9">
        <f t="shared" si="11"/>
        <v>66.09</v>
      </c>
      <c r="Q220" t="s">
        <v>2033</v>
      </c>
      <c r="R220" t="s">
        <v>2101</v>
      </c>
      <c r="S220" s="13">
        <f t="shared" si="9"/>
        <v>40858.25</v>
      </c>
      <c r="T220" s="13">
        <f t="shared" si="10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9">
        <f t="shared" si="11"/>
        <v>967.97</v>
      </c>
      <c r="Q221" t="s">
        <v>2033</v>
      </c>
      <c r="R221" t="s">
        <v>2099</v>
      </c>
      <c r="S221" s="13">
        <f t="shared" si="9"/>
        <v>41137.208333333336</v>
      </c>
      <c r="T221" s="13">
        <f t="shared" si="10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9">
        <f t="shared" si="11"/>
        <v>-72.33</v>
      </c>
      <c r="Q222" t="s">
        <v>2041</v>
      </c>
      <c r="R222" t="s">
        <v>2092</v>
      </c>
      <c r="S222" s="13">
        <f t="shared" si="9"/>
        <v>40725.208333333336</v>
      </c>
      <c r="T222" s="13">
        <f t="shared" si="10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9">
        <f t="shared" si="11"/>
        <v>-16.7</v>
      </c>
      <c r="Q223" t="s">
        <v>2034</v>
      </c>
      <c r="R223" t="s">
        <v>2089</v>
      </c>
      <c r="S223" s="13">
        <f t="shared" si="9"/>
        <v>41081.208333333336</v>
      </c>
      <c r="T223" s="13">
        <f t="shared" si="10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9">
        <f t="shared" si="11"/>
        <v>18.23</v>
      </c>
      <c r="Q224" t="s">
        <v>2038</v>
      </c>
      <c r="R224" t="s">
        <v>2103</v>
      </c>
      <c r="S224" s="13">
        <f t="shared" si="9"/>
        <v>41914.208333333336</v>
      </c>
      <c r="T224" s="13">
        <f t="shared" si="10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9">
        <f t="shared" si="11"/>
        <v>-54.03</v>
      </c>
      <c r="Q225" t="s">
        <v>2041</v>
      </c>
      <c r="R225" t="s">
        <v>2092</v>
      </c>
      <c r="S225" s="13">
        <f t="shared" si="9"/>
        <v>42445.208333333328</v>
      </c>
      <c r="T225" s="13">
        <f t="shared" si="10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9">
        <f t="shared" si="11"/>
        <v>1405.85</v>
      </c>
      <c r="Q226" t="s">
        <v>2033</v>
      </c>
      <c r="R226" t="s">
        <v>2111</v>
      </c>
      <c r="S226" s="13">
        <f t="shared" si="9"/>
        <v>41906.208333333336</v>
      </c>
      <c r="T226" s="13">
        <f t="shared" si="10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9">
        <f t="shared" si="11"/>
        <v>1085.98</v>
      </c>
      <c r="Q227" t="s">
        <v>2037</v>
      </c>
      <c r="R227" t="s">
        <v>2090</v>
      </c>
      <c r="S227" s="13">
        <f t="shared" si="9"/>
        <v>41762.208333333336</v>
      </c>
      <c r="T227" s="13">
        <f t="shared" si="10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9">
        <f t="shared" si="11"/>
        <v>79.989999999999995</v>
      </c>
      <c r="Q228" t="s">
        <v>2038</v>
      </c>
      <c r="R228" t="s">
        <v>2103</v>
      </c>
      <c r="S228" s="13">
        <f t="shared" si="9"/>
        <v>40276.208333333336</v>
      </c>
      <c r="T228" s="13">
        <f t="shared" si="10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9">
        <f t="shared" si="11"/>
        <v>418.51</v>
      </c>
      <c r="Q229" t="s">
        <v>2035</v>
      </c>
      <c r="R229" t="s">
        <v>2109</v>
      </c>
      <c r="S229" s="13">
        <f t="shared" si="9"/>
        <v>42139.208333333328</v>
      </c>
      <c r="T229" s="13">
        <f t="shared" si="10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9">
        <f t="shared" si="11"/>
        <v>274.52</v>
      </c>
      <c r="Q230" t="s">
        <v>2033</v>
      </c>
      <c r="R230" t="s">
        <v>2099</v>
      </c>
      <c r="S230" s="13">
        <f t="shared" si="9"/>
        <v>42613.208333333328</v>
      </c>
      <c r="T230" s="13">
        <f t="shared" si="10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9">
        <f t="shared" si="11"/>
        <v>801.98</v>
      </c>
      <c r="Q231" t="s">
        <v>2035</v>
      </c>
      <c r="R231" t="s">
        <v>2109</v>
      </c>
      <c r="S231" s="13">
        <f t="shared" si="9"/>
        <v>42887.208333333328</v>
      </c>
      <c r="T231" s="13">
        <f t="shared" si="10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9">
        <f t="shared" si="11"/>
        <v>76.84</v>
      </c>
      <c r="Q232" t="s">
        <v>2035</v>
      </c>
      <c r="R232" t="s">
        <v>2100</v>
      </c>
      <c r="S232" s="13">
        <f t="shared" si="9"/>
        <v>43805.25</v>
      </c>
      <c r="T232" s="13">
        <f t="shared" si="10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9">
        <f t="shared" si="11"/>
        <v>-16.77</v>
      </c>
      <c r="Q233" t="s">
        <v>2041</v>
      </c>
      <c r="R233" t="s">
        <v>2092</v>
      </c>
      <c r="S233" s="13">
        <f t="shared" si="9"/>
        <v>41415.208333333336</v>
      </c>
      <c r="T233" s="13">
        <f t="shared" si="10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9">
        <f t="shared" si="11"/>
        <v>24.23</v>
      </c>
      <c r="Q234" t="s">
        <v>2041</v>
      </c>
      <c r="R234" t="s">
        <v>2092</v>
      </c>
      <c r="S234" s="13">
        <f t="shared" si="9"/>
        <v>42576.208333333328</v>
      </c>
      <c r="T234" s="13">
        <f t="shared" si="10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9">
        <f t="shared" si="11"/>
        <v>22</v>
      </c>
      <c r="Q235" t="s">
        <v>2033</v>
      </c>
      <c r="R235" t="s">
        <v>2099</v>
      </c>
      <c r="S235" s="13">
        <f t="shared" si="9"/>
        <v>40706.208333333336</v>
      </c>
      <c r="T235" s="13">
        <f t="shared" si="10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9">
        <f t="shared" si="11"/>
        <v>6.81</v>
      </c>
      <c r="Q236" t="s">
        <v>2035</v>
      </c>
      <c r="R236" t="s">
        <v>2100</v>
      </c>
      <c r="S236" s="13">
        <f t="shared" si="9"/>
        <v>42969.208333333328</v>
      </c>
      <c r="T236" s="13">
        <f t="shared" si="10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9">
        <f t="shared" si="11"/>
        <v>-50.11</v>
      </c>
      <c r="Q237" t="s">
        <v>2033</v>
      </c>
      <c r="R237" t="s">
        <v>2099</v>
      </c>
      <c r="S237" s="13">
        <f t="shared" si="9"/>
        <v>42779.25</v>
      </c>
      <c r="T237" s="13">
        <f t="shared" si="10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9">
        <f t="shared" si="11"/>
        <v>-351.77</v>
      </c>
      <c r="Q238" t="s">
        <v>2037</v>
      </c>
      <c r="R238" t="s">
        <v>2090</v>
      </c>
      <c r="S238" s="13">
        <f t="shared" si="9"/>
        <v>43641.208333333328</v>
      </c>
      <c r="T238" s="13">
        <f t="shared" si="10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9">
        <f t="shared" si="11"/>
        <v>55.22</v>
      </c>
      <c r="Q239" t="s">
        <v>2033</v>
      </c>
      <c r="R239" t="s">
        <v>2099</v>
      </c>
      <c r="S239" s="13">
        <f t="shared" si="9"/>
        <v>41754.208333333336</v>
      </c>
      <c r="T239" s="13">
        <f t="shared" si="10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9">
        <f t="shared" si="11"/>
        <v>77.38</v>
      </c>
      <c r="Q240" t="s">
        <v>2041</v>
      </c>
      <c r="R240" t="s">
        <v>2092</v>
      </c>
      <c r="S240" s="13">
        <f t="shared" si="9"/>
        <v>43083.25</v>
      </c>
      <c r="T240" s="13">
        <f t="shared" si="10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9">
        <f t="shared" si="11"/>
        <v>-0.73</v>
      </c>
      <c r="Q241" t="s">
        <v>2040</v>
      </c>
      <c r="R241" t="s">
        <v>2097</v>
      </c>
      <c r="S241" s="13">
        <f t="shared" si="9"/>
        <v>42245.208333333328</v>
      </c>
      <c r="T241" s="13">
        <f t="shared" si="10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9">
        <f t="shared" si="11"/>
        <v>937.24</v>
      </c>
      <c r="Q242" t="s">
        <v>2041</v>
      </c>
      <c r="R242" t="s">
        <v>2092</v>
      </c>
      <c r="S242" s="13">
        <f t="shared" si="9"/>
        <v>40396.208333333336</v>
      </c>
      <c r="T242" s="13">
        <f t="shared" si="10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9">
        <f t="shared" si="11"/>
        <v>32.29</v>
      </c>
      <c r="Q243" t="s">
        <v>2039</v>
      </c>
      <c r="R243" t="s">
        <v>2098</v>
      </c>
      <c r="S243" s="13">
        <f t="shared" si="9"/>
        <v>41742.208333333336</v>
      </c>
      <c r="T243" s="13">
        <f t="shared" si="10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9">
        <f t="shared" si="11"/>
        <v>23.29</v>
      </c>
      <c r="Q244" t="s">
        <v>2037</v>
      </c>
      <c r="R244" t="s">
        <v>2090</v>
      </c>
      <c r="S244" s="13">
        <f t="shared" si="9"/>
        <v>42865.208333333328</v>
      </c>
      <c r="T244" s="13">
        <f t="shared" si="10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9">
        <f t="shared" si="11"/>
        <v>79.400000000000006</v>
      </c>
      <c r="Q245" t="s">
        <v>2041</v>
      </c>
      <c r="R245" t="s">
        <v>2092</v>
      </c>
      <c r="S245" s="13">
        <f t="shared" si="9"/>
        <v>43163.25</v>
      </c>
      <c r="T245" s="13">
        <f t="shared" si="10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9">
        <f t="shared" si="11"/>
        <v>32.880000000000003</v>
      </c>
      <c r="Q246" t="s">
        <v>2041</v>
      </c>
      <c r="R246" t="s">
        <v>2092</v>
      </c>
      <c r="S246" s="13">
        <f t="shared" si="9"/>
        <v>41834.208333333336</v>
      </c>
      <c r="T246" s="13">
        <f t="shared" si="10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9">
        <f t="shared" si="11"/>
        <v>118.71</v>
      </c>
      <c r="Q247" t="s">
        <v>2041</v>
      </c>
      <c r="R247" t="s">
        <v>2092</v>
      </c>
      <c r="S247" s="13">
        <f t="shared" si="9"/>
        <v>41736.208333333336</v>
      </c>
      <c r="T247" s="13">
        <f t="shared" si="10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9">
        <f t="shared" si="11"/>
        <v>101.49</v>
      </c>
      <c r="Q248" t="s">
        <v>2040</v>
      </c>
      <c r="R248" t="s">
        <v>2091</v>
      </c>
      <c r="S248" s="13">
        <f t="shared" si="9"/>
        <v>41491.208333333336</v>
      </c>
      <c r="T248" s="13">
        <f t="shared" si="10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9">
        <f t="shared" si="11"/>
        <v>1648.58</v>
      </c>
      <c r="Q249" t="s">
        <v>2039</v>
      </c>
      <c r="R249" t="s">
        <v>2102</v>
      </c>
      <c r="S249" s="13">
        <f t="shared" si="9"/>
        <v>42726.25</v>
      </c>
      <c r="T249" s="13">
        <f t="shared" si="10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9">
        <f t="shared" si="11"/>
        <v>69.03</v>
      </c>
      <c r="Q250" t="s">
        <v>2035</v>
      </c>
      <c r="R250" t="s">
        <v>2109</v>
      </c>
      <c r="S250" s="13">
        <f t="shared" si="9"/>
        <v>42004.25</v>
      </c>
      <c r="T250" s="13">
        <f t="shared" si="10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9">
        <f t="shared" si="11"/>
        <v>1065.95</v>
      </c>
      <c r="Q251" t="s">
        <v>2039</v>
      </c>
      <c r="R251" t="s">
        <v>2107</v>
      </c>
      <c r="S251" s="13">
        <f t="shared" si="9"/>
        <v>42006.25</v>
      </c>
      <c r="T251" s="13">
        <f t="shared" si="10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9">
        <f t="shared" si="11"/>
        <v>-0.97</v>
      </c>
      <c r="Q252" t="s">
        <v>2037</v>
      </c>
      <c r="R252" t="s">
        <v>2090</v>
      </c>
      <c r="S252" s="13">
        <f t="shared" si="9"/>
        <v>40203.25</v>
      </c>
      <c r="T252" s="13">
        <f t="shared" si="10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9">
        <f t="shared" si="11"/>
        <v>-32.6</v>
      </c>
      <c r="Q253" t="s">
        <v>2041</v>
      </c>
      <c r="R253" t="s">
        <v>2092</v>
      </c>
      <c r="S253" s="13">
        <f t="shared" si="9"/>
        <v>41252.25</v>
      </c>
      <c r="T253" s="13">
        <f t="shared" si="10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9">
        <f t="shared" si="11"/>
        <v>52.63</v>
      </c>
      <c r="Q254" t="s">
        <v>2041</v>
      </c>
      <c r="R254" t="s">
        <v>2092</v>
      </c>
      <c r="S254" s="13">
        <f t="shared" si="9"/>
        <v>41572.208333333336</v>
      </c>
      <c r="T254" s="13">
        <f t="shared" si="10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9">
        <f t="shared" si="11"/>
        <v>-133.38999999999999</v>
      </c>
      <c r="Q255" t="s">
        <v>2033</v>
      </c>
      <c r="R255" t="s">
        <v>2095</v>
      </c>
      <c r="S255" s="13">
        <f t="shared" si="9"/>
        <v>40641.208333333336</v>
      </c>
      <c r="T255" s="13">
        <f t="shared" si="10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9">
        <f t="shared" si="11"/>
        <v>39.049999999999997</v>
      </c>
      <c r="Q256" t="s">
        <v>2039</v>
      </c>
      <c r="R256" t="s">
        <v>2098</v>
      </c>
      <c r="S256" s="13">
        <f t="shared" si="9"/>
        <v>42787.25</v>
      </c>
      <c r="T256" s="13">
        <f t="shared" si="10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9">
        <f t="shared" si="11"/>
        <v>162.35</v>
      </c>
      <c r="Q257" t="s">
        <v>2037</v>
      </c>
      <c r="R257" t="s">
        <v>2090</v>
      </c>
      <c r="S257" s="13">
        <f t="shared" si="9"/>
        <v>40590.25</v>
      </c>
      <c r="T257" s="13">
        <f t="shared" si="10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9">
        <f t="shared" si="11"/>
        <v>-31.41</v>
      </c>
      <c r="Q258" t="s">
        <v>2037</v>
      </c>
      <c r="R258" t="s">
        <v>2090</v>
      </c>
      <c r="S258" s="13">
        <f t="shared" si="9"/>
        <v>42393.25</v>
      </c>
      <c r="T258" s="13">
        <f t="shared" si="10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9">
        <f t="shared" si="11"/>
        <v>26.22</v>
      </c>
      <c r="Q259" t="s">
        <v>2041</v>
      </c>
      <c r="R259" t="s">
        <v>2092</v>
      </c>
      <c r="S259" s="13">
        <f t="shared" ref="S259:S322" si="12">(((J259/60)/60)/24)+DATE(1970,1,1)</f>
        <v>41338.25</v>
      </c>
      <c r="T259" s="13">
        <f t="shared" ref="T259:T322" si="13">(((K259/60)/60)/24+DATE(1970,1,1))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9">
        <f t="shared" si="11"/>
        <v>84.24</v>
      </c>
      <c r="Q260" t="s">
        <v>2041</v>
      </c>
      <c r="R260" t="s">
        <v>2092</v>
      </c>
      <c r="S260" s="13">
        <f t="shared" si="12"/>
        <v>42712.25</v>
      </c>
      <c r="T260" s="13">
        <f t="shared" si="13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9">
        <f t="shared" ref="O261:O324" si="14">(E261-D261)/100</f>
        <v>89.55</v>
      </c>
      <c r="Q261" t="s">
        <v>2038</v>
      </c>
      <c r="R261" t="s">
        <v>2103</v>
      </c>
      <c r="S261" s="13">
        <f t="shared" si="12"/>
        <v>41251.25</v>
      </c>
      <c r="T261" s="13">
        <f t="shared" si="13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9">
        <f t="shared" si="14"/>
        <v>36.35</v>
      </c>
      <c r="Q262" t="s">
        <v>2037</v>
      </c>
      <c r="R262" t="s">
        <v>2090</v>
      </c>
      <c r="S262" s="13">
        <f t="shared" si="12"/>
        <v>41180.208333333336</v>
      </c>
      <c r="T262" s="13">
        <f t="shared" si="13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9">
        <f t="shared" si="14"/>
        <v>-579.97</v>
      </c>
      <c r="Q263" t="s">
        <v>2037</v>
      </c>
      <c r="R263" t="s">
        <v>2090</v>
      </c>
      <c r="S263" s="13">
        <f t="shared" si="12"/>
        <v>40415.208333333336</v>
      </c>
      <c r="T263" s="13">
        <f t="shared" si="13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9">
        <f t="shared" si="14"/>
        <v>36.28</v>
      </c>
      <c r="Q264" t="s">
        <v>2037</v>
      </c>
      <c r="R264" t="s">
        <v>2096</v>
      </c>
      <c r="S264" s="13">
        <f t="shared" si="12"/>
        <v>40638.208333333336</v>
      </c>
      <c r="T264" s="13">
        <f t="shared" si="13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9">
        <f t="shared" si="14"/>
        <v>78.56</v>
      </c>
      <c r="Q265" t="s">
        <v>2038</v>
      </c>
      <c r="R265" t="s">
        <v>2103</v>
      </c>
      <c r="S265" s="13">
        <f t="shared" si="12"/>
        <v>40187.25</v>
      </c>
      <c r="T265" s="13">
        <f t="shared" si="13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9">
        <f t="shared" si="14"/>
        <v>1197.75</v>
      </c>
      <c r="Q266" t="s">
        <v>2041</v>
      </c>
      <c r="R266" t="s">
        <v>2092</v>
      </c>
      <c r="S266" s="13">
        <f t="shared" si="12"/>
        <v>41317.25</v>
      </c>
      <c r="T266" s="13">
        <f t="shared" si="13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9">
        <f t="shared" si="14"/>
        <v>11.31</v>
      </c>
      <c r="Q267" t="s">
        <v>2041</v>
      </c>
      <c r="R267" t="s">
        <v>2092</v>
      </c>
      <c r="S267" s="13">
        <f t="shared" si="12"/>
        <v>42372.25</v>
      </c>
      <c r="T267" s="13">
        <f t="shared" si="13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9">
        <f t="shared" si="14"/>
        <v>-259.98</v>
      </c>
      <c r="Q268" t="s">
        <v>2037</v>
      </c>
      <c r="R268" t="s">
        <v>2106</v>
      </c>
      <c r="S268" s="13">
        <f t="shared" si="12"/>
        <v>41950.25</v>
      </c>
      <c r="T268" s="13">
        <f t="shared" si="13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9">
        <f t="shared" si="14"/>
        <v>823.1</v>
      </c>
      <c r="Q269" t="s">
        <v>2041</v>
      </c>
      <c r="R269" t="s">
        <v>2092</v>
      </c>
      <c r="S269" s="13">
        <f t="shared" si="12"/>
        <v>41206.208333333336</v>
      </c>
      <c r="T269" s="13">
        <f t="shared" si="13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9">
        <f t="shared" si="14"/>
        <v>12.08</v>
      </c>
      <c r="Q270" t="s">
        <v>2033</v>
      </c>
      <c r="R270" t="s">
        <v>2093</v>
      </c>
      <c r="S270" s="13">
        <f t="shared" si="12"/>
        <v>41186.208333333336</v>
      </c>
      <c r="T270" s="13">
        <f t="shared" si="13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9">
        <f t="shared" si="14"/>
        <v>53.42</v>
      </c>
      <c r="Q271" t="s">
        <v>2033</v>
      </c>
      <c r="R271" t="s">
        <v>2108</v>
      </c>
      <c r="S271" s="13">
        <f t="shared" si="12"/>
        <v>43496.25</v>
      </c>
      <c r="T271" s="13">
        <f t="shared" si="13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9">
        <f t="shared" si="14"/>
        <v>-1266.4000000000001</v>
      </c>
      <c r="Q272" t="s">
        <v>2035</v>
      </c>
      <c r="R272" t="s">
        <v>2100</v>
      </c>
      <c r="S272" s="13">
        <f t="shared" si="12"/>
        <v>40514.25</v>
      </c>
      <c r="T272" s="13">
        <f t="shared" si="13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9">
        <f t="shared" si="14"/>
        <v>-1517.47</v>
      </c>
      <c r="Q273" t="s">
        <v>2038</v>
      </c>
      <c r="R273" t="s">
        <v>2103</v>
      </c>
      <c r="S273" s="13">
        <f t="shared" si="12"/>
        <v>42345.25</v>
      </c>
      <c r="T273" s="13">
        <f t="shared" si="13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9">
        <f t="shared" si="14"/>
        <v>1042.49</v>
      </c>
      <c r="Q274" t="s">
        <v>2041</v>
      </c>
      <c r="R274" t="s">
        <v>2092</v>
      </c>
      <c r="S274" s="13">
        <f t="shared" si="12"/>
        <v>43656.208333333328</v>
      </c>
      <c r="T274" s="13">
        <f t="shared" si="13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9">
        <f t="shared" si="14"/>
        <v>29.04</v>
      </c>
      <c r="Q275" t="s">
        <v>2041</v>
      </c>
      <c r="R275" t="s">
        <v>2092</v>
      </c>
      <c r="S275" s="13">
        <f t="shared" si="12"/>
        <v>42995.208333333328</v>
      </c>
      <c r="T275" s="13">
        <f t="shared" si="13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9">
        <f t="shared" si="14"/>
        <v>-16.27</v>
      </c>
      <c r="Q276" t="s">
        <v>2041</v>
      </c>
      <c r="R276" t="s">
        <v>2092</v>
      </c>
      <c r="S276" s="13">
        <f t="shared" si="12"/>
        <v>43045.25</v>
      </c>
      <c r="T276" s="13">
        <f t="shared" si="13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9">
        <f t="shared" si="14"/>
        <v>55.19</v>
      </c>
      <c r="Q277" t="s">
        <v>2039</v>
      </c>
      <c r="R277" t="s">
        <v>2107</v>
      </c>
      <c r="S277" s="13">
        <f t="shared" si="12"/>
        <v>43561.208333333328</v>
      </c>
      <c r="T277" s="13">
        <f t="shared" si="13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9">
        <f t="shared" si="14"/>
        <v>-1.76</v>
      </c>
      <c r="Q278" t="s">
        <v>2035</v>
      </c>
      <c r="R278" t="s">
        <v>2100</v>
      </c>
      <c r="S278" s="13">
        <f t="shared" si="12"/>
        <v>41018.208333333336</v>
      </c>
      <c r="T278" s="13">
        <f t="shared" si="13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9">
        <f t="shared" si="14"/>
        <v>67.650000000000006</v>
      </c>
      <c r="Q279" t="s">
        <v>2041</v>
      </c>
      <c r="R279" t="s">
        <v>2092</v>
      </c>
      <c r="S279" s="13">
        <f t="shared" si="12"/>
        <v>40378.208333333336</v>
      </c>
      <c r="T279" s="13">
        <f t="shared" si="13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9">
        <f t="shared" si="14"/>
        <v>60.99</v>
      </c>
      <c r="Q280" t="s">
        <v>2040</v>
      </c>
      <c r="R280" t="s">
        <v>2091</v>
      </c>
      <c r="S280" s="13">
        <f t="shared" si="12"/>
        <v>41239.25</v>
      </c>
      <c r="T280" s="13">
        <f t="shared" si="13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9">
        <f t="shared" si="14"/>
        <v>56.56</v>
      </c>
      <c r="Q281" t="s">
        <v>2041</v>
      </c>
      <c r="R281" t="s">
        <v>2092</v>
      </c>
      <c r="S281" s="13">
        <f t="shared" si="12"/>
        <v>43346.208333333328</v>
      </c>
      <c r="T281" s="13">
        <f t="shared" si="13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9">
        <f t="shared" si="14"/>
        <v>120.36</v>
      </c>
      <c r="Q282" t="s">
        <v>2033</v>
      </c>
      <c r="R282" t="s">
        <v>2099</v>
      </c>
      <c r="S282" s="13">
        <f t="shared" si="12"/>
        <v>43060.25</v>
      </c>
      <c r="T282" s="13">
        <f t="shared" si="13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9">
        <f t="shared" si="14"/>
        <v>-139.47999999999999</v>
      </c>
      <c r="Q283" t="s">
        <v>2041</v>
      </c>
      <c r="R283" t="s">
        <v>2092</v>
      </c>
      <c r="S283" s="13">
        <f t="shared" si="12"/>
        <v>40979.25</v>
      </c>
      <c r="T283" s="13">
        <f t="shared" si="13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9">
        <f t="shared" si="14"/>
        <v>6.76</v>
      </c>
      <c r="Q284" t="s">
        <v>2033</v>
      </c>
      <c r="R284" t="s">
        <v>2108</v>
      </c>
      <c r="S284" s="13">
        <f t="shared" si="12"/>
        <v>42701.25</v>
      </c>
      <c r="T284" s="13">
        <f t="shared" si="13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9">
        <f t="shared" si="14"/>
        <v>-65.83</v>
      </c>
      <c r="Q285" t="s">
        <v>2037</v>
      </c>
      <c r="R285" t="s">
        <v>2090</v>
      </c>
      <c r="S285" s="13">
        <f t="shared" si="12"/>
        <v>42520.208333333328</v>
      </c>
      <c r="T285" s="13">
        <f t="shared" si="13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9">
        <f t="shared" si="14"/>
        <v>-16.47</v>
      </c>
      <c r="Q286" t="s">
        <v>2040</v>
      </c>
      <c r="R286" t="s">
        <v>2091</v>
      </c>
      <c r="S286" s="13">
        <f t="shared" si="12"/>
        <v>41030.208333333336</v>
      </c>
      <c r="T286" s="13">
        <f t="shared" si="13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9">
        <f t="shared" si="14"/>
        <v>54.57</v>
      </c>
      <c r="Q287" t="s">
        <v>2041</v>
      </c>
      <c r="R287" t="s">
        <v>2092</v>
      </c>
      <c r="S287" s="13">
        <f t="shared" si="12"/>
        <v>42623.208333333328</v>
      </c>
      <c r="T287" s="13">
        <f t="shared" si="13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9">
        <f t="shared" si="14"/>
        <v>-925.43</v>
      </c>
      <c r="Q288" t="s">
        <v>2041</v>
      </c>
      <c r="R288" t="s">
        <v>2092</v>
      </c>
      <c r="S288" s="13">
        <f t="shared" si="12"/>
        <v>42697.25</v>
      </c>
      <c r="T288" s="13">
        <f t="shared" si="13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9">
        <f t="shared" si="14"/>
        <v>69.13</v>
      </c>
      <c r="Q289" t="s">
        <v>2037</v>
      </c>
      <c r="R289" t="s">
        <v>2094</v>
      </c>
      <c r="S289" s="13">
        <f t="shared" si="12"/>
        <v>42122.208333333328</v>
      </c>
      <c r="T289" s="13">
        <f t="shared" si="13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9">
        <f t="shared" si="14"/>
        <v>-1.24</v>
      </c>
      <c r="Q290" t="s">
        <v>2037</v>
      </c>
      <c r="R290" t="s">
        <v>2105</v>
      </c>
      <c r="S290" s="13">
        <f t="shared" si="12"/>
        <v>40982.208333333336</v>
      </c>
      <c r="T290" s="13">
        <f t="shared" si="13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9">
        <f t="shared" si="14"/>
        <v>126.74</v>
      </c>
      <c r="Q291" t="s">
        <v>2041</v>
      </c>
      <c r="R291" t="s">
        <v>2092</v>
      </c>
      <c r="S291" s="13">
        <f t="shared" si="12"/>
        <v>42219.208333333328</v>
      </c>
      <c r="T291" s="13">
        <f t="shared" si="13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9">
        <f t="shared" si="14"/>
        <v>-768.78</v>
      </c>
      <c r="Q292" t="s">
        <v>2033</v>
      </c>
      <c r="R292" t="s">
        <v>2093</v>
      </c>
      <c r="S292" s="13">
        <f t="shared" si="12"/>
        <v>41404.208333333336</v>
      </c>
      <c r="T292" s="13">
        <f t="shared" si="13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9">
        <f t="shared" si="14"/>
        <v>64.19</v>
      </c>
      <c r="Q293" t="s">
        <v>2040</v>
      </c>
      <c r="R293" t="s">
        <v>2091</v>
      </c>
      <c r="S293" s="13">
        <f t="shared" si="12"/>
        <v>40831.208333333336</v>
      </c>
      <c r="T293" s="13">
        <f t="shared" si="13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9">
        <f t="shared" si="14"/>
        <v>-65.83</v>
      </c>
      <c r="Q294" t="s">
        <v>2034</v>
      </c>
      <c r="R294" t="s">
        <v>2089</v>
      </c>
      <c r="S294" s="13">
        <f t="shared" si="12"/>
        <v>40984.208333333336</v>
      </c>
      <c r="T294" s="13">
        <f t="shared" si="13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9">
        <f t="shared" si="14"/>
        <v>-54.35</v>
      </c>
      <c r="Q295" t="s">
        <v>2041</v>
      </c>
      <c r="R295" t="s">
        <v>2092</v>
      </c>
      <c r="S295" s="13">
        <f t="shared" si="12"/>
        <v>40456.208333333336</v>
      </c>
      <c r="T295" s="13">
        <f t="shared" si="13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9">
        <f t="shared" si="14"/>
        <v>74.38</v>
      </c>
      <c r="Q296" t="s">
        <v>2041</v>
      </c>
      <c r="R296" t="s">
        <v>2092</v>
      </c>
      <c r="S296" s="13">
        <f t="shared" si="12"/>
        <v>43399.208333333328</v>
      </c>
      <c r="T296" s="13">
        <f t="shared" si="13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9">
        <f t="shared" si="14"/>
        <v>-1241.31</v>
      </c>
      <c r="Q297" t="s">
        <v>2041</v>
      </c>
      <c r="R297" t="s">
        <v>2092</v>
      </c>
      <c r="S297" s="13">
        <f t="shared" si="12"/>
        <v>41562.208333333336</v>
      </c>
      <c r="T297" s="13">
        <f t="shared" si="13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9">
        <f t="shared" si="14"/>
        <v>-27.48</v>
      </c>
      <c r="Q298" t="s">
        <v>2041</v>
      </c>
      <c r="R298" t="s">
        <v>2092</v>
      </c>
      <c r="S298" s="13">
        <f t="shared" si="12"/>
        <v>43493.25</v>
      </c>
      <c r="T298" s="13">
        <f t="shared" si="13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9">
        <f t="shared" si="14"/>
        <v>-4.1500000000000004</v>
      </c>
      <c r="Q299" t="s">
        <v>2041</v>
      </c>
      <c r="R299" t="s">
        <v>2092</v>
      </c>
      <c r="S299" s="13">
        <f t="shared" si="12"/>
        <v>41653.25</v>
      </c>
      <c r="T299" s="13">
        <f t="shared" si="13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9">
        <f t="shared" si="14"/>
        <v>15.37</v>
      </c>
      <c r="Q300" t="s">
        <v>2037</v>
      </c>
      <c r="R300" t="s">
        <v>2090</v>
      </c>
      <c r="S300" s="13">
        <f t="shared" si="12"/>
        <v>42426.25</v>
      </c>
      <c r="T300" s="13">
        <f t="shared" si="13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9">
        <f t="shared" si="14"/>
        <v>-18.46</v>
      </c>
      <c r="Q301" t="s">
        <v>2034</v>
      </c>
      <c r="R301" t="s">
        <v>2089</v>
      </c>
      <c r="S301" s="13">
        <f t="shared" si="12"/>
        <v>42432.25</v>
      </c>
      <c r="T301" s="13">
        <f t="shared" si="13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9">
        <f t="shared" si="14"/>
        <v>-0.95</v>
      </c>
      <c r="Q302" t="s">
        <v>2039</v>
      </c>
      <c r="R302" t="s">
        <v>2098</v>
      </c>
      <c r="S302" s="13">
        <f t="shared" si="12"/>
        <v>42977.208333333328</v>
      </c>
      <c r="T302" s="13">
        <f t="shared" si="13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9">
        <f t="shared" si="14"/>
        <v>112.02</v>
      </c>
      <c r="Q303" t="s">
        <v>2033</v>
      </c>
      <c r="R303" t="s">
        <v>2093</v>
      </c>
      <c r="S303" s="13">
        <f t="shared" si="12"/>
        <v>42061.25</v>
      </c>
      <c r="T303" s="13">
        <f t="shared" si="13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9">
        <f t="shared" si="14"/>
        <v>-518.66</v>
      </c>
      <c r="Q304" t="s">
        <v>2041</v>
      </c>
      <c r="R304" t="s">
        <v>2092</v>
      </c>
      <c r="S304" s="13">
        <f t="shared" si="12"/>
        <v>43345.208333333328</v>
      </c>
      <c r="T304" s="13">
        <f t="shared" si="13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9">
        <f t="shared" si="14"/>
        <v>-5.91</v>
      </c>
      <c r="Q305" t="s">
        <v>2037</v>
      </c>
      <c r="R305" t="s">
        <v>2096</v>
      </c>
      <c r="S305" s="13">
        <f t="shared" si="12"/>
        <v>42376.25</v>
      </c>
      <c r="T305" s="13">
        <f t="shared" si="13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9">
        <f t="shared" si="14"/>
        <v>93.69</v>
      </c>
      <c r="Q306" t="s">
        <v>2033</v>
      </c>
      <c r="R306" t="s">
        <v>2093</v>
      </c>
      <c r="S306" s="13">
        <f t="shared" si="12"/>
        <v>42589.208333333328</v>
      </c>
      <c r="T306" s="13">
        <f t="shared" si="13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9">
        <f t="shared" si="14"/>
        <v>52.14</v>
      </c>
      <c r="Q307" t="s">
        <v>2041</v>
      </c>
      <c r="R307" t="s">
        <v>2092</v>
      </c>
      <c r="S307" s="13">
        <f t="shared" si="12"/>
        <v>42448.208333333328</v>
      </c>
      <c r="T307" s="13">
        <f t="shared" si="13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9">
        <f t="shared" si="14"/>
        <v>-59.86</v>
      </c>
      <c r="Q308" t="s">
        <v>2041</v>
      </c>
      <c r="R308" t="s">
        <v>2092</v>
      </c>
      <c r="S308" s="13">
        <f t="shared" si="12"/>
        <v>42930.208333333328</v>
      </c>
      <c r="T308" s="13">
        <f t="shared" si="13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9">
        <f t="shared" si="14"/>
        <v>105.73</v>
      </c>
      <c r="Q309" t="s">
        <v>2039</v>
      </c>
      <c r="R309" t="s">
        <v>2102</v>
      </c>
      <c r="S309" s="13">
        <f t="shared" si="12"/>
        <v>41066.208333333336</v>
      </c>
      <c r="T309" s="13">
        <f t="shared" si="13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9">
        <f t="shared" si="14"/>
        <v>-306.39999999999998</v>
      </c>
      <c r="Q310" t="s">
        <v>2041</v>
      </c>
      <c r="R310" t="s">
        <v>2092</v>
      </c>
      <c r="S310" s="13">
        <f t="shared" si="12"/>
        <v>40651.208333333336</v>
      </c>
      <c r="T310" s="13">
        <f t="shared" si="13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9">
        <f t="shared" si="14"/>
        <v>-10.130000000000001</v>
      </c>
      <c r="Q311" t="s">
        <v>2037</v>
      </c>
      <c r="R311" t="s">
        <v>2096</v>
      </c>
      <c r="S311" s="13">
        <f t="shared" si="12"/>
        <v>40807.208333333336</v>
      </c>
      <c r="T311" s="13">
        <f t="shared" si="13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9">
        <f t="shared" si="14"/>
        <v>-62.14</v>
      </c>
      <c r="Q312" t="s">
        <v>2035</v>
      </c>
      <c r="R312" t="s">
        <v>2100</v>
      </c>
      <c r="S312" s="13">
        <f t="shared" si="12"/>
        <v>40277.208333333336</v>
      </c>
      <c r="T312" s="13">
        <f t="shared" si="13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9">
        <f t="shared" si="14"/>
        <v>65.12</v>
      </c>
      <c r="Q313" t="s">
        <v>2041</v>
      </c>
      <c r="R313" t="s">
        <v>2092</v>
      </c>
      <c r="S313" s="13">
        <f t="shared" si="12"/>
        <v>40590.25</v>
      </c>
      <c r="T313" s="13">
        <f t="shared" si="13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9">
        <f t="shared" si="14"/>
        <v>1242.45</v>
      </c>
      <c r="Q314" t="s">
        <v>2041</v>
      </c>
      <c r="R314" t="s">
        <v>2092</v>
      </c>
      <c r="S314" s="13">
        <f t="shared" si="12"/>
        <v>41572.208333333336</v>
      </c>
      <c r="T314" s="13">
        <f t="shared" si="13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9">
        <f t="shared" si="14"/>
        <v>64.97</v>
      </c>
      <c r="Q315" t="s">
        <v>2037</v>
      </c>
      <c r="R315" t="s">
        <v>2090</v>
      </c>
      <c r="S315" s="13">
        <f t="shared" si="12"/>
        <v>40966.25</v>
      </c>
      <c r="T315" s="13">
        <f t="shared" si="13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9">
        <f t="shared" si="14"/>
        <v>27.26</v>
      </c>
      <c r="Q316" t="s">
        <v>2033</v>
      </c>
      <c r="R316" t="s">
        <v>2093</v>
      </c>
      <c r="S316" s="13">
        <f t="shared" si="12"/>
        <v>43536.208333333328</v>
      </c>
      <c r="T316" s="13">
        <f t="shared" si="13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9">
        <f t="shared" si="14"/>
        <v>-62.8</v>
      </c>
      <c r="Q317" t="s">
        <v>2041</v>
      </c>
      <c r="R317" t="s">
        <v>2092</v>
      </c>
      <c r="S317" s="13">
        <f t="shared" si="12"/>
        <v>41783.208333333336</v>
      </c>
      <c r="T317" s="13">
        <f t="shared" si="13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9">
        <f t="shared" si="14"/>
        <v>-31.99</v>
      </c>
      <c r="Q318" t="s">
        <v>2034</v>
      </c>
      <c r="R318" t="s">
        <v>2089</v>
      </c>
      <c r="S318" s="13">
        <f t="shared" si="12"/>
        <v>43788.25</v>
      </c>
      <c r="T318" s="13">
        <f t="shared" si="13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9">
        <f t="shared" si="14"/>
        <v>-53.31</v>
      </c>
      <c r="Q319" t="s">
        <v>2041</v>
      </c>
      <c r="R319" t="s">
        <v>2092</v>
      </c>
      <c r="S319" s="13">
        <f t="shared" si="12"/>
        <v>42869.208333333328</v>
      </c>
      <c r="T319" s="13">
        <f t="shared" si="13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9">
        <f t="shared" si="14"/>
        <v>-47.97</v>
      </c>
      <c r="Q320" t="s">
        <v>2037</v>
      </c>
      <c r="R320" t="s">
        <v>2090</v>
      </c>
      <c r="S320" s="13">
        <f t="shared" si="12"/>
        <v>41684.25</v>
      </c>
      <c r="T320" s="13">
        <f t="shared" si="13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9">
        <f t="shared" si="14"/>
        <v>-51.49</v>
      </c>
      <c r="Q321" t="s">
        <v>2040</v>
      </c>
      <c r="R321" t="s">
        <v>2091</v>
      </c>
      <c r="S321" s="13">
        <f t="shared" si="12"/>
        <v>40402.208333333336</v>
      </c>
      <c r="T321" s="13">
        <f t="shared" si="13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9">
        <f t="shared" si="14"/>
        <v>-763.08</v>
      </c>
      <c r="Q322" t="s">
        <v>2039</v>
      </c>
      <c r="R322" t="s">
        <v>2102</v>
      </c>
      <c r="S322" s="13">
        <f t="shared" si="12"/>
        <v>40673.208333333336</v>
      </c>
      <c r="T322" s="13">
        <f t="shared" si="13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9">
        <f t="shared" si="14"/>
        <v>-99.78</v>
      </c>
      <c r="Q323" t="s">
        <v>2033</v>
      </c>
      <c r="R323" t="s">
        <v>2101</v>
      </c>
      <c r="S323" s="13">
        <f t="shared" ref="S323:S386" si="15">(((J323/60)/60)/24)+DATE(1970,1,1)</f>
        <v>40634.208333333336</v>
      </c>
      <c r="T323" s="13">
        <f t="shared" ref="T323:T386" si="16">(((K323/60)/60)/24+DATE(1970,1,1))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9">
        <f t="shared" si="14"/>
        <v>784.77</v>
      </c>
      <c r="Q324" t="s">
        <v>2041</v>
      </c>
      <c r="R324" t="s">
        <v>2092</v>
      </c>
      <c r="S324" s="13">
        <f t="shared" si="15"/>
        <v>40507.25</v>
      </c>
      <c r="T324" s="13">
        <f t="shared" si="16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9">
        <f t="shared" ref="O325:O388" si="17">(E325-D325)/100</f>
        <v>-67.52</v>
      </c>
      <c r="Q325" t="s">
        <v>2033</v>
      </c>
      <c r="R325" t="s">
        <v>2093</v>
      </c>
      <c r="S325" s="13">
        <f t="shared" si="15"/>
        <v>41725.208333333336</v>
      </c>
      <c r="T325" s="13">
        <f t="shared" si="16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9">
        <f t="shared" si="17"/>
        <v>45.48</v>
      </c>
      <c r="Q326" t="s">
        <v>2041</v>
      </c>
      <c r="R326" t="s">
        <v>2092</v>
      </c>
      <c r="S326" s="13">
        <f t="shared" si="15"/>
        <v>42176.208333333328</v>
      </c>
      <c r="T326" s="13">
        <f t="shared" si="16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9">
        <f t="shared" si="17"/>
        <v>-6.03</v>
      </c>
      <c r="Q327" t="s">
        <v>2041</v>
      </c>
      <c r="R327" t="s">
        <v>2092</v>
      </c>
      <c r="S327" s="13">
        <f t="shared" si="15"/>
        <v>43267.208333333328</v>
      </c>
      <c r="T327" s="13">
        <f t="shared" si="16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9">
        <f t="shared" si="17"/>
        <v>-38.74</v>
      </c>
      <c r="Q328" t="s">
        <v>2033</v>
      </c>
      <c r="R328" t="s">
        <v>2099</v>
      </c>
      <c r="S328" s="13">
        <f t="shared" si="15"/>
        <v>42364.25</v>
      </c>
      <c r="T328" s="13">
        <f t="shared" si="16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9">
        <f t="shared" si="17"/>
        <v>-15.98</v>
      </c>
      <c r="Q329" t="s">
        <v>2041</v>
      </c>
      <c r="R329" t="s">
        <v>2092</v>
      </c>
      <c r="S329" s="13">
        <f t="shared" si="15"/>
        <v>43705.208333333328</v>
      </c>
      <c r="T329" s="13">
        <f t="shared" si="16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9">
        <f t="shared" si="17"/>
        <v>331.26</v>
      </c>
      <c r="Q330" t="s">
        <v>2037</v>
      </c>
      <c r="R330" t="s">
        <v>2090</v>
      </c>
      <c r="S330" s="13">
        <f t="shared" si="15"/>
        <v>43434.25</v>
      </c>
      <c r="T330" s="13">
        <f t="shared" si="16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9">
        <f t="shared" si="17"/>
        <v>-723.23</v>
      </c>
      <c r="Q331" t="s">
        <v>2035</v>
      </c>
      <c r="R331" t="s">
        <v>2100</v>
      </c>
      <c r="S331" s="13">
        <f t="shared" si="15"/>
        <v>42716.25</v>
      </c>
      <c r="T331" s="13">
        <f t="shared" si="16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9">
        <f t="shared" si="17"/>
        <v>286.3</v>
      </c>
      <c r="Q332" t="s">
        <v>2033</v>
      </c>
      <c r="R332" t="s">
        <v>2093</v>
      </c>
      <c r="S332" s="13">
        <f t="shared" si="15"/>
        <v>43077.25</v>
      </c>
      <c r="T332" s="13">
        <f t="shared" si="16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9">
        <f t="shared" si="17"/>
        <v>113.43</v>
      </c>
      <c r="Q333" t="s">
        <v>2034</v>
      </c>
      <c r="R333" t="s">
        <v>2089</v>
      </c>
      <c r="S333" s="13">
        <f t="shared" si="15"/>
        <v>40896.25</v>
      </c>
      <c r="T333" s="13">
        <f t="shared" si="16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9">
        <f t="shared" si="17"/>
        <v>206.96</v>
      </c>
      <c r="Q334" t="s">
        <v>2040</v>
      </c>
      <c r="R334" t="s">
        <v>2097</v>
      </c>
      <c r="S334" s="13">
        <f t="shared" si="15"/>
        <v>41361.208333333336</v>
      </c>
      <c r="T334" s="13">
        <f t="shared" si="16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9">
        <f t="shared" si="17"/>
        <v>23</v>
      </c>
      <c r="Q335" t="s">
        <v>2041</v>
      </c>
      <c r="R335" t="s">
        <v>2092</v>
      </c>
      <c r="S335" s="13">
        <f t="shared" si="15"/>
        <v>43424.25</v>
      </c>
      <c r="T335" s="13">
        <f t="shared" si="16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9">
        <f t="shared" si="17"/>
        <v>573.38</v>
      </c>
      <c r="Q336" t="s">
        <v>2037</v>
      </c>
      <c r="R336" t="s">
        <v>2090</v>
      </c>
      <c r="S336" s="13">
        <f t="shared" si="15"/>
        <v>43110.25</v>
      </c>
      <c r="T336" s="13">
        <f t="shared" si="16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9">
        <f t="shared" si="17"/>
        <v>248.28</v>
      </c>
      <c r="Q337" t="s">
        <v>2037</v>
      </c>
      <c r="R337" t="s">
        <v>2090</v>
      </c>
      <c r="S337" s="13">
        <f t="shared" si="15"/>
        <v>43784.25</v>
      </c>
      <c r="T337" s="13">
        <f t="shared" si="16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9">
        <f t="shared" si="17"/>
        <v>-20.98</v>
      </c>
      <c r="Q338" t="s">
        <v>2037</v>
      </c>
      <c r="R338" t="s">
        <v>2090</v>
      </c>
      <c r="S338" s="13">
        <f t="shared" si="15"/>
        <v>40527.25</v>
      </c>
      <c r="T338" s="13">
        <f t="shared" si="16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9">
        <f t="shared" si="17"/>
        <v>215.64</v>
      </c>
      <c r="Q339" t="s">
        <v>2041</v>
      </c>
      <c r="R339" t="s">
        <v>2092</v>
      </c>
      <c r="S339" s="13">
        <f t="shared" si="15"/>
        <v>43780.25</v>
      </c>
      <c r="T339" s="13">
        <f t="shared" si="16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9">
        <f t="shared" si="17"/>
        <v>552.41999999999996</v>
      </c>
      <c r="Q340" t="s">
        <v>2041</v>
      </c>
      <c r="R340" t="s">
        <v>2092</v>
      </c>
      <c r="S340" s="13">
        <f t="shared" si="15"/>
        <v>40821.208333333336</v>
      </c>
      <c r="T340" s="13">
        <f t="shared" si="16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9">
        <f t="shared" si="17"/>
        <v>-273.26</v>
      </c>
      <c r="Q341" t="s">
        <v>2041</v>
      </c>
      <c r="R341" t="s">
        <v>2092</v>
      </c>
      <c r="S341" s="13">
        <f t="shared" si="15"/>
        <v>42949.208333333328</v>
      </c>
      <c r="T341" s="13">
        <f t="shared" si="16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9">
        <f t="shared" si="17"/>
        <v>-21.36</v>
      </c>
      <c r="Q342" t="s">
        <v>2038</v>
      </c>
      <c r="R342" t="s">
        <v>2103</v>
      </c>
      <c r="S342" s="13">
        <f t="shared" si="15"/>
        <v>40889.25</v>
      </c>
      <c r="T342" s="13">
        <f t="shared" si="16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9">
        <f t="shared" si="17"/>
        <v>-175.23</v>
      </c>
      <c r="Q343" t="s">
        <v>2037</v>
      </c>
      <c r="R343" t="s">
        <v>2096</v>
      </c>
      <c r="S343" s="13">
        <f t="shared" si="15"/>
        <v>42244.208333333328</v>
      </c>
      <c r="T343" s="13">
        <f t="shared" si="16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9">
        <f t="shared" si="17"/>
        <v>-160.36000000000001</v>
      </c>
      <c r="Q344" t="s">
        <v>2041</v>
      </c>
      <c r="R344" t="s">
        <v>2092</v>
      </c>
      <c r="S344" s="13">
        <f t="shared" si="15"/>
        <v>41475.208333333336</v>
      </c>
      <c r="T344" s="13">
        <f t="shared" si="16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9">
        <f t="shared" si="17"/>
        <v>-41.47</v>
      </c>
      <c r="Q345" t="s">
        <v>2041</v>
      </c>
      <c r="R345" t="s">
        <v>2092</v>
      </c>
      <c r="S345" s="13">
        <f t="shared" si="15"/>
        <v>41597.25</v>
      </c>
      <c r="T345" s="13">
        <f t="shared" si="16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9">
        <f t="shared" si="17"/>
        <v>-1146.4100000000001</v>
      </c>
      <c r="Q346" t="s">
        <v>2035</v>
      </c>
      <c r="R346" t="s">
        <v>2100</v>
      </c>
      <c r="S346" s="13">
        <f t="shared" si="15"/>
        <v>43122.25</v>
      </c>
      <c r="T346" s="13">
        <f t="shared" si="16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9">
        <f t="shared" si="17"/>
        <v>-1344.41</v>
      </c>
      <c r="Q347" t="s">
        <v>2033</v>
      </c>
      <c r="R347" t="s">
        <v>2095</v>
      </c>
      <c r="S347" s="13">
        <f t="shared" si="15"/>
        <v>42194.208333333328</v>
      </c>
      <c r="T347" s="13">
        <f t="shared" si="16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9">
        <f t="shared" si="17"/>
        <v>-52.42</v>
      </c>
      <c r="Q348" t="s">
        <v>2037</v>
      </c>
      <c r="R348" t="s">
        <v>2096</v>
      </c>
      <c r="S348" s="13">
        <f t="shared" si="15"/>
        <v>42971.208333333328</v>
      </c>
      <c r="T348" s="13">
        <f t="shared" si="16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9">
        <f t="shared" si="17"/>
        <v>117.07</v>
      </c>
      <c r="Q349" t="s">
        <v>2040</v>
      </c>
      <c r="R349" t="s">
        <v>2091</v>
      </c>
      <c r="S349" s="13">
        <f t="shared" si="15"/>
        <v>42046.25</v>
      </c>
      <c r="T349" s="13">
        <f t="shared" si="16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9">
        <f t="shared" si="17"/>
        <v>-561.77</v>
      </c>
      <c r="Q350" t="s">
        <v>2034</v>
      </c>
      <c r="R350" t="s">
        <v>2089</v>
      </c>
      <c r="S350" s="13">
        <f t="shared" si="15"/>
        <v>42782.25</v>
      </c>
      <c r="T350" s="13">
        <f t="shared" si="16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9">
        <f t="shared" si="17"/>
        <v>-848.42</v>
      </c>
      <c r="Q351" t="s">
        <v>2041</v>
      </c>
      <c r="R351" t="s">
        <v>2092</v>
      </c>
      <c r="S351" s="13">
        <f t="shared" si="15"/>
        <v>42930.208333333328</v>
      </c>
      <c r="T351" s="13">
        <f t="shared" si="16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9">
        <f t="shared" si="17"/>
        <v>-0.95</v>
      </c>
      <c r="Q352" t="s">
        <v>2037</v>
      </c>
      <c r="R352" t="s">
        <v>2106</v>
      </c>
      <c r="S352" s="13">
        <f t="shared" si="15"/>
        <v>42144.208333333328</v>
      </c>
      <c r="T352" s="13">
        <f t="shared" si="16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9">
        <f t="shared" si="17"/>
        <v>205.31</v>
      </c>
      <c r="Q353" t="s">
        <v>2037</v>
      </c>
      <c r="R353" t="s">
        <v>2090</v>
      </c>
      <c r="S353" s="13">
        <f t="shared" si="15"/>
        <v>42240.208333333328</v>
      </c>
      <c r="T353" s="13">
        <f t="shared" si="16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9">
        <f t="shared" si="17"/>
        <v>-18.23</v>
      </c>
      <c r="Q354" t="s">
        <v>2041</v>
      </c>
      <c r="R354" t="s">
        <v>2092</v>
      </c>
      <c r="S354" s="13">
        <f t="shared" si="15"/>
        <v>42315.25</v>
      </c>
      <c r="T354" s="13">
        <f t="shared" si="16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9">
        <f t="shared" si="17"/>
        <v>1043.6099999999999</v>
      </c>
      <c r="Q355" t="s">
        <v>2041</v>
      </c>
      <c r="R355" t="s">
        <v>2092</v>
      </c>
      <c r="S355" s="13">
        <f t="shared" si="15"/>
        <v>43651.208333333328</v>
      </c>
      <c r="T355" s="13">
        <f t="shared" si="16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9">
        <f t="shared" si="17"/>
        <v>14.48</v>
      </c>
      <c r="Q356" t="s">
        <v>2033</v>
      </c>
      <c r="R356" t="s">
        <v>2093</v>
      </c>
      <c r="S356" s="13">
        <f t="shared" si="15"/>
        <v>41520.208333333336</v>
      </c>
      <c r="T356" s="13">
        <f t="shared" si="16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9">
        <f t="shared" si="17"/>
        <v>-15.59</v>
      </c>
      <c r="Q357" t="s">
        <v>2040</v>
      </c>
      <c r="R357" t="s">
        <v>2097</v>
      </c>
      <c r="S357" s="13">
        <f t="shared" si="15"/>
        <v>42757.25</v>
      </c>
      <c r="T357" s="13">
        <f t="shared" si="16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9">
        <f t="shared" si="17"/>
        <v>-58.69</v>
      </c>
      <c r="Q358" t="s">
        <v>2041</v>
      </c>
      <c r="R358" t="s">
        <v>2092</v>
      </c>
      <c r="S358" s="13">
        <f t="shared" si="15"/>
        <v>40922.25</v>
      </c>
      <c r="T358" s="13">
        <f t="shared" si="16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9">
        <f t="shared" si="17"/>
        <v>19.53</v>
      </c>
      <c r="Q359" t="s">
        <v>2035</v>
      </c>
      <c r="R359" t="s">
        <v>2100</v>
      </c>
      <c r="S359" s="13">
        <f t="shared" si="15"/>
        <v>42250.208333333328</v>
      </c>
      <c r="T359" s="13">
        <f t="shared" si="16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9">
        <f t="shared" si="17"/>
        <v>-85.54</v>
      </c>
      <c r="Q360" t="s">
        <v>2038</v>
      </c>
      <c r="R360" t="s">
        <v>2103</v>
      </c>
      <c r="S360" s="13">
        <f t="shared" si="15"/>
        <v>43322.208333333328</v>
      </c>
      <c r="T360" s="13">
        <f t="shared" si="16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9">
        <f t="shared" si="17"/>
        <v>79.48</v>
      </c>
      <c r="Q361" t="s">
        <v>2033</v>
      </c>
      <c r="R361" t="s">
        <v>2099</v>
      </c>
      <c r="S361" s="13">
        <f t="shared" si="15"/>
        <v>40782.208333333336</v>
      </c>
      <c r="T361" s="13">
        <f t="shared" si="16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9">
        <f t="shared" si="17"/>
        <v>754.32</v>
      </c>
      <c r="Q362" t="s">
        <v>2041</v>
      </c>
      <c r="R362" t="s">
        <v>2092</v>
      </c>
      <c r="S362" s="13">
        <f t="shared" si="15"/>
        <v>40544.25</v>
      </c>
      <c r="T362" s="13">
        <f t="shared" si="16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9">
        <f t="shared" si="17"/>
        <v>40.46</v>
      </c>
      <c r="Q363" t="s">
        <v>2041</v>
      </c>
      <c r="R363" t="s">
        <v>2092</v>
      </c>
      <c r="S363" s="13">
        <f t="shared" si="15"/>
        <v>43015.208333333328</v>
      </c>
      <c r="T363" s="13">
        <f t="shared" si="16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9">
        <f t="shared" si="17"/>
        <v>100.55</v>
      </c>
      <c r="Q364" t="s">
        <v>2037</v>
      </c>
      <c r="R364" t="s">
        <v>2090</v>
      </c>
      <c r="S364" s="13">
        <f t="shared" si="15"/>
        <v>40570.25</v>
      </c>
      <c r="T364" s="13">
        <f t="shared" si="16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9">
        <f t="shared" si="17"/>
        <v>31.3</v>
      </c>
      <c r="Q365" t="s">
        <v>2037</v>
      </c>
      <c r="R365" t="s">
        <v>2090</v>
      </c>
      <c r="S365" s="13">
        <f t="shared" si="15"/>
        <v>40904.25</v>
      </c>
      <c r="T365" s="13">
        <f t="shared" si="16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9">
        <f t="shared" si="17"/>
        <v>136.47</v>
      </c>
      <c r="Q366" t="s">
        <v>2037</v>
      </c>
      <c r="R366" t="s">
        <v>2096</v>
      </c>
      <c r="S366" s="13">
        <f t="shared" si="15"/>
        <v>43164.25</v>
      </c>
      <c r="T366" s="13">
        <f t="shared" si="16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9">
        <f t="shared" si="17"/>
        <v>101.35</v>
      </c>
      <c r="Q367" t="s">
        <v>2041</v>
      </c>
      <c r="R367" t="s">
        <v>2092</v>
      </c>
      <c r="S367" s="13">
        <f t="shared" si="15"/>
        <v>42733.25</v>
      </c>
      <c r="T367" s="13">
        <f t="shared" si="16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9">
        <f t="shared" si="17"/>
        <v>88.58</v>
      </c>
      <c r="Q368" t="s">
        <v>2041</v>
      </c>
      <c r="R368" t="s">
        <v>2092</v>
      </c>
      <c r="S368" s="13">
        <f t="shared" si="15"/>
        <v>40546.25</v>
      </c>
      <c r="T368" s="13">
        <f t="shared" si="16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9">
        <f t="shared" si="17"/>
        <v>-80.3</v>
      </c>
      <c r="Q369" t="s">
        <v>2041</v>
      </c>
      <c r="R369" t="s">
        <v>2092</v>
      </c>
      <c r="S369" s="13">
        <f t="shared" si="15"/>
        <v>41930.208333333336</v>
      </c>
      <c r="T369" s="13">
        <f t="shared" si="16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9">
        <f t="shared" si="17"/>
        <v>91.94</v>
      </c>
      <c r="Q370" t="s">
        <v>2033</v>
      </c>
      <c r="R370" t="s">
        <v>2093</v>
      </c>
      <c r="S370" s="13">
        <f t="shared" si="15"/>
        <v>40464.208333333336</v>
      </c>
      <c r="T370" s="13">
        <f t="shared" si="16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9">
        <f t="shared" si="17"/>
        <v>93.43</v>
      </c>
      <c r="Q371" t="s">
        <v>2033</v>
      </c>
      <c r="R371" t="s">
        <v>2108</v>
      </c>
      <c r="S371" s="13">
        <f t="shared" si="15"/>
        <v>41308.25</v>
      </c>
      <c r="T371" s="13">
        <f t="shared" si="16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9">
        <f t="shared" si="17"/>
        <v>666.65</v>
      </c>
      <c r="Q372" t="s">
        <v>2041</v>
      </c>
      <c r="R372" t="s">
        <v>2092</v>
      </c>
      <c r="S372" s="13">
        <f t="shared" si="15"/>
        <v>43570.208333333328</v>
      </c>
      <c r="T372" s="13">
        <f t="shared" si="16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9">
        <f t="shared" si="17"/>
        <v>-607.9</v>
      </c>
      <c r="Q373" t="s">
        <v>2041</v>
      </c>
      <c r="R373" t="s">
        <v>2092</v>
      </c>
      <c r="S373" s="13">
        <f t="shared" si="15"/>
        <v>42043.25</v>
      </c>
      <c r="T373" s="13">
        <f t="shared" si="16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9">
        <f t="shared" si="17"/>
        <v>134.24</v>
      </c>
      <c r="Q374" t="s">
        <v>2033</v>
      </c>
      <c r="R374" t="s">
        <v>2093</v>
      </c>
      <c r="S374" s="13">
        <f t="shared" si="15"/>
        <v>42012.25</v>
      </c>
      <c r="T374" s="13">
        <f t="shared" si="16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9">
        <f t="shared" si="17"/>
        <v>1417.91</v>
      </c>
      <c r="Q375" t="s">
        <v>2041</v>
      </c>
      <c r="R375" t="s">
        <v>2092</v>
      </c>
      <c r="S375" s="13">
        <f t="shared" si="15"/>
        <v>42964.208333333328</v>
      </c>
      <c r="T375" s="13">
        <f t="shared" si="16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9">
        <f t="shared" si="17"/>
        <v>-1453.27</v>
      </c>
      <c r="Q376" t="s">
        <v>2033</v>
      </c>
      <c r="R376" t="s">
        <v>2093</v>
      </c>
      <c r="S376" s="13">
        <f t="shared" si="15"/>
        <v>43476.25</v>
      </c>
      <c r="T376" s="13">
        <f t="shared" si="16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9">
        <f t="shared" si="17"/>
        <v>-12.21</v>
      </c>
      <c r="Q377" t="s">
        <v>2037</v>
      </c>
      <c r="R377" t="s">
        <v>2096</v>
      </c>
      <c r="S377" s="13">
        <f t="shared" si="15"/>
        <v>42293.208333333328</v>
      </c>
      <c r="T377" s="13">
        <f t="shared" si="16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9">
        <f t="shared" si="17"/>
        <v>88.75</v>
      </c>
      <c r="Q378" t="s">
        <v>2037</v>
      </c>
      <c r="R378" t="s">
        <v>2090</v>
      </c>
      <c r="S378" s="13">
        <f t="shared" si="15"/>
        <v>41826.208333333336</v>
      </c>
      <c r="T378" s="13">
        <f t="shared" si="16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9">
        <f t="shared" si="17"/>
        <v>-446.02</v>
      </c>
      <c r="Q379" t="s">
        <v>2041</v>
      </c>
      <c r="R379" t="s">
        <v>2092</v>
      </c>
      <c r="S379" s="13">
        <f t="shared" si="15"/>
        <v>43760.208333333328</v>
      </c>
      <c r="T379" s="13">
        <f t="shared" si="16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9">
        <f t="shared" si="17"/>
        <v>-1533.18</v>
      </c>
      <c r="Q380" t="s">
        <v>2033</v>
      </c>
      <c r="R380" t="s">
        <v>2093</v>
      </c>
      <c r="S380" s="13">
        <f t="shared" si="15"/>
        <v>43241.208333333328</v>
      </c>
      <c r="T380" s="13">
        <f t="shared" si="16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9">
        <f t="shared" si="17"/>
        <v>-42.88</v>
      </c>
      <c r="Q381" t="s">
        <v>2041</v>
      </c>
      <c r="R381" t="s">
        <v>2092</v>
      </c>
      <c r="S381" s="13">
        <f t="shared" si="15"/>
        <v>40843.208333333336</v>
      </c>
      <c r="T381" s="13">
        <f t="shared" si="16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9">
        <f t="shared" si="17"/>
        <v>15.08</v>
      </c>
      <c r="Q382" t="s">
        <v>2041</v>
      </c>
      <c r="R382" t="s">
        <v>2092</v>
      </c>
      <c r="S382" s="13">
        <f t="shared" si="15"/>
        <v>41448.208333333336</v>
      </c>
      <c r="T382" s="13">
        <f t="shared" si="16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9">
        <f t="shared" si="17"/>
        <v>44.49</v>
      </c>
      <c r="Q383" t="s">
        <v>2041</v>
      </c>
      <c r="R383" t="s">
        <v>2092</v>
      </c>
      <c r="S383" s="13">
        <f t="shared" si="15"/>
        <v>42163.208333333328</v>
      </c>
      <c r="T383" s="13">
        <f t="shared" si="16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9">
        <f t="shared" si="17"/>
        <v>-32.97</v>
      </c>
      <c r="Q384" t="s">
        <v>2038</v>
      </c>
      <c r="R384" t="s">
        <v>2103</v>
      </c>
      <c r="S384" s="13">
        <f t="shared" si="15"/>
        <v>43024.208333333328</v>
      </c>
      <c r="T384" s="13">
        <f t="shared" si="16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9">
        <f t="shared" si="17"/>
        <v>78.989999999999995</v>
      </c>
      <c r="Q385" t="s">
        <v>2034</v>
      </c>
      <c r="R385" t="s">
        <v>2089</v>
      </c>
      <c r="S385" s="13">
        <f t="shared" si="15"/>
        <v>43509.25</v>
      </c>
      <c r="T385" s="13">
        <f t="shared" si="16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9">
        <f t="shared" si="17"/>
        <v>823.79</v>
      </c>
      <c r="Q386" t="s">
        <v>2033</v>
      </c>
      <c r="R386" t="s">
        <v>2093</v>
      </c>
      <c r="S386" s="13">
        <f t="shared" si="15"/>
        <v>42776.25</v>
      </c>
      <c r="T386" s="13">
        <f t="shared" si="16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9">
        <f t="shared" si="17"/>
        <v>179.59</v>
      </c>
      <c r="Q387" t="s">
        <v>2039</v>
      </c>
      <c r="R387" t="s">
        <v>2098</v>
      </c>
      <c r="S387" s="13">
        <f t="shared" ref="S387:S450" si="18">(((J387/60)/60)/24)+DATE(1970,1,1)</f>
        <v>43553.208333333328</v>
      </c>
      <c r="T387" s="13">
        <f t="shared" ref="T387:T450" si="19">(((K387/60)/60)/24+DATE(1970,1,1))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9">
        <f t="shared" si="17"/>
        <v>-319.45999999999998</v>
      </c>
      <c r="Q388" t="s">
        <v>2041</v>
      </c>
      <c r="R388" t="s">
        <v>2092</v>
      </c>
      <c r="S388" s="13">
        <f t="shared" si="18"/>
        <v>40355.208333333336</v>
      </c>
      <c r="T388" s="13">
        <f t="shared" si="19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9">
        <f t="shared" ref="O389:O452" si="20">(E389-D389)/100</f>
        <v>-662.05</v>
      </c>
      <c r="Q389" t="s">
        <v>2040</v>
      </c>
      <c r="R389" t="s">
        <v>2097</v>
      </c>
      <c r="S389" s="13">
        <f t="shared" si="18"/>
        <v>41072.208333333336</v>
      </c>
      <c r="T389" s="13">
        <f t="shared" si="19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9">
        <f t="shared" si="20"/>
        <v>-1018.62</v>
      </c>
      <c r="Q390" t="s">
        <v>2037</v>
      </c>
      <c r="R390" t="s">
        <v>2096</v>
      </c>
      <c r="S390" s="13">
        <f t="shared" si="18"/>
        <v>40912.25</v>
      </c>
      <c r="T390" s="13">
        <f t="shared" si="19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9">
        <f t="shared" si="20"/>
        <v>183.52</v>
      </c>
      <c r="Q391" t="s">
        <v>2041</v>
      </c>
      <c r="R391" t="s">
        <v>2092</v>
      </c>
      <c r="S391" s="13">
        <f t="shared" si="18"/>
        <v>40479.208333333336</v>
      </c>
      <c r="T391" s="13">
        <f t="shared" si="19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9">
        <f t="shared" si="20"/>
        <v>20.77</v>
      </c>
      <c r="Q392" t="s">
        <v>2038</v>
      </c>
      <c r="R392" t="s">
        <v>2103</v>
      </c>
      <c r="S392" s="13">
        <f t="shared" si="18"/>
        <v>41530.208333333336</v>
      </c>
      <c r="T392" s="13">
        <f t="shared" si="19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9">
        <f t="shared" si="20"/>
        <v>-560.07000000000005</v>
      </c>
      <c r="Q393" t="s">
        <v>2039</v>
      </c>
      <c r="R393" t="s">
        <v>2098</v>
      </c>
      <c r="S393" s="13">
        <f t="shared" si="18"/>
        <v>41653.25</v>
      </c>
      <c r="T393" s="13">
        <f t="shared" si="19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9">
        <f t="shared" si="20"/>
        <v>-353.54</v>
      </c>
      <c r="Q394" t="s">
        <v>2040</v>
      </c>
      <c r="R394" t="s">
        <v>2097</v>
      </c>
      <c r="S394" s="13">
        <f t="shared" si="18"/>
        <v>40549.25</v>
      </c>
      <c r="T394" s="13">
        <f t="shared" si="19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9">
        <f t="shared" si="20"/>
        <v>809.88</v>
      </c>
      <c r="Q395" t="s">
        <v>2037</v>
      </c>
      <c r="R395" t="s">
        <v>2106</v>
      </c>
      <c r="S395" s="13">
        <f t="shared" si="18"/>
        <v>42933.208333333328</v>
      </c>
      <c r="T395" s="13">
        <f t="shared" si="19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9">
        <f t="shared" si="20"/>
        <v>29.55</v>
      </c>
      <c r="Q396" t="s">
        <v>2033</v>
      </c>
      <c r="R396" t="s">
        <v>2093</v>
      </c>
      <c r="S396" s="13">
        <f t="shared" si="18"/>
        <v>41484.208333333336</v>
      </c>
      <c r="T396" s="13">
        <f t="shared" si="19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9">
        <f t="shared" si="20"/>
        <v>21.38</v>
      </c>
      <c r="Q397" t="s">
        <v>2041</v>
      </c>
      <c r="R397" t="s">
        <v>2092</v>
      </c>
      <c r="S397" s="13">
        <f t="shared" si="18"/>
        <v>40885.25</v>
      </c>
      <c r="T397" s="13">
        <f t="shared" si="19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9">
        <f t="shared" si="20"/>
        <v>309.12</v>
      </c>
      <c r="Q398" t="s">
        <v>2033</v>
      </c>
      <c r="R398" t="s">
        <v>2095</v>
      </c>
      <c r="S398" s="13">
        <f t="shared" si="18"/>
        <v>43378.208333333328</v>
      </c>
      <c r="T398" s="13">
        <f t="shared" si="19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9">
        <f t="shared" si="20"/>
        <v>59.83</v>
      </c>
      <c r="Q399" t="s">
        <v>2037</v>
      </c>
      <c r="R399" t="s">
        <v>2090</v>
      </c>
      <c r="S399" s="13">
        <f t="shared" si="18"/>
        <v>41417.208333333336</v>
      </c>
      <c r="T399" s="13">
        <f t="shared" si="19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9">
        <f t="shared" si="20"/>
        <v>105.02</v>
      </c>
      <c r="Q400" t="s">
        <v>2033</v>
      </c>
      <c r="R400" t="s">
        <v>2099</v>
      </c>
      <c r="S400" s="13">
        <f t="shared" si="18"/>
        <v>43228.208333333328</v>
      </c>
      <c r="T400" s="13">
        <f t="shared" si="19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9">
        <f t="shared" si="20"/>
        <v>-351.73</v>
      </c>
      <c r="Q401" t="s">
        <v>2037</v>
      </c>
      <c r="R401" t="s">
        <v>2096</v>
      </c>
      <c r="S401" s="13">
        <f t="shared" si="18"/>
        <v>40576.25</v>
      </c>
      <c r="T401" s="13">
        <f t="shared" si="19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9">
        <f t="shared" si="20"/>
        <v>-0.98</v>
      </c>
      <c r="Q402" t="s">
        <v>2038</v>
      </c>
      <c r="R402" t="s">
        <v>2103</v>
      </c>
      <c r="S402" s="13">
        <f t="shared" si="18"/>
        <v>41502.208333333336</v>
      </c>
      <c r="T402" s="13">
        <f t="shared" si="19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9">
        <f t="shared" si="20"/>
        <v>128.72</v>
      </c>
      <c r="Q403" t="s">
        <v>2041</v>
      </c>
      <c r="R403" t="s">
        <v>2092</v>
      </c>
      <c r="S403" s="13">
        <f t="shared" si="18"/>
        <v>43765.208333333328</v>
      </c>
      <c r="T403" s="13">
        <f t="shared" si="19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9">
        <f t="shared" si="20"/>
        <v>-43.54</v>
      </c>
      <c r="Q404" t="s">
        <v>2033</v>
      </c>
      <c r="R404" t="s">
        <v>2101</v>
      </c>
      <c r="S404" s="13">
        <f t="shared" si="18"/>
        <v>40914.25</v>
      </c>
      <c r="T404" s="13">
        <f t="shared" si="19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9">
        <f t="shared" si="20"/>
        <v>-269.8</v>
      </c>
      <c r="Q405" t="s">
        <v>2041</v>
      </c>
      <c r="R405" t="s">
        <v>2092</v>
      </c>
      <c r="S405" s="13">
        <f t="shared" si="18"/>
        <v>40310.208333333336</v>
      </c>
      <c r="T405" s="13">
        <f t="shared" si="19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9">
        <f t="shared" si="20"/>
        <v>1054.21</v>
      </c>
      <c r="Q406" t="s">
        <v>2041</v>
      </c>
      <c r="R406" t="s">
        <v>2092</v>
      </c>
      <c r="S406" s="13">
        <f t="shared" si="18"/>
        <v>43053.25</v>
      </c>
      <c r="T406" s="13">
        <f t="shared" si="19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9">
        <f t="shared" si="20"/>
        <v>-30.73</v>
      </c>
      <c r="Q407" t="s">
        <v>2041</v>
      </c>
      <c r="R407" t="s">
        <v>2092</v>
      </c>
      <c r="S407" s="13">
        <f t="shared" si="18"/>
        <v>43255.208333333328</v>
      </c>
      <c r="T407" s="13">
        <f t="shared" si="19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9">
        <f t="shared" si="20"/>
        <v>322.83</v>
      </c>
      <c r="Q408" t="s">
        <v>2033</v>
      </c>
      <c r="R408" t="s">
        <v>2093</v>
      </c>
      <c r="S408" s="13">
        <f t="shared" si="18"/>
        <v>41304.25</v>
      </c>
      <c r="T408" s="13">
        <f t="shared" si="19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9">
        <f t="shared" si="20"/>
        <v>87</v>
      </c>
      <c r="Q409" t="s">
        <v>2041</v>
      </c>
      <c r="R409" t="s">
        <v>2092</v>
      </c>
      <c r="S409" s="13">
        <f t="shared" si="18"/>
        <v>43751.208333333328</v>
      </c>
      <c r="T409" s="13">
        <f t="shared" si="19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9">
        <f t="shared" si="20"/>
        <v>29.29</v>
      </c>
      <c r="Q410" t="s">
        <v>2033</v>
      </c>
      <c r="R410" t="s">
        <v>2093</v>
      </c>
      <c r="S410" s="13">
        <f t="shared" si="18"/>
        <v>42541.208333333328</v>
      </c>
      <c r="T410" s="13">
        <f t="shared" si="19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9">
        <f t="shared" si="20"/>
        <v>-727.96</v>
      </c>
      <c r="Q411" t="s">
        <v>2037</v>
      </c>
      <c r="R411" t="s">
        <v>2090</v>
      </c>
      <c r="S411" s="13">
        <f t="shared" si="18"/>
        <v>42843.208333333328</v>
      </c>
      <c r="T411" s="13">
        <f t="shared" si="19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9">
        <f t="shared" si="20"/>
        <v>-981.64</v>
      </c>
      <c r="Q412" t="s">
        <v>2035</v>
      </c>
      <c r="R412" t="s">
        <v>2109</v>
      </c>
      <c r="S412" s="13">
        <f t="shared" si="18"/>
        <v>42122.208333333328</v>
      </c>
      <c r="T412" s="13">
        <f t="shared" si="19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9">
        <f t="shared" si="20"/>
        <v>3.61</v>
      </c>
      <c r="Q413" t="s">
        <v>2041</v>
      </c>
      <c r="R413" t="s">
        <v>2092</v>
      </c>
      <c r="S413" s="13">
        <f t="shared" si="18"/>
        <v>42884.208333333328</v>
      </c>
      <c r="T413" s="13">
        <f t="shared" si="19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9">
        <f t="shared" si="20"/>
        <v>119.46</v>
      </c>
      <c r="Q414" t="s">
        <v>2039</v>
      </c>
      <c r="R414" t="s">
        <v>2102</v>
      </c>
      <c r="S414" s="13">
        <f t="shared" si="18"/>
        <v>41642.25</v>
      </c>
      <c r="T414" s="13">
        <f t="shared" si="19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9">
        <f t="shared" si="20"/>
        <v>-718.72</v>
      </c>
      <c r="Q415" t="s">
        <v>2033</v>
      </c>
      <c r="R415" t="s">
        <v>2099</v>
      </c>
      <c r="S415" s="13">
        <f t="shared" si="18"/>
        <v>43431.25</v>
      </c>
      <c r="T415" s="13">
        <f t="shared" si="19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9">
        <f t="shared" si="20"/>
        <v>-287.95</v>
      </c>
      <c r="Q416" t="s">
        <v>2034</v>
      </c>
      <c r="R416" t="s">
        <v>2089</v>
      </c>
      <c r="S416" s="13">
        <f t="shared" si="18"/>
        <v>40288.208333333336</v>
      </c>
      <c r="T416" s="13">
        <f t="shared" si="19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9">
        <f t="shared" si="20"/>
        <v>-1009.48</v>
      </c>
      <c r="Q417" t="s">
        <v>2041</v>
      </c>
      <c r="R417" t="s">
        <v>2092</v>
      </c>
      <c r="S417" s="13">
        <f t="shared" si="18"/>
        <v>40921.25</v>
      </c>
      <c r="T417" s="13">
        <f t="shared" si="19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9">
        <f t="shared" si="20"/>
        <v>-755.93</v>
      </c>
      <c r="Q418" t="s">
        <v>2033</v>
      </c>
      <c r="R418" t="s">
        <v>2093</v>
      </c>
      <c r="S418" s="13">
        <f t="shared" si="18"/>
        <v>40560.25</v>
      </c>
      <c r="T418" s="13">
        <f t="shared" si="19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9">
        <f t="shared" si="20"/>
        <v>-7.57</v>
      </c>
      <c r="Q419" t="s">
        <v>2041</v>
      </c>
      <c r="R419" t="s">
        <v>2092</v>
      </c>
      <c r="S419" s="13">
        <f t="shared" si="18"/>
        <v>43407.208333333328</v>
      </c>
      <c r="T419" s="13">
        <f t="shared" si="19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9">
        <f t="shared" si="20"/>
        <v>-697.37</v>
      </c>
      <c r="Q420" t="s">
        <v>2033</v>
      </c>
      <c r="R420" t="s">
        <v>2093</v>
      </c>
      <c r="S420" s="13">
        <f t="shared" si="18"/>
        <v>41035.208333333336</v>
      </c>
      <c r="T420" s="13">
        <f t="shared" si="19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9">
        <f t="shared" si="20"/>
        <v>266.69</v>
      </c>
      <c r="Q421" t="s">
        <v>2040</v>
      </c>
      <c r="R421" t="s">
        <v>2091</v>
      </c>
      <c r="S421" s="13">
        <f t="shared" si="18"/>
        <v>40899.25</v>
      </c>
      <c r="T421" s="13">
        <f t="shared" si="19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9">
        <f t="shared" si="20"/>
        <v>14.23</v>
      </c>
      <c r="Q422" t="s">
        <v>2041</v>
      </c>
      <c r="R422" t="s">
        <v>2092</v>
      </c>
      <c r="S422" s="13">
        <f t="shared" si="18"/>
        <v>42911.208333333328</v>
      </c>
      <c r="T422" s="13">
        <f t="shared" si="19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9">
        <f t="shared" si="20"/>
        <v>-33.85</v>
      </c>
      <c r="Q423" t="s">
        <v>2040</v>
      </c>
      <c r="R423" t="s">
        <v>2097</v>
      </c>
      <c r="S423" s="13">
        <f t="shared" si="18"/>
        <v>42915.208333333328</v>
      </c>
      <c r="T423" s="13">
        <f t="shared" si="19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9">
        <f t="shared" si="20"/>
        <v>23.75</v>
      </c>
      <c r="Q424" t="s">
        <v>2041</v>
      </c>
      <c r="R424" t="s">
        <v>2092</v>
      </c>
      <c r="S424" s="13">
        <f t="shared" si="18"/>
        <v>40285.208333333336</v>
      </c>
      <c r="T424" s="13">
        <f t="shared" si="19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9">
        <f t="shared" si="20"/>
        <v>-1320.77</v>
      </c>
      <c r="Q425" t="s">
        <v>2034</v>
      </c>
      <c r="R425" t="s">
        <v>2089</v>
      </c>
      <c r="S425" s="13">
        <f t="shared" si="18"/>
        <v>40808.208333333336</v>
      </c>
      <c r="T425" s="13">
        <f t="shared" si="19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9">
        <f t="shared" si="20"/>
        <v>-30.36</v>
      </c>
      <c r="Q426" t="s">
        <v>2037</v>
      </c>
      <c r="R426" t="s">
        <v>2096</v>
      </c>
      <c r="S426" s="13">
        <f t="shared" si="18"/>
        <v>43208.208333333328</v>
      </c>
      <c r="T426" s="13">
        <f t="shared" si="19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9">
        <f t="shared" si="20"/>
        <v>50.67</v>
      </c>
      <c r="Q427" t="s">
        <v>2038</v>
      </c>
      <c r="R427" t="s">
        <v>2103</v>
      </c>
      <c r="S427" s="13">
        <f t="shared" si="18"/>
        <v>42213.208333333328</v>
      </c>
      <c r="T427" s="13">
        <f t="shared" si="19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9">
        <f t="shared" si="20"/>
        <v>85.13</v>
      </c>
      <c r="Q428" t="s">
        <v>2041</v>
      </c>
      <c r="R428" t="s">
        <v>2092</v>
      </c>
      <c r="S428" s="13">
        <f t="shared" si="18"/>
        <v>41332.25</v>
      </c>
      <c r="T428" s="13">
        <f t="shared" si="19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9">
        <f t="shared" si="20"/>
        <v>225.18</v>
      </c>
      <c r="Q429" t="s">
        <v>2041</v>
      </c>
      <c r="R429" t="s">
        <v>2092</v>
      </c>
      <c r="S429" s="13">
        <f t="shared" si="18"/>
        <v>41895.208333333336</v>
      </c>
      <c r="T429" s="13">
        <f t="shared" si="19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9">
        <f t="shared" si="20"/>
        <v>-543.63</v>
      </c>
      <c r="Q430" t="s">
        <v>2033</v>
      </c>
      <c r="R430" t="s">
        <v>2099</v>
      </c>
      <c r="S430" s="13">
        <f t="shared" si="18"/>
        <v>40585.25</v>
      </c>
      <c r="T430" s="13">
        <f t="shared" si="19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9">
        <f t="shared" si="20"/>
        <v>-178.09</v>
      </c>
      <c r="Q431" t="s">
        <v>2038</v>
      </c>
      <c r="R431" t="s">
        <v>2103</v>
      </c>
      <c r="S431" s="13">
        <f t="shared" si="18"/>
        <v>41680.25</v>
      </c>
      <c r="T431" s="13">
        <f t="shared" si="19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9">
        <f t="shared" si="20"/>
        <v>-26.13</v>
      </c>
      <c r="Q432" t="s">
        <v>2041</v>
      </c>
      <c r="R432" t="s">
        <v>2092</v>
      </c>
      <c r="S432" s="13">
        <f t="shared" si="18"/>
        <v>43737.208333333328</v>
      </c>
      <c r="T432" s="13">
        <f t="shared" si="19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9">
        <f t="shared" si="20"/>
        <v>47.17</v>
      </c>
      <c r="Q433" t="s">
        <v>2041</v>
      </c>
      <c r="R433" t="s">
        <v>2092</v>
      </c>
      <c r="S433" s="13">
        <f t="shared" si="18"/>
        <v>43273.208333333328</v>
      </c>
      <c r="T433" s="13">
        <f t="shared" si="19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9">
        <f t="shared" si="20"/>
        <v>-13.31</v>
      </c>
      <c r="Q434" t="s">
        <v>2041</v>
      </c>
      <c r="R434" t="s">
        <v>2092</v>
      </c>
      <c r="S434" s="13">
        <f t="shared" si="18"/>
        <v>41761.208333333336</v>
      </c>
      <c r="T434" s="13">
        <f t="shared" si="19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9">
        <f t="shared" si="20"/>
        <v>-556.45000000000005</v>
      </c>
      <c r="Q435" t="s">
        <v>2033</v>
      </c>
      <c r="R435" t="s">
        <v>2093</v>
      </c>
      <c r="S435" s="13">
        <f t="shared" si="18"/>
        <v>41603.25</v>
      </c>
      <c r="T435" s="13">
        <f t="shared" si="19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9">
        <f t="shared" si="20"/>
        <v>-44.97</v>
      </c>
      <c r="Q436" t="s">
        <v>2041</v>
      </c>
      <c r="R436" t="s">
        <v>2092</v>
      </c>
      <c r="S436" s="13">
        <f t="shared" si="18"/>
        <v>42705.25</v>
      </c>
      <c r="T436" s="13">
        <f t="shared" si="19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9">
        <f t="shared" si="20"/>
        <v>257.2</v>
      </c>
      <c r="Q437" t="s">
        <v>2041</v>
      </c>
      <c r="R437" t="s">
        <v>2092</v>
      </c>
      <c r="S437" s="13">
        <f t="shared" si="18"/>
        <v>41988.25</v>
      </c>
      <c r="T437" s="13">
        <f t="shared" si="19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9">
        <f t="shared" si="20"/>
        <v>123.78</v>
      </c>
      <c r="Q438" t="s">
        <v>2037</v>
      </c>
      <c r="R438" t="s">
        <v>2106</v>
      </c>
      <c r="S438" s="13">
        <f t="shared" si="18"/>
        <v>43575.208333333328</v>
      </c>
      <c r="T438" s="13">
        <f t="shared" si="19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9">
        <f t="shared" si="20"/>
        <v>18.690000000000001</v>
      </c>
      <c r="Q439" t="s">
        <v>2033</v>
      </c>
      <c r="R439" t="s">
        <v>2099</v>
      </c>
      <c r="S439" s="13">
        <f t="shared" si="18"/>
        <v>42260.208333333328</v>
      </c>
      <c r="T439" s="13">
        <f t="shared" si="19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9">
        <f t="shared" si="20"/>
        <v>65.27</v>
      </c>
      <c r="Q440" t="s">
        <v>2041</v>
      </c>
      <c r="R440" t="s">
        <v>2092</v>
      </c>
      <c r="S440" s="13">
        <f t="shared" si="18"/>
        <v>41337.25</v>
      </c>
      <c r="T440" s="13">
        <f t="shared" si="19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9">
        <f t="shared" si="20"/>
        <v>725</v>
      </c>
      <c r="Q441" t="s">
        <v>2033</v>
      </c>
      <c r="R441" t="s">
        <v>2111</v>
      </c>
      <c r="S441" s="13">
        <f t="shared" si="18"/>
        <v>42680.208333333328</v>
      </c>
      <c r="T441" s="13">
        <f t="shared" si="19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9">
        <f t="shared" si="20"/>
        <v>634.54</v>
      </c>
      <c r="Q442" t="s">
        <v>2033</v>
      </c>
      <c r="R442" t="s">
        <v>2108</v>
      </c>
      <c r="S442" s="13">
        <f t="shared" si="18"/>
        <v>42916.208333333328</v>
      </c>
      <c r="T442" s="13">
        <f t="shared" si="19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9">
        <f t="shared" si="20"/>
        <v>-52.56</v>
      </c>
      <c r="Q443" t="s">
        <v>2040</v>
      </c>
      <c r="R443" t="s">
        <v>2097</v>
      </c>
      <c r="S443" s="13">
        <f t="shared" si="18"/>
        <v>41025.208333333336</v>
      </c>
      <c r="T443" s="13">
        <f t="shared" si="19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9">
        <f t="shared" si="20"/>
        <v>53.31</v>
      </c>
      <c r="Q444" t="s">
        <v>2041</v>
      </c>
      <c r="R444" t="s">
        <v>2092</v>
      </c>
      <c r="S444" s="13">
        <f t="shared" si="18"/>
        <v>42980.208333333328</v>
      </c>
      <c r="T444" s="13">
        <f t="shared" si="19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9">
        <f t="shared" si="20"/>
        <v>-60.68</v>
      </c>
      <c r="Q445" t="s">
        <v>2041</v>
      </c>
      <c r="R445" t="s">
        <v>2092</v>
      </c>
      <c r="S445" s="13">
        <f t="shared" si="18"/>
        <v>40451.208333333336</v>
      </c>
      <c r="T445" s="13">
        <f t="shared" si="19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9">
        <f t="shared" si="20"/>
        <v>47.38</v>
      </c>
      <c r="Q446" t="s">
        <v>2037</v>
      </c>
      <c r="R446" t="s">
        <v>2096</v>
      </c>
      <c r="S446" s="13">
        <f t="shared" si="18"/>
        <v>40748.208333333336</v>
      </c>
      <c r="T446" s="13">
        <f t="shared" si="19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9">
        <f t="shared" si="20"/>
        <v>86.39</v>
      </c>
      <c r="Q447" t="s">
        <v>2041</v>
      </c>
      <c r="R447" t="s">
        <v>2092</v>
      </c>
      <c r="S447" s="13">
        <f t="shared" si="18"/>
        <v>40515.25</v>
      </c>
      <c r="T447" s="13">
        <f t="shared" si="19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9">
        <f t="shared" si="20"/>
        <v>-12.21</v>
      </c>
      <c r="Q448" t="s">
        <v>2040</v>
      </c>
      <c r="R448" t="s">
        <v>2097</v>
      </c>
      <c r="S448" s="13">
        <f t="shared" si="18"/>
        <v>41261.25</v>
      </c>
      <c r="T448" s="13">
        <f t="shared" si="19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9">
        <f t="shared" si="20"/>
        <v>-1174.46</v>
      </c>
      <c r="Q449" t="s">
        <v>2033</v>
      </c>
      <c r="R449" t="s">
        <v>2108</v>
      </c>
      <c r="S449" s="13">
        <f t="shared" si="18"/>
        <v>43088.25</v>
      </c>
      <c r="T449" s="13">
        <f t="shared" si="19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9">
        <f t="shared" si="20"/>
        <v>-445.16</v>
      </c>
      <c r="Q450" t="s">
        <v>2035</v>
      </c>
      <c r="R450" t="s">
        <v>2100</v>
      </c>
      <c r="S450" s="13">
        <f t="shared" si="18"/>
        <v>41378.208333333336</v>
      </c>
      <c r="T450" s="13">
        <f t="shared" si="19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9">
        <f t="shared" si="20"/>
        <v>78.03</v>
      </c>
      <c r="Q451" t="s">
        <v>2035</v>
      </c>
      <c r="R451" t="s">
        <v>2100</v>
      </c>
      <c r="S451" s="13">
        <f t="shared" ref="S451:S514" si="21">(((J451/60)/60)/24)+DATE(1970,1,1)</f>
        <v>43530.25</v>
      </c>
      <c r="T451" s="13">
        <f t="shared" ref="T451:T514" si="22">(((K451/60)/60)/24+DATE(1970,1,1))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9">
        <f t="shared" si="20"/>
        <v>-0.96</v>
      </c>
      <c r="Q452" t="s">
        <v>2033</v>
      </c>
      <c r="R452" t="s">
        <v>2099</v>
      </c>
      <c r="S452" s="13">
        <f t="shared" si="21"/>
        <v>43394.208333333328</v>
      </c>
      <c r="T452" s="13">
        <f t="shared" si="22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9">
        <f t="shared" ref="O453:O516" si="23">(E453-D453)/100</f>
        <v>339.02</v>
      </c>
      <c r="Q453" t="s">
        <v>2037</v>
      </c>
      <c r="R453" t="s">
        <v>2090</v>
      </c>
      <c r="S453" s="13">
        <f t="shared" si="21"/>
        <v>42935.208333333328</v>
      </c>
      <c r="T453" s="13">
        <f t="shared" si="22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9">
        <f t="shared" si="23"/>
        <v>-17.55</v>
      </c>
      <c r="Q454" t="s">
        <v>2033</v>
      </c>
      <c r="R454" t="s">
        <v>2095</v>
      </c>
      <c r="S454" s="13">
        <f t="shared" si="21"/>
        <v>40365.208333333336</v>
      </c>
      <c r="T454" s="13">
        <f t="shared" si="22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9">
        <f t="shared" si="23"/>
        <v>-796.51</v>
      </c>
      <c r="Q455" t="s">
        <v>2033</v>
      </c>
      <c r="R455" t="s">
        <v>2111</v>
      </c>
      <c r="S455" s="13">
        <f t="shared" si="21"/>
        <v>42705.25</v>
      </c>
      <c r="T455" s="13">
        <f t="shared" si="22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9">
        <f t="shared" si="23"/>
        <v>-22.37</v>
      </c>
      <c r="Q456" t="s">
        <v>2033</v>
      </c>
      <c r="R456" t="s">
        <v>2095</v>
      </c>
      <c r="S456" s="13">
        <f t="shared" si="21"/>
        <v>41568.208333333336</v>
      </c>
      <c r="T456" s="13">
        <f t="shared" si="22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9">
        <f t="shared" si="23"/>
        <v>214.04</v>
      </c>
      <c r="Q457" t="s">
        <v>2041</v>
      </c>
      <c r="R457" t="s">
        <v>2092</v>
      </c>
      <c r="S457" s="13">
        <f t="shared" si="21"/>
        <v>40809.208333333336</v>
      </c>
      <c r="T457" s="13">
        <f t="shared" si="22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9">
        <f t="shared" si="23"/>
        <v>60.38</v>
      </c>
      <c r="Q458" t="s">
        <v>2037</v>
      </c>
      <c r="R458" t="s">
        <v>2096</v>
      </c>
      <c r="S458" s="13">
        <f t="shared" si="21"/>
        <v>43141.25</v>
      </c>
      <c r="T458" s="13">
        <f t="shared" si="22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9">
        <f t="shared" si="23"/>
        <v>-36.68</v>
      </c>
      <c r="Q459" t="s">
        <v>2041</v>
      </c>
      <c r="R459" t="s">
        <v>2092</v>
      </c>
      <c r="S459" s="13">
        <f t="shared" si="21"/>
        <v>42657.208333333328</v>
      </c>
      <c r="T459" s="13">
        <f t="shared" si="22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9">
        <f t="shared" si="23"/>
        <v>849.06</v>
      </c>
      <c r="Q460" t="s">
        <v>2041</v>
      </c>
      <c r="R460" t="s">
        <v>2092</v>
      </c>
      <c r="S460" s="13">
        <f t="shared" si="21"/>
        <v>40265.208333333336</v>
      </c>
      <c r="T460" s="13">
        <f t="shared" si="22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9">
        <f t="shared" si="23"/>
        <v>-6.26</v>
      </c>
      <c r="Q461" t="s">
        <v>2033</v>
      </c>
      <c r="R461" t="s">
        <v>2093</v>
      </c>
      <c r="S461" s="13">
        <f t="shared" si="21"/>
        <v>42001.25</v>
      </c>
      <c r="T461" s="13">
        <f t="shared" si="22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9">
        <f t="shared" si="23"/>
        <v>17.190000000000001</v>
      </c>
      <c r="Q462" t="s">
        <v>2041</v>
      </c>
      <c r="R462" t="s">
        <v>2092</v>
      </c>
      <c r="S462" s="13">
        <f t="shared" si="21"/>
        <v>40399.208333333336</v>
      </c>
      <c r="T462" s="13">
        <f t="shared" si="22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9">
        <f t="shared" si="23"/>
        <v>405.54</v>
      </c>
      <c r="Q463" t="s">
        <v>2033</v>
      </c>
      <c r="R463" t="s">
        <v>2095</v>
      </c>
      <c r="S463" s="13">
        <f t="shared" si="21"/>
        <v>41757.208333333336</v>
      </c>
      <c r="T463" s="13">
        <f t="shared" si="22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9">
        <f t="shared" si="23"/>
        <v>-1310.6600000000001</v>
      </c>
      <c r="Q464" t="s">
        <v>2035</v>
      </c>
      <c r="R464" t="s">
        <v>2109</v>
      </c>
      <c r="S464" s="13">
        <f t="shared" si="21"/>
        <v>41304.25</v>
      </c>
      <c r="T464" s="13">
        <f t="shared" si="22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9">
        <f t="shared" si="23"/>
        <v>109.65</v>
      </c>
      <c r="Q465" t="s">
        <v>2033</v>
      </c>
      <c r="R465" t="s">
        <v>2099</v>
      </c>
      <c r="S465" s="13">
        <f t="shared" si="21"/>
        <v>41639.25</v>
      </c>
      <c r="T465" s="13">
        <f t="shared" si="22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9">
        <f t="shared" si="23"/>
        <v>238.2</v>
      </c>
      <c r="Q466" t="s">
        <v>2041</v>
      </c>
      <c r="R466" t="s">
        <v>2092</v>
      </c>
      <c r="S466" s="13">
        <f t="shared" si="21"/>
        <v>43142.25</v>
      </c>
      <c r="T466" s="13">
        <f t="shared" si="22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9">
        <f t="shared" si="23"/>
        <v>41.29</v>
      </c>
      <c r="Q467" t="s">
        <v>2039</v>
      </c>
      <c r="R467" t="s">
        <v>2107</v>
      </c>
      <c r="S467" s="13">
        <f t="shared" si="21"/>
        <v>43127.25</v>
      </c>
      <c r="T467" s="13">
        <f t="shared" si="22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9">
        <f t="shared" si="23"/>
        <v>27.84</v>
      </c>
      <c r="Q468" t="s">
        <v>2040</v>
      </c>
      <c r="R468" t="s">
        <v>2097</v>
      </c>
      <c r="S468" s="13">
        <f t="shared" si="21"/>
        <v>41409.208333333336</v>
      </c>
      <c r="T468" s="13">
        <f t="shared" si="22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9">
        <f t="shared" si="23"/>
        <v>66.53</v>
      </c>
      <c r="Q469" t="s">
        <v>2040</v>
      </c>
      <c r="R469" t="s">
        <v>2091</v>
      </c>
      <c r="S469" s="13">
        <f t="shared" si="21"/>
        <v>42331.25</v>
      </c>
      <c r="T469" s="13">
        <f t="shared" si="22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9">
        <f t="shared" si="23"/>
        <v>-23.8</v>
      </c>
      <c r="Q470" t="s">
        <v>2041</v>
      </c>
      <c r="R470" t="s">
        <v>2092</v>
      </c>
      <c r="S470" s="13">
        <f t="shared" si="21"/>
        <v>43569.208333333328</v>
      </c>
      <c r="T470" s="13">
        <f t="shared" si="22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9">
        <f t="shared" si="23"/>
        <v>47.28</v>
      </c>
      <c r="Q471" t="s">
        <v>2033</v>
      </c>
      <c r="R471" t="s">
        <v>2095</v>
      </c>
      <c r="S471" s="13">
        <f t="shared" si="21"/>
        <v>42142.208333333328</v>
      </c>
      <c r="T471" s="13">
        <f t="shared" si="22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9">
        <f t="shared" si="23"/>
        <v>66.89</v>
      </c>
      <c r="Q472" t="s">
        <v>2040</v>
      </c>
      <c r="R472" t="s">
        <v>2097</v>
      </c>
      <c r="S472" s="13">
        <f t="shared" si="21"/>
        <v>42716.25</v>
      </c>
      <c r="T472" s="13">
        <f t="shared" si="22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9">
        <f t="shared" si="23"/>
        <v>67.89</v>
      </c>
      <c r="Q473" t="s">
        <v>2034</v>
      </c>
      <c r="R473" t="s">
        <v>2089</v>
      </c>
      <c r="S473" s="13">
        <f t="shared" si="21"/>
        <v>41031.208333333336</v>
      </c>
      <c r="T473" s="13">
        <f t="shared" si="22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9">
        <f t="shared" si="23"/>
        <v>-934.58</v>
      </c>
      <c r="Q474" t="s">
        <v>2037</v>
      </c>
      <c r="R474" t="s">
        <v>2090</v>
      </c>
      <c r="S474" s="13">
        <f t="shared" si="21"/>
        <v>43535.208333333328</v>
      </c>
      <c r="T474" s="13">
        <f t="shared" si="22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9">
        <f t="shared" si="23"/>
        <v>39.07</v>
      </c>
      <c r="Q475" t="s">
        <v>2037</v>
      </c>
      <c r="R475" t="s">
        <v>2094</v>
      </c>
      <c r="S475" s="13">
        <f t="shared" si="21"/>
        <v>43277.208333333328</v>
      </c>
      <c r="T475" s="13">
        <f t="shared" si="22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9">
        <f t="shared" si="23"/>
        <v>106.06</v>
      </c>
      <c r="Q476" t="s">
        <v>2033</v>
      </c>
      <c r="R476" t="s">
        <v>2108</v>
      </c>
      <c r="S476" s="13">
        <f t="shared" si="21"/>
        <v>41989.25</v>
      </c>
      <c r="T476" s="13">
        <f t="shared" si="22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9">
        <f t="shared" si="23"/>
        <v>10.32</v>
      </c>
      <c r="Q477" t="s">
        <v>2039</v>
      </c>
      <c r="R477" t="s">
        <v>2107</v>
      </c>
      <c r="S477" s="13">
        <f t="shared" si="21"/>
        <v>41450.208333333336</v>
      </c>
      <c r="T477" s="13">
        <f t="shared" si="22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9">
        <f t="shared" si="23"/>
        <v>-1343.78</v>
      </c>
      <c r="Q478" t="s">
        <v>2039</v>
      </c>
      <c r="R478" t="s">
        <v>2102</v>
      </c>
      <c r="S478" s="13">
        <f t="shared" si="21"/>
        <v>43322.208333333328</v>
      </c>
      <c r="T478" s="13">
        <f t="shared" si="22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9">
        <f t="shared" si="23"/>
        <v>-38.869999999999997</v>
      </c>
      <c r="Q479" t="s">
        <v>2033</v>
      </c>
      <c r="R479" t="s">
        <v>2111</v>
      </c>
      <c r="S479" s="13">
        <f t="shared" si="21"/>
        <v>40720.208333333336</v>
      </c>
      <c r="T479" s="13">
        <f t="shared" si="22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9">
        <f t="shared" si="23"/>
        <v>938.03</v>
      </c>
      <c r="Q480" t="s">
        <v>2040</v>
      </c>
      <c r="R480" t="s">
        <v>2097</v>
      </c>
      <c r="S480" s="13">
        <f t="shared" si="21"/>
        <v>42072.208333333328</v>
      </c>
      <c r="T480" s="13">
        <f t="shared" si="22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9">
        <f t="shared" si="23"/>
        <v>99.1</v>
      </c>
      <c r="Q481" t="s">
        <v>2034</v>
      </c>
      <c r="R481" t="s">
        <v>2089</v>
      </c>
      <c r="S481" s="13">
        <f t="shared" si="21"/>
        <v>42945.208333333328</v>
      </c>
      <c r="T481" s="13">
        <f t="shared" si="22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9">
        <f t="shared" si="23"/>
        <v>0.56000000000000005</v>
      </c>
      <c r="Q482" t="s">
        <v>2038</v>
      </c>
      <c r="R482" t="s">
        <v>2103</v>
      </c>
      <c r="S482" s="13">
        <f t="shared" si="21"/>
        <v>40248.25</v>
      </c>
      <c r="T482" s="13">
        <f t="shared" si="22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9">
        <f t="shared" si="23"/>
        <v>-366.69</v>
      </c>
      <c r="Q483" t="s">
        <v>2041</v>
      </c>
      <c r="R483" t="s">
        <v>2092</v>
      </c>
      <c r="S483" s="13">
        <f t="shared" si="21"/>
        <v>41913.208333333336</v>
      </c>
      <c r="T483" s="13">
        <f t="shared" si="22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9">
        <f t="shared" si="23"/>
        <v>-35.11</v>
      </c>
      <c r="Q484" t="s">
        <v>2039</v>
      </c>
      <c r="R484" t="s">
        <v>2102</v>
      </c>
      <c r="S484" s="13">
        <f t="shared" si="21"/>
        <v>40963.25</v>
      </c>
      <c r="T484" s="13">
        <f t="shared" si="22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9">
        <f t="shared" si="23"/>
        <v>-431.64</v>
      </c>
      <c r="Q485" t="s">
        <v>2041</v>
      </c>
      <c r="R485" t="s">
        <v>2092</v>
      </c>
      <c r="S485" s="13">
        <f t="shared" si="21"/>
        <v>43811.25</v>
      </c>
      <c r="T485" s="13">
        <f t="shared" si="22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9">
        <f t="shared" si="23"/>
        <v>474.21</v>
      </c>
      <c r="Q486" t="s">
        <v>2034</v>
      </c>
      <c r="R486" t="s">
        <v>2089</v>
      </c>
      <c r="S486" s="13">
        <f t="shared" si="21"/>
        <v>41855.208333333336</v>
      </c>
      <c r="T486" s="13">
        <f t="shared" si="22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9">
        <f t="shared" si="23"/>
        <v>-627.55999999999995</v>
      </c>
      <c r="Q487" t="s">
        <v>2041</v>
      </c>
      <c r="R487" t="s">
        <v>2092</v>
      </c>
      <c r="S487" s="13">
        <f t="shared" si="21"/>
        <v>43626.208333333328</v>
      </c>
      <c r="T487" s="13">
        <f t="shared" si="22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9">
        <f t="shared" si="23"/>
        <v>-44.98</v>
      </c>
      <c r="Q488" t="s">
        <v>2039</v>
      </c>
      <c r="R488" t="s">
        <v>2107</v>
      </c>
      <c r="S488" s="13">
        <f t="shared" si="21"/>
        <v>43168.25</v>
      </c>
      <c r="T488" s="13">
        <f t="shared" si="22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9">
        <f t="shared" si="23"/>
        <v>867.24</v>
      </c>
      <c r="Q489" t="s">
        <v>2041</v>
      </c>
      <c r="R489" t="s">
        <v>2092</v>
      </c>
      <c r="S489" s="13">
        <f t="shared" si="21"/>
        <v>42845.208333333328</v>
      </c>
      <c r="T489" s="13">
        <f t="shared" si="22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9">
        <f t="shared" si="23"/>
        <v>63.63</v>
      </c>
      <c r="Q490" t="s">
        <v>2041</v>
      </c>
      <c r="R490" t="s">
        <v>2092</v>
      </c>
      <c r="S490" s="13">
        <f t="shared" si="21"/>
        <v>42403.25</v>
      </c>
      <c r="T490" s="13">
        <f t="shared" si="22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9">
        <f t="shared" si="23"/>
        <v>1.39</v>
      </c>
      <c r="Q491" t="s">
        <v>2040</v>
      </c>
      <c r="R491" t="s">
        <v>2097</v>
      </c>
      <c r="S491" s="13">
        <f t="shared" si="21"/>
        <v>40406.208333333336</v>
      </c>
      <c r="T491" s="13">
        <f t="shared" si="22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9">
        <f t="shared" si="23"/>
        <v>21.96</v>
      </c>
      <c r="Q492" t="s">
        <v>2036</v>
      </c>
      <c r="R492" t="s">
        <v>2112</v>
      </c>
      <c r="S492" s="13">
        <f t="shared" si="21"/>
        <v>43786.25</v>
      </c>
      <c r="T492" s="13">
        <f t="shared" si="22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9">
        <f t="shared" si="23"/>
        <v>1166.3699999999999</v>
      </c>
      <c r="Q493" t="s">
        <v>2034</v>
      </c>
      <c r="R493" t="s">
        <v>2089</v>
      </c>
      <c r="S493" s="13">
        <f t="shared" si="21"/>
        <v>41456.208333333336</v>
      </c>
      <c r="T493" s="13">
        <f t="shared" si="22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9">
        <f t="shared" si="23"/>
        <v>-1451.69</v>
      </c>
      <c r="Q494" t="s">
        <v>2033</v>
      </c>
      <c r="R494" t="s">
        <v>2101</v>
      </c>
      <c r="S494" s="13">
        <f t="shared" si="21"/>
        <v>40336.208333333336</v>
      </c>
      <c r="T494" s="13">
        <f t="shared" si="22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9">
        <f t="shared" si="23"/>
        <v>56.14</v>
      </c>
      <c r="Q495" t="s">
        <v>2038</v>
      </c>
      <c r="R495" t="s">
        <v>2103</v>
      </c>
      <c r="S495" s="13">
        <f t="shared" si="21"/>
        <v>43645.208333333328</v>
      </c>
      <c r="T495" s="13">
        <f t="shared" si="22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9">
        <f t="shared" si="23"/>
        <v>111.84</v>
      </c>
      <c r="Q496" t="s">
        <v>2040</v>
      </c>
      <c r="R496" t="s">
        <v>2097</v>
      </c>
      <c r="S496" s="13">
        <f t="shared" si="21"/>
        <v>40990.208333333336</v>
      </c>
      <c r="T496" s="13">
        <f t="shared" si="22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9">
        <f t="shared" si="23"/>
        <v>100.64</v>
      </c>
      <c r="Q497" t="s">
        <v>2041</v>
      </c>
      <c r="R497" t="s">
        <v>2092</v>
      </c>
      <c r="S497" s="13">
        <f t="shared" si="21"/>
        <v>41800.208333333336</v>
      </c>
      <c r="T497" s="13">
        <f t="shared" si="22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9">
        <f t="shared" si="23"/>
        <v>-1821.33</v>
      </c>
      <c r="Q498" t="s">
        <v>2033</v>
      </c>
      <c r="R498" t="s">
        <v>2099</v>
      </c>
      <c r="S498" s="13">
        <f t="shared" si="21"/>
        <v>42876.208333333328</v>
      </c>
      <c r="T498" s="13">
        <f t="shared" si="22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9">
        <f t="shared" si="23"/>
        <v>-64.510000000000005</v>
      </c>
      <c r="Q499" t="s">
        <v>2040</v>
      </c>
      <c r="R499" t="s">
        <v>2097</v>
      </c>
      <c r="S499" s="13">
        <f t="shared" si="21"/>
        <v>42724.25</v>
      </c>
      <c r="T499" s="13">
        <f t="shared" si="22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9">
        <f t="shared" si="23"/>
        <v>-1470.83</v>
      </c>
      <c r="Q500" t="s">
        <v>2040</v>
      </c>
      <c r="R500" t="s">
        <v>2091</v>
      </c>
      <c r="S500" s="13">
        <f t="shared" si="21"/>
        <v>42005.25</v>
      </c>
      <c r="T500" s="13">
        <f t="shared" si="22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9">
        <f t="shared" si="23"/>
        <v>-850.57</v>
      </c>
      <c r="Q501" t="s">
        <v>2033</v>
      </c>
      <c r="R501" t="s">
        <v>2093</v>
      </c>
      <c r="S501" s="13">
        <f t="shared" si="21"/>
        <v>42444.208333333328</v>
      </c>
      <c r="T501" s="13">
        <f t="shared" si="22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9">
        <f t="shared" si="23"/>
        <v>-1</v>
      </c>
      <c r="Q502" t="s">
        <v>2041</v>
      </c>
      <c r="R502" t="s">
        <v>2092</v>
      </c>
      <c r="S502" s="13">
        <f t="shared" si="21"/>
        <v>41395.208333333336</v>
      </c>
      <c r="T502" s="13">
        <f t="shared" si="22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9">
        <f t="shared" si="23"/>
        <v>-458.57</v>
      </c>
      <c r="Q503" t="s">
        <v>2033</v>
      </c>
      <c r="R503" t="s">
        <v>2093</v>
      </c>
      <c r="S503" s="13">
        <f t="shared" si="21"/>
        <v>41345.208333333336</v>
      </c>
      <c r="T503" s="13">
        <f t="shared" si="22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9">
        <f t="shared" si="23"/>
        <v>55.89</v>
      </c>
      <c r="Q504" t="s">
        <v>2035</v>
      </c>
      <c r="R504" t="s">
        <v>2100</v>
      </c>
      <c r="S504" s="13">
        <f t="shared" si="21"/>
        <v>41117.208333333336</v>
      </c>
      <c r="T504" s="13">
        <f t="shared" si="22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9">
        <f t="shared" si="23"/>
        <v>204.83</v>
      </c>
      <c r="Q505" t="s">
        <v>2033</v>
      </c>
      <c r="R505" t="s">
        <v>2095</v>
      </c>
      <c r="S505" s="13">
        <f t="shared" si="21"/>
        <v>42186.208333333328</v>
      </c>
      <c r="T505" s="13">
        <f t="shared" si="22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9">
        <f t="shared" si="23"/>
        <v>-5.76</v>
      </c>
      <c r="Q506" t="s">
        <v>2037</v>
      </c>
      <c r="R506" t="s">
        <v>2090</v>
      </c>
      <c r="S506" s="13">
        <f t="shared" si="21"/>
        <v>42142.208333333328</v>
      </c>
      <c r="T506" s="13">
        <f t="shared" si="22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9">
        <f t="shared" si="23"/>
        <v>-774.03</v>
      </c>
      <c r="Q507" t="s">
        <v>2039</v>
      </c>
      <c r="R507" t="s">
        <v>2104</v>
      </c>
      <c r="S507" s="13">
        <f t="shared" si="21"/>
        <v>41341.25</v>
      </c>
      <c r="T507" s="13">
        <f t="shared" si="22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9">
        <f t="shared" si="23"/>
        <v>1488.74</v>
      </c>
      <c r="Q508" t="s">
        <v>2041</v>
      </c>
      <c r="R508" t="s">
        <v>2092</v>
      </c>
      <c r="S508" s="13">
        <f t="shared" si="21"/>
        <v>43062.25</v>
      </c>
      <c r="T508" s="13">
        <f t="shared" si="22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9">
        <f t="shared" si="23"/>
        <v>-12.63</v>
      </c>
      <c r="Q509" t="s">
        <v>2040</v>
      </c>
      <c r="R509" t="s">
        <v>2091</v>
      </c>
      <c r="S509" s="13">
        <f t="shared" si="21"/>
        <v>41373.208333333336</v>
      </c>
      <c r="T509" s="13">
        <f t="shared" si="22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9">
        <f t="shared" si="23"/>
        <v>211.2</v>
      </c>
      <c r="Q510" t="s">
        <v>2041</v>
      </c>
      <c r="R510" t="s">
        <v>2092</v>
      </c>
      <c r="S510" s="13">
        <f t="shared" si="21"/>
        <v>43310.208333333328</v>
      </c>
      <c r="T510" s="13">
        <f t="shared" si="22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9">
        <f t="shared" si="23"/>
        <v>-489.9</v>
      </c>
      <c r="Q511" t="s">
        <v>2041</v>
      </c>
      <c r="R511" t="s">
        <v>2092</v>
      </c>
      <c r="S511" s="13">
        <f t="shared" si="21"/>
        <v>41034.208333333336</v>
      </c>
      <c r="T511" s="13">
        <f t="shared" si="22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9">
        <f t="shared" si="23"/>
        <v>14.89</v>
      </c>
      <c r="Q512" t="s">
        <v>2033</v>
      </c>
      <c r="R512" t="s">
        <v>2095</v>
      </c>
      <c r="S512" s="13">
        <f t="shared" si="21"/>
        <v>43251.208333333328</v>
      </c>
      <c r="T512" s="13">
        <f t="shared" si="22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9">
        <f t="shared" si="23"/>
        <v>-1123.02</v>
      </c>
      <c r="Q513" t="s">
        <v>2041</v>
      </c>
      <c r="R513" t="s">
        <v>2092</v>
      </c>
      <c r="S513" s="13">
        <f t="shared" si="21"/>
        <v>43671.208333333328</v>
      </c>
      <c r="T513" s="13">
        <f t="shared" si="22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9">
        <f t="shared" si="23"/>
        <v>35.78</v>
      </c>
      <c r="Q514" t="s">
        <v>2035</v>
      </c>
      <c r="R514" t="s">
        <v>2100</v>
      </c>
      <c r="S514" s="13">
        <f t="shared" si="21"/>
        <v>41825.208333333336</v>
      </c>
      <c r="T514" s="13">
        <f t="shared" si="22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9">
        <f t="shared" si="23"/>
        <v>-50.4</v>
      </c>
      <c r="Q515" t="s">
        <v>2033</v>
      </c>
      <c r="R515" t="s">
        <v>2108</v>
      </c>
      <c r="S515" s="13">
        <f t="shared" ref="S515:S578" si="24">(((J515/60)/60)/24)+DATE(1970,1,1)</f>
        <v>40430.208333333336</v>
      </c>
      <c r="T515" s="13">
        <f t="shared" ref="T515:T578" si="25">(((K515/60)/60)/24+DATE(1970,1,1))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9">
        <f t="shared" si="23"/>
        <v>-1075.77</v>
      </c>
      <c r="Q516" t="s">
        <v>2037</v>
      </c>
      <c r="R516" t="s">
        <v>2090</v>
      </c>
      <c r="S516" s="13">
        <f t="shared" si="24"/>
        <v>41614.25</v>
      </c>
      <c r="T516" s="13">
        <f t="shared" si="2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9">
        <f t="shared" ref="O517:O580" si="26">(E517-D517)/100</f>
        <v>-38.03</v>
      </c>
      <c r="Q517" t="s">
        <v>2041</v>
      </c>
      <c r="R517" t="s">
        <v>2092</v>
      </c>
      <c r="S517" s="13">
        <f t="shared" si="24"/>
        <v>40900.25</v>
      </c>
      <c r="T517" s="13">
        <f t="shared" si="2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9">
        <f t="shared" si="26"/>
        <v>-720.76</v>
      </c>
      <c r="Q518" t="s">
        <v>2039</v>
      </c>
      <c r="R518" t="s">
        <v>2098</v>
      </c>
      <c r="S518" s="13">
        <f t="shared" si="24"/>
        <v>40396.208333333336</v>
      </c>
      <c r="T518" s="13">
        <f t="shared" si="2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9">
        <f t="shared" si="26"/>
        <v>7.08</v>
      </c>
      <c r="Q519" t="s">
        <v>2034</v>
      </c>
      <c r="R519" t="s">
        <v>2089</v>
      </c>
      <c r="S519" s="13">
        <f t="shared" si="24"/>
        <v>42860.208333333328</v>
      </c>
      <c r="T519" s="13">
        <f t="shared" si="2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9">
        <f t="shared" si="26"/>
        <v>-81.78</v>
      </c>
      <c r="Q520" t="s">
        <v>2033</v>
      </c>
      <c r="R520" t="s">
        <v>2099</v>
      </c>
      <c r="S520" s="13">
        <f t="shared" si="24"/>
        <v>43154.25</v>
      </c>
      <c r="T520" s="13">
        <f t="shared" si="2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9">
        <f t="shared" si="26"/>
        <v>31.02</v>
      </c>
      <c r="Q521" t="s">
        <v>2037</v>
      </c>
      <c r="R521" t="s">
        <v>2090</v>
      </c>
      <c r="S521" s="13">
        <f t="shared" si="24"/>
        <v>42012.25</v>
      </c>
      <c r="T521" s="13">
        <f t="shared" si="2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9">
        <f t="shared" si="26"/>
        <v>26.06</v>
      </c>
      <c r="Q522" t="s">
        <v>2041</v>
      </c>
      <c r="R522" t="s">
        <v>2092</v>
      </c>
      <c r="S522" s="13">
        <f t="shared" si="24"/>
        <v>43574.208333333328</v>
      </c>
      <c r="T522" s="13">
        <f t="shared" si="2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9">
        <f t="shared" si="26"/>
        <v>34.61</v>
      </c>
      <c r="Q523" t="s">
        <v>2033</v>
      </c>
      <c r="R523" t="s">
        <v>2095</v>
      </c>
      <c r="S523" s="13">
        <f t="shared" si="24"/>
        <v>42605.208333333328</v>
      </c>
      <c r="T523" s="13">
        <f t="shared" si="2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9">
        <f t="shared" si="26"/>
        <v>-341.11</v>
      </c>
      <c r="Q524" t="s">
        <v>2033</v>
      </c>
      <c r="R524" t="s">
        <v>2101</v>
      </c>
      <c r="S524" s="13">
        <f t="shared" si="24"/>
        <v>41093.208333333336</v>
      </c>
      <c r="T524" s="13">
        <f t="shared" si="2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9">
        <f t="shared" si="26"/>
        <v>54.03</v>
      </c>
      <c r="Q525" t="s">
        <v>2033</v>
      </c>
      <c r="R525" t="s">
        <v>2101</v>
      </c>
      <c r="S525" s="13">
        <f t="shared" si="24"/>
        <v>40241.25</v>
      </c>
      <c r="T525" s="13">
        <f t="shared" si="2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9">
        <f t="shared" si="26"/>
        <v>-155.63999999999999</v>
      </c>
      <c r="Q526" t="s">
        <v>2041</v>
      </c>
      <c r="R526" t="s">
        <v>2092</v>
      </c>
      <c r="S526" s="13">
        <f t="shared" si="24"/>
        <v>40294.208333333336</v>
      </c>
      <c r="T526" s="13">
        <f t="shared" si="2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9">
        <f t="shared" si="26"/>
        <v>-3.32</v>
      </c>
      <c r="Q527" t="s">
        <v>2040</v>
      </c>
      <c r="R527" t="s">
        <v>2097</v>
      </c>
      <c r="S527" s="13">
        <f t="shared" si="24"/>
        <v>40505.25</v>
      </c>
      <c r="T527" s="13">
        <f t="shared" si="2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9">
        <f t="shared" si="26"/>
        <v>46.44</v>
      </c>
      <c r="Q528" t="s">
        <v>2041</v>
      </c>
      <c r="R528" t="s">
        <v>2092</v>
      </c>
      <c r="S528" s="13">
        <f t="shared" si="24"/>
        <v>42364.25</v>
      </c>
      <c r="T528" s="13">
        <f t="shared" si="2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9">
        <f t="shared" si="26"/>
        <v>-7.2</v>
      </c>
      <c r="Q529" t="s">
        <v>2033</v>
      </c>
      <c r="R529" t="s">
        <v>2099</v>
      </c>
      <c r="S529" s="13">
        <f t="shared" si="24"/>
        <v>42405.25</v>
      </c>
      <c r="T529" s="13">
        <f t="shared" si="2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9">
        <f t="shared" si="26"/>
        <v>-17.73</v>
      </c>
      <c r="Q530" t="s">
        <v>2037</v>
      </c>
      <c r="R530" t="s">
        <v>2096</v>
      </c>
      <c r="S530" s="13">
        <f t="shared" si="24"/>
        <v>41601.25</v>
      </c>
      <c r="T530" s="13">
        <f t="shared" si="2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9">
        <f t="shared" si="26"/>
        <v>-45.26</v>
      </c>
      <c r="Q531" t="s">
        <v>2035</v>
      </c>
      <c r="R531" t="s">
        <v>2100</v>
      </c>
      <c r="S531" s="13">
        <f t="shared" si="24"/>
        <v>41769.208333333336</v>
      </c>
      <c r="T531" s="13">
        <f t="shared" si="2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9">
        <f t="shared" si="26"/>
        <v>-86.72</v>
      </c>
      <c r="Q532" t="s">
        <v>2039</v>
      </c>
      <c r="R532" t="s">
        <v>2102</v>
      </c>
      <c r="S532" s="13">
        <f t="shared" si="24"/>
        <v>40421.208333333336</v>
      </c>
      <c r="T532" s="13">
        <f t="shared" si="2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9">
        <f t="shared" si="26"/>
        <v>-83.62</v>
      </c>
      <c r="Q533" t="s">
        <v>2035</v>
      </c>
      <c r="R533" t="s">
        <v>2100</v>
      </c>
      <c r="S533" s="13">
        <f t="shared" si="24"/>
        <v>41589.25</v>
      </c>
      <c r="T533" s="13">
        <f t="shared" si="2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9">
        <f t="shared" si="26"/>
        <v>64.459999999999994</v>
      </c>
      <c r="Q534" t="s">
        <v>2041</v>
      </c>
      <c r="R534" t="s">
        <v>2092</v>
      </c>
      <c r="S534" s="13">
        <f t="shared" si="24"/>
        <v>43125.25</v>
      </c>
      <c r="T534" s="13">
        <f t="shared" si="2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9">
        <f t="shared" si="26"/>
        <v>684.86</v>
      </c>
      <c r="Q535" t="s">
        <v>2037</v>
      </c>
      <c r="R535" t="s">
        <v>2096</v>
      </c>
      <c r="S535" s="13">
        <f t="shared" si="24"/>
        <v>41479.208333333336</v>
      </c>
      <c r="T535" s="13">
        <f t="shared" si="2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9">
        <f t="shared" si="26"/>
        <v>-757.15</v>
      </c>
      <c r="Q536" t="s">
        <v>2033</v>
      </c>
      <c r="R536" t="s">
        <v>2095</v>
      </c>
      <c r="S536" s="13">
        <f t="shared" si="24"/>
        <v>43329.208333333328</v>
      </c>
      <c r="T536" s="13">
        <f t="shared" si="2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9">
        <f t="shared" si="26"/>
        <v>99.33</v>
      </c>
      <c r="Q537" t="s">
        <v>2041</v>
      </c>
      <c r="R537" t="s">
        <v>2092</v>
      </c>
      <c r="S537" s="13">
        <f t="shared" si="24"/>
        <v>43259.208333333328</v>
      </c>
      <c r="T537" s="13">
        <f t="shared" si="2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9">
        <f t="shared" si="26"/>
        <v>48.97</v>
      </c>
      <c r="Q538" t="s">
        <v>2039</v>
      </c>
      <c r="R538" t="s">
        <v>2102</v>
      </c>
      <c r="S538" s="13">
        <f t="shared" si="24"/>
        <v>40414.208333333336</v>
      </c>
      <c r="T538" s="13">
        <f t="shared" si="2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9">
        <f t="shared" si="26"/>
        <v>145.35</v>
      </c>
      <c r="Q539" t="s">
        <v>2033</v>
      </c>
      <c r="R539" t="s">
        <v>2093</v>
      </c>
      <c r="S539" s="13">
        <f t="shared" si="24"/>
        <v>43342.208333333328</v>
      </c>
      <c r="T539" s="13">
        <f t="shared" si="2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9">
        <f t="shared" si="26"/>
        <v>-942.66</v>
      </c>
      <c r="Q540" t="s">
        <v>2035</v>
      </c>
      <c r="R540" t="s">
        <v>2109</v>
      </c>
      <c r="S540" s="13">
        <f t="shared" si="24"/>
        <v>41539.208333333336</v>
      </c>
      <c r="T540" s="13">
        <f t="shared" si="2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9">
        <f t="shared" si="26"/>
        <v>-26.8</v>
      </c>
      <c r="Q541" t="s">
        <v>2034</v>
      </c>
      <c r="R541" t="s">
        <v>2089</v>
      </c>
      <c r="S541" s="13">
        <f t="shared" si="24"/>
        <v>43647.208333333328</v>
      </c>
      <c r="T541" s="13">
        <f t="shared" si="2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9">
        <f t="shared" si="26"/>
        <v>87.97</v>
      </c>
      <c r="Q542" t="s">
        <v>2038</v>
      </c>
      <c r="R542" t="s">
        <v>2103</v>
      </c>
      <c r="S542" s="13">
        <f t="shared" si="24"/>
        <v>43225.208333333328</v>
      </c>
      <c r="T542" s="13">
        <f t="shared" si="2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9">
        <f t="shared" si="26"/>
        <v>-1349.14</v>
      </c>
      <c r="Q543" t="s">
        <v>2035</v>
      </c>
      <c r="R543" t="s">
        <v>2109</v>
      </c>
      <c r="S543" s="13">
        <f t="shared" si="24"/>
        <v>42165.208333333328</v>
      </c>
      <c r="T543" s="13">
        <f t="shared" si="2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9">
        <f t="shared" si="26"/>
        <v>-750.7</v>
      </c>
      <c r="Q544" t="s">
        <v>2037</v>
      </c>
      <c r="R544" t="s">
        <v>2096</v>
      </c>
      <c r="S544" s="13">
        <f t="shared" si="24"/>
        <v>42391.25</v>
      </c>
      <c r="T544" s="13">
        <f t="shared" si="2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9">
        <f t="shared" si="26"/>
        <v>-710.36</v>
      </c>
      <c r="Q545" t="s">
        <v>2035</v>
      </c>
      <c r="R545" t="s">
        <v>2100</v>
      </c>
      <c r="S545" s="13">
        <f t="shared" si="24"/>
        <v>41528.208333333336</v>
      </c>
      <c r="T545" s="13">
        <f t="shared" si="2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9">
        <f t="shared" si="26"/>
        <v>49.42</v>
      </c>
      <c r="Q546" t="s">
        <v>2037</v>
      </c>
      <c r="R546" t="s">
        <v>2090</v>
      </c>
      <c r="S546" s="13">
        <f t="shared" si="24"/>
        <v>42377.25</v>
      </c>
      <c r="T546" s="13">
        <f t="shared" si="2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9">
        <f t="shared" si="26"/>
        <v>-206.91</v>
      </c>
      <c r="Q547" t="s">
        <v>2041</v>
      </c>
      <c r="R547" t="s">
        <v>2092</v>
      </c>
      <c r="S547" s="13">
        <f t="shared" si="24"/>
        <v>43824.25</v>
      </c>
      <c r="T547" s="13">
        <f t="shared" si="2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9">
        <f t="shared" si="26"/>
        <v>26.7</v>
      </c>
      <c r="Q548" t="s">
        <v>2041</v>
      </c>
      <c r="R548" t="s">
        <v>2092</v>
      </c>
      <c r="S548" s="13">
        <f t="shared" si="24"/>
        <v>43360.208333333328</v>
      </c>
      <c r="T548" s="13">
        <f t="shared" si="2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9">
        <f t="shared" si="26"/>
        <v>112.97</v>
      </c>
      <c r="Q549" t="s">
        <v>2033</v>
      </c>
      <c r="R549" t="s">
        <v>2095</v>
      </c>
      <c r="S549" s="13">
        <f t="shared" si="24"/>
        <v>42029.25</v>
      </c>
      <c r="T549" s="13">
        <f t="shared" si="2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9">
        <f t="shared" si="26"/>
        <v>1129.74</v>
      </c>
      <c r="Q550" t="s">
        <v>2041</v>
      </c>
      <c r="R550" t="s">
        <v>2092</v>
      </c>
      <c r="S550" s="13">
        <f t="shared" si="24"/>
        <v>42461.208333333328</v>
      </c>
      <c r="T550" s="13">
        <f t="shared" si="2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9">
        <f t="shared" si="26"/>
        <v>543.42999999999995</v>
      </c>
      <c r="Q551" t="s">
        <v>2040</v>
      </c>
      <c r="R551" t="s">
        <v>2097</v>
      </c>
      <c r="S551" s="13">
        <f t="shared" si="24"/>
        <v>41422.208333333336</v>
      </c>
      <c r="T551" s="13">
        <f t="shared" si="2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9">
        <f t="shared" si="26"/>
        <v>-0.96</v>
      </c>
      <c r="Q552" t="s">
        <v>2037</v>
      </c>
      <c r="R552" t="s">
        <v>2096</v>
      </c>
      <c r="S552" s="13">
        <f t="shared" si="24"/>
        <v>40968.25</v>
      </c>
      <c r="T552" s="13">
        <f t="shared" si="2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9">
        <f t="shared" si="26"/>
        <v>-745.02</v>
      </c>
      <c r="Q553" t="s">
        <v>2040</v>
      </c>
      <c r="R553" t="s">
        <v>2091</v>
      </c>
      <c r="S553" s="13">
        <f t="shared" si="24"/>
        <v>41993.25</v>
      </c>
      <c r="T553" s="13">
        <f t="shared" si="2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9">
        <f t="shared" si="26"/>
        <v>-1.34</v>
      </c>
      <c r="Q554" t="s">
        <v>2041</v>
      </c>
      <c r="R554" t="s">
        <v>2092</v>
      </c>
      <c r="S554" s="13">
        <f t="shared" si="24"/>
        <v>42700.25</v>
      </c>
      <c r="T554" s="13">
        <f t="shared" si="2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9">
        <f t="shared" si="26"/>
        <v>-955.78</v>
      </c>
      <c r="Q555" t="s">
        <v>2037</v>
      </c>
      <c r="R555" t="s">
        <v>2090</v>
      </c>
      <c r="S555" s="13">
        <f t="shared" si="24"/>
        <v>40545.25</v>
      </c>
      <c r="T555" s="13">
        <f t="shared" si="2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9">
        <f t="shared" si="26"/>
        <v>49.08</v>
      </c>
      <c r="Q556" t="s">
        <v>2037</v>
      </c>
      <c r="R556" t="s">
        <v>2096</v>
      </c>
      <c r="S556" s="13">
        <f t="shared" si="24"/>
        <v>42723.25</v>
      </c>
      <c r="T556" s="13">
        <f t="shared" si="2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9">
        <f t="shared" si="26"/>
        <v>77.89</v>
      </c>
      <c r="Q557" t="s">
        <v>2037</v>
      </c>
      <c r="R557" t="s">
        <v>2090</v>
      </c>
      <c r="S557" s="13">
        <f t="shared" si="24"/>
        <v>41731.208333333336</v>
      </c>
      <c r="T557" s="13">
        <f t="shared" si="2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9">
        <f t="shared" si="26"/>
        <v>72.67</v>
      </c>
      <c r="Q558" t="s">
        <v>2039</v>
      </c>
      <c r="R558" t="s">
        <v>2107</v>
      </c>
      <c r="S558" s="13">
        <f t="shared" si="24"/>
        <v>40792.208333333336</v>
      </c>
      <c r="T558" s="13">
        <f t="shared" si="2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9">
        <f t="shared" si="26"/>
        <v>59.6</v>
      </c>
      <c r="Q559" t="s">
        <v>2033</v>
      </c>
      <c r="R559" t="s">
        <v>2111</v>
      </c>
      <c r="S559" s="13">
        <f t="shared" si="24"/>
        <v>42279.208333333328</v>
      </c>
      <c r="T559" s="13">
        <f t="shared" si="2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9">
        <f t="shared" si="26"/>
        <v>21.66</v>
      </c>
      <c r="Q560" t="s">
        <v>2041</v>
      </c>
      <c r="R560" t="s">
        <v>2092</v>
      </c>
      <c r="S560" s="13">
        <f t="shared" si="24"/>
        <v>42424.25</v>
      </c>
      <c r="T560" s="13">
        <f t="shared" si="2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9">
        <f t="shared" si="26"/>
        <v>10.210000000000001</v>
      </c>
      <c r="Q561" t="s">
        <v>2041</v>
      </c>
      <c r="R561" t="s">
        <v>2092</v>
      </c>
      <c r="S561" s="13">
        <f t="shared" si="24"/>
        <v>42584.208333333328</v>
      </c>
      <c r="T561" s="13">
        <f t="shared" si="2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9">
        <f t="shared" si="26"/>
        <v>1388.32</v>
      </c>
      <c r="Q562" t="s">
        <v>2033</v>
      </c>
      <c r="R562" t="s">
        <v>2099</v>
      </c>
      <c r="S562" s="13">
        <f t="shared" si="24"/>
        <v>40865.25</v>
      </c>
      <c r="T562" s="13">
        <f t="shared" si="2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9">
        <f t="shared" si="26"/>
        <v>80.91</v>
      </c>
      <c r="Q563" t="s">
        <v>2041</v>
      </c>
      <c r="R563" t="s">
        <v>2092</v>
      </c>
      <c r="S563" s="13">
        <f t="shared" si="24"/>
        <v>40833.208333333336</v>
      </c>
      <c r="T563" s="13">
        <f t="shared" si="2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9">
        <f t="shared" si="26"/>
        <v>-86.31</v>
      </c>
      <c r="Q564" t="s">
        <v>2037</v>
      </c>
      <c r="R564" t="s">
        <v>2090</v>
      </c>
      <c r="S564" s="13">
        <f t="shared" si="24"/>
        <v>43536.208333333328</v>
      </c>
      <c r="T564" s="13">
        <f t="shared" si="2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9">
        <f t="shared" si="26"/>
        <v>14.07</v>
      </c>
      <c r="Q565" t="s">
        <v>2033</v>
      </c>
      <c r="R565" t="s">
        <v>2093</v>
      </c>
      <c r="S565" s="13">
        <f t="shared" si="24"/>
        <v>43417.25</v>
      </c>
      <c r="T565" s="13">
        <f t="shared" si="2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9">
        <f t="shared" si="26"/>
        <v>-273.07</v>
      </c>
      <c r="Q566" t="s">
        <v>2041</v>
      </c>
      <c r="R566" t="s">
        <v>2092</v>
      </c>
      <c r="S566" s="13">
        <f t="shared" si="24"/>
        <v>42078.208333333328</v>
      </c>
      <c r="T566" s="13">
        <f t="shared" si="2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9">
        <f t="shared" si="26"/>
        <v>992.66</v>
      </c>
      <c r="Q567" t="s">
        <v>2041</v>
      </c>
      <c r="R567" t="s">
        <v>2092</v>
      </c>
      <c r="S567" s="13">
        <f t="shared" si="24"/>
        <v>40862.25</v>
      </c>
      <c r="T567" s="13">
        <f t="shared" si="2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9">
        <f t="shared" si="26"/>
        <v>-51.76</v>
      </c>
      <c r="Q568" t="s">
        <v>2037</v>
      </c>
      <c r="R568" t="s">
        <v>2094</v>
      </c>
      <c r="S568" s="13">
        <f t="shared" si="24"/>
        <v>42424.25</v>
      </c>
      <c r="T568" s="13">
        <f t="shared" si="2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9">
        <f t="shared" si="26"/>
        <v>80.650000000000006</v>
      </c>
      <c r="Q569" t="s">
        <v>2037</v>
      </c>
      <c r="R569" t="s">
        <v>2090</v>
      </c>
      <c r="S569" s="13">
        <f t="shared" si="24"/>
        <v>41830.208333333336</v>
      </c>
      <c r="T569" s="13">
        <f t="shared" si="2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9">
        <f t="shared" si="26"/>
        <v>622.88</v>
      </c>
      <c r="Q570" t="s">
        <v>2041</v>
      </c>
      <c r="R570" t="s">
        <v>2092</v>
      </c>
      <c r="S570" s="13">
        <f t="shared" si="24"/>
        <v>40374.208333333336</v>
      </c>
      <c r="T570" s="13">
        <f t="shared" si="2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9">
        <f t="shared" si="26"/>
        <v>276.05</v>
      </c>
      <c r="Q571" t="s">
        <v>2033</v>
      </c>
      <c r="R571" t="s">
        <v>2099</v>
      </c>
      <c r="S571" s="13">
        <f t="shared" si="24"/>
        <v>40554.25</v>
      </c>
      <c r="T571" s="13">
        <f t="shared" si="2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9">
        <f t="shared" si="26"/>
        <v>641.64</v>
      </c>
      <c r="Q572" t="s">
        <v>2037</v>
      </c>
      <c r="R572" t="s">
        <v>2090</v>
      </c>
      <c r="S572" s="13">
        <f t="shared" si="24"/>
        <v>41993.25</v>
      </c>
      <c r="T572" s="13">
        <f t="shared" si="2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9">
        <f t="shared" si="26"/>
        <v>-2.0499999999999998</v>
      </c>
      <c r="Q573" t="s">
        <v>2033</v>
      </c>
      <c r="R573" t="s">
        <v>2101</v>
      </c>
      <c r="S573" s="13">
        <f t="shared" si="24"/>
        <v>42174.208333333328</v>
      </c>
      <c r="T573" s="13">
        <f t="shared" si="2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9">
        <f t="shared" si="26"/>
        <v>-41.04</v>
      </c>
      <c r="Q574" t="s">
        <v>2037</v>
      </c>
      <c r="R574" t="s">
        <v>2090</v>
      </c>
      <c r="S574" s="13">
        <f t="shared" si="24"/>
        <v>42275.208333333328</v>
      </c>
      <c r="T574" s="13">
        <f t="shared" si="2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9">
        <f t="shared" si="26"/>
        <v>7.96</v>
      </c>
      <c r="Q575" t="s">
        <v>2036</v>
      </c>
      <c r="R575" t="s">
        <v>2112</v>
      </c>
      <c r="S575" s="13">
        <f t="shared" si="24"/>
        <v>41761.208333333336</v>
      </c>
      <c r="T575" s="13">
        <f t="shared" si="2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9">
        <f t="shared" si="26"/>
        <v>72.67</v>
      </c>
      <c r="Q576" t="s">
        <v>2034</v>
      </c>
      <c r="R576" t="s">
        <v>2089</v>
      </c>
      <c r="S576" s="13">
        <f t="shared" si="24"/>
        <v>43806.25</v>
      </c>
      <c r="T576" s="13">
        <f t="shared" si="2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9">
        <f t="shared" si="26"/>
        <v>-308.79000000000002</v>
      </c>
      <c r="Q577" t="s">
        <v>2041</v>
      </c>
      <c r="R577" t="s">
        <v>2092</v>
      </c>
      <c r="S577" s="13">
        <f t="shared" si="24"/>
        <v>41779.208333333336</v>
      </c>
      <c r="T577" s="13">
        <f t="shared" si="2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9">
        <f t="shared" si="26"/>
        <v>-34.020000000000003</v>
      </c>
      <c r="Q578" t="s">
        <v>2041</v>
      </c>
      <c r="R578" t="s">
        <v>2092</v>
      </c>
      <c r="S578" s="13">
        <f t="shared" si="24"/>
        <v>43040.208333333328</v>
      </c>
      <c r="T578" s="13">
        <f t="shared" si="2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9">
        <f t="shared" si="26"/>
        <v>-66.540000000000006</v>
      </c>
      <c r="Q579" t="s">
        <v>2037</v>
      </c>
      <c r="R579" t="s">
        <v>2106</v>
      </c>
      <c r="S579" s="13">
        <f t="shared" ref="S579:S642" si="27">(((J579/60)/60)/24)+DATE(1970,1,1)</f>
        <v>40613.25</v>
      </c>
      <c r="T579" s="13">
        <f t="shared" ref="T579:T642" si="28">(((K579/60)/60)/24+DATE(1970,1,1))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9">
        <f t="shared" si="26"/>
        <v>-803.32</v>
      </c>
      <c r="Q580" t="s">
        <v>2033</v>
      </c>
      <c r="R580" t="s">
        <v>2111</v>
      </c>
      <c r="S580" s="13">
        <f t="shared" si="27"/>
        <v>40878.25</v>
      </c>
      <c r="T580" s="13">
        <f t="shared" si="2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9">
        <f t="shared" ref="O581:O644" si="29">(E581-D581)/100</f>
        <v>0.69</v>
      </c>
      <c r="Q581" t="s">
        <v>2037</v>
      </c>
      <c r="R581" t="s">
        <v>2106</v>
      </c>
      <c r="S581" s="13">
        <f t="shared" si="27"/>
        <v>40762.208333333336</v>
      </c>
      <c r="T581" s="13">
        <f t="shared" si="2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9">
        <f t="shared" si="29"/>
        <v>1057.78</v>
      </c>
      <c r="Q582" t="s">
        <v>2041</v>
      </c>
      <c r="R582" t="s">
        <v>2092</v>
      </c>
      <c r="S582" s="13">
        <f t="shared" si="27"/>
        <v>41696.25</v>
      </c>
      <c r="T582" s="13">
        <f t="shared" si="2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9">
        <f t="shared" si="29"/>
        <v>-21.59</v>
      </c>
      <c r="Q583" t="s">
        <v>2040</v>
      </c>
      <c r="R583" t="s">
        <v>2091</v>
      </c>
      <c r="S583" s="13">
        <f t="shared" si="27"/>
        <v>40662.208333333336</v>
      </c>
      <c r="T583" s="13">
        <f t="shared" si="2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9">
        <f t="shared" si="29"/>
        <v>-41.69</v>
      </c>
      <c r="Q584" t="s">
        <v>2035</v>
      </c>
      <c r="R584" t="s">
        <v>2100</v>
      </c>
      <c r="S584" s="13">
        <f t="shared" si="27"/>
        <v>42165.208333333328</v>
      </c>
      <c r="T584" s="13">
        <f t="shared" si="2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9">
        <f t="shared" si="29"/>
        <v>420.34</v>
      </c>
      <c r="Q585" t="s">
        <v>2033</v>
      </c>
      <c r="R585" t="s">
        <v>2093</v>
      </c>
      <c r="S585" s="13">
        <f t="shared" si="27"/>
        <v>40959.25</v>
      </c>
      <c r="T585" s="13">
        <f t="shared" si="2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9">
        <f t="shared" si="29"/>
        <v>168.55</v>
      </c>
      <c r="Q586" t="s">
        <v>2040</v>
      </c>
      <c r="R586" t="s">
        <v>2091</v>
      </c>
      <c r="S586" s="13">
        <f t="shared" si="27"/>
        <v>41024.208333333336</v>
      </c>
      <c r="T586" s="13">
        <f t="shared" si="2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9">
        <f t="shared" si="29"/>
        <v>41.65</v>
      </c>
      <c r="Q587" t="s">
        <v>2039</v>
      </c>
      <c r="R587" t="s">
        <v>2107</v>
      </c>
      <c r="S587" s="13">
        <f t="shared" si="27"/>
        <v>40255.208333333336</v>
      </c>
      <c r="T587" s="13">
        <f t="shared" si="2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9">
        <f t="shared" si="29"/>
        <v>59.54</v>
      </c>
      <c r="Q588" t="s">
        <v>2037</v>
      </c>
      <c r="R588" t="s">
        <v>2090</v>
      </c>
      <c r="S588" s="13">
        <f t="shared" si="27"/>
        <v>40499.25</v>
      </c>
      <c r="T588" s="13">
        <f t="shared" si="2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9">
        <f t="shared" si="29"/>
        <v>-25.48</v>
      </c>
      <c r="Q589" t="s">
        <v>2034</v>
      </c>
      <c r="R589" t="s">
        <v>2089</v>
      </c>
      <c r="S589" s="13">
        <f t="shared" si="27"/>
        <v>43484.25</v>
      </c>
      <c r="T589" s="13">
        <f t="shared" si="2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9">
        <f t="shared" si="29"/>
        <v>-330.83</v>
      </c>
      <c r="Q590" t="s">
        <v>2041</v>
      </c>
      <c r="R590" t="s">
        <v>2092</v>
      </c>
      <c r="S590" s="13">
        <f t="shared" si="27"/>
        <v>40262.208333333336</v>
      </c>
      <c r="T590" s="13">
        <f t="shared" si="2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9">
        <f t="shared" si="29"/>
        <v>-27.87</v>
      </c>
      <c r="Q591" t="s">
        <v>2033</v>
      </c>
      <c r="R591" t="s">
        <v>2093</v>
      </c>
      <c r="S591" s="13">
        <f t="shared" si="27"/>
        <v>42190.208333333328</v>
      </c>
      <c r="T591" s="13">
        <f t="shared" si="2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9">
        <f t="shared" si="29"/>
        <v>-12.76</v>
      </c>
      <c r="Q592" t="s">
        <v>2039</v>
      </c>
      <c r="R592" t="s">
        <v>2104</v>
      </c>
      <c r="S592" s="13">
        <f t="shared" si="27"/>
        <v>41994.25</v>
      </c>
      <c r="T592" s="13">
        <f t="shared" si="2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9">
        <f t="shared" si="29"/>
        <v>56.26</v>
      </c>
      <c r="Q593" t="s">
        <v>2035</v>
      </c>
      <c r="R593" t="s">
        <v>2100</v>
      </c>
      <c r="S593" s="13">
        <f t="shared" si="27"/>
        <v>40373.208333333336</v>
      </c>
      <c r="T593" s="13">
        <f t="shared" si="2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9">
        <f t="shared" si="29"/>
        <v>-1365.57</v>
      </c>
      <c r="Q594" t="s">
        <v>2041</v>
      </c>
      <c r="R594" t="s">
        <v>2092</v>
      </c>
      <c r="S594" s="13">
        <f t="shared" si="27"/>
        <v>41789.208333333336</v>
      </c>
      <c r="T594" s="13">
        <f t="shared" si="2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9">
        <f t="shared" si="29"/>
        <v>666.88</v>
      </c>
      <c r="Q595" t="s">
        <v>2033</v>
      </c>
      <c r="R595" t="s">
        <v>2099</v>
      </c>
      <c r="S595" s="13">
        <f t="shared" si="27"/>
        <v>41724.208333333336</v>
      </c>
      <c r="T595" s="13">
        <f t="shared" si="2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9">
        <f t="shared" si="29"/>
        <v>-1461.33</v>
      </c>
      <c r="Q596" t="s">
        <v>2041</v>
      </c>
      <c r="R596" t="s">
        <v>2092</v>
      </c>
      <c r="S596" s="13">
        <f t="shared" si="27"/>
        <v>42548.208333333328</v>
      </c>
      <c r="T596" s="13">
        <f t="shared" si="2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9">
        <f t="shared" si="29"/>
        <v>762.95</v>
      </c>
      <c r="Q597" t="s">
        <v>2041</v>
      </c>
      <c r="R597" t="s">
        <v>2092</v>
      </c>
      <c r="S597" s="13">
        <f t="shared" si="27"/>
        <v>40253.208333333336</v>
      </c>
      <c r="T597" s="13">
        <f t="shared" si="2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9">
        <f t="shared" si="29"/>
        <v>-0.25</v>
      </c>
      <c r="Q598" t="s">
        <v>2033</v>
      </c>
      <c r="R598" t="s">
        <v>2095</v>
      </c>
      <c r="S598" s="13">
        <f t="shared" si="27"/>
        <v>42434.25</v>
      </c>
      <c r="T598" s="13">
        <f t="shared" si="2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9">
        <f t="shared" si="29"/>
        <v>749.79</v>
      </c>
      <c r="Q599" t="s">
        <v>2041</v>
      </c>
      <c r="R599" t="s">
        <v>2092</v>
      </c>
      <c r="S599" s="13">
        <f t="shared" si="27"/>
        <v>43786.25</v>
      </c>
      <c r="T599" s="13">
        <f t="shared" si="2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9">
        <f t="shared" si="29"/>
        <v>673.68</v>
      </c>
      <c r="Q600" t="s">
        <v>2037</v>
      </c>
      <c r="R600" t="s">
        <v>2090</v>
      </c>
      <c r="S600" s="13">
        <f t="shared" si="27"/>
        <v>40344.208333333336</v>
      </c>
      <c r="T600" s="13">
        <f t="shared" si="2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9">
        <f t="shared" si="29"/>
        <v>-1351.88</v>
      </c>
      <c r="Q601" t="s">
        <v>2033</v>
      </c>
      <c r="R601" t="s">
        <v>2093</v>
      </c>
      <c r="S601" s="13">
        <f t="shared" si="27"/>
        <v>42047.25</v>
      </c>
      <c r="T601" s="13">
        <f t="shared" si="2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9">
        <f t="shared" si="29"/>
        <v>-0.95</v>
      </c>
      <c r="Q602" t="s">
        <v>2034</v>
      </c>
      <c r="R602" t="s">
        <v>2089</v>
      </c>
      <c r="S602" s="13">
        <f t="shared" si="27"/>
        <v>41485.208333333336</v>
      </c>
      <c r="T602" s="13">
        <f t="shared" si="2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9">
        <f t="shared" si="29"/>
        <v>67.180000000000007</v>
      </c>
      <c r="Q603" t="s">
        <v>2040</v>
      </c>
      <c r="R603" t="s">
        <v>2097</v>
      </c>
      <c r="S603" s="13">
        <f t="shared" si="27"/>
        <v>41789.208333333336</v>
      </c>
      <c r="T603" s="13">
        <f t="shared" si="2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9">
        <f t="shared" si="29"/>
        <v>200.76</v>
      </c>
      <c r="Q604" t="s">
        <v>2041</v>
      </c>
      <c r="R604" t="s">
        <v>2092</v>
      </c>
      <c r="S604" s="13">
        <f t="shared" si="27"/>
        <v>42160.208333333328</v>
      </c>
      <c r="T604" s="13">
        <f t="shared" si="2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9">
        <f t="shared" si="29"/>
        <v>10.42</v>
      </c>
      <c r="Q605" t="s">
        <v>2041</v>
      </c>
      <c r="R605" t="s">
        <v>2092</v>
      </c>
      <c r="S605" s="13">
        <f t="shared" si="27"/>
        <v>43573.208333333328</v>
      </c>
      <c r="T605" s="13">
        <f t="shared" si="2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9">
        <f t="shared" si="29"/>
        <v>627.38</v>
      </c>
      <c r="Q606" t="s">
        <v>2041</v>
      </c>
      <c r="R606" t="s">
        <v>2092</v>
      </c>
      <c r="S606" s="13">
        <f t="shared" si="27"/>
        <v>40565.25</v>
      </c>
      <c r="T606" s="13">
        <f t="shared" si="2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9">
        <f t="shared" si="29"/>
        <v>28.78</v>
      </c>
      <c r="Q607" t="s">
        <v>2039</v>
      </c>
      <c r="R607" t="s">
        <v>2098</v>
      </c>
      <c r="S607" s="13">
        <f t="shared" si="27"/>
        <v>42280.208333333328</v>
      </c>
      <c r="T607" s="13">
        <f t="shared" si="2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9">
        <f t="shared" si="29"/>
        <v>30.05</v>
      </c>
      <c r="Q608" t="s">
        <v>2037</v>
      </c>
      <c r="R608" t="s">
        <v>2090</v>
      </c>
      <c r="S608" s="13">
        <f t="shared" si="27"/>
        <v>42436.25</v>
      </c>
      <c r="T608" s="13">
        <f t="shared" si="2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9">
        <f t="shared" si="29"/>
        <v>430.67</v>
      </c>
      <c r="Q609" t="s">
        <v>2034</v>
      </c>
      <c r="R609" t="s">
        <v>2089</v>
      </c>
      <c r="S609" s="13">
        <f t="shared" si="27"/>
        <v>41721.208333333336</v>
      </c>
      <c r="T609" s="13">
        <f t="shared" si="2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9">
        <f t="shared" si="29"/>
        <v>71.75</v>
      </c>
      <c r="Q610" t="s">
        <v>2037</v>
      </c>
      <c r="R610" t="s">
        <v>2106</v>
      </c>
      <c r="S610" s="13">
        <f t="shared" si="27"/>
        <v>43530.25</v>
      </c>
      <c r="T610" s="13">
        <f t="shared" si="2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9">
        <f t="shared" si="29"/>
        <v>20.420000000000002</v>
      </c>
      <c r="Q611" t="s">
        <v>2033</v>
      </c>
      <c r="R611" t="s">
        <v>2111</v>
      </c>
      <c r="S611" s="13">
        <f t="shared" si="27"/>
        <v>43481.25</v>
      </c>
      <c r="T611" s="13">
        <f t="shared" si="2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9">
        <f t="shared" si="29"/>
        <v>1365.56</v>
      </c>
      <c r="Q612" t="s">
        <v>2041</v>
      </c>
      <c r="R612" t="s">
        <v>2092</v>
      </c>
      <c r="S612" s="13">
        <f t="shared" si="27"/>
        <v>41259.25</v>
      </c>
      <c r="T612" s="13">
        <f t="shared" si="2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9">
        <f t="shared" si="29"/>
        <v>-70.64</v>
      </c>
      <c r="Q613" t="s">
        <v>2041</v>
      </c>
      <c r="R613" t="s">
        <v>2092</v>
      </c>
      <c r="S613" s="13">
        <f t="shared" si="27"/>
        <v>41480.208333333336</v>
      </c>
      <c r="T613" s="13">
        <f t="shared" si="2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9">
        <f t="shared" si="29"/>
        <v>24.45</v>
      </c>
      <c r="Q614" t="s">
        <v>2037</v>
      </c>
      <c r="R614" t="s">
        <v>2094</v>
      </c>
      <c r="S614" s="13">
        <f t="shared" si="27"/>
        <v>40474.208333333336</v>
      </c>
      <c r="T614" s="13">
        <f t="shared" si="2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9">
        <f t="shared" si="29"/>
        <v>8.14</v>
      </c>
      <c r="Q615" t="s">
        <v>2041</v>
      </c>
      <c r="R615" t="s">
        <v>2092</v>
      </c>
      <c r="S615" s="13">
        <f t="shared" si="27"/>
        <v>42973.208333333328</v>
      </c>
      <c r="T615" s="13">
        <f t="shared" si="2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9">
        <f t="shared" si="29"/>
        <v>147.05000000000001</v>
      </c>
      <c r="Q616" t="s">
        <v>2041</v>
      </c>
      <c r="R616" t="s">
        <v>2092</v>
      </c>
      <c r="S616" s="13">
        <f t="shared" si="27"/>
        <v>42746.25</v>
      </c>
      <c r="T616" s="13">
        <f t="shared" si="2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9">
        <f t="shared" si="29"/>
        <v>59.88</v>
      </c>
      <c r="Q617" t="s">
        <v>2041</v>
      </c>
      <c r="R617" t="s">
        <v>2092</v>
      </c>
      <c r="S617" s="13">
        <f t="shared" si="27"/>
        <v>42489.208333333328</v>
      </c>
      <c r="T617" s="13">
        <f t="shared" si="2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9">
        <f t="shared" si="29"/>
        <v>57.29</v>
      </c>
      <c r="Q618" t="s">
        <v>2037</v>
      </c>
      <c r="R618" t="s">
        <v>2096</v>
      </c>
      <c r="S618" s="13">
        <f t="shared" si="27"/>
        <v>41537.208333333336</v>
      </c>
      <c r="T618" s="13">
        <f t="shared" si="2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9">
        <f t="shared" si="29"/>
        <v>20.96</v>
      </c>
      <c r="Q619" t="s">
        <v>2041</v>
      </c>
      <c r="R619" t="s">
        <v>2092</v>
      </c>
      <c r="S619" s="13">
        <f t="shared" si="27"/>
        <v>41794.208333333336</v>
      </c>
      <c r="T619" s="13">
        <f t="shared" si="2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9">
        <f t="shared" si="29"/>
        <v>-1015.63</v>
      </c>
      <c r="Q620" t="s">
        <v>2039</v>
      </c>
      <c r="R620" t="s">
        <v>2098</v>
      </c>
      <c r="S620" s="13">
        <f t="shared" si="27"/>
        <v>41396.208333333336</v>
      </c>
      <c r="T620" s="13">
        <f t="shared" si="2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9">
        <f t="shared" si="29"/>
        <v>-1401.43</v>
      </c>
      <c r="Q621" t="s">
        <v>2041</v>
      </c>
      <c r="R621" t="s">
        <v>2092</v>
      </c>
      <c r="S621" s="13">
        <f t="shared" si="27"/>
        <v>40669.208333333336</v>
      </c>
      <c r="T621" s="13">
        <f t="shared" si="2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9">
        <f t="shared" si="29"/>
        <v>72.25</v>
      </c>
      <c r="Q622" t="s">
        <v>2038</v>
      </c>
      <c r="R622" t="s">
        <v>2103</v>
      </c>
      <c r="S622" s="13">
        <f t="shared" si="27"/>
        <v>42559.208333333328</v>
      </c>
      <c r="T622" s="13">
        <f t="shared" si="2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9">
        <f t="shared" si="29"/>
        <v>1330.69</v>
      </c>
      <c r="Q623" t="s">
        <v>2041</v>
      </c>
      <c r="R623" t="s">
        <v>2092</v>
      </c>
      <c r="S623" s="13">
        <f t="shared" si="27"/>
        <v>42626.208333333328</v>
      </c>
      <c r="T623" s="13">
        <f t="shared" si="2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9">
        <f t="shared" si="29"/>
        <v>-1830.84</v>
      </c>
      <c r="Q624" t="s">
        <v>2037</v>
      </c>
      <c r="R624" t="s">
        <v>2096</v>
      </c>
      <c r="S624" s="13">
        <f t="shared" si="27"/>
        <v>43205.208333333328</v>
      </c>
      <c r="T624" s="13">
        <f t="shared" si="2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9">
        <f t="shared" si="29"/>
        <v>565.05999999999995</v>
      </c>
      <c r="Q625" t="s">
        <v>2041</v>
      </c>
      <c r="R625" t="s">
        <v>2092</v>
      </c>
      <c r="S625" s="13">
        <f t="shared" si="27"/>
        <v>42201.208333333328</v>
      </c>
      <c r="T625" s="13">
        <f t="shared" si="2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9">
        <f t="shared" si="29"/>
        <v>91.49</v>
      </c>
      <c r="Q626" t="s">
        <v>2038</v>
      </c>
      <c r="R626" t="s">
        <v>2103</v>
      </c>
      <c r="S626" s="13">
        <f t="shared" si="27"/>
        <v>42029.25</v>
      </c>
      <c r="T626" s="13">
        <f t="shared" si="2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9">
        <f t="shared" si="29"/>
        <v>-16.97</v>
      </c>
      <c r="Q627" t="s">
        <v>2041</v>
      </c>
      <c r="R627" t="s">
        <v>2092</v>
      </c>
      <c r="S627" s="13">
        <f t="shared" si="27"/>
        <v>43857.25</v>
      </c>
      <c r="T627" s="13">
        <f t="shared" si="2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9">
        <f t="shared" si="29"/>
        <v>68.05</v>
      </c>
      <c r="Q628" t="s">
        <v>2041</v>
      </c>
      <c r="R628" t="s">
        <v>2092</v>
      </c>
      <c r="S628" s="13">
        <f t="shared" si="27"/>
        <v>40449.208333333336</v>
      </c>
      <c r="T628" s="13">
        <f t="shared" si="2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9">
        <f t="shared" si="29"/>
        <v>95.08</v>
      </c>
      <c r="Q629" t="s">
        <v>2034</v>
      </c>
      <c r="R629" t="s">
        <v>2089</v>
      </c>
      <c r="S629" s="13">
        <f t="shared" si="27"/>
        <v>40345.208333333336</v>
      </c>
      <c r="T629" s="13">
        <f t="shared" si="2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9">
        <f t="shared" si="29"/>
        <v>9.84</v>
      </c>
      <c r="Q630" t="s">
        <v>2037</v>
      </c>
      <c r="R630" t="s">
        <v>2096</v>
      </c>
      <c r="S630" s="13">
        <f t="shared" si="27"/>
        <v>40455.208333333336</v>
      </c>
      <c r="T630" s="13">
        <f t="shared" si="2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9">
        <f t="shared" si="29"/>
        <v>-304.24</v>
      </c>
      <c r="Q631" t="s">
        <v>2041</v>
      </c>
      <c r="R631" t="s">
        <v>2092</v>
      </c>
      <c r="S631" s="13">
        <f t="shared" si="27"/>
        <v>42557.208333333328</v>
      </c>
      <c r="T631" s="13">
        <f t="shared" si="2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9">
        <f t="shared" si="29"/>
        <v>-35.270000000000003</v>
      </c>
      <c r="Q632" t="s">
        <v>2041</v>
      </c>
      <c r="R632" t="s">
        <v>2092</v>
      </c>
      <c r="S632" s="13">
        <f t="shared" si="27"/>
        <v>43586.208333333328</v>
      </c>
      <c r="T632" s="13">
        <f t="shared" si="2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9">
        <f t="shared" si="29"/>
        <v>1245.56</v>
      </c>
      <c r="Q633" t="s">
        <v>2041</v>
      </c>
      <c r="R633" t="s">
        <v>2092</v>
      </c>
      <c r="S633" s="13">
        <f t="shared" si="27"/>
        <v>43550.208333333328</v>
      </c>
      <c r="T633" s="13">
        <f t="shared" si="2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9">
        <f t="shared" si="29"/>
        <v>-411.98</v>
      </c>
      <c r="Q634" t="s">
        <v>2041</v>
      </c>
      <c r="R634" t="s">
        <v>2092</v>
      </c>
      <c r="S634" s="13">
        <f t="shared" si="27"/>
        <v>41945.208333333336</v>
      </c>
      <c r="T634" s="13">
        <f t="shared" si="2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9">
        <f t="shared" si="29"/>
        <v>-11.31</v>
      </c>
      <c r="Q635" t="s">
        <v>2033</v>
      </c>
      <c r="R635" t="s">
        <v>2099</v>
      </c>
      <c r="S635" s="13">
        <f t="shared" si="27"/>
        <v>42315.25</v>
      </c>
      <c r="T635" s="13">
        <f t="shared" si="2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9">
        <f t="shared" si="29"/>
        <v>-253.76</v>
      </c>
      <c r="Q636" t="s">
        <v>2033</v>
      </c>
      <c r="R636" t="s">
        <v>2108</v>
      </c>
      <c r="S636" s="13">
        <f t="shared" si="27"/>
        <v>42819.208333333328</v>
      </c>
      <c r="T636" s="13">
        <f t="shared" si="2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9">
        <f t="shared" si="29"/>
        <v>195.9</v>
      </c>
      <c r="Q637" t="s">
        <v>2033</v>
      </c>
      <c r="R637" t="s">
        <v>2108</v>
      </c>
      <c r="S637" s="13">
        <f t="shared" si="27"/>
        <v>41314.25</v>
      </c>
      <c r="T637" s="13">
        <f t="shared" si="2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9">
        <f t="shared" si="29"/>
        <v>-701.09</v>
      </c>
      <c r="Q638" t="s">
        <v>2033</v>
      </c>
      <c r="R638" t="s">
        <v>2099</v>
      </c>
      <c r="S638" s="13">
        <f t="shared" si="27"/>
        <v>40926.25</v>
      </c>
      <c r="T638" s="13">
        <f t="shared" si="2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9">
        <f t="shared" si="29"/>
        <v>-17.5</v>
      </c>
      <c r="Q639" t="s">
        <v>2041</v>
      </c>
      <c r="R639" t="s">
        <v>2092</v>
      </c>
      <c r="S639" s="13">
        <f t="shared" si="27"/>
        <v>42688.25</v>
      </c>
      <c r="T639" s="13">
        <f t="shared" si="2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9">
        <f t="shared" si="29"/>
        <v>-722.82</v>
      </c>
      <c r="Q640" t="s">
        <v>2041</v>
      </c>
      <c r="R640" t="s">
        <v>2092</v>
      </c>
      <c r="S640" s="13">
        <f t="shared" si="27"/>
        <v>40386.208333333336</v>
      </c>
      <c r="T640" s="13">
        <f t="shared" si="2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9">
        <f t="shared" si="29"/>
        <v>-37.68</v>
      </c>
      <c r="Q641" t="s">
        <v>2033</v>
      </c>
      <c r="R641" t="s">
        <v>2095</v>
      </c>
      <c r="S641" s="13">
        <f t="shared" si="27"/>
        <v>43309.208333333328</v>
      </c>
      <c r="T641" s="13">
        <f t="shared" si="2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9">
        <f t="shared" si="29"/>
        <v>-1000.31</v>
      </c>
      <c r="Q642" t="s">
        <v>2041</v>
      </c>
      <c r="R642" t="s">
        <v>2092</v>
      </c>
      <c r="S642" s="13">
        <f t="shared" si="27"/>
        <v>42387.25</v>
      </c>
      <c r="T642" s="13">
        <f t="shared" si="2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9">
        <f t="shared" si="29"/>
        <v>18.77</v>
      </c>
      <c r="Q643" t="s">
        <v>2041</v>
      </c>
      <c r="R643" t="s">
        <v>2092</v>
      </c>
      <c r="S643" s="13">
        <f t="shared" ref="S643:S706" si="30">(((J643/60)/60)/24)+DATE(1970,1,1)</f>
        <v>42786.25</v>
      </c>
      <c r="T643" s="13">
        <f t="shared" ref="T643:T706" si="31">(((K643/60)/60)/24+DATE(1970,1,1))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9">
        <f t="shared" si="29"/>
        <v>41.82</v>
      </c>
      <c r="Q644" t="s">
        <v>2040</v>
      </c>
      <c r="R644" t="s">
        <v>2097</v>
      </c>
      <c r="S644" s="13">
        <f t="shared" si="30"/>
        <v>43451.25</v>
      </c>
      <c r="T644" s="13">
        <f t="shared" si="31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9">
        <f t="shared" ref="O645:O708" si="32">(E645-D645)/100</f>
        <v>180.86</v>
      </c>
      <c r="Q645" t="s">
        <v>2041</v>
      </c>
      <c r="R645" t="s">
        <v>2092</v>
      </c>
      <c r="S645" s="13">
        <f t="shared" si="30"/>
        <v>42795.25</v>
      </c>
      <c r="T645" s="13">
        <f t="shared" si="31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9">
        <f t="shared" si="32"/>
        <v>-874.16</v>
      </c>
      <c r="Q646" t="s">
        <v>2041</v>
      </c>
      <c r="R646" t="s">
        <v>2092</v>
      </c>
      <c r="S646" s="13">
        <f t="shared" si="30"/>
        <v>43452.25</v>
      </c>
      <c r="T646" s="13">
        <f t="shared" si="31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9">
        <f t="shared" si="32"/>
        <v>-136.16999999999999</v>
      </c>
      <c r="Q647" t="s">
        <v>2037</v>
      </c>
      <c r="R647" t="s">
        <v>2090</v>
      </c>
      <c r="S647" s="13">
        <f t="shared" si="30"/>
        <v>43369.208333333328</v>
      </c>
      <c r="T647" s="13">
        <f t="shared" si="31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9">
        <f t="shared" si="32"/>
        <v>-112.52</v>
      </c>
      <c r="Q648" t="s">
        <v>2035</v>
      </c>
      <c r="R648" t="s">
        <v>2100</v>
      </c>
      <c r="S648" s="13">
        <f t="shared" si="30"/>
        <v>41346.208333333336</v>
      </c>
      <c r="T648" s="13">
        <f t="shared" si="31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9">
        <f t="shared" si="32"/>
        <v>-26.37</v>
      </c>
      <c r="Q649" t="s">
        <v>2039</v>
      </c>
      <c r="R649" t="s">
        <v>2107</v>
      </c>
      <c r="S649" s="13">
        <f t="shared" si="30"/>
        <v>43199.208333333328</v>
      </c>
      <c r="T649" s="13">
        <f t="shared" si="31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9">
        <f t="shared" si="32"/>
        <v>-364.26</v>
      </c>
      <c r="Q650" t="s">
        <v>2034</v>
      </c>
      <c r="R650" t="s">
        <v>2089</v>
      </c>
      <c r="S650" s="13">
        <f t="shared" si="30"/>
        <v>42922.208333333328</v>
      </c>
      <c r="T650" s="13">
        <f t="shared" si="31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9">
        <f t="shared" si="32"/>
        <v>-626.97</v>
      </c>
      <c r="Q651" t="s">
        <v>2041</v>
      </c>
      <c r="R651" t="s">
        <v>2092</v>
      </c>
      <c r="S651" s="13">
        <f t="shared" si="30"/>
        <v>40471.208333333336</v>
      </c>
      <c r="T651" s="13">
        <f t="shared" si="31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9">
        <f t="shared" si="32"/>
        <v>-0.98</v>
      </c>
      <c r="Q652" t="s">
        <v>2037</v>
      </c>
      <c r="R652" t="s">
        <v>2106</v>
      </c>
      <c r="S652" s="13">
        <f t="shared" si="30"/>
        <v>41828.208333333336</v>
      </c>
      <c r="T652" s="13">
        <f t="shared" si="31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9">
        <f t="shared" si="32"/>
        <v>-226.61</v>
      </c>
      <c r="Q653" t="s">
        <v>2033</v>
      </c>
      <c r="R653" t="s">
        <v>2101</v>
      </c>
      <c r="S653" s="13">
        <f t="shared" si="30"/>
        <v>41692.25</v>
      </c>
      <c r="T653" s="13">
        <f t="shared" si="31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9">
        <f t="shared" si="32"/>
        <v>26.84</v>
      </c>
      <c r="Q654" t="s">
        <v>2040</v>
      </c>
      <c r="R654" t="s">
        <v>2091</v>
      </c>
      <c r="S654" s="13">
        <f t="shared" si="30"/>
        <v>42587.208333333328</v>
      </c>
      <c r="T654" s="13">
        <f t="shared" si="31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9">
        <f t="shared" si="32"/>
        <v>134.33000000000001</v>
      </c>
      <c r="Q655" t="s">
        <v>2040</v>
      </c>
      <c r="R655" t="s">
        <v>2091</v>
      </c>
      <c r="S655" s="13">
        <f t="shared" si="30"/>
        <v>42468.208333333328</v>
      </c>
      <c r="T655" s="13">
        <f t="shared" si="31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9">
        <f t="shared" si="32"/>
        <v>1429.36</v>
      </c>
      <c r="Q656" t="s">
        <v>2037</v>
      </c>
      <c r="R656" t="s">
        <v>2105</v>
      </c>
      <c r="S656" s="13">
        <f t="shared" si="30"/>
        <v>42240.208333333328</v>
      </c>
      <c r="T656" s="13">
        <f t="shared" si="31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9">
        <f t="shared" si="32"/>
        <v>63.12</v>
      </c>
      <c r="Q657" t="s">
        <v>2038</v>
      </c>
      <c r="R657" t="s">
        <v>2103</v>
      </c>
      <c r="S657" s="13">
        <f t="shared" si="30"/>
        <v>42796.25</v>
      </c>
      <c r="T657" s="13">
        <f t="shared" si="31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9">
        <f t="shared" si="32"/>
        <v>-685.21</v>
      </c>
      <c r="Q658" t="s">
        <v>2034</v>
      </c>
      <c r="R658" t="s">
        <v>2089</v>
      </c>
      <c r="S658" s="13">
        <f t="shared" si="30"/>
        <v>43097.25</v>
      </c>
      <c r="T658" s="13">
        <f t="shared" si="31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9">
        <f t="shared" si="32"/>
        <v>-91.76</v>
      </c>
      <c r="Q659" t="s">
        <v>2033</v>
      </c>
      <c r="R659" t="s">
        <v>2111</v>
      </c>
      <c r="S659" s="13">
        <f t="shared" si="30"/>
        <v>43096.25</v>
      </c>
      <c r="T659" s="13">
        <f t="shared" si="31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9">
        <f t="shared" si="32"/>
        <v>-210.06</v>
      </c>
      <c r="Q660" t="s">
        <v>2037</v>
      </c>
      <c r="R660" t="s">
        <v>2090</v>
      </c>
      <c r="S660" s="13">
        <f t="shared" si="30"/>
        <v>42246.208333333328</v>
      </c>
      <c r="T660" s="13">
        <f t="shared" si="31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9">
        <f t="shared" si="32"/>
        <v>-636.9</v>
      </c>
      <c r="Q661" t="s">
        <v>2033</v>
      </c>
      <c r="R661" t="s">
        <v>2093</v>
      </c>
      <c r="S661" s="13">
        <f t="shared" si="30"/>
        <v>40570.25</v>
      </c>
      <c r="T661" s="13">
        <f t="shared" si="31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9">
        <f t="shared" si="32"/>
        <v>-16.62</v>
      </c>
      <c r="Q662" t="s">
        <v>2041</v>
      </c>
      <c r="R662" t="s">
        <v>2092</v>
      </c>
      <c r="S662" s="13">
        <f t="shared" si="30"/>
        <v>42237.208333333328</v>
      </c>
      <c r="T662" s="13">
        <f t="shared" si="31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9">
        <f t="shared" si="32"/>
        <v>-489.28</v>
      </c>
      <c r="Q663" t="s">
        <v>2037</v>
      </c>
      <c r="R663" t="s">
        <v>2106</v>
      </c>
      <c r="S663" s="13">
        <f t="shared" si="30"/>
        <v>40996.208333333336</v>
      </c>
      <c r="T663" s="13">
        <f t="shared" si="31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9">
        <f t="shared" si="32"/>
        <v>-1.94</v>
      </c>
      <c r="Q664" t="s">
        <v>2041</v>
      </c>
      <c r="R664" t="s">
        <v>2092</v>
      </c>
      <c r="S664" s="13">
        <f t="shared" si="30"/>
        <v>43443.25</v>
      </c>
      <c r="T664" s="13">
        <f t="shared" si="31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9">
        <f t="shared" si="32"/>
        <v>-22.76</v>
      </c>
      <c r="Q665" t="s">
        <v>2041</v>
      </c>
      <c r="R665" t="s">
        <v>2092</v>
      </c>
      <c r="S665" s="13">
        <f t="shared" si="30"/>
        <v>40458.208333333336</v>
      </c>
      <c r="T665" s="13">
        <f t="shared" si="31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9">
        <f t="shared" si="32"/>
        <v>-528.29</v>
      </c>
      <c r="Q666" t="s">
        <v>2037</v>
      </c>
      <c r="R666" t="s">
        <v>2106</v>
      </c>
      <c r="S666" s="13">
        <f t="shared" si="30"/>
        <v>40959.25</v>
      </c>
      <c r="T666" s="13">
        <f t="shared" si="31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9">
        <f t="shared" si="32"/>
        <v>71.19</v>
      </c>
      <c r="Q667" t="s">
        <v>2033</v>
      </c>
      <c r="R667" t="s">
        <v>2093</v>
      </c>
      <c r="S667" s="13">
        <f t="shared" si="30"/>
        <v>40733.208333333336</v>
      </c>
      <c r="T667" s="13">
        <f t="shared" si="31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9">
        <f t="shared" si="32"/>
        <v>-11.15</v>
      </c>
      <c r="Q668" t="s">
        <v>2041</v>
      </c>
      <c r="R668" t="s">
        <v>2092</v>
      </c>
      <c r="S668" s="13">
        <f t="shared" si="30"/>
        <v>41516.208333333336</v>
      </c>
      <c r="T668" s="13">
        <f t="shared" si="31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9">
        <f t="shared" si="32"/>
        <v>52.55</v>
      </c>
      <c r="Q669" t="s">
        <v>2036</v>
      </c>
      <c r="R669" t="s">
        <v>2112</v>
      </c>
      <c r="S669" s="13">
        <f t="shared" si="30"/>
        <v>41892.208333333336</v>
      </c>
      <c r="T669" s="13">
        <f t="shared" si="31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9">
        <f t="shared" si="32"/>
        <v>-219.07</v>
      </c>
      <c r="Q670" t="s">
        <v>2041</v>
      </c>
      <c r="R670" t="s">
        <v>2092</v>
      </c>
      <c r="S670" s="13">
        <f t="shared" si="30"/>
        <v>41122.208333333336</v>
      </c>
      <c r="T670" s="13">
        <f t="shared" si="31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9">
        <f t="shared" si="32"/>
        <v>1262.2</v>
      </c>
      <c r="Q671" t="s">
        <v>2041</v>
      </c>
      <c r="R671" t="s">
        <v>2092</v>
      </c>
      <c r="S671" s="13">
        <f t="shared" si="30"/>
        <v>42912.208333333328</v>
      </c>
      <c r="T671" s="13">
        <f t="shared" si="31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9">
        <f t="shared" si="32"/>
        <v>597.54999999999995</v>
      </c>
      <c r="Q672" t="s">
        <v>2037</v>
      </c>
      <c r="R672" t="s">
        <v>2096</v>
      </c>
      <c r="S672" s="13">
        <f t="shared" si="30"/>
        <v>42425.25</v>
      </c>
      <c r="T672" s="13">
        <f t="shared" si="31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9">
        <f t="shared" si="32"/>
        <v>215.27</v>
      </c>
      <c r="Q673" t="s">
        <v>2041</v>
      </c>
      <c r="R673" t="s">
        <v>2092</v>
      </c>
      <c r="S673" s="13">
        <f t="shared" si="30"/>
        <v>40390.208333333336</v>
      </c>
      <c r="T673" s="13">
        <f t="shared" si="31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9">
        <f t="shared" si="32"/>
        <v>-872.11</v>
      </c>
      <c r="Q674" t="s">
        <v>2041</v>
      </c>
      <c r="R674" t="s">
        <v>2092</v>
      </c>
      <c r="S674" s="13">
        <f t="shared" si="30"/>
        <v>43180.208333333328</v>
      </c>
      <c r="T674" s="13">
        <f t="shared" si="31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9">
        <f t="shared" si="32"/>
        <v>-31.55</v>
      </c>
      <c r="Q675" t="s">
        <v>2037</v>
      </c>
      <c r="R675" t="s">
        <v>2096</v>
      </c>
      <c r="S675" s="13">
        <f t="shared" si="30"/>
        <v>42475.208333333328</v>
      </c>
      <c r="T675" s="13">
        <f t="shared" si="31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9">
        <f t="shared" si="32"/>
        <v>-1134.5</v>
      </c>
      <c r="Q676" t="s">
        <v>2038</v>
      </c>
      <c r="R676" t="s">
        <v>2103</v>
      </c>
      <c r="S676" s="13">
        <f t="shared" si="30"/>
        <v>40774.208333333336</v>
      </c>
      <c r="T676" s="13">
        <f t="shared" si="31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9">
        <f t="shared" si="32"/>
        <v>22.29</v>
      </c>
      <c r="Q677" t="s">
        <v>2036</v>
      </c>
      <c r="R677" t="s">
        <v>2112</v>
      </c>
      <c r="S677" s="13">
        <f t="shared" si="30"/>
        <v>43719.208333333328</v>
      </c>
      <c r="T677" s="13">
        <f t="shared" si="31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9">
        <f t="shared" si="32"/>
        <v>559.14</v>
      </c>
      <c r="Q678" t="s">
        <v>2038</v>
      </c>
      <c r="R678" t="s">
        <v>2103</v>
      </c>
      <c r="S678" s="13">
        <f t="shared" si="30"/>
        <v>41178.208333333336</v>
      </c>
      <c r="T678" s="13">
        <f t="shared" si="31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9">
        <f t="shared" si="32"/>
        <v>-8.68</v>
      </c>
      <c r="Q679" t="s">
        <v>2039</v>
      </c>
      <c r="R679" t="s">
        <v>2102</v>
      </c>
      <c r="S679" s="13">
        <f t="shared" si="30"/>
        <v>42561.208333333328</v>
      </c>
      <c r="T679" s="13">
        <f t="shared" si="31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9">
        <f t="shared" si="32"/>
        <v>-816.21</v>
      </c>
      <c r="Q680" t="s">
        <v>2033</v>
      </c>
      <c r="R680" t="s">
        <v>2095</v>
      </c>
      <c r="S680" s="13">
        <f t="shared" si="30"/>
        <v>43484.25</v>
      </c>
      <c r="T680" s="13">
        <f t="shared" si="31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9">
        <f t="shared" si="32"/>
        <v>131.11000000000001</v>
      </c>
      <c r="Q681" t="s">
        <v>2034</v>
      </c>
      <c r="R681" t="s">
        <v>2089</v>
      </c>
      <c r="S681" s="13">
        <f t="shared" si="30"/>
        <v>43756.208333333328</v>
      </c>
      <c r="T681" s="13">
        <f t="shared" si="31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9">
        <f t="shared" si="32"/>
        <v>-37.78</v>
      </c>
      <c r="Q682" t="s">
        <v>2035</v>
      </c>
      <c r="R682" t="s">
        <v>2109</v>
      </c>
      <c r="S682" s="13">
        <f t="shared" si="30"/>
        <v>43813.25</v>
      </c>
      <c r="T682" s="13">
        <f t="shared" si="31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9">
        <f t="shared" si="32"/>
        <v>-250.63</v>
      </c>
      <c r="Q683" t="s">
        <v>2041</v>
      </c>
      <c r="R683" t="s">
        <v>2092</v>
      </c>
      <c r="S683" s="13">
        <f t="shared" si="30"/>
        <v>40898.25</v>
      </c>
      <c r="T683" s="13">
        <f t="shared" si="31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9">
        <f t="shared" si="32"/>
        <v>27.09</v>
      </c>
      <c r="Q684" t="s">
        <v>2041</v>
      </c>
      <c r="R684" t="s">
        <v>2092</v>
      </c>
      <c r="S684" s="13">
        <f t="shared" si="30"/>
        <v>41619.25</v>
      </c>
      <c r="T684" s="13">
        <f t="shared" si="31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9">
        <f t="shared" si="32"/>
        <v>59.44</v>
      </c>
      <c r="Q685" t="s">
        <v>2041</v>
      </c>
      <c r="R685" t="s">
        <v>2092</v>
      </c>
      <c r="S685" s="13">
        <f t="shared" si="30"/>
        <v>43359.208333333328</v>
      </c>
      <c r="T685" s="13">
        <f t="shared" si="31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9">
        <f t="shared" si="32"/>
        <v>62</v>
      </c>
      <c r="Q686" t="s">
        <v>2039</v>
      </c>
      <c r="R686" t="s">
        <v>2098</v>
      </c>
      <c r="S686" s="13">
        <f t="shared" si="30"/>
        <v>40358.208333333336</v>
      </c>
      <c r="T686" s="13">
        <f t="shared" si="31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9">
        <f t="shared" si="32"/>
        <v>-454.99</v>
      </c>
      <c r="Q687" t="s">
        <v>2041</v>
      </c>
      <c r="R687" t="s">
        <v>2092</v>
      </c>
      <c r="S687" s="13">
        <f t="shared" si="30"/>
        <v>42239.208333333328</v>
      </c>
      <c r="T687" s="13">
        <f t="shared" si="31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9">
        <f t="shared" si="32"/>
        <v>68.81</v>
      </c>
      <c r="Q688" t="s">
        <v>2040</v>
      </c>
      <c r="R688" t="s">
        <v>2097</v>
      </c>
      <c r="S688" s="13">
        <f t="shared" si="30"/>
        <v>43186.208333333328</v>
      </c>
      <c r="T688" s="13">
        <f t="shared" si="31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9">
        <f t="shared" si="32"/>
        <v>124.8</v>
      </c>
      <c r="Q689" t="s">
        <v>2041</v>
      </c>
      <c r="R689" t="s">
        <v>2092</v>
      </c>
      <c r="S689" s="13">
        <f t="shared" si="30"/>
        <v>42806.25</v>
      </c>
      <c r="T689" s="13">
        <f t="shared" si="31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9">
        <f t="shared" si="32"/>
        <v>95.49</v>
      </c>
      <c r="Q690" t="s">
        <v>2033</v>
      </c>
      <c r="R690" t="s">
        <v>2108</v>
      </c>
      <c r="S690" s="13">
        <f t="shared" si="30"/>
        <v>43475.25</v>
      </c>
      <c r="T690" s="13">
        <f t="shared" si="31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9">
        <f t="shared" si="32"/>
        <v>0.48</v>
      </c>
      <c r="Q691" t="s">
        <v>2040</v>
      </c>
      <c r="R691" t="s">
        <v>2091</v>
      </c>
      <c r="S691" s="13">
        <f t="shared" si="30"/>
        <v>41576.208333333336</v>
      </c>
      <c r="T691" s="13">
        <f t="shared" si="31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9">
        <f t="shared" si="32"/>
        <v>45.58</v>
      </c>
      <c r="Q692" t="s">
        <v>2033</v>
      </c>
      <c r="R692" t="s">
        <v>2093</v>
      </c>
      <c r="S692" s="13">
        <f t="shared" si="30"/>
        <v>40874.25</v>
      </c>
      <c r="T692" s="13">
        <f t="shared" si="31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9">
        <f t="shared" si="32"/>
        <v>21.19</v>
      </c>
      <c r="Q693" t="s">
        <v>2033</v>
      </c>
      <c r="R693" t="s">
        <v>2093</v>
      </c>
      <c r="S693" s="13">
        <f t="shared" si="30"/>
        <v>41185.208333333336</v>
      </c>
      <c r="T693" s="13">
        <f t="shared" si="31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9">
        <f t="shared" si="32"/>
        <v>-5.62</v>
      </c>
      <c r="Q694" t="s">
        <v>2037</v>
      </c>
      <c r="R694" t="s">
        <v>2090</v>
      </c>
      <c r="S694" s="13">
        <f t="shared" si="30"/>
        <v>43655.208333333328</v>
      </c>
      <c r="T694" s="13">
        <f t="shared" si="31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9">
        <f t="shared" si="32"/>
        <v>-650.04</v>
      </c>
      <c r="Q695" t="s">
        <v>2041</v>
      </c>
      <c r="R695" t="s">
        <v>2092</v>
      </c>
      <c r="S695" s="13">
        <f t="shared" si="30"/>
        <v>43025.208333333328</v>
      </c>
      <c r="T695" s="13">
        <f t="shared" si="31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9">
        <f t="shared" si="32"/>
        <v>-14.44</v>
      </c>
      <c r="Q696" t="s">
        <v>2041</v>
      </c>
      <c r="R696" t="s">
        <v>2092</v>
      </c>
      <c r="S696" s="13">
        <f t="shared" si="30"/>
        <v>43066.25</v>
      </c>
      <c r="T696" s="13">
        <f t="shared" si="31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9">
        <f t="shared" si="32"/>
        <v>31.22</v>
      </c>
      <c r="Q697" t="s">
        <v>2037</v>
      </c>
      <c r="R697" t="s">
        <v>2090</v>
      </c>
      <c r="S697" s="13">
        <f t="shared" si="30"/>
        <v>42322.25</v>
      </c>
      <c r="T697" s="13">
        <f t="shared" si="31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9">
        <f t="shared" si="32"/>
        <v>-672.12</v>
      </c>
      <c r="Q698" t="s">
        <v>2041</v>
      </c>
      <c r="R698" t="s">
        <v>2092</v>
      </c>
      <c r="S698" s="13">
        <f t="shared" si="30"/>
        <v>42114.208333333328</v>
      </c>
      <c r="T698" s="13">
        <f t="shared" si="31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9">
        <f t="shared" si="32"/>
        <v>680.6</v>
      </c>
      <c r="Q699" t="s">
        <v>2037</v>
      </c>
      <c r="R699" t="s">
        <v>2094</v>
      </c>
      <c r="S699" s="13">
        <f t="shared" si="30"/>
        <v>43190.208333333328</v>
      </c>
      <c r="T699" s="13">
        <f t="shared" si="31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9">
        <f t="shared" si="32"/>
        <v>1459.57</v>
      </c>
      <c r="Q700" t="s">
        <v>2040</v>
      </c>
      <c r="R700" t="s">
        <v>2097</v>
      </c>
      <c r="S700" s="13">
        <f t="shared" si="30"/>
        <v>40871.25</v>
      </c>
      <c r="T700" s="13">
        <f t="shared" si="31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9">
        <f t="shared" si="32"/>
        <v>-11.55</v>
      </c>
      <c r="Q701" t="s">
        <v>2033</v>
      </c>
      <c r="R701" t="s">
        <v>2095</v>
      </c>
      <c r="S701" s="13">
        <f t="shared" si="30"/>
        <v>43641.208333333328</v>
      </c>
      <c r="T701" s="13">
        <f t="shared" si="31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9">
        <f t="shared" si="32"/>
        <v>-0.97</v>
      </c>
      <c r="Q702" t="s">
        <v>2040</v>
      </c>
      <c r="R702" t="s">
        <v>2097</v>
      </c>
      <c r="S702" s="13">
        <f t="shared" si="30"/>
        <v>40203.25</v>
      </c>
      <c r="T702" s="13">
        <f t="shared" si="31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9">
        <f t="shared" si="32"/>
        <v>390.14</v>
      </c>
      <c r="Q703" t="s">
        <v>2041</v>
      </c>
      <c r="R703" t="s">
        <v>2092</v>
      </c>
      <c r="S703" s="13">
        <f t="shared" si="30"/>
        <v>40629.208333333336</v>
      </c>
      <c r="T703" s="13">
        <f t="shared" si="31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9">
        <f t="shared" si="32"/>
        <v>-39.9</v>
      </c>
      <c r="Q704" t="s">
        <v>2040</v>
      </c>
      <c r="R704" t="s">
        <v>2097</v>
      </c>
      <c r="S704" s="13">
        <f t="shared" si="30"/>
        <v>41477.208333333336</v>
      </c>
      <c r="T704" s="13">
        <f t="shared" si="31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9">
        <f t="shared" si="32"/>
        <v>1343.28</v>
      </c>
      <c r="Q705" t="s">
        <v>2039</v>
      </c>
      <c r="R705" t="s">
        <v>2107</v>
      </c>
      <c r="S705" s="13">
        <f t="shared" si="30"/>
        <v>41020.208333333336</v>
      </c>
      <c r="T705" s="13">
        <f t="shared" si="31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9">
        <f t="shared" si="32"/>
        <v>19.82</v>
      </c>
      <c r="Q706" t="s">
        <v>2033</v>
      </c>
      <c r="R706" t="s">
        <v>2099</v>
      </c>
      <c r="S706" s="13">
        <f t="shared" si="30"/>
        <v>42555.208333333328</v>
      </c>
      <c r="T706" s="13">
        <f t="shared" si="31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9">
        <f t="shared" si="32"/>
        <v>-16.52</v>
      </c>
      <c r="Q707" t="s">
        <v>2039</v>
      </c>
      <c r="R707" t="s">
        <v>2098</v>
      </c>
      <c r="S707" s="13">
        <f t="shared" ref="S707:S770" si="33">(((J707/60)/60)/24)+DATE(1970,1,1)</f>
        <v>41619.25</v>
      </c>
      <c r="T707" s="13">
        <f t="shared" ref="T707:T770" si="34">(((K707/60)/60)/24+DATE(1970,1,1))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9">
        <f t="shared" si="32"/>
        <v>301.86</v>
      </c>
      <c r="Q708" t="s">
        <v>2040</v>
      </c>
      <c r="R708" t="s">
        <v>2091</v>
      </c>
      <c r="S708" s="13">
        <f t="shared" si="33"/>
        <v>43471.25</v>
      </c>
      <c r="T708" s="13">
        <f t="shared" si="34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9">
        <f t="shared" ref="O709:O772" si="35">(E709-D709)/100</f>
        <v>42.79</v>
      </c>
      <c r="Q709" t="s">
        <v>2033</v>
      </c>
      <c r="R709" t="s">
        <v>2095</v>
      </c>
      <c r="S709" s="13">
        <f t="shared" si="33"/>
        <v>43442.25</v>
      </c>
      <c r="T709" s="13">
        <f t="shared" si="34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9">
        <f t="shared" si="35"/>
        <v>103.2</v>
      </c>
      <c r="Q710" t="s">
        <v>2041</v>
      </c>
      <c r="R710" t="s">
        <v>2092</v>
      </c>
      <c r="S710" s="13">
        <f t="shared" si="33"/>
        <v>42877.208333333328</v>
      </c>
      <c r="T710" s="13">
        <f t="shared" si="34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9">
        <f t="shared" si="35"/>
        <v>41.54</v>
      </c>
      <c r="Q711" t="s">
        <v>2041</v>
      </c>
      <c r="R711" t="s">
        <v>2092</v>
      </c>
      <c r="S711" s="13">
        <f t="shared" si="33"/>
        <v>41018.208333333336</v>
      </c>
      <c r="T711" s="13">
        <f t="shared" si="34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9">
        <f t="shared" si="35"/>
        <v>20.58</v>
      </c>
      <c r="Q712" t="s">
        <v>2041</v>
      </c>
      <c r="R712" t="s">
        <v>2092</v>
      </c>
      <c r="S712" s="13">
        <f t="shared" si="33"/>
        <v>43295.208333333328</v>
      </c>
      <c r="T712" s="13">
        <f t="shared" si="34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9">
        <f t="shared" si="35"/>
        <v>-49.4</v>
      </c>
      <c r="Q713" t="s">
        <v>2041</v>
      </c>
      <c r="R713" t="s">
        <v>2092</v>
      </c>
      <c r="S713" s="13">
        <f t="shared" si="33"/>
        <v>42393.25</v>
      </c>
      <c r="T713" s="13">
        <f t="shared" si="34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9">
        <f t="shared" si="35"/>
        <v>139.25</v>
      </c>
      <c r="Q714" t="s">
        <v>2041</v>
      </c>
      <c r="R714" t="s">
        <v>2092</v>
      </c>
      <c r="S714" s="13">
        <f t="shared" si="33"/>
        <v>42559.208333333328</v>
      </c>
      <c r="T714" s="13">
        <f t="shared" si="34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9">
        <f t="shared" si="35"/>
        <v>42.74</v>
      </c>
      <c r="Q715" t="s">
        <v>2039</v>
      </c>
      <c r="R715" t="s">
        <v>2104</v>
      </c>
      <c r="S715" s="13">
        <f t="shared" si="33"/>
        <v>42604.208333333328</v>
      </c>
      <c r="T715" s="13">
        <f t="shared" si="34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9">
        <f t="shared" si="35"/>
        <v>1435.36</v>
      </c>
      <c r="Q716" t="s">
        <v>2037</v>
      </c>
      <c r="R716" t="s">
        <v>2090</v>
      </c>
      <c r="S716" s="13">
        <f t="shared" si="33"/>
        <v>41870.208333333336</v>
      </c>
      <c r="T716" s="13">
        <f t="shared" si="34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9">
        <f t="shared" si="35"/>
        <v>-891.3</v>
      </c>
      <c r="Q717" t="s">
        <v>2035</v>
      </c>
      <c r="R717" t="s">
        <v>2109</v>
      </c>
      <c r="S717" s="13">
        <f t="shared" si="33"/>
        <v>40397.208333333336</v>
      </c>
      <c r="T717" s="13">
        <f t="shared" si="34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9">
        <f t="shared" si="35"/>
        <v>83.53</v>
      </c>
      <c r="Q718" t="s">
        <v>2041</v>
      </c>
      <c r="R718" t="s">
        <v>2092</v>
      </c>
      <c r="S718" s="13">
        <f t="shared" si="33"/>
        <v>41465.208333333336</v>
      </c>
      <c r="T718" s="13">
        <f t="shared" si="34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9">
        <f t="shared" si="35"/>
        <v>82.68</v>
      </c>
      <c r="Q719" t="s">
        <v>2033</v>
      </c>
      <c r="R719" t="s">
        <v>2093</v>
      </c>
      <c r="S719" s="13">
        <f t="shared" si="33"/>
        <v>40777.208333333336</v>
      </c>
      <c r="T719" s="13">
        <f t="shared" si="34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9">
        <f t="shared" si="35"/>
        <v>0.17</v>
      </c>
      <c r="Q720" t="s">
        <v>2040</v>
      </c>
      <c r="R720" t="s">
        <v>2097</v>
      </c>
      <c r="S720" s="13">
        <f t="shared" si="33"/>
        <v>41442.208333333336</v>
      </c>
      <c r="T720" s="13">
        <f t="shared" si="34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9">
        <f t="shared" si="35"/>
        <v>36.57</v>
      </c>
      <c r="Q721" t="s">
        <v>2039</v>
      </c>
      <c r="R721" t="s">
        <v>2102</v>
      </c>
      <c r="S721" s="13">
        <f t="shared" si="33"/>
        <v>41058.208333333336</v>
      </c>
      <c r="T721" s="13">
        <f t="shared" si="34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9">
        <f t="shared" si="35"/>
        <v>-54.73</v>
      </c>
      <c r="Q722" t="s">
        <v>2041</v>
      </c>
      <c r="R722" t="s">
        <v>2092</v>
      </c>
      <c r="S722" s="13">
        <f t="shared" si="33"/>
        <v>43152.25</v>
      </c>
      <c r="T722" s="13">
        <f t="shared" si="34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9">
        <f t="shared" si="35"/>
        <v>-1181.71</v>
      </c>
      <c r="Q723" t="s">
        <v>2037</v>
      </c>
      <c r="R723" t="s">
        <v>2090</v>
      </c>
      <c r="S723" s="13">
        <f t="shared" si="33"/>
        <v>43194.208333333328</v>
      </c>
      <c r="T723" s="13">
        <f t="shared" si="34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9">
        <f t="shared" si="35"/>
        <v>274.06</v>
      </c>
      <c r="Q724" t="s">
        <v>2033</v>
      </c>
      <c r="R724" t="s">
        <v>2093</v>
      </c>
      <c r="S724" s="13">
        <f t="shared" si="33"/>
        <v>43045.25</v>
      </c>
      <c r="T724" s="13">
        <f t="shared" si="34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9">
        <f t="shared" si="35"/>
        <v>83.5</v>
      </c>
      <c r="Q725" t="s">
        <v>2041</v>
      </c>
      <c r="R725" t="s">
        <v>2092</v>
      </c>
      <c r="S725" s="13">
        <f t="shared" si="33"/>
        <v>42431.25</v>
      </c>
      <c r="T725" s="13">
        <f t="shared" si="34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9">
        <f t="shared" si="35"/>
        <v>28.61</v>
      </c>
      <c r="Q726" t="s">
        <v>2041</v>
      </c>
      <c r="R726" t="s">
        <v>2092</v>
      </c>
      <c r="S726" s="13">
        <f t="shared" si="33"/>
        <v>41934.208333333336</v>
      </c>
      <c r="T726" s="13">
        <f t="shared" si="34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9">
        <f t="shared" si="35"/>
        <v>-958.31</v>
      </c>
      <c r="Q727" t="s">
        <v>2035</v>
      </c>
      <c r="R727" t="s">
        <v>2109</v>
      </c>
      <c r="S727" s="13">
        <f t="shared" si="33"/>
        <v>41958.25</v>
      </c>
      <c r="T727" s="13">
        <f t="shared" si="34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9">
        <f t="shared" si="35"/>
        <v>-60.73</v>
      </c>
      <c r="Q728" t="s">
        <v>2041</v>
      </c>
      <c r="R728" t="s">
        <v>2092</v>
      </c>
      <c r="S728" s="13">
        <f t="shared" si="33"/>
        <v>40476.208333333336</v>
      </c>
      <c r="T728" s="13">
        <f t="shared" si="34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9">
        <f t="shared" si="35"/>
        <v>57.85</v>
      </c>
      <c r="Q729" t="s">
        <v>2040</v>
      </c>
      <c r="R729" t="s">
        <v>2091</v>
      </c>
      <c r="S729" s="13">
        <f t="shared" si="33"/>
        <v>43485.25</v>
      </c>
      <c r="T729" s="13">
        <f t="shared" si="34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9">
        <f t="shared" si="35"/>
        <v>-34.65</v>
      </c>
      <c r="Q730" t="s">
        <v>2041</v>
      </c>
      <c r="R730" t="s">
        <v>2092</v>
      </c>
      <c r="S730" s="13">
        <f t="shared" si="33"/>
        <v>42515.208333333328</v>
      </c>
      <c r="T730" s="13">
        <f t="shared" si="34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9">
        <f t="shared" si="35"/>
        <v>47.97</v>
      </c>
      <c r="Q731" t="s">
        <v>2033</v>
      </c>
      <c r="R731" t="s">
        <v>2095</v>
      </c>
      <c r="S731" s="13">
        <f t="shared" si="33"/>
        <v>41309.25</v>
      </c>
      <c r="T731" s="13">
        <f t="shared" si="34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9">
        <f t="shared" si="35"/>
        <v>900.47</v>
      </c>
      <c r="Q732" t="s">
        <v>2040</v>
      </c>
      <c r="R732" t="s">
        <v>2097</v>
      </c>
      <c r="S732" s="13">
        <f t="shared" si="33"/>
        <v>42147.208333333328</v>
      </c>
      <c r="T732" s="13">
        <f t="shared" si="34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9">
        <f t="shared" si="35"/>
        <v>-7.8</v>
      </c>
      <c r="Q733" t="s">
        <v>2040</v>
      </c>
      <c r="R733" t="s">
        <v>2091</v>
      </c>
      <c r="S733" s="13">
        <f t="shared" si="33"/>
        <v>42939.208333333328</v>
      </c>
      <c r="T733" s="13">
        <f t="shared" si="34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9">
        <f t="shared" si="35"/>
        <v>-93.78</v>
      </c>
      <c r="Q734" t="s">
        <v>2037</v>
      </c>
      <c r="R734" t="s">
        <v>2090</v>
      </c>
      <c r="S734" s="13">
        <f t="shared" si="33"/>
        <v>42816.208333333328</v>
      </c>
      <c r="T734" s="13">
        <f t="shared" si="34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9">
        <f t="shared" si="35"/>
        <v>674.67</v>
      </c>
      <c r="Q735" t="s">
        <v>2037</v>
      </c>
      <c r="R735" t="s">
        <v>2105</v>
      </c>
      <c r="S735" s="13">
        <f t="shared" si="33"/>
        <v>41844.208333333336</v>
      </c>
      <c r="T735" s="13">
        <f t="shared" si="34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9">
        <f t="shared" si="35"/>
        <v>92.04</v>
      </c>
      <c r="Q736" t="s">
        <v>2041</v>
      </c>
      <c r="R736" t="s">
        <v>2092</v>
      </c>
      <c r="S736" s="13">
        <f t="shared" si="33"/>
        <v>42763.25</v>
      </c>
      <c r="T736" s="13">
        <f t="shared" si="34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9">
        <f t="shared" si="35"/>
        <v>943.04</v>
      </c>
      <c r="Q737" t="s">
        <v>2038</v>
      </c>
      <c r="R737" t="s">
        <v>2103</v>
      </c>
      <c r="S737" s="13">
        <f t="shared" si="33"/>
        <v>42459.208333333328</v>
      </c>
      <c r="T737" s="13">
        <f t="shared" si="34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9">
        <f t="shared" si="35"/>
        <v>-51.67</v>
      </c>
      <c r="Q738" t="s">
        <v>2039</v>
      </c>
      <c r="R738" t="s">
        <v>2098</v>
      </c>
      <c r="S738" s="13">
        <f t="shared" si="33"/>
        <v>42055.25</v>
      </c>
      <c r="T738" s="13">
        <f t="shared" si="34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9">
        <f t="shared" si="35"/>
        <v>13.28</v>
      </c>
      <c r="Q739" t="s">
        <v>2037</v>
      </c>
      <c r="R739" t="s">
        <v>2096</v>
      </c>
      <c r="S739" s="13">
        <f t="shared" si="33"/>
        <v>42685.25</v>
      </c>
      <c r="T739" s="13">
        <f t="shared" si="34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9">
        <f t="shared" si="35"/>
        <v>-731.43</v>
      </c>
      <c r="Q740" t="s">
        <v>2041</v>
      </c>
      <c r="R740" t="s">
        <v>2092</v>
      </c>
      <c r="S740" s="13">
        <f t="shared" si="33"/>
        <v>41959.25</v>
      </c>
      <c r="T740" s="13">
        <f t="shared" si="34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9">
        <f t="shared" si="35"/>
        <v>-39</v>
      </c>
      <c r="Q741" t="s">
        <v>2037</v>
      </c>
      <c r="R741" t="s">
        <v>2096</v>
      </c>
      <c r="S741" s="13">
        <f t="shared" si="33"/>
        <v>41089.208333333336</v>
      </c>
      <c r="T741" s="13">
        <f t="shared" si="34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9">
        <f t="shared" si="35"/>
        <v>-37.08</v>
      </c>
      <c r="Q742" t="s">
        <v>2041</v>
      </c>
      <c r="R742" t="s">
        <v>2092</v>
      </c>
      <c r="S742" s="13">
        <f t="shared" si="33"/>
        <v>42769.25</v>
      </c>
      <c r="T742" s="13">
        <f t="shared" si="34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9">
        <f t="shared" si="35"/>
        <v>129.5</v>
      </c>
      <c r="Q743" t="s">
        <v>2041</v>
      </c>
      <c r="R743" t="s">
        <v>2092</v>
      </c>
      <c r="S743" s="13">
        <f t="shared" si="33"/>
        <v>40321.208333333336</v>
      </c>
      <c r="T743" s="13">
        <f t="shared" si="34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9">
        <f t="shared" si="35"/>
        <v>123.13</v>
      </c>
      <c r="Q744" t="s">
        <v>2037</v>
      </c>
      <c r="R744" t="s">
        <v>2094</v>
      </c>
      <c r="S744" s="13">
        <f t="shared" si="33"/>
        <v>40197.25</v>
      </c>
      <c r="T744" s="13">
        <f t="shared" si="34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9">
        <f t="shared" si="35"/>
        <v>-33.96</v>
      </c>
      <c r="Q745" t="s">
        <v>2041</v>
      </c>
      <c r="R745" t="s">
        <v>2092</v>
      </c>
      <c r="S745" s="13">
        <f t="shared" si="33"/>
        <v>42298.208333333328</v>
      </c>
      <c r="T745" s="13">
        <f t="shared" si="34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9">
        <f t="shared" si="35"/>
        <v>122.4</v>
      </c>
      <c r="Q746" t="s">
        <v>2041</v>
      </c>
      <c r="R746" t="s">
        <v>2092</v>
      </c>
      <c r="S746" s="13">
        <f t="shared" si="33"/>
        <v>43322.208333333328</v>
      </c>
      <c r="T746" s="13">
        <f t="shared" si="34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9">
        <f t="shared" si="35"/>
        <v>-48.09</v>
      </c>
      <c r="Q747" t="s">
        <v>2040</v>
      </c>
      <c r="R747" t="s">
        <v>2097</v>
      </c>
      <c r="S747" s="13">
        <f t="shared" si="33"/>
        <v>40328.208333333336</v>
      </c>
      <c r="T747" s="13">
        <f t="shared" si="34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9">
        <f t="shared" si="35"/>
        <v>627.79999999999995</v>
      </c>
      <c r="Q748" t="s">
        <v>2040</v>
      </c>
      <c r="R748" t="s">
        <v>2091</v>
      </c>
      <c r="S748" s="13">
        <f t="shared" si="33"/>
        <v>40825.208333333336</v>
      </c>
      <c r="T748" s="13">
        <f t="shared" si="34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9">
        <f t="shared" si="35"/>
        <v>63.14</v>
      </c>
      <c r="Q749" t="s">
        <v>2041</v>
      </c>
      <c r="R749" t="s">
        <v>2092</v>
      </c>
      <c r="S749" s="13">
        <f t="shared" si="33"/>
        <v>40423.208333333336</v>
      </c>
      <c r="T749" s="13">
        <f t="shared" si="34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9">
        <f t="shared" si="35"/>
        <v>-1267.6300000000001</v>
      </c>
      <c r="Q750" t="s">
        <v>2033</v>
      </c>
      <c r="R750" t="s">
        <v>2099</v>
      </c>
      <c r="S750" s="13">
        <f t="shared" si="33"/>
        <v>40238.25</v>
      </c>
      <c r="T750" s="13">
        <f t="shared" si="34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9">
        <f t="shared" si="35"/>
        <v>49.27</v>
      </c>
      <c r="Q751" t="s">
        <v>2040</v>
      </c>
      <c r="R751" t="s">
        <v>2097</v>
      </c>
      <c r="S751" s="13">
        <f t="shared" si="33"/>
        <v>41920.208333333336</v>
      </c>
      <c r="T751" s="13">
        <f t="shared" si="34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9">
        <f t="shared" si="35"/>
        <v>-0.99</v>
      </c>
      <c r="Q752" t="s">
        <v>2037</v>
      </c>
      <c r="R752" t="s">
        <v>2094</v>
      </c>
      <c r="S752" s="13">
        <f t="shared" si="33"/>
        <v>40360.208333333336</v>
      </c>
      <c r="T752" s="13">
        <f t="shared" si="34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9">
        <f t="shared" si="35"/>
        <v>47.63</v>
      </c>
      <c r="Q753" t="s">
        <v>2039</v>
      </c>
      <c r="R753" t="s">
        <v>2098</v>
      </c>
      <c r="S753" s="13">
        <f t="shared" si="33"/>
        <v>42446.208333333328</v>
      </c>
      <c r="T753" s="13">
        <f t="shared" si="34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9">
        <f t="shared" si="35"/>
        <v>-4.38</v>
      </c>
      <c r="Q754" t="s">
        <v>2041</v>
      </c>
      <c r="R754" t="s">
        <v>2092</v>
      </c>
      <c r="S754" s="13">
        <f t="shared" si="33"/>
        <v>40395.208333333336</v>
      </c>
      <c r="T754" s="13">
        <f t="shared" si="34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9">
        <f t="shared" si="35"/>
        <v>73.650000000000006</v>
      </c>
      <c r="Q755" t="s">
        <v>2038</v>
      </c>
      <c r="R755" t="s">
        <v>2103</v>
      </c>
      <c r="S755" s="13">
        <f t="shared" si="33"/>
        <v>40321.208333333336</v>
      </c>
      <c r="T755" s="13">
        <f t="shared" si="34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9">
        <f t="shared" si="35"/>
        <v>482.03</v>
      </c>
      <c r="Q756" t="s">
        <v>2041</v>
      </c>
      <c r="R756" t="s">
        <v>2092</v>
      </c>
      <c r="S756" s="13">
        <f t="shared" si="33"/>
        <v>41210.208333333336</v>
      </c>
      <c r="T756" s="13">
        <f t="shared" si="34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9">
        <f t="shared" si="35"/>
        <v>29.96</v>
      </c>
      <c r="Q757" t="s">
        <v>2041</v>
      </c>
      <c r="R757" t="s">
        <v>2092</v>
      </c>
      <c r="S757" s="13">
        <f t="shared" si="33"/>
        <v>43096.25</v>
      </c>
      <c r="T757" s="13">
        <f t="shared" si="34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9">
        <f t="shared" si="35"/>
        <v>87.37</v>
      </c>
      <c r="Q758" t="s">
        <v>2041</v>
      </c>
      <c r="R758" t="s">
        <v>2092</v>
      </c>
      <c r="S758" s="13">
        <f t="shared" si="33"/>
        <v>42024.25</v>
      </c>
      <c r="T758" s="13">
        <f t="shared" si="34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9">
        <f t="shared" si="35"/>
        <v>42.96</v>
      </c>
      <c r="Q759" t="s">
        <v>2033</v>
      </c>
      <c r="R759" t="s">
        <v>2095</v>
      </c>
      <c r="S759" s="13">
        <f t="shared" si="33"/>
        <v>40675.208333333336</v>
      </c>
      <c r="T759" s="13">
        <f t="shared" si="34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9">
        <f t="shared" si="35"/>
        <v>1374.05</v>
      </c>
      <c r="Q760" t="s">
        <v>2037</v>
      </c>
      <c r="R760" t="s">
        <v>2090</v>
      </c>
      <c r="S760" s="13">
        <f t="shared" si="33"/>
        <v>41936.208333333336</v>
      </c>
      <c r="T760" s="13">
        <f t="shared" si="34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9">
        <f t="shared" si="35"/>
        <v>-528.85</v>
      </c>
      <c r="Q761" t="s">
        <v>2037</v>
      </c>
      <c r="R761" t="s">
        <v>2094</v>
      </c>
      <c r="S761" s="13">
        <f t="shared" si="33"/>
        <v>43136.25</v>
      </c>
      <c r="T761" s="13">
        <f t="shared" si="34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9">
        <f t="shared" si="35"/>
        <v>-317.08</v>
      </c>
      <c r="Q762" t="s">
        <v>2035</v>
      </c>
      <c r="R762" t="s">
        <v>2100</v>
      </c>
      <c r="S762" s="13">
        <f t="shared" si="33"/>
        <v>43678.208333333328</v>
      </c>
      <c r="T762" s="13">
        <f t="shared" si="34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9">
        <f t="shared" si="35"/>
        <v>122.2</v>
      </c>
      <c r="Q763" t="s">
        <v>2037</v>
      </c>
      <c r="R763" t="s">
        <v>2090</v>
      </c>
      <c r="S763" s="13">
        <f t="shared" si="33"/>
        <v>42938.208333333328</v>
      </c>
      <c r="T763" s="13">
        <f t="shared" si="34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9">
        <f t="shared" si="35"/>
        <v>27.04</v>
      </c>
      <c r="Q764" t="s">
        <v>2037</v>
      </c>
      <c r="R764" t="s">
        <v>2106</v>
      </c>
      <c r="S764" s="13">
        <f t="shared" si="33"/>
        <v>41241.25</v>
      </c>
      <c r="T764" s="13">
        <f t="shared" si="34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9">
        <f t="shared" si="35"/>
        <v>7.38</v>
      </c>
      <c r="Q765" t="s">
        <v>2041</v>
      </c>
      <c r="R765" t="s">
        <v>2092</v>
      </c>
      <c r="S765" s="13">
        <f t="shared" si="33"/>
        <v>41037.208333333336</v>
      </c>
      <c r="T765" s="13">
        <f t="shared" si="34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9">
        <f t="shared" si="35"/>
        <v>69.099999999999994</v>
      </c>
      <c r="Q766" t="s">
        <v>2037</v>
      </c>
      <c r="R766" t="s">
        <v>2090</v>
      </c>
      <c r="S766" s="13">
        <f t="shared" si="33"/>
        <v>40676.208333333336</v>
      </c>
      <c r="T766" s="13">
        <f t="shared" si="34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9">
        <f t="shared" si="35"/>
        <v>42.25</v>
      </c>
      <c r="Q767" t="s">
        <v>2037</v>
      </c>
      <c r="R767" t="s">
        <v>2096</v>
      </c>
      <c r="S767" s="13">
        <f t="shared" si="33"/>
        <v>42840.208333333328</v>
      </c>
      <c r="T767" s="13">
        <f t="shared" si="34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9">
        <f t="shared" si="35"/>
        <v>-301.47000000000003</v>
      </c>
      <c r="Q768" t="s">
        <v>2033</v>
      </c>
      <c r="R768" t="s">
        <v>2111</v>
      </c>
      <c r="S768" s="13">
        <f t="shared" si="33"/>
        <v>43362.208333333328</v>
      </c>
      <c r="T768" s="13">
        <f t="shared" si="34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9">
        <f t="shared" si="35"/>
        <v>-418.28</v>
      </c>
      <c r="Q769" t="s">
        <v>2039</v>
      </c>
      <c r="R769" t="s">
        <v>2107</v>
      </c>
      <c r="S769" s="13">
        <f t="shared" si="33"/>
        <v>42283.208333333328</v>
      </c>
      <c r="T769" s="13">
        <f t="shared" si="34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9">
        <f t="shared" si="35"/>
        <v>62.88</v>
      </c>
      <c r="Q770" t="s">
        <v>2041</v>
      </c>
      <c r="R770" t="s">
        <v>2092</v>
      </c>
      <c r="S770" s="13">
        <f t="shared" si="33"/>
        <v>41619.25</v>
      </c>
      <c r="T770" s="13">
        <f t="shared" si="34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9">
        <f t="shared" si="35"/>
        <v>-164.94</v>
      </c>
      <c r="Q771" t="s">
        <v>2035</v>
      </c>
      <c r="R771" t="s">
        <v>2100</v>
      </c>
      <c r="S771" s="13">
        <f t="shared" ref="S771:S834" si="36">(((J771/60)/60)/24)+DATE(1970,1,1)</f>
        <v>41501.208333333336</v>
      </c>
      <c r="T771" s="13">
        <f t="shared" ref="T771:T834" si="37">(((K771/60)/60)/24+DATE(1970,1,1))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9">
        <f t="shared" si="35"/>
        <v>73.42</v>
      </c>
      <c r="Q772" t="s">
        <v>2041</v>
      </c>
      <c r="R772" t="s">
        <v>2092</v>
      </c>
      <c r="S772" s="13">
        <f t="shared" si="36"/>
        <v>41743.208333333336</v>
      </c>
      <c r="T772" s="13">
        <f t="shared" si="37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9">
        <f t="shared" ref="O773:O836" si="38">(E773-D773)/100</f>
        <v>-28.31</v>
      </c>
      <c r="Q773" t="s">
        <v>2041</v>
      </c>
      <c r="R773" t="s">
        <v>2092</v>
      </c>
      <c r="S773" s="13">
        <f t="shared" si="36"/>
        <v>43491.25</v>
      </c>
      <c r="T773" s="13">
        <f t="shared" si="37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9">
        <f t="shared" si="38"/>
        <v>199.86</v>
      </c>
      <c r="Q774" t="s">
        <v>2037</v>
      </c>
      <c r="R774" t="s">
        <v>2096</v>
      </c>
      <c r="S774" s="13">
        <f t="shared" si="36"/>
        <v>43505.25</v>
      </c>
      <c r="T774" s="13">
        <f t="shared" si="37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9">
        <f t="shared" si="38"/>
        <v>480.85</v>
      </c>
      <c r="Q775" t="s">
        <v>2041</v>
      </c>
      <c r="R775" t="s">
        <v>2092</v>
      </c>
      <c r="S775" s="13">
        <f t="shared" si="36"/>
        <v>42838.208333333328</v>
      </c>
      <c r="T775" s="13">
        <f t="shared" si="37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9">
        <f t="shared" si="38"/>
        <v>17.75</v>
      </c>
      <c r="Q776" t="s">
        <v>2040</v>
      </c>
      <c r="R776" t="s">
        <v>2091</v>
      </c>
      <c r="S776" s="13">
        <f t="shared" si="36"/>
        <v>42513.208333333328</v>
      </c>
      <c r="T776" s="13">
        <f t="shared" si="37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9">
        <f t="shared" si="38"/>
        <v>-84.32</v>
      </c>
      <c r="Q777" t="s">
        <v>2037</v>
      </c>
      <c r="R777" t="s">
        <v>2090</v>
      </c>
      <c r="S777" s="13">
        <f t="shared" si="36"/>
        <v>41949.25</v>
      </c>
      <c r="T777" s="13">
        <f t="shared" si="37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9">
        <f t="shared" si="38"/>
        <v>-381.77</v>
      </c>
      <c r="Q778" t="s">
        <v>2041</v>
      </c>
      <c r="R778" t="s">
        <v>2092</v>
      </c>
      <c r="S778" s="13">
        <f t="shared" si="36"/>
        <v>43650.208333333328</v>
      </c>
      <c r="T778" s="13">
        <f t="shared" si="37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9">
        <f t="shared" si="38"/>
        <v>-478.13</v>
      </c>
      <c r="Q779" t="s">
        <v>2041</v>
      </c>
      <c r="R779" t="s">
        <v>2092</v>
      </c>
      <c r="S779" s="13">
        <f t="shared" si="36"/>
        <v>40809.208333333336</v>
      </c>
      <c r="T779" s="13">
        <f t="shared" si="37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9">
        <f t="shared" si="38"/>
        <v>89.43</v>
      </c>
      <c r="Q780" t="s">
        <v>2033</v>
      </c>
      <c r="R780" t="s">
        <v>2099</v>
      </c>
      <c r="S780" s="13">
        <f t="shared" si="36"/>
        <v>40768.208333333336</v>
      </c>
      <c r="T780" s="13">
        <f t="shared" si="37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9">
        <f t="shared" si="38"/>
        <v>-214.07</v>
      </c>
      <c r="Q781" t="s">
        <v>2041</v>
      </c>
      <c r="R781" t="s">
        <v>2092</v>
      </c>
      <c r="S781" s="13">
        <f t="shared" si="36"/>
        <v>42230.208333333328</v>
      </c>
      <c r="T781" s="13">
        <f t="shared" si="37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9">
        <f t="shared" si="38"/>
        <v>3.21</v>
      </c>
      <c r="Q782" t="s">
        <v>2033</v>
      </c>
      <c r="R782" t="s">
        <v>2095</v>
      </c>
      <c r="S782" s="13">
        <f t="shared" si="36"/>
        <v>42573.208333333328</v>
      </c>
      <c r="T782" s="13">
        <f t="shared" si="37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9">
        <f t="shared" si="38"/>
        <v>-42.86</v>
      </c>
      <c r="Q783" t="s">
        <v>2041</v>
      </c>
      <c r="R783" t="s">
        <v>2092</v>
      </c>
      <c r="S783" s="13">
        <f t="shared" si="36"/>
        <v>40482.208333333336</v>
      </c>
      <c r="T783" s="13">
        <f t="shared" si="37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9">
        <f t="shared" si="38"/>
        <v>58.81</v>
      </c>
      <c r="Q784" t="s">
        <v>2033</v>
      </c>
      <c r="R784" t="s">
        <v>2099</v>
      </c>
      <c r="S784" s="13">
        <f t="shared" si="36"/>
        <v>40603.25</v>
      </c>
      <c r="T784" s="13">
        <f t="shared" si="37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9">
        <f t="shared" si="38"/>
        <v>30.51</v>
      </c>
      <c r="Q785" t="s">
        <v>2037</v>
      </c>
      <c r="R785" t="s">
        <v>2090</v>
      </c>
      <c r="S785" s="13">
        <f t="shared" si="36"/>
        <v>41625.25</v>
      </c>
      <c r="T785" s="13">
        <f t="shared" si="37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9">
        <f t="shared" si="38"/>
        <v>136.35</v>
      </c>
      <c r="Q786" t="s">
        <v>2040</v>
      </c>
      <c r="R786" t="s">
        <v>2091</v>
      </c>
      <c r="S786" s="13">
        <f t="shared" si="36"/>
        <v>42435.25</v>
      </c>
      <c r="T786" s="13">
        <f t="shared" si="37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9">
        <f t="shared" si="38"/>
        <v>62.39</v>
      </c>
      <c r="Q787" t="s">
        <v>2033</v>
      </c>
      <c r="R787" t="s">
        <v>2099</v>
      </c>
      <c r="S787" s="13">
        <f t="shared" si="36"/>
        <v>43582.208333333328</v>
      </c>
      <c r="T787" s="13">
        <f t="shared" si="37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9">
        <f t="shared" si="38"/>
        <v>94.46</v>
      </c>
      <c r="Q788" t="s">
        <v>2037</v>
      </c>
      <c r="R788" t="s">
        <v>2106</v>
      </c>
      <c r="S788" s="13">
        <f t="shared" si="36"/>
        <v>43186.208333333328</v>
      </c>
      <c r="T788" s="13">
        <f t="shared" si="37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9">
        <f t="shared" si="38"/>
        <v>-2.06</v>
      </c>
      <c r="Q789" t="s">
        <v>2037</v>
      </c>
      <c r="R789" t="s">
        <v>2090</v>
      </c>
      <c r="S789" s="13">
        <f t="shared" si="36"/>
        <v>40684.208333333336</v>
      </c>
      <c r="T789" s="13">
        <f t="shared" si="37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9">
        <f t="shared" si="38"/>
        <v>-4.26</v>
      </c>
      <c r="Q790" t="s">
        <v>2033</v>
      </c>
      <c r="R790" t="s">
        <v>2099</v>
      </c>
      <c r="S790" s="13">
        <f t="shared" si="36"/>
        <v>41202.208333333336</v>
      </c>
      <c r="T790" s="13">
        <f t="shared" si="37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9">
        <f t="shared" si="38"/>
        <v>-56.49</v>
      </c>
      <c r="Q791" t="s">
        <v>2041</v>
      </c>
      <c r="R791" t="s">
        <v>2092</v>
      </c>
      <c r="S791" s="13">
        <f t="shared" si="36"/>
        <v>41786.208333333336</v>
      </c>
      <c r="T791" s="13">
        <f t="shared" si="37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9">
        <f t="shared" si="38"/>
        <v>-1291.26</v>
      </c>
      <c r="Q792" t="s">
        <v>2041</v>
      </c>
      <c r="R792" t="s">
        <v>2092</v>
      </c>
      <c r="S792" s="13">
        <f t="shared" si="36"/>
        <v>40223.25</v>
      </c>
      <c r="T792" s="13">
        <f t="shared" si="37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9">
        <f t="shared" si="38"/>
        <v>-15.6</v>
      </c>
      <c r="Q793" t="s">
        <v>2034</v>
      </c>
      <c r="R793" t="s">
        <v>2089</v>
      </c>
      <c r="S793" s="13">
        <f t="shared" si="36"/>
        <v>42715.25</v>
      </c>
      <c r="T793" s="13">
        <f t="shared" si="37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9">
        <f t="shared" si="38"/>
        <v>-13.2</v>
      </c>
      <c r="Q794" t="s">
        <v>2041</v>
      </c>
      <c r="R794" t="s">
        <v>2092</v>
      </c>
      <c r="S794" s="13">
        <f t="shared" si="36"/>
        <v>41451.208333333336</v>
      </c>
      <c r="T794" s="13">
        <f t="shared" si="37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9">
        <f t="shared" si="38"/>
        <v>119.45</v>
      </c>
      <c r="Q795" t="s">
        <v>2039</v>
      </c>
      <c r="R795" t="s">
        <v>2098</v>
      </c>
      <c r="S795" s="13">
        <f t="shared" si="36"/>
        <v>41450.208333333336</v>
      </c>
      <c r="T795" s="13">
        <f t="shared" si="37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9">
        <f t="shared" si="38"/>
        <v>16.760000000000002</v>
      </c>
      <c r="Q796" t="s">
        <v>2037</v>
      </c>
      <c r="R796" t="s">
        <v>2090</v>
      </c>
      <c r="S796" s="13">
        <f t="shared" si="36"/>
        <v>43091.25</v>
      </c>
      <c r="T796" s="13">
        <f t="shared" si="37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9">
        <f t="shared" si="38"/>
        <v>-60.78</v>
      </c>
      <c r="Q797" t="s">
        <v>2033</v>
      </c>
      <c r="R797" t="s">
        <v>2095</v>
      </c>
      <c r="S797" s="13">
        <f t="shared" si="36"/>
        <v>42675.208333333328</v>
      </c>
      <c r="T797" s="13">
        <f t="shared" si="37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9">
        <f t="shared" si="38"/>
        <v>-35.25</v>
      </c>
      <c r="Q798" t="s">
        <v>2035</v>
      </c>
      <c r="R798" t="s">
        <v>2109</v>
      </c>
      <c r="S798" s="13">
        <f t="shared" si="36"/>
        <v>41859.208333333336</v>
      </c>
      <c r="T798" s="13">
        <f t="shared" si="37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9">
        <f t="shared" si="38"/>
        <v>7.32</v>
      </c>
      <c r="Q799" t="s">
        <v>2040</v>
      </c>
      <c r="R799" t="s">
        <v>2091</v>
      </c>
      <c r="S799" s="13">
        <f t="shared" si="36"/>
        <v>43464.25</v>
      </c>
      <c r="T799" s="13">
        <f t="shared" si="37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9">
        <f t="shared" si="38"/>
        <v>30.08</v>
      </c>
      <c r="Q800" t="s">
        <v>2041</v>
      </c>
      <c r="R800" t="s">
        <v>2092</v>
      </c>
      <c r="S800" s="13">
        <f t="shared" si="36"/>
        <v>41060.208333333336</v>
      </c>
      <c r="T800" s="13">
        <f t="shared" si="37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9">
        <f t="shared" si="38"/>
        <v>-109.78</v>
      </c>
      <c r="Q801" t="s">
        <v>2041</v>
      </c>
      <c r="R801" t="s">
        <v>2092</v>
      </c>
      <c r="S801" s="13">
        <f t="shared" si="36"/>
        <v>42399.25</v>
      </c>
      <c r="T801" s="13">
        <f t="shared" si="37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9">
        <f t="shared" si="38"/>
        <v>-0.99</v>
      </c>
      <c r="Q802" t="s">
        <v>2037</v>
      </c>
      <c r="R802" t="s">
        <v>2090</v>
      </c>
      <c r="S802" s="13">
        <f t="shared" si="36"/>
        <v>42167.208333333328</v>
      </c>
      <c r="T802" s="13">
        <f t="shared" si="37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9">
        <f t="shared" si="38"/>
        <v>23.67</v>
      </c>
      <c r="Q803" t="s">
        <v>2038</v>
      </c>
      <c r="R803" t="s">
        <v>2103</v>
      </c>
      <c r="S803" s="13">
        <f t="shared" si="36"/>
        <v>43830.25</v>
      </c>
      <c r="T803" s="13">
        <f t="shared" si="37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9">
        <f t="shared" si="38"/>
        <v>60.16</v>
      </c>
      <c r="Q804" t="s">
        <v>2038</v>
      </c>
      <c r="R804" t="s">
        <v>2103</v>
      </c>
      <c r="S804" s="13">
        <f t="shared" si="36"/>
        <v>43650.208333333328</v>
      </c>
      <c r="T804" s="13">
        <f t="shared" si="37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9">
        <f t="shared" si="38"/>
        <v>4.2699999999999996</v>
      </c>
      <c r="Q805" t="s">
        <v>2041</v>
      </c>
      <c r="R805" t="s">
        <v>2092</v>
      </c>
      <c r="S805" s="13">
        <f t="shared" si="36"/>
        <v>43492.25</v>
      </c>
      <c r="T805" s="13">
        <f t="shared" si="37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9">
        <f t="shared" si="38"/>
        <v>43.87</v>
      </c>
      <c r="Q806" t="s">
        <v>2037</v>
      </c>
      <c r="R806" t="s">
        <v>2090</v>
      </c>
      <c r="S806" s="13">
        <f t="shared" si="36"/>
        <v>43102.25</v>
      </c>
      <c r="T806" s="13">
        <f t="shared" si="37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9">
        <f t="shared" si="38"/>
        <v>-47.68</v>
      </c>
      <c r="Q807" t="s">
        <v>2033</v>
      </c>
      <c r="R807" t="s">
        <v>2093</v>
      </c>
      <c r="S807" s="13">
        <f t="shared" si="36"/>
        <v>41958.25</v>
      </c>
      <c r="T807" s="13">
        <f t="shared" si="37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9">
        <f t="shared" si="38"/>
        <v>75.62</v>
      </c>
      <c r="Q808" t="s">
        <v>2033</v>
      </c>
      <c r="R808" t="s">
        <v>2095</v>
      </c>
      <c r="S808" s="13">
        <f t="shared" si="36"/>
        <v>40973.25</v>
      </c>
      <c r="T808" s="13">
        <f t="shared" si="37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9">
        <f t="shared" si="38"/>
        <v>11.48</v>
      </c>
      <c r="Q809" t="s">
        <v>2041</v>
      </c>
      <c r="R809" t="s">
        <v>2092</v>
      </c>
      <c r="S809" s="13">
        <f t="shared" si="36"/>
        <v>43753.208333333328</v>
      </c>
      <c r="T809" s="13">
        <f t="shared" si="37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9">
        <f t="shared" si="38"/>
        <v>-36.17</v>
      </c>
      <c r="Q810" t="s">
        <v>2034</v>
      </c>
      <c r="R810" t="s">
        <v>2089</v>
      </c>
      <c r="S810" s="13">
        <f t="shared" si="36"/>
        <v>42507.208333333328</v>
      </c>
      <c r="T810" s="13">
        <f t="shared" si="37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9">
        <f t="shared" si="38"/>
        <v>-522.64</v>
      </c>
      <c r="Q811" t="s">
        <v>2033</v>
      </c>
      <c r="R811" t="s">
        <v>2093</v>
      </c>
      <c r="S811" s="13">
        <f t="shared" si="36"/>
        <v>41135.208333333336</v>
      </c>
      <c r="T811" s="13">
        <f t="shared" si="37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9">
        <f t="shared" si="38"/>
        <v>59.6</v>
      </c>
      <c r="Q812" t="s">
        <v>2041</v>
      </c>
      <c r="R812" t="s">
        <v>2092</v>
      </c>
      <c r="S812" s="13">
        <f t="shared" si="36"/>
        <v>43067.25</v>
      </c>
      <c r="T812" s="13">
        <f t="shared" si="37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9">
        <f t="shared" si="38"/>
        <v>-211.8</v>
      </c>
      <c r="Q813" t="s">
        <v>2035</v>
      </c>
      <c r="R813" t="s">
        <v>2100</v>
      </c>
      <c r="S813" s="13">
        <f t="shared" si="36"/>
        <v>42378.25</v>
      </c>
      <c r="T813" s="13">
        <f t="shared" si="37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9">
        <f t="shared" si="38"/>
        <v>749.4</v>
      </c>
      <c r="Q814" t="s">
        <v>2039</v>
      </c>
      <c r="R814" t="s">
        <v>2098</v>
      </c>
      <c r="S814" s="13">
        <f t="shared" si="36"/>
        <v>43206.208333333328</v>
      </c>
      <c r="T814" s="13">
        <f t="shared" si="37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9">
        <f t="shared" si="38"/>
        <v>44.61</v>
      </c>
      <c r="Q815" t="s">
        <v>2035</v>
      </c>
      <c r="R815" t="s">
        <v>2100</v>
      </c>
      <c r="S815" s="13">
        <f t="shared" si="36"/>
        <v>41148.208333333336</v>
      </c>
      <c r="T815" s="13">
        <f t="shared" si="37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9">
        <f t="shared" si="38"/>
        <v>-2.5</v>
      </c>
      <c r="Q816" t="s">
        <v>2037</v>
      </c>
      <c r="R816" t="s">
        <v>2090</v>
      </c>
      <c r="S816" s="13">
        <f t="shared" si="36"/>
        <v>42517.208333333328</v>
      </c>
      <c r="T816" s="13">
        <f t="shared" si="37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9">
        <f t="shared" si="38"/>
        <v>27.21</v>
      </c>
      <c r="Q817" t="s">
        <v>2037</v>
      </c>
      <c r="R817" t="s">
        <v>2090</v>
      </c>
      <c r="S817" s="13">
        <f t="shared" si="36"/>
        <v>43068.25</v>
      </c>
      <c r="T817" s="13">
        <f t="shared" si="37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9">
        <f t="shared" si="38"/>
        <v>118.5</v>
      </c>
      <c r="Q818" t="s">
        <v>2041</v>
      </c>
      <c r="R818" t="s">
        <v>2092</v>
      </c>
      <c r="S818" s="13">
        <f t="shared" si="36"/>
        <v>41680.25</v>
      </c>
      <c r="T818" s="13">
        <f t="shared" si="37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9">
        <f t="shared" si="38"/>
        <v>1378.92</v>
      </c>
      <c r="Q819" t="s">
        <v>2039</v>
      </c>
      <c r="R819" t="s">
        <v>2098</v>
      </c>
      <c r="S819" s="13">
        <f t="shared" si="36"/>
        <v>43589.208333333328</v>
      </c>
      <c r="T819" s="13">
        <f t="shared" si="37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9">
        <f t="shared" si="38"/>
        <v>69.64</v>
      </c>
      <c r="Q820" t="s">
        <v>2041</v>
      </c>
      <c r="R820" t="s">
        <v>2092</v>
      </c>
      <c r="S820" s="13">
        <f t="shared" si="36"/>
        <v>43486.25</v>
      </c>
      <c r="T820" s="13">
        <f t="shared" si="37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9">
        <f t="shared" si="38"/>
        <v>-43.91</v>
      </c>
      <c r="Q821" t="s">
        <v>2035</v>
      </c>
      <c r="R821" t="s">
        <v>2100</v>
      </c>
      <c r="S821" s="13">
        <f t="shared" si="36"/>
        <v>41237.25</v>
      </c>
      <c r="T821" s="13">
        <f t="shared" si="37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9">
        <f t="shared" si="38"/>
        <v>105.09</v>
      </c>
      <c r="Q822" t="s">
        <v>2037</v>
      </c>
      <c r="R822" t="s">
        <v>2090</v>
      </c>
      <c r="S822" s="13">
        <f t="shared" si="36"/>
        <v>43310.208333333328</v>
      </c>
      <c r="T822" s="13">
        <f t="shared" si="37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9">
        <f t="shared" si="38"/>
        <v>93.73</v>
      </c>
      <c r="Q823" t="s">
        <v>2033</v>
      </c>
      <c r="R823" t="s">
        <v>2093</v>
      </c>
      <c r="S823" s="13">
        <f t="shared" si="36"/>
        <v>42794.25</v>
      </c>
      <c r="T823" s="13">
        <f t="shared" si="37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9">
        <f t="shared" si="38"/>
        <v>1349.82</v>
      </c>
      <c r="Q824" t="s">
        <v>2037</v>
      </c>
      <c r="R824" t="s">
        <v>2090</v>
      </c>
      <c r="S824" s="13">
        <f t="shared" si="36"/>
        <v>41698.25</v>
      </c>
      <c r="T824" s="13">
        <f t="shared" si="37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9">
        <f t="shared" si="38"/>
        <v>105.4</v>
      </c>
      <c r="Q825" t="s">
        <v>2037</v>
      </c>
      <c r="R825" t="s">
        <v>2090</v>
      </c>
      <c r="S825" s="13">
        <f t="shared" si="36"/>
        <v>41892.208333333336</v>
      </c>
      <c r="T825" s="13">
        <f t="shared" si="37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9">
        <f t="shared" si="38"/>
        <v>225.16</v>
      </c>
      <c r="Q826" t="s">
        <v>2039</v>
      </c>
      <c r="R826" t="s">
        <v>2098</v>
      </c>
      <c r="S826" s="13">
        <f t="shared" si="36"/>
        <v>40348.208333333336</v>
      </c>
      <c r="T826" s="13">
        <f t="shared" si="37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9">
        <f t="shared" si="38"/>
        <v>103.5</v>
      </c>
      <c r="Q827" t="s">
        <v>2033</v>
      </c>
      <c r="R827" t="s">
        <v>2101</v>
      </c>
      <c r="S827" s="13">
        <f t="shared" si="36"/>
        <v>42941.208333333328</v>
      </c>
      <c r="T827" s="13">
        <f t="shared" si="37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9">
        <f t="shared" si="38"/>
        <v>99.97</v>
      </c>
      <c r="Q828" t="s">
        <v>2041</v>
      </c>
      <c r="R828" t="s">
        <v>2092</v>
      </c>
      <c r="S828" s="13">
        <f t="shared" si="36"/>
        <v>40525.25</v>
      </c>
      <c r="T828" s="13">
        <f t="shared" si="37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9">
        <f t="shared" si="38"/>
        <v>38.340000000000003</v>
      </c>
      <c r="Q829" t="s">
        <v>2033</v>
      </c>
      <c r="R829" t="s">
        <v>2095</v>
      </c>
      <c r="S829" s="13">
        <f t="shared" si="36"/>
        <v>40666.208333333336</v>
      </c>
      <c r="T829" s="13">
        <f t="shared" si="37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9">
        <f t="shared" si="38"/>
        <v>-22.01</v>
      </c>
      <c r="Q830" t="s">
        <v>2041</v>
      </c>
      <c r="R830" t="s">
        <v>2092</v>
      </c>
      <c r="S830" s="13">
        <f t="shared" si="36"/>
        <v>43340.208333333328</v>
      </c>
      <c r="T830" s="13">
        <f t="shared" si="37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9">
        <f t="shared" si="38"/>
        <v>-46.71</v>
      </c>
      <c r="Q831" t="s">
        <v>2041</v>
      </c>
      <c r="R831" t="s">
        <v>2092</v>
      </c>
      <c r="S831" s="13">
        <f t="shared" si="36"/>
        <v>42164.208333333328</v>
      </c>
      <c r="T831" s="13">
        <f t="shared" si="37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9">
        <f t="shared" si="38"/>
        <v>-1201.76</v>
      </c>
      <c r="Q832" t="s">
        <v>2041</v>
      </c>
      <c r="R832" t="s">
        <v>2092</v>
      </c>
      <c r="S832" s="13">
        <f t="shared" si="36"/>
        <v>43103.25</v>
      </c>
      <c r="T832" s="13">
        <f t="shared" si="37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9">
        <f t="shared" si="38"/>
        <v>87.17</v>
      </c>
      <c r="Q833" t="s">
        <v>2038</v>
      </c>
      <c r="R833" t="s">
        <v>2103</v>
      </c>
      <c r="S833" s="13">
        <f t="shared" si="36"/>
        <v>40994.208333333336</v>
      </c>
      <c r="T833" s="13">
        <f t="shared" si="37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9">
        <f t="shared" si="38"/>
        <v>929.56</v>
      </c>
      <c r="Q834" t="s">
        <v>2039</v>
      </c>
      <c r="R834" t="s">
        <v>2107</v>
      </c>
      <c r="S834" s="13">
        <f t="shared" si="36"/>
        <v>42299.208333333328</v>
      </c>
      <c r="T834" s="13">
        <f t="shared" si="37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9">
        <f t="shared" si="38"/>
        <v>39.229999999999997</v>
      </c>
      <c r="Q835" t="s">
        <v>2039</v>
      </c>
      <c r="R835" t="s">
        <v>2107</v>
      </c>
      <c r="S835" s="13">
        <f t="shared" ref="S835:S898" si="39">(((J835/60)/60)/24)+DATE(1970,1,1)</f>
        <v>40588.25</v>
      </c>
      <c r="T835" s="13">
        <f t="shared" ref="T835:T898" si="40">(((K835/60)/60)/24+DATE(1970,1,1))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9">
        <f t="shared" si="38"/>
        <v>39.28</v>
      </c>
      <c r="Q836" t="s">
        <v>2041</v>
      </c>
      <c r="R836" t="s">
        <v>2092</v>
      </c>
      <c r="S836" s="13">
        <f t="shared" si="39"/>
        <v>41448.208333333336</v>
      </c>
      <c r="T836" s="13">
        <f t="shared" si="40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9">
        <f t="shared" ref="O837:O900" si="41">(E837-D837)/100</f>
        <v>-88.45</v>
      </c>
      <c r="Q837" t="s">
        <v>2040</v>
      </c>
      <c r="R837" t="s">
        <v>2091</v>
      </c>
      <c r="S837" s="13">
        <f t="shared" si="39"/>
        <v>42063.25</v>
      </c>
      <c r="T837" s="13">
        <f t="shared" si="40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9">
        <f t="shared" si="41"/>
        <v>-20.14</v>
      </c>
      <c r="Q838" t="s">
        <v>2037</v>
      </c>
      <c r="R838" t="s">
        <v>2096</v>
      </c>
      <c r="S838" s="13">
        <f t="shared" si="39"/>
        <v>40214.25</v>
      </c>
      <c r="T838" s="13">
        <f t="shared" si="40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9">
        <f t="shared" si="41"/>
        <v>1332.6</v>
      </c>
      <c r="Q839" t="s">
        <v>2037</v>
      </c>
      <c r="R839" t="s">
        <v>2106</v>
      </c>
      <c r="S839" s="13">
        <f t="shared" si="39"/>
        <v>40629.208333333336</v>
      </c>
      <c r="T839" s="13">
        <f t="shared" si="40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9">
        <f t="shared" si="41"/>
        <v>24.9</v>
      </c>
      <c r="Q840" t="s">
        <v>2041</v>
      </c>
      <c r="R840" t="s">
        <v>2092</v>
      </c>
      <c r="S840" s="13">
        <f t="shared" si="39"/>
        <v>43370.208333333328</v>
      </c>
      <c r="T840" s="13">
        <f t="shared" si="40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9">
        <f t="shared" si="41"/>
        <v>69.44</v>
      </c>
      <c r="Q841" t="s">
        <v>2033</v>
      </c>
      <c r="R841" t="s">
        <v>2093</v>
      </c>
      <c r="S841" s="13">
        <f t="shared" si="39"/>
        <v>41715.208333333336</v>
      </c>
      <c r="T841" s="13">
        <f t="shared" si="40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9">
        <f t="shared" si="41"/>
        <v>2.83</v>
      </c>
      <c r="Q842" t="s">
        <v>2041</v>
      </c>
      <c r="R842" t="s">
        <v>2092</v>
      </c>
      <c r="S842" s="13">
        <f t="shared" si="39"/>
        <v>41836.208333333336</v>
      </c>
      <c r="T842" s="13">
        <f t="shared" si="40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9">
        <f t="shared" si="41"/>
        <v>38.909999999999997</v>
      </c>
      <c r="Q843" t="s">
        <v>2040</v>
      </c>
      <c r="R843" t="s">
        <v>2091</v>
      </c>
      <c r="S843" s="13">
        <f t="shared" si="39"/>
        <v>42419.25</v>
      </c>
      <c r="T843" s="13">
        <f t="shared" si="40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9">
        <f t="shared" si="41"/>
        <v>69.47</v>
      </c>
      <c r="Q844" t="s">
        <v>2040</v>
      </c>
      <c r="R844" t="s">
        <v>2097</v>
      </c>
      <c r="S844" s="13">
        <f t="shared" si="39"/>
        <v>43266.208333333328</v>
      </c>
      <c r="T844" s="13">
        <f t="shared" si="40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9">
        <f t="shared" si="41"/>
        <v>-60.97</v>
      </c>
      <c r="Q845" t="s">
        <v>2038</v>
      </c>
      <c r="R845" t="s">
        <v>2103</v>
      </c>
      <c r="S845" s="13">
        <f t="shared" si="39"/>
        <v>43338.208333333328</v>
      </c>
      <c r="T845" s="13">
        <f t="shared" si="40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9">
        <f t="shared" si="41"/>
        <v>-0.53</v>
      </c>
      <c r="Q846" t="s">
        <v>2033</v>
      </c>
      <c r="R846" t="s">
        <v>2093</v>
      </c>
      <c r="S846" s="13">
        <f t="shared" si="39"/>
        <v>40930.25</v>
      </c>
      <c r="T846" s="13">
        <f t="shared" si="40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9">
        <f t="shared" si="41"/>
        <v>681.87</v>
      </c>
      <c r="Q847" t="s">
        <v>2040</v>
      </c>
      <c r="R847" t="s">
        <v>2091</v>
      </c>
      <c r="S847" s="13">
        <f t="shared" si="39"/>
        <v>43235.208333333328</v>
      </c>
      <c r="T847" s="13">
        <f t="shared" si="40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9">
        <f t="shared" si="41"/>
        <v>40.85</v>
      </c>
      <c r="Q848" t="s">
        <v>2040</v>
      </c>
      <c r="R848" t="s">
        <v>2091</v>
      </c>
      <c r="S848" s="13">
        <f t="shared" si="39"/>
        <v>43302.208333333328</v>
      </c>
      <c r="T848" s="13">
        <f t="shared" si="40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9">
        <f t="shared" si="41"/>
        <v>64.739999999999995</v>
      </c>
      <c r="Q849" t="s">
        <v>2034</v>
      </c>
      <c r="R849" t="s">
        <v>2089</v>
      </c>
      <c r="S849" s="13">
        <f t="shared" si="39"/>
        <v>43107.25</v>
      </c>
      <c r="T849" s="13">
        <f t="shared" si="40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9">
        <f t="shared" si="41"/>
        <v>76.31</v>
      </c>
      <c r="Q850" t="s">
        <v>2033</v>
      </c>
      <c r="R850" t="s">
        <v>2095</v>
      </c>
      <c r="S850" s="13">
        <f t="shared" si="39"/>
        <v>40341.208333333336</v>
      </c>
      <c r="T850" s="13">
        <f t="shared" si="40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9">
        <f t="shared" si="41"/>
        <v>22.17</v>
      </c>
      <c r="Q851" t="s">
        <v>2037</v>
      </c>
      <c r="R851" t="s">
        <v>2096</v>
      </c>
      <c r="S851" s="13">
        <f t="shared" si="39"/>
        <v>40948.25</v>
      </c>
      <c r="T851" s="13">
        <f t="shared" si="40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9">
        <f t="shared" si="41"/>
        <v>-0.99</v>
      </c>
      <c r="Q852" t="s">
        <v>2037</v>
      </c>
      <c r="R852" t="s">
        <v>2090</v>
      </c>
      <c r="S852" s="13">
        <f t="shared" si="39"/>
        <v>40866.25</v>
      </c>
      <c r="T852" s="13">
        <f t="shared" si="40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9">
        <f t="shared" si="41"/>
        <v>64.680000000000007</v>
      </c>
      <c r="Q853" t="s">
        <v>2037</v>
      </c>
      <c r="R853" t="s">
        <v>2094</v>
      </c>
      <c r="S853" s="13">
        <f t="shared" si="39"/>
        <v>41031.208333333336</v>
      </c>
      <c r="T853" s="13">
        <f t="shared" si="40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9">
        <f t="shared" si="41"/>
        <v>-23.95</v>
      </c>
      <c r="Q854" t="s">
        <v>2035</v>
      </c>
      <c r="R854" t="s">
        <v>2100</v>
      </c>
      <c r="S854" s="13">
        <f t="shared" si="39"/>
        <v>40740.208333333336</v>
      </c>
      <c r="T854" s="13">
        <f t="shared" si="40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9">
        <f t="shared" si="41"/>
        <v>944.02</v>
      </c>
      <c r="Q855" t="s">
        <v>2037</v>
      </c>
      <c r="R855" t="s">
        <v>2096</v>
      </c>
      <c r="S855" s="13">
        <f t="shared" si="39"/>
        <v>40714.208333333336</v>
      </c>
      <c r="T855" s="13">
        <f t="shared" si="40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9">
        <f t="shared" si="41"/>
        <v>233.09</v>
      </c>
      <c r="Q856" t="s">
        <v>2039</v>
      </c>
      <c r="R856" t="s">
        <v>2102</v>
      </c>
      <c r="S856" s="13">
        <f t="shared" si="39"/>
        <v>43787.25</v>
      </c>
      <c r="T856" s="13">
        <f t="shared" si="40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9">
        <f t="shared" si="41"/>
        <v>5.56</v>
      </c>
      <c r="Q857" t="s">
        <v>2041</v>
      </c>
      <c r="R857" t="s">
        <v>2092</v>
      </c>
      <c r="S857" s="13">
        <f t="shared" si="39"/>
        <v>40712.208333333336</v>
      </c>
      <c r="T857" s="13">
        <f t="shared" si="40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9">
        <f t="shared" si="41"/>
        <v>61.58</v>
      </c>
      <c r="Q858" t="s">
        <v>2034</v>
      </c>
      <c r="R858" t="s">
        <v>2089</v>
      </c>
      <c r="S858" s="13">
        <f t="shared" si="39"/>
        <v>41023.208333333336</v>
      </c>
      <c r="T858" s="13">
        <f t="shared" si="40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9">
        <f t="shared" si="41"/>
        <v>21.13</v>
      </c>
      <c r="Q859" t="s">
        <v>2033</v>
      </c>
      <c r="R859" t="s">
        <v>2101</v>
      </c>
      <c r="S859" s="13">
        <f t="shared" si="39"/>
        <v>40944.25</v>
      </c>
      <c r="T859" s="13">
        <f t="shared" si="40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9">
        <f t="shared" si="41"/>
        <v>-12.22</v>
      </c>
      <c r="Q860" t="s">
        <v>2034</v>
      </c>
      <c r="R860" t="s">
        <v>2089</v>
      </c>
      <c r="S860" s="13">
        <f t="shared" si="39"/>
        <v>43211.208333333328</v>
      </c>
      <c r="T860" s="13">
        <f t="shared" si="40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9">
        <f t="shared" si="41"/>
        <v>-47.06</v>
      </c>
      <c r="Q861" t="s">
        <v>2041</v>
      </c>
      <c r="R861" t="s">
        <v>2092</v>
      </c>
      <c r="S861" s="13">
        <f t="shared" si="39"/>
        <v>41334.25</v>
      </c>
      <c r="T861" s="13">
        <f t="shared" si="40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9">
        <f t="shared" si="41"/>
        <v>30.33</v>
      </c>
      <c r="Q862" t="s">
        <v>2040</v>
      </c>
      <c r="R862" t="s">
        <v>2097</v>
      </c>
      <c r="S862" s="13">
        <f t="shared" si="39"/>
        <v>43515.25</v>
      </c>
      <c r="T862" s="13">
        <f t="shared" si="40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9">
        <f t="shared" si="41"/>
        <v>5.17</v>
      </c>
      <c r="Q863" t="s">
        <v>2041</v>
      </c>
      <c r="R863" t="s">
        <v>2092</v>
      </c>
      <c r="S863" s="13">
        <f t="shared" si="39"/>
        <v>40258.208333333336</v>
      </c>
      <c r="T863" s="13">
        <f t="shared" si="40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9">
        <f t="shared" si="41"/>
        <v>30.6</v>
      </c>
      <c r="Q864" t="s">
        <v>2041</v>
      </c>
      <c r="R864" t="s">
        <v>2092</v>
      </c>
      <c r="S864" s="13">
        <f t="shared" si="39"/>
        <v>40756.208333333336</v>
      </c>
      <c r="T864" s="13">
        <f t="shared" si="40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9">
        <f t="shared" si="41"/>
        <v>40.15</v>
      </c>
      <c r="Q865" t="s">
        <v>2033</v>
      </c>
      <c r="R865" t="s">
        <v>2108</v>
      </c>
      <c r="S865" s="13">
        <f t="shared" si="39"/>
        <v>42172.208333333328</v>
      </c>
      <c r="T865" s="13">
        <f t="shared" si="40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9">
        <f t="shared" si="41"/>
        <v>103.77</v>
      </c>
      <c r="Q866" t="s">
        <v>2033</v>
      </c>
      <c r="R866" t="s">
        <v>2101</v>
      </c>
      <c r="S866" s="13">
        <f t="shared" si="39"/>
        <v>42601.208333333328</v>
      </c>
      <c r="T866" s="13">
        <f t="shared" si="40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9">
        <f t="shared" si="41"/>
        <v>695.15</v>
      </c>
      <c r="Q867" t="s">
        <v>2041</v>
      </c>
      <c r="R867" t="s">
        <v>2092</v>
      </c>
      <c r="S867" s="13">
        <f t="shared" si="39"/>
        <v>41897.208333333336</v>
      </c>
      <c r="T867" s="13">
        <f t="shared" si="40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9">
        <f t="shared" si="41"/>
        <v>-1037.55</v>
      </c>
      <c r="Q868" t="s">
        <v>2038</v>
      </c>
      <c r="R868" t="s">
        <v>2103</v>
      </c>
      <c r="S868" s="13">
        <f t="shared" si="39"/>
        <v>40671.208333333336</v>
      </c>
      <c r="T868" s="13">
        <f t="shared" si="40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9">
        <f t="shared" si="41"/>
        <v>29.97</v>
      </c>
      <c r="Q869" t="s">
        <v>2034</v>
      </c>
      <c r="R869" t="s">
        <v>2089</v>
      </c>
      <c r="S869" s="13">
        <f t="shared" si="39"/>
        <v>43382.208333333328</v>
      </c>
      <c r="T869" s="13">
        <f t="shared" si="40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9">
        <f t="shared" si="41"/>
        <v>59.39</v>
      </c>
      <c r="Q870" t="s">
        <v>2041</v>
      </c>
      <c r="R870" t="s">
        <v>2092</v>
      </c>
      <c r="S870" s="13">
        <f t="shared" si="39"/>
        <v>41559.208333333336</v>
      </c>
      <c r="T870" s="13">
        <f t="shared" si="40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9">
        <f t="shared" si="41"/>
        <v>-1235.24</v>
      </c>
      <c r="Q871" t="s">
        <v>2033</v>
      </c>
      <c r="R871" t="s">
        <v>2095</v>
      </c>
      <c r="S871" s="13">
        <f t="shared" si="39"/>
        <v>40350.208333333336</v>
      </c>
      <c r="T871" s="13">
        <f t="shared" si="40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9">
        <f t="shared" si="41"/>
        <v>-7.8</v>
      </c>
      <c r="Q872" t="s">
        <v>2041</v>
      </c>
      <c r="R872" t="s">
        <v>2092</v>
      </c>
      <c r="S872" s="13">
        <f t="shared" si="39"/>
        <v>42240.208333333328</v>
      </c>
      <c r="T872" s="13">
        <f t="shared" si="40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9">
        <f t="shared" si="41"/>
        <v>1234.1199999999999</v>
      </c>
      <c r="Q873" t="s">
        <v>2041</v>
      </c>
      <c r="R873" t="s">
        <v>2092</v>
      </c>
      <c r="S873" s="13">
        <f t="shared" si="39"/>
        <v>43040.208333333328</v>
      </c>
      <c r="T873" s="13">
        <f t="shared" si="40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9">
        <f t="shared" si="41"/>
        <v>32.92</v>
      </c>
      <c r="Q874" t="s">
        <v>2033</v>
      </c>
      <c r="R874" t="s">
        <v>2111</v>
      </c>
      <c r="S874" s="13">
        <f t="shared" si="39"/>
        <v>43346.208333333328</v>
      </c>
      <c r="T874" s="13">
        <f t="shared" si="40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9">
        <f t="shared" si="41"/>
        <v>371.68</v>
      </c>
      <c r="Q875" t="s">
        <v>2038</v>
      </c>
      <c r="R875" t="s">
        <v>2103</v>
      </c>
      <c r="S875" s="13">
        <f t="shared" si="39"/>
        <v>41647.25</v>
      </c>
      <c r="T875" s="13">
        <f t="shared" si="40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9">
        <f t="shared" si="41"/>
        <v>992.68</v>
      </c>
      <c r="Q876" t="s">
        <v>2038</v>
      </c>
      <c r="R876" t="s">
        <v>2103</v>
      </c>
      <c r="S876" s="13">
        <f t="shared" si="39"/>
        <v>40291.208333333336</v>
      </c>
      <c r="T876" s="13">
        <f t="shared" si="40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9">
        <f t="shared" si="41"/>
        <v>-24.35</v>
      </c>
      <c r="Q877" t="s">
        <v>2037</v>
      </c>
      <c r="R877" t="s">
        <v>2090</v>
      </c>
      <c r="S877" s="13">
        <f t="shared" si="39"/>
        <v>40556.25</v>
      </c>
      <c r="T877" s="13">
        <f t="shared" si="40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9">
        <f t="shared" si="41"/>
        <v>-61.89</v>
      </c>
      <c r="Q878" t="s">
        <v>2038</v>
      </c>
      <c r="R878" t="s">
        <v>2103</v>
      </c>
      <c r="S878" s="13">
        <f t="shared" si="39"/>
        <v>43624.208333333328</v>
      </c>
      <c r="T878" s="13">
        <f t="shared" si="40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9">
        <f t="shared" si="41"/>
        <v>-369.72</v>
      </c>
      <c r="Q879" t="s">
        <v>2034</v>
      </c>
      <c r="R879" t="s">
        <v>2089</v>
      </c>
      <c r="S879" s="13">
        <f t="shared" si="39"/>
        <v>42577.208333333328</v>
      </c>
      <c r="T879" s="13">
        <f t="shared" si="40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9">
        <f t="shared" si="41"/>
        <v>-16.88</v>
      </c>
      <c r="Q880" t="s">
        <v>2037</v>
      </c>
      <c r="R880" t="s">
        <v>2105</v>
      </c>
      <c r="S880" s="13">
        <f t="shared" si="39"/>
        <v>43845.25</v>
      </c>
      <c r="T880" s="13">
        <f t="shared" si="40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9">
        <f t="shared" si="41"/>
        <v>44.38</v>
      </c>
      <c r="Q881" t="s">
        <v>2039</v>
      </c>
      <c r="R881" t="s">
        <v>2098</v>
      </c>
      <c r="S881" s="13">
        <f t="shared" si="39"/>
        <v>42788.25</v>
      </c>
      <c r="T881" s="13">
        <f t="shared" si="40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9">
        <f t="shared" si="41"/>
        <v>1086.01</v>
      </c>
      <c r="Q882" t="s">
        <v>2037</v>
      </c>
      <c r="R882" t="s">
        <v>2094</v>
      </c>
      <c r="S882" s="13">
        <f t="shared" si="39"/>
        <v>43667.208333333328</v>
      </c>
      <c r="T882" s="13">
        <f t="shared" si="40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9">
        <f t="shared" si="41"/>
        <v>-496.35</v>
      </c>
      <c r="Q883" t="s">
        <v>2041</v>
      </c>
      <c r="R883" t="s">
        <v>2092</v>
      </c>
      <c r="S883" s="13">
        <f t="shared" si="39"/>
        <v>42194.208333333328</v>
      </c>
      <c r="T883" s="13">
        <f t="shared" si="40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9">
        <f t="shared" si="41"/>
        <v>21.6</v>
      </c>
      <c r="Q884" t="s">
        <v>2041</v>
      </c>
      <c r="R884" t="s">
        <v>2092</v>
      </c>
      <c r="S884" s="13">
        <f t="shared" si="39"/>
        <v>42025.25</v>
      </c>
      <c r="T884" s="13">
        <f t="shared" si="40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9">
        <f t="shared" si="41"/>
        <v>46.89</v>
      </c>
      <c r="Q885" t="s">
        <v>2033</v>
      </c>
      <c r="R885" t="s">
        <v>2101</v>
      </c>
      <c r="S885" s="13">
        <f t="shared" si="39"/>
        <v>40323.208333333336</v>
      </c>
      <c r="T885" s="13">
        <f t="shared" si="40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9">
        <f t="shared" si="41"/>
        <v>-614.26</v>
      </c>
      <c r="Q886" t="s">
        <v>2041</v>
      </c>
      <c r="R886" t="s">
        <v>2092</v>
      </c>
      <c r="S886" s="13">
        <f t="shared" si="39"/>
        <v>41763.208333333336</v>
      </c>
      <c r="T886" s="13">
        <f t="shared" si="40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9">
        <f t="shared" si="41"/>
        <v>3.29</v>
      </c>
      <c r="Q887" t="s">
        <v>2041</v>
      </c>
      <c r="R887" t="s">
        <v>2092</v>
      </c>
      <c r="S887" s="13">
        <f t="shared" si="39"/>
        <v>40335.208333333336</v>
      </c>
      <c r="T887" s="13">
        <f t="shared" si="40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9">
        <f t="shared" si="41"/>
        <v>-228.55</v>
      </c>
      <c r="Q888" t="s">
        <v>2037</v>
      </c>
      <c r="R888" t="s">
        <v>2096</v>
      </c>
      <c r="S888" s="13">
        <f t="shared" si="39"/>
        <v>40416.208333333336</v>
      </c>
      <c r="T888" s="13">
        <f t="shared" si="40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9">
        <f t="shared" si="41"/>
        <v>-55.11</v>
      </c>
      <c r="Q889" t="s">
        <v>2041</v>
      </c>
      <c r="R889" t="s">
        <v>2092</v>
      </c>
      <c r="S889" s="13">
        <f t="shared" si="39"/>
        <v>42202.208333333328</v>
      </c>
      <c r="T889" s="13">
        <f t="shared" si="40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9">
        <f t="shared" si="41"/>
        <v>63.74</v>
      </c>
      <c r="Q890" t="s">
        <v>2041</v>
      </c>
      <c r="R890" t="s">
        <v>2092</v>
      </c>
      <c r="S890" s="13">
        <f t="shared" si="39"/>
        <v>42836.208333333328</v>
      </c>
      <c r="T890" s="13">
        <f t="shared" si="40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9">
        <f t="shared" si="41"/>
        <v>39.08</v>
      </c>
      <c r="Q891" t="s">
        <v>2037</v>
      </c>
      <c r="R891" t="s">
        <v>2094</v>
      </c>
      <c r="S891" s="13">
        <f t="shared" si="39"/>
        <v>41710.208333333336</v>
      </c>
      <c r="T891" s="13">
        <f t="shared" si="40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9">
        <f t="shared" si="41"/>
        <v>214.49</v>
      </c>
      <c r="Q892" t="s">
        <v>2037</v>
      </c>
      <c r="R892" t="s">
        <v>2096</v>
      </c>
      <c r="S892" s="13">
        <f t="shared" si="39"/>
        <v>43640.208333333328</v>
      </c>
      <c r="T892" s="13">
        <f t="shared" si="40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9">
        <f t="shared" si="41"/>
        <v>47.58</v>
      </c>
      <c r="Q893" t="s">
        <v>2033</v>
      </c>
      <c r="R893" t="s">
        <v>2093</v>
      </c>
      <c r="S893" s="13">
        <f t="shared" si="39"/>
        <v>40880.25</v>
      </c>
      <c r="T893" s="13">
        <f t="shared" si="40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9">
        <f t="shared" si="41"/>
        <v>78.349999999999994</v>
      </c>
      <c r="Q894" t="s">
        <v>2039</v>
      </c>
      <c r="R894" t="s">
        <v>2107</v>
      </c>
      <c r="S894" s="13">
        <f t="shared" si="39"/>
        <v>40319.208333333336</v>
      </c>
      <c r="T894" s="13">
        <f t="shared" si="40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9">
        <f t="shared" si="41"/>
        <v>23.7</v>
      </c>
      <c r="Q895" t="s">
        <v>2033</v>
      </c>
      <c r="R895" t="s">
        <v>2093</v>
      </c>
      <c r="S895" s="13">
        <f t="shared" si="39"/>
        <v>42170.208333333328</v>
      </c>
      <c r="T895" s="13">
        <f t="shared" si="40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9">
        <f t="shared" si="41"/>
        <v>15.08</v>
      </c>
      <c r="Q896" t="s">
        <v>2033</v>
      </c>
      <c r="R896" t="s">
        <v>2108</v>
      </c>
      <c r="S896" s="13">
        <f t="shared" si="39"/>
        <v>41466.208333333336</v>
      </c>
      <c r="T896" s="13">
        <f t="shared" si="40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9">
        <f t="shared" si="41"/>
        <v>-1486.92</v>
      </c>
      <c r="Q897" t="s">
        <v>2041</v>
      </c>
      <c r="R897" t="s">
        <v>2092</v>
      </c>
      <c r="S897" s="13">
        <f t="shared" si="39"/>
        <v>43134.25</v>
      </c>
      <c r="T897" s="13">
        <f t="shared" si="40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9">
        <f t="shared" si="41"/>
        <v>1335.38</v>
      </c>
      <c r="Q898" t="s">
        <v>2034</v>
      </c>
      <c r="R898" t="s">
        <v>2089</v>
      </c>
      <c r="S898" s="13">
        <f t="shared" si="39"/>
        <v>40738.208333333336</v>
      </c>
      <c r="T898" s="13">
        <f t="shared" si="40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9">
        <f t="shared" si="41"/>
        <v>-63.63</v>
      </c>
      <c r="Q899" t="s">
        <v>2041</v>
      </c>
      <c r="R899" t="s">
        <v>2092</v>
      </c>
      <c r="S899" s="13">
        <f t="shared" ref="S899:S962" si="42">(((J899/60)/60)/24)+DATE(1970,1,1)</f>
        <v>43583.208333333328</v>
      </c>
      <c r="T899" s="13">
        <f t="shared" ref="T899:T962" si="43">(((K899/60)/60)/24+DATE(1970,1,1))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9">
        <f t="shared" si="41"/>
        <v>-851.09</v>
      </c>
      <c r="Q900" t="s">
        <v>2033</v>
      </c>
      <c r="R900" t="s">
        <v>2093</v>
      </c>
      <c r="S900" s="13">
        <f t="shared" si="42"/>
        <v>43815.25</v>
      </c>
      <c r="T900" s="13">
        <f t="shared" si="43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9">
        <f t="shared" ref="O901:O964" si="44">(E901-D901)/100</f>
        <v>95.2</v>
      </c>
      <c r="Q901" t="s">
        <v>2037</v>
      </c>
      <c r="R901" t="s">
        <v>2106</v>
      </c>
      <c r="S901" s="13">
        <f t="shared" si="42"/>
        <v>41554.208333333336</v>
      </c>
      <c r="T901" s="13">
        <f t="shared" si="43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9">
        <f t="shared" si="44"/>
        <v>-0.98</v>
      </c>
      <c r="Q902" t="s">
        <v>2040</v>
      </c>
      <c r="R902" t="s">
        <v>2091</v>
      </c>
      <c r="S902" s="13">
        <f t="shared" si="42"/>
        <v>41901.208333333336</v>
      </c>
      <c r="T902" s="13">
        <f t="shared" si="43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9">
        <f t="shared" si="44"/>
        <v>31.46</v>
      </c>
      <c r="Q903" t="s">
        <v>2037</v>
      </c>
      <c r="R903" t="s">
        <v>2090</v>
      </c>
      <c r="S903" s="13">
        <f t="shared" si="42"/>
        <v>43298.208333333328</v>
      </c>
      <c r="T903" s="13">
        <f t="shared" si="43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9">
        <f t="shared" si="44"/>
        <v>21.34</v>
      </c>
      <c r="Q904" t="s">
        <v>2040</v>
      </c>
      <c r="R904" t="s">
        <v>2091</v>
      </c>
      <c r="S904" s="13">
        <f t="shared" si="42"/>
        <v>42399.25</v>
      </c>
      <c r="T904" s="13">
        <f t="shared" si="43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9">
        <f t="shared" si="44"/>
        <v>-402.91</v>
      </c>
      <c r="Q905" t="s">
        <v>2039</v>
      </c>
      <c r="R905" t="s">
        <v>2098</v>
      </c>
      <c r="S905" s="13">
        <f t="shared" si="42"/>
        <v>41034.208333333336</v>
      </c>
      <c r="T905" s="13">
        <f t="shared" si="43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9">
        <f t="shared" si="44"/>
        <v>-57.05</v>
      </c>
      <c r="Q906" t="s">
        <v>2039</v>
      </c>
      <c r="R906" t="s">
        <v>2104</v>
      </c>
      <c r="S906" s="13">
        <f t="shared" si="42"/>
        <v>41186.208333333336</v>
      </c>
      <c r="T906" s="13">
        <f t="shared" si="43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9">
        <f t="shared" si="44"/>
        <v>50.55</v>
      </c>
      <c r="Q907" t="s">
        <v>2041</v>
      </c>
      <c r="R907" t="s">
        <v>2092</v>
      </c>
      <c r="S907" s="13">
        <f t="shared" si="42"/>
        <v>41536.208333333336</v>
      </c>
      <c r="T907" s="13">
        <f t="shared" si="43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9">
        <f t="shared" si="44"/>
        <v>34.64</v>
      </c>
      <c r="Q908" t="s">
        <v>2033</v>
      </c>
      <c r="R908" t="s">
        <v>2093</v>
      </c>
      <c r="S908" s="13">
        <f t="shared" si="42"/>
        <v>42868.208333333328</v>
      </c>
      <c r="T908" s="13">
        <f t="shared" si="43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9">
        <f t="shared" si="44"/>
        <v>-72.569999999999993</v>
      </c>
      <c r="Q909" t="s">
        <v>2041</v>
      </c>
      <c r="R909" t="s">
        <v>2092</v>
      </c>
      <c r="S909" s="13">
        <f t="shared" si="42"/>
        <v>40660.208333333336</v>
      </c>
      <c r="T909" s="13">
        <f t="shared" si="43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9">
        <f t="shared" si="44"/>
        <v>837.5</v>
      </c>
      <c r="Q910" t="s">
        <v>2035</v>
      </c>
      <c r="R910" t="s">
        <v>2100</v>
      </c>
      <c r="S910" s="13">
        <f t="shared" si="42"/>
        <v>41031.208333333336</v>
      </c>
      <c r="T910" s="13">
        <f t="shared" si="43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9">
        <f t="shared" si="44"/>
        <v>68.209999999999994</v>
      </c>
      <c r="Q911" t="s">
        <v>2041</v>
      </c>
      <c r="R911" t="s">
        <v>2092</v>
      </c>
      <c r="S911" s="13">
        <f t="shared" si="42"/>
        <v>43255.208333333328</v>
      </c>
      <c r="T911" s="13">
        <f t="shared" si="43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9">
        <f t="shared" si="44"/>
        <v>-1242.8499999999999</v>
      </c>
      <c r="Q912" t="s">
        <v>2041</v>
      </c>
      <c r="R912" t="s">
        <v>2092</v>
      </c>
      <c r="S912" s="13">
        <f t="shared" si="42"/>
        <v>42026.25</v>
      </c>
      <c r="T912" s="13">
        <f t="shared" si="43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9">
        <f t="shared" si="44"/>
        <v>57.39</v>
      </c>
      <c r="Q913" t="s">
        <v>2040</v>
      </c>
      <c r="R913" t="s">
        <v>2091</v>
      </c>
      <c r="S913" s="13">
        <f t="shared" si="42"/>
        <v>43717.208333333328</v>
      </c>
      <c r="T913" s="13">
        <f t="shared" si="43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9">
        <f t="shared" si="44"/>
        <v>125.1</v>
      </c>
      <c r="Q914" t="s">
        <v>2033</v>
      </c>
      <c r="R914" t="s">
        <v>2095</v>
      </c>
      <c r="S914" s="13">
        <f t="shared" si="42"/>
        <v>41157.208333333336</v>
      </c>
      <c r="T914" s="13">
        <f t="shared" si="43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9">
        <f t="shared" si="44"/>
        <v>-346.64</v>
      </c>
      <c r="Q915" t="s">
        <v>2033</v>
      </c>
      <c r="R915" t="s">
        <v>2095</v>
      </c>
      <c r="S915" s="13">
        <f t="shared" si="42"/>
        <v>43597.208333333328</v>
      </c>
      <c r="T915" s="13">
        <f t="shared" si="43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9">
        <f t="shared" si="44"/>
        <v>-27.24</v>
      </c>
      <c r="Q916" t="s">
        <v>2041</v>
      </c>
      <c r="R916" t="s">
        <v>2092</v>
      </c>
      <c r="S916" s="13">
        <f t="shared" si="42"/>
        <v>41490.208333333336</v>
      </c>
      <c r="T916" s="13">
        <f t="shared" si="43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9">
        <f t="shared" si="44"/>
        <v>700.36</v>
      </c>
      <c r="Q917" t="s">
        <v>2033</v>
      </c>
      <c r="R917" t="s">
        <v>2108</v>
      </c>
      <c r="S917" s="13">
        <f t="shared" si="42"/>
        <v>42976.208333333328</v>
      </c>
      <c r="T917" s="13">
        <f t="shared" si="43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9">
        <f t="shared" si="44"/>
        <v>-23.57</v>
      </c>
      <c r="Q918" t="s">
        <v>2038</v>
      </c>
      <c r="R918" t="s">
        <v>2103</v>
      </c>
      <c r="S918" s="13">
        <f t="shared" si="42"/>
        <v>41991.25</v>
      </c>
      <c r="T918" s="13">
        <f t="shared" si="43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9">
        <f t="shared" si="44"/>
        <v>-15.03</v>
      </c>
      <c r="Q919" t="s">
        <v>2033</v>
      </c>
      <c r="R919" t="s">
        <v>2101</v>
      </c>
      <c r="S919" s="13">
        <f t="shared" si="42"/>
        <v>40722.208333333336</v>
      </c>
      <c r="T919" s="13">
        <f t="shared" si="43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9">
        <f t="shared" si="44"/>
        <v>52.21</v>
      </c>
      <c r="Q920" t="s">
        <v>2039</v>
      </c>
      <c r="R920" t="s">
        <v>2104</v>
      </c>
      <c r="S920" s="13">
        <f t="shared" si="42"/>
        <v>41117.208333333336</v>
      </c>
      <c r="T920" s="13">
        <f t="shared" si="43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9">
        <f t="shared" si="44"/>
        <v>-146.85</v>
      </c>
      <c r="Q921" t="s">
        <v>2041</v>
      </c>
      <c r="R921" t="s">
        <v>2092</v>
      </c>
      <c r="S921" s="13">
        <f t="shared" si="42"/>
        <v>43022.208333333328</v>
      </c>
      <c r="T921" s="13">
        <f t="shared" si="43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9">
        <f t="shared" si="44"/>
        <v>43.76</v>
      </c>
      <c r="Q922" t="s">
        <v>2033</v>
      </c>
      <c r="R922" t="s">
        <v>2099</v>
      </c>
      <c r="S922" s="13">
        <f t="shared" si="42"/>
        <v>43503.25</v>
      </c>
      <c r="T922" s="13">
        <f t="shared" si="43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9">
        <f t="shared" si="44"/>
        <v>-1591.9</v>
      </c>
      <c r="Q923" t="s">
        <v>2040</v>
      </c>
      <c r="R923" t="s">
        <v>2091</v>
      </c>
      <c r="S923" s="13">
        <f t="shared" si="42"/>
        <v>40951.25</v>
      </c>
      <c r="T923" s="13">
        <f t="shared" si="43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9">
        <f t="shared" si="44"/>
        <v>390.4</v>
      </c>
      <c r="Q924" t="s">
        <v>2037</v>
      </c>
      <c r="R924" t="s">
        <v>2110</v>
      </c>
      <c r="S924" s="13">
        <f t="shared" si="42"/>
        <v>43443.25</v>
      </c>
      <c r="T924" s="13">
        <f t="shared" si="43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9">
        <f t="shared" si="44"/>
        <v>23.44</v>
      </c>
      <c r="Q925" t="s">
        <v>2041</v>
      </c>
      <c r="R925" t="s">
        <v>2092</v>
      </c>
      <c r="S925" s="13">
        <f t="shared" si="42"/>
        <v>40373.208333333336</v>
      </c>
      <c r="T925" s="13">
        <f t="shared" si="43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9">
        <f t="shared" si="44"/>
        <v>1528.92</v>
      </c>
      <c r="Q926" t="s">
        <v>2041</v>
      </c>
      <c r="R926" t="s">
        <v>2092</v>
      </c>
      <c r="S926" s="13">
        <f t="shared" si="42"/>
        <v>43769.208333333328</v>
      </c>
      <c r="T926" s="13">
        <f t="shared" si="43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9">
        <f t="shared" si="44"/>
        <v>37.22</v>
      </c>
      <c r="Q927" t="s">
        <v>2041</v>
      </c>
      <c r="R927" t="s">
        <v>2092</v>
      </c>
      <c r="S927" s="13">
        <f t="shared" si="42"/>
        <v>43000.208333333328</v>
      </c>
      <c r="T927" s="13">
        <f t="shared" si="43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9">
        <f t="shared" si="44"/>
        <v>-71.23</v>
      </c>
      <c r="Q928" t="s">
        <v>2034</v>
      </c>
      <c r="R928" t="s">
        <v>2089</v>
      </c>
      <c r="S928" s="13">
        <f t="shared" si="42"/>
        <v>42502.208333333328</v>
      </c>
      <c r="T928" s="13">
        <f t="shared" si="43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9">
        <f t="shared" si="44"/>
        <v>-38.99</v>
      </c>
      <c r="Q929" t="s">
        <v>2041</v>
      </c>
      <c r="R929" t="s">
        <v>2092</v>
      </c>
      <c r="S929" s="13">
        <f t="shared" si="42"/>
        <v>41102.208333333336</v>
      </c>
      <c r="T929" s="13">
        <f t="shared" si="43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9">
        <f t="shared" si="44"/>
        <v>289.86</v>
      </c>
      <c r="Q930" t="s">
        <v>2040</v>
      </c>
      <c r="R930" t="s">
        <v>2091</v>
      </c>
      <c r="S930" s="13">
        <f t="shared" si="42"/>
        <v>41637.25</v>
      </c>
      <c r="T930" s="13">
        <f t="shared" si="43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9">
        <f t="shared" si="44"/>
        <v>64.52</v>
      </c>
      <c r="Q931" t="s">
        <v>2041</v>
      </c>
      <c r="R931" t="s">
        <v>2092</v>
      </c>
      <c r="S931" s="13">
        <f t="shared" si="42"/>
        <v>42858.208333333328</v>
      </c>
      <c r="T931" s="13">
        <f t="shared" si="43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9">
        <f t="shared" si="44"/>
        <v>4.3</v>
      </c>
      <c r="Q932" t="s">
        <v>2041</v>
      </c>
      <c r="R932" t="s">
        <v>2092</v>
      </c>
      <c r="S932" s="13">
        <f t="shared" si="42"/>
        <v>42060.25</v>
      </c>
      <c r="T932" s="13">
        <f t="shared" si="43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9">
        <f t="shared" si="44"/>
        <v>-21.71</v>
      </c>
      <c r="Q933" t="s">
        <v>2041</v>
      </c>
      <c r="R933" t="s">
        <v>2092</v>
      </c>
      <c r="S933" s="13">
        <f t="shared" si="42"/>
        <v>41818.208333333336</v>
      </c>
      <c r="T933" s="13">
        <f t="shared" si="43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9">
        <f t="shared" si="44"/>
        <v>25.83</v>
      </c>
      <c r="Q934" t="s">
        <v>2037</v>
      </c>
      <c r="R934" t="s">
        <v>2090</v>
      </c>
      <c r="S934" s="13">
        <f t="shared" si="42"/>
        <v>41709.208333333336</v>
      </c>
      <c r="T934" s="13">
        <f t="shared" si="43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9">
        <f t="shared" si="44"/>
        <v>1020.15</v>
      </c>
      <c r="Q935" t="s">
        <v>2041</v>
      </c>
      <c r="R935" t="s">
        <v>2092</v>
      </c>
      <c r="S935" s="13">
        <f t="shared" si="42"/>
        <v>41372.208333333336</v>
      </c>
      <c r="T935" s="13">
        <f t="shared" si="43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9">
        <f t="shared" si="44"/>
        <v>50.8</v>
      </c>
      <c r="Q936" t="s">
        <v>2041</v>
      </c>
      <c r="R936" t="s">
        <v>2092</v>
      </c>
      <c r="S936" s="13">
        <f t="shared" si="42"/>
        <v>42422.25</v>
      </c>
      <c r="T936" s="13">
        <f t="shared" si="43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9">
        <f t="shared" si="44"/>
        <v>39.119999999999997</v>
      </c>
      <c r="Q937" t="s">
        <v>2041</v>
      </c>
      <c r="R937" t="s">
        <v>2092</v>
      </c>
      <c r="S937" s="13">
        <f t="shared" si="42"/>
        <v>42209.208333333328</v>
      </c>
      <c r="T937" s="13">
        <f t="shared" si="43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9">
        <f t="shared" si="44"/>
        <v>-1015.1</v>
      </c>
      <c r="Q938" t="s">
        <v>2041</v>
      </c>
      <c r="R938" t="s">
        <v>2092</v>
      </c>
      <c r="S938" s="13">
        <f t="shared" si="42"/>
        <v>43668.208333333328</v>
      </c>
      <c r="T938" s="13">
        <f t="shared" si="43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9">
        <f t="shared" si="44"/>
        <v>-861.09</v>
      </c>
      <c r="Q939" t="s">
        <v>2033</v>
      </c>
      <c r="R939" t="s">
        <v>2093</v>
      </c>
      <c r="S939" s="13">
        <f t="shared" si="42"/>
        <v>42334.25</v>
      </c>
      <c r="T939" s="13">
        <f t="shared" si="43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9">
        <f t="shared" si="44"/>
        <v>8.93</v>
      </c>
      <c r="Q940" t="s">
        <v>2039</v>
      </c>
      <c r="R940" t="s">
        <v>2102</v>
      </c>
      <c r="S940" s="13">
        <f t="shared" si="42"/>
        <v>43263.208333333328</v>
      </c>
      <c r="T940" s="13">
        <f t="shared" si="43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9">
        <f t="shared" si="44"/>
        <v>-39.61</v>
      </c>
      <c r="Q941" t="s">
        <v>2035</v>
      </c>
      <c r="R941" t="s">
        <v>2100</v>
      </c>
      <c r="S941" s="13">
        <f t="shared" si="42"/>
        <v>40670.208333333336</v>
      </c>
      <c r="T941" s="13">
        <f t="shared" si="43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9">
        <f t="shared" si="44"/>
        <v>-37.39</v>
      </c>
      <c r="Q942" t="s">
        <v>2040</v>
      </c>
      <c r="R942" t="s">
        <v>2091</v>
      </c>
      <c r="S942" s="13">
        <f t="shared" si="42"/>
        <v>41244.25</v>
      </c>
      <c r="T942" s="13">
        <f t="shared" si="43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9">
        <f t="shared" si="44"/>
        <v>-373.85</v>
      </c>
      <c r="Q943" t="s">
        <v>2041</v>
      </c>
      <c r="R943" t="s">
        <v>2092</v>
      </c>
      <c r="S943" s="13">
        <f t="shared" si="42"/>
        <v>40552.25</v>
      </c>
      <c r="T943" s="13">
        <f t="shared" si="43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9">
        <f t="shared" si="44"/>
        <v>-33.950000000000003</v>
      </c>
      <c r="Q944" t="s">
        <v>2041</v>
      </c>
      <c r="R944" t="s">
        <v>2092</v>
      </c>
      <c r="S944" s="13">
        <f t="shared" si="42"/>
        <v>40568.25</v>
      </c>
      <c r="T944" s="13">
        <f t="shared" si="43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9">
        <f t="shared" si="44"/>
        <v>44.69</v>
      </c>
      <c r="Q945" t="s">
        <v>2034</v>
      </c>
      <c r="R945" t="s">
        <v>2089</v>
      </c>
      <c r="S945" s="13">
        <f t="shared" si="42"/>
        <v>41906.208333333336</v>
      </c>
      <c r="T945" s="13">
        <f t="shared" si="43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9">
        <f t="shared" si="44"/>
        <v>-18.579999999999998</v>
      </c>
      <c r="Q946" t="s">
        <v>2038</v>
      </c>
      <c r="R946" t="s">
        <v>2103</v>
      </c>
      <c r="S946" s="13">
        <f t="shared" si="42"/>
        <v>42776.25</v>
      </c>
      <c r="T946" s="13">
        <f t="shared" si="43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9">
        <f t="shared" si="44"/>
        <v>-1161.95</v>
      </c>
      <c r="Q947" t="s">
        <v>2038</v>
      </c>
      <c r="R947" t="s">
        <v>2103</v>
      </c>
      <c r="S947" s="13">
        <f t="shared" si="42"/>
        <v>41004.208333333336</v>
      </c>
      <c r="T947" s="13">
        <f t="shared" si="43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9">
        <f t="shared" si="44"/>
        <v>-1384.62</v>
      </c>
      <c r="Q948" t="s">
        <v>2041</v>
      </c>
      <c r="R948" t="s">
        <v>2092</v>
      </c>
      <c r="S948" s="13">
        <f t="shared" si="42"/>
        <v>40710.208333333336</v>
      </c>
      <c r="T948" s="13">
        <f t="shared" si="43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9">
        <f t="shared" si="44"/>
        <v>-26.39</v>
      </c>
      <c r="Q949" t="s">
        <v>2041</v>
      </c>
      <c r="R949" t="s">
        <v>2092</v>
      </c>
      <c r="S949" s="13">
        <f t="shared" si="42"/>
        <v>41908.208333333336</v>
      </c>
      <c r="T949" s="13">
        <f t="shared" si="43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9">
        <f t="shared" si="44"/>
        <v>-34.82</v>
      </c>
      <c r="Q950" t="s">
        <v>2033</v>
      </c>
      <c r="R950" t="s">
        <v>2093</v>
      </c>
      <c r="S950" s="13">
        <f t="shared" si="42"/>
        <v>41985.25</v>
      </c>
      <c r="T950" s="13">
        <f t="shared" si="43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9">
        <f t="shared" si="44"/>
        <v>36.200000000000003</v>
      </c>
      <c r="Q951" t="s">
        <v>2040</v>
      </c>
      <c r="R951" t="s">
        <v>2091</v>
      </c>
      <c r="S951" s="13">
        <f t="shared" si="42"/>
        <v>42112.208333333328</v>
      </c>
      <c r="T951" s="13">
        <f t="shared" si="43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9">
        <f t="shared" si="44"/>
        <v>-0.95</v>
      </c>
      <c r="Q952" t="s">
        <v>2041</v>
      </c>
      <c r="R952" t="s">
        <v>2092</v>
      </c>
      <c r="S952" s="13">
        <f t="shared" si="42"/>
        <v>43571.208333333328</v>
      </c>
      <c r="T952" s="13">
        <f t="shared" si="43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9">
        <f t="shared" si="44"/>
        <v>1445.56</v>
      </c>
      <c r="Q953" t="s">
        <v>2037</v>
      </c>
      <c r="R953" t="s">
        <v>2090</v>
      </c>
      <c r="S953" s="13">
        <f t="shared" si="42"/>
        <v>42730.25</v>
      </c>
      <c r="T953" s="13">
        <f t="shared" si="43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9">
        <f t="shared" si="44"/>
        <v>-435.13</v>
      </c>
      <c r="Q954" t="s">
        <v>2033</v>
      </c>
      <c r="R954" t="s">
        <v>2093</v>
      </c>
      <c r="S954" s="13">
        <f t="shared" si="42"/>
        <v>42591.208333333328</v>
      </c>
      <c r="T954" s="13">
        <f t="shared" si="43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9">
        <f t="shared" si="44"/>
        <v>-13.2</v>
      </c>
      <c r="Q955" t="s">
        <v>2033</v>
      </c>
      <c r="R955" t="s">
        <v>2111</v>
      </c>
      <c r="S955" s="13">
        <f t="shared" si="42"/>
        <v>42358.25</v>
      </c>
      <c r="T955" s="13">
        <f t="shared" si="43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9">
        <f t="shared" si="44"/>
        <v>1137.8399999999999</v>
      </c>
      <c r="Q956" t="s">
        <v>2040</v>
      </c>
      <c r="R956" t="s">
        <v>2091</v>
      </c>
      <c r="S956" s="13">
        <f t="shared" si="42"/>
        <v>41174.208333333336</v>
      </c>
      <c r="T956" s="13">
        <f t="shared" si="43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9">
        <f t="shared" si="44"/>
        <v>70.63</v>
      </c>
      <c r="Q957" t="s">
        <v>2041</v>
      </c>
      <c r="R957" t="s">
        <v>2092</v>
      </c>
      <c r="S957" s="13">
        <f t="shared" si="42"/>
        <v>41238.25</v>
      </c>
      <c r="T957" s="13">
        <f t="shared" si="43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9">
        <f t="shared" si="44"/>
        <v>-1519.02</v>
      </c>
      <c r="Q958" t="s">
        <v>2033</v>
      </c>
      <c r="R958" t="s">
        <v>2111</v>
      </c>
      <c r="S958" s="13">
        <f t="shared" si="42"/>
        <v>42360.25</v>
      </c>
      <c r="T958" s="13">
        <f t="shared" si="43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9">
        <f t="shared" si="44"/>
        <v>26.34</v>
      </c>
      <c r="Q959" t="s">
        <v>2041</v>
      </c>
      <c r="R959" t="s">
        <v>2092</v>
      </c>
      <c r="S959" s="13">
        <f t="shared" si="42"/>
        <v>40955.25</v>
      </c>
      <c r="T959" s="13">
        <f t="shared" si="43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9">
        <f t="shared" si="44"/>
        <v>69.81</v>
      </c>
      <c r="Q960" t="s">
        <v>2033</v>
      </c>
      <c r="R960" t="s">
        <v>2099</v>
      </c>
      <c r="S960" s="13">
        <f t="shared" si="42"/>
        <v>40350.208333333336</v>
      </c>
      <c r="T960" s="13">
        <f t="shared" si="43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9">
        <f t="shared" si="44"/>
        <v>-1383.69</v>
      </c>
      <c r="Q961" t="s">
        <v>2039</v>
      </c>
      <c r="R961" t="s">
        <v>2107</v>
      </c>
      <c r="S961" s="13">
        <f t="shared" si="42"/>
        <v>40357.208333333336</v>
      </c>
      <c r="T961" s="13">
        <f t="shared" si="43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9">
        <f t="shared" si="44"/>
        <v>-8.2200000000000006</v>
      </c>
      <c r="Q962" t="s">
        <v>2040</v>
      </c>
      <c r="R962" t="s">
        <v>2091</v>
      </c>
      <c r="S962" s="13">
        <f t="shared" si="42"/>
        <v>42408.25</v>
      </c>
      <c r="T962" s="13">
        <f t="shared" si="43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9">
        <f t="shared" si="44"/>
        <v>11</v>
      </c>
      <c r="Q963" t="s">
        <v>2039</v>
      </c>
      <c r="R963" t="s">
        <v>2107</v>
      </c>
      <c r="S963" s="13">
        <f t="shared" ref="S963:S1001" si="45">(((J963/60)/60)/24)+DATE(1970,1,1)</f>
        <v>40591.25</v>
      </c>
      <c r="T963" s="13">
        <f t="shared" ref="T963:T1001" si="46">(((K963/60)/60)/24+DATE(1970,1,1))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9">
        <f t="shared" si="44"/>
        <v>70.569999999999993</v>
      </c>
      <c r="Q964" t="s">
        <v>2034</v>
      </c>
      <c r="R964" t="s">
        <v>2089</v>
      </c>
      <c r="S964" s="13">
        <f t="shared" si="45"/>
        <v>41592.25</v>
      </c>
      <c r="T964" s="13">
        <f t="shared" si="46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9">
        <f t="shared" ref="O965:O1001" si="47">(E965-D965)/100</f>
        <v>-9.0299999999999994</v>
      </c>
      <c r="Q965" t="s">
        <v>2038</v>
      </c>
      <c r="R965" t="s">
        <v>2103</v>
      </c>
      <c r="S965" s="13">
        <f t="shared" si="45"/>
        <v>40607.25</v>
      </c>
      <c r="T965" s="13">
        <f t="shared" si="46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9">
        <f t="shared" si="47"/>
        <v>94.64</v>
      </c>
      <c r="Q966" t="s">
        <v>2041</v>
      </c>
      <c r="R966" t="s">
        <v>2092</v>
      </c>
      <c r="S966" s="13">
        <f t="shared" si="45"/>
        <v>42135.208333333328</v>
      </c>
      <c r="T966" s="13">
        <f t="shared" si="46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9">
        <f t="shared" si="47"/>
        <v>63.01</v>
      </c>
      <c r="Q967" t="s">
        <v>2037</v>
      </c>
      <c r="R967" t="s">
        <v>2090</v>
      </c>
      <c r="S967" s="13">
        <f t="shared" si="45"/>
        <v>40203.25</v>
      </c>
      <c r="T967" s="13">
        <f t="shared" si="46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9">
        <f t="shared" si="47"/>
        <v>117.68</v>
      </c>
      <c r="Q968" t="s">
        <v>2041</v>
      </c>
      <c r="R968" t="s">
        <v>2092</v>
      </c>
      <c r="S968" s="13">
        <f t="shared" si="45"/>
        <v>42901.208333333328</v>
      </c>
      <c r="T968" s="13">
        <f t="shared" si="46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9">
        <f t="shared" si="47"/>
        <v>327.38</v>
      </c>
      <c r="Q969" t="s">
        <v>2037</v>
      </c>
      <c r="R969" t="s">
        <v>2110</v>
      </c>
      <c r="S969" s="13">
        <f t="shared" si="45"/>
        <v>41005.208333333336</v>
      </c>
      <c r="T969" s="13">
        <f t="shared" si="46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9">
        <f t="shared" si="47"/>
        <v>57.17</v>
      </c>
      <c r="Q970" t="s">
        <v>2034</v>
      </c>
      <c r="R970" t="s">
        <v>2089</v>
      </c>
      <c r="S970" s="13">
        <f t="shared" si="45"/>
        <v>40544.25</v>
      </c>
      <c r="T970" s="13">
        <f t="shared" si="46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9">
        <f t="shared" si="47"/>
        <v>6.5</v>
      </c>
      <c r="Q971" t="s">
        <v>2041</v>
      </c>
      <c r="R971" t="s">
        <v>2092</v>
      </c>
      <c r="S971" s="13">
        <f t="shared" si="45"/>
        <v>43821.25</v>
      </c>
      <c r="T971" s="13">
        <f t="shared" si="46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9">
        <f t="shared" si="47"/>
        <v>-372.41</v>
      </c>
      <c r="Q972" t="s">
        <v>2041</v>
      </c>
      <c r="R972" t="s">
        <v>2092</v>
      </c>
      <c r="S972" s="13">
        <f t="shared" si="45"/>
        <v>40672.208333333336</v>
      </c>
      <c r="T972" s="13">
        <f t="shared" si="46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9">
        <f t="shared" si="47"/>
        <v>-36.86</v>
      </c>
      <c r="Q973" t="s">
        <v>2033</v>
      </c>
      <c r="R973" t="s">
        <v>2108</v>
      </c>
      <c r="S973" s="13">
        <f t="shared" si="45"/>
        <v>41555.208333333336</v>
      </c>
      <c r="T973" s="13">
        <f t="shared" si="46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9">
        <f t="shared" si="47"/>
        <v>548.24</v>
      </c>
      <c r="Q974" t="s">
        <v>2040</v>
      </c>
      <c r="R974" t="s">
        <v>2091</v>
      </c>
      <c r="S974" s="13">
        <f t="shared" si="45"/>
        <v>41792.208333333336</v>
      </c>
      <c r="T974" s="13">
        <f t="shared" si="46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9">
        <f t="shared" si="47"/>
        <v>-949.24</v>
      </c>
      <c r="Q975" t="s">
        <v>2041</v>
      </c>
      <c r="R975" t="s">
        <v>2092</v>
      </c>
      <c r="S975" s="13">
        <f t="shared" si="45"/>
        <v>40522.25</v>
      </c>
      <c r="T975" s="13">
        <f t="shared" si="46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9">
        <f t="shared" si="47"/>
        <v>21.91</v>
      </c>
      <c r="Q976" t="s">
        <v>2037</v>
      </c>
      <c r="R976" t="s">
        <v>2096</v>
      </c>
      <c r="S976" s="13">
        <f t="shared" si="45"/>
        <v>41412.208333333336</v>
      </c>
      <c r="T976" s="13">
        <f t="shared" si="46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9">
        <f t="shared" si="47"/>
        <v>29.66</v>
      </c>
      <c r="Q977" t="s">
        <v>2041</v>
      </c>
      <c r="R977" t="s">
        <v>2092</v>
      </c>
      <c r="S977" s="13">
        <f t="shared" si="45"/>
        <v>42337.25</v>
      </c>
      <c r="T977" s="13">
        <f t="shared" si="46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9">
        <f t="shared" si="47"/>
        <v>88.86</v>
      </c>
      <c r="Q978" t="s">
        <v>2041</v>
      </c>
      <c r="R978" t="s">
        <v>2092</v>
      </c>
      <c r="S978" s="13">
        <f t="shared" si="45"/>
        <v>40571.25</v>
      </c>
      <c r="T978" s="13">
        <f t="shared" si="46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9">
        <f t="shared" si="47"/>
        <v>-18.23</v>
      </c>
      <c r="Q979" t="s">
        <v>2034</v>
      </c>
      <c r="R979" t="s">
        <v>2089</v>
      </c>
      <c r="S979" s="13">
        <f t="shared" si="45"/>
        <v>43138.25</v>
      </c>
      <c r="T979" s="13">
        <f t="shared" si="46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9">
        <f t="shared" si="47"/>
        <v>76.41</v>
      </c>
      <c r="Q980" t="s">
        <v>2035</v>
      </c>
      <c r="R980" t="s">
        <v>2100</v>
      </c>
      <c r="S980" s="13">
        <f t="shared" si="45"/>
        <v>42686.25</v>
      </c>
      <c r="T980" s="13">
        <f t="shared" si="46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9">
        <f t="shared" si="47"/>
        <v>260.44</v>
      </c>
      <c r="Q981" t="s">
        <v>2041</v>
      </c>
      <c r="R981" t="s">
        <v>2092</v>
      </c>
      <c r="S981" s="13">
        <f t="shared" si="45"/>
        <v>42078.208333333328</v>
      </c>
      <c r="T981" s="13">
        <f t="shared" si="46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9">
        <f t="shared" si="47"/>
        <v>-1165.7</v>
      </c>
      <c r="Q982" t="s">
        <v>2039</v>
      </c>
      <c r="R982" t="s">
        <v>2098</v>
      </c>
      <c r="S982" s="13">
        <f t="shared" si="45"/>
        <v>42307.208333333328</v>
      </c>
      <c r="T982" s="13">
        <f t="shared" si="46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9">
        <f t="shared" si="47"/>
        <v>52.41</v>
      </c>
      <c r="Q983" t="s">
        <v>2040</v>
      </c>
      <c r="R983" t="s">
        <v>2091</v>
      </c>
      <c r="S983" s="13">
        <f t="shared" si="45"/>
        <v>43094.25</v>
      </c>
      <c r="T983" s="13">
        <f t="shared" si="46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9">
        <f t="shared" si="47"/>
        <v>-10.85</v>
      </c>
      <c r="Q984" t="s">
        <v>2033</v>
      </c>
      <c r="R984" t="s">
        <v>2093</v>
      </c>
      <c r="S984" s="13">
        <f t="shared" si="45"/>
        <v>40743.208333333336</v>
      </c>
      <c r="T984" s="13">
        <f t="shared" si="46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9">
        <f t="shared" si="47"/>
        <v>593.04</v>
      </c>
      <c r="Q985" t="s">
        <v>2033</v>
      </c>
      <c r="R985" t="s">
        <v>2093</v>
      </c>
      <c r="S985" s="13">
        <f t="shared" si="45"/>
        <v>43681.208333333328</v>
      </c>
      <c r="T985" s="13">
        <f t="shared" si="46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9">
        <f t="shared" si="47"/>
        <v>34.1</v>
      </c>
      <c r="Q986" t="s">
        <v>2041</v>
      </c>
      <c r="R986" t="s">
        <v>2092</v>
      </c>
      <c r="S986" s="13">
        <f t="shared" si="45"/>
        <v>43716.208333333328</v>
      </c>
      <c r="T986" s="13">
        <f t="shared" si="46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9">
        <f t="shared" si="47"/>
        <v>-560.77</v>
      </c>
      <c r="Q987" t="s">
        <v>2037</v>
      </c>
      <c r="R987" t="s">
        <v>2090</v>
      </c>
      <c r="S987" s="13">
        <f t="shared" si="45"/>
        <v>41614.25</v>
      </c>
      <c r="T987" s="13">
        <f t="shared" si="46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9">
        <f t="shared" si="47"/>
        <v>-46.56</v>
      </c>
      <c r="Q988" t="s">
        <v>2037</v>
      </c>
      <c r="R988" t="s">
        <v>2090</v>
      </c>
      <c r="S988" s="13">
        <f t="shared" si="45"/>
        <v>40638.208333333336</v>
      </c>
      <c r="T988" s="13">
        <f t="shared" si="46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9">
        <f t="shared" si="47"/>
        <v>72.41</v>
      </c>
      <c r="Q989" t="s">
        <v>2033</v>
      </c>
      <c r="R989" t="s">
        <v>2093</v>
      </c>
      <c r="S989" s="13">
        <f t="shared" si="45"/>
        <v>42852.208333333328</v>
      </c>
      <c r="T989" s="13">
        <f t="shared" si="46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9">
        <f t="shared" si="47"/>
        <v>-45.01</v>
      </c>
      <c r="Q990" t="s">
        <v>2039</v>
      </c>
      <c r="R990" t="s">
        <v>2104</v>
      </c>
      <c r="S990" s="13">
        <f t="shared" si="45"/>
        <v>42686.25</v>
      </c>
      <c r="T990" s="13">
        <f t="shared" si="46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9">
        <f t="shared" si="47"/>
        <v>95.9</v>
      </c>
      <c r="Q991" t="s">
        <v>2039</v>
      </c>
      <c r="R991" t="s">
        <v>2107</v>
      </c>
      <c r="S991" s="13">
        <f t="shared" si="45"/>
        <v>43571.208333333328</v>
      </c>
      <c r="T991" s="13">
        <f t="shared" si="46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9">
        <f t="shared" si="47"/>
        <v>-9.61</v>
      </c>
      <c r="Q992" t="s">
        <v>2033</v>
      </c>
      <c r="R992" t="s">
        <v>2095</v>
      </c>
      <c r="S992" s="13">
        <f t="shared" si="45"/>
        <v>42432.25</v>
      </c>
      <c r="T992" s="13">
        <f t="shared" si="46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9">
        <f t="shared" si="47"/>
        <v>12.91</v>
      </c>
      <c r="Q993" t="s">
        <v>2037</v>
      </c>
      <c r="R993" t="s">
        <v>2090</v>
      </c>
      <c r="S993" s="13">
        <f t="shared" si="45"/>
        <v>41907.208333333336</v>
      </c>
      <c r="T993" s="13">
        <f t="shared" si="46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9">
        <f t="shared" si="47"/>
        <v>101.23</v>
      </c>
      <c r="Q994" t="s">
        <v>2033</v>
      </c>
      <c r="R994" t="s">
        <v>2095</v>
      </c>
      <c r="S994" s="13">
        <f t="shared" si="45"/>
        <v>43227.208333333328</v>
      </c>
      <c r="T994" s="13">
        <f t="shared" si="46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9">
        <f t="shared" si="47"/>
        <v>-21.92</v>
      </c>
      <c r="Q995" t="s">
        <v>2038</v>
      </c>
      <c r="R995" t="s">
        <v>2103</v>
      </c>
      <c r="S995" s="13">
        <f t="shared" si="45"/>
        <v>42362.25</v>
      </c>
      <c r="T995" s="13">
        <f t="shared" si="46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9">
        <f t="shared" si="47"/>
        <v>-670.27</v>
      </c>
      <c r="Q996" t="s">
        <v>2039</v>
      </c>
      <c r="R996" t="s">
        <v>2107</v>
      </c>
      <c r="S996" s="13">
        <f t="shared" si="45"/>
        <v>41929.208333333336</v>
      </c>
      <c r="T996" s="13">
        <f t="shared" si="46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9">
        <f t="shared" si="47"/>
        <v>559.16</v>
      </c>
      <c r="Q997" t="s">
        <v>2034</v>
      </c>
      <c r="R997" t="s">
        <v>2089</v>
      </c>
      <c r="S997" s="13">
        <f t="shared" si="45"/>
        <v>43408.208333333328</v>
      </c>
      <c r="T997" s="13">
        <f t="shared" si="46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9">
        <f t="shared" si="47"/>
        <v>-17.86</v>
      </c>
      <c r="Q998" t="s">
        <v>2041</v>
      </c>
      <c r="R998" t="s">
        <v>2092</v>
      </c>
      <c r="S998" s="13">
        <f t="shared" si="45"/>
        <v>41276.25</v>
      </c>
      <c r="T998" s="13">
        <f t="shared" si="46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9">
        <f t="shared" si="47"/>
        <v>-29.97</v>
      </c>
      <c r="Q999" t="s">
        <v>2041</v>
      </c>
      <c r="R999" t="s">
        <v>2092</v>
      </c>
      <c r="S999" s="13">
        <f t="shared" si="45"/>
        <v>41659.25</v>
      </c>
      <c r="T999" s="13">
        <f t="shared" si="46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9">
        <f t="shared" si="47"/>
        <v>-287.77</v>
      </c>
      <c r="Q1000" t="s">
        <v>2037</v>
      </c>
      <c r="R1000" t="s">
        <v>2096</v>
      </c>
      <c r="S1000" s="13">
        <f t="shared" si="45"/>
        <v>40220.25</v>
      </c>
      <c r="T1000" s="13">
        <f t="shared" si="46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9">
        <f t="shared" si="47"/>
        <v>-482.81</v>
      </c>
      <c r="Q1001" t="s">
        <v>2034</v>
      </c>
      <c r="R1001" t="s">
        <v>2089</v>
      </c>
      <c r="S1001" s="13">
        <f t="shared" si="45"/>
        <v>42550.208333333328</v>
      </c>
      <c r="T1001" s="13">
        <f t="shared" si="46"/>
        <v>42557.208333333328</v>
      </c>
    </row>
  </sheetData>
  <autoFilter ref="A1:N1001" xr:uid="{00000000-0001-0000-0000-000000000000}"/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7DCA-38CF-4213-832D-4A7AFA1A04E4}">
  <sheetPr codeName="Sheet8"/>
  <dimension ref="A1:G30"/>
  <sheetViews>
    <sheetView workbookViewId="0">
      <selection activeCell="A4" sqref="A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10" t="s">
        <v>2031</v>
      </c>
      <c r="B1" t="s">
        <v>2061</v>
      </c>
    </row>
    <row r="2" spans="1:7" x14ac:dyDescent="0.3">
      <c r="A2" s="10" t="s">
        <v>6</v>
      </c>
      <c r="B2" t="s">
        <v>2061</v>
      </c>
    </row>
    <row r="4" spans="1:7" x14ac:dyDescent="0.3">
      <c r="A4" s="10" t="s">
        <v>2045</v>
      </c>
      <c r="B4" s="10" t="s">
        <v>2032</v>
      </c>
    </row>
    <row r="5" spans="1:7" x14ac:dyDescent="0.3">
      <c r="A5" s="10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  <c r="G5" t="s">
        <v>2043</v>
      </c>
    </row>
    <row r="6" spans="1:7" x14ac:dyDescent="0.3">
      <c r="A6" s="11" t="s">
        <v>2115</v>
      </c>
      <c r="B6" s="12"/>
      <c r="C6" s="12">
        <v>4</v>
      </c>
      <c r="D6" s="12"/>
      <c r="E6" s="12">
        <v>4</v>
      </c>
      <c r="F6" s="12"/>
      <c r="G6" s="12">
        <v>8</v>
      </c>
    </row>
    <row r="7" spans="1:7" x14ac:dyDescent="0.3">
      <c r="A7" s="11" t="s">
        <v>2116</v>
      </c>
      <c r="B7" s="12">
        <v>1</v>
      </c>
      <c r="C7" s="12">
        <v>23</v>
      </c>
      <c r="D7" s="12">
        <v>3</v>
      </c>
      <c r="E7" s="12">
        <v>21</v>
      </c>
      <c r="F7" s="12"/>
      <c r="G7" s="12">
        <v>48</v>
      </c>
    </row>
    <row r="8" spans="1:7" x14ac:dyDescent="0.3">
      <c r="A8" s="11" t="s">
        <v>2117</v>
      </c>
      <c r="B8" s="12"/>
      <c r="C8" s="12">
        <v>8</v>
      </c>
      <c r="D8" s="12"/>
      <c r="E8" s="12">
        <v>13</v>
      </c>
      <c r="F8" s="12"/>
      <c r="G8" s="12">
        <v>21</v>
      </c>
    </row>
    <row r="9" spans="1:7" x14ac:dyDescent="0.3">
      <c r="A9" s="11" t="s">
        <v>2118</v>
      </c>
      <c r="B9" s="12">
        <v>1</v>
      </c>
      <c r="C9" s="12">
        <v>5</v>
      </c>
      <c r="D9" s="12">
        <v>1</v>
      </c>
      <c r="E9" s="12">
        <v>9</v>
      </c>
      <c r="F9" s="12"/>
      <c r="G9" s="12">
        <v>16</v>
      </c>
    </row>
    <row r="10" spans="1:7" x14ac:dyDescent="0.3">
      <c r="A10" s="11" t="s">
        <v>2119</v>
      </c>
      <c r="B10" s="12">
        <v>2</v>
      </c>
      <c r="C10" s="12">
        <v>12</v>
      </c>
      <c r="D10" s="12">
        <v>1</v>
      </c>
      <c r="E10" s="12">
        <v>22</v>
      </c>
      <c r="F10" s="12"/>
      <c r="G10" s="12">
        <v>37</v>
      </c>
    </row>
    <row r="11" spans="1:7" x14ac:dyDescent="0.3">
      <c r="A11" s="11" t="s">
        <v>2120</v>
      </c>
      <c r="B11" s="12"/>
      <c r="C11" s="12">
        <v>3</v>
      </c>
      <c r="D11" s="12"/>
      <c r="E11" s="12">
        <v>4</v>
      </c>
      <c r="F11" s="12"/>
      <c r="G11" s="12">
        <v>7</v>
      </c>
    </row>
    <row r="12" spans="1:7" x14ac:dyDescent="0.3">
      <c r="A12" s="11" t="s">
        <v>2121</v>
      </c>
      <c r="B12" s="12">
        <v>1</v>
      </c>
      <c r="C12" s="12">
        <v>6</v>
      </c>
      <c r="D12" s="12">
        <v>1</v>
      </c>
      <c r="E12" s="12">
        <v>13</v>
      </c>
      <c r="F12" s="12"/>
      <c r="G12" s="12">
        <v>21</v>
      </c>
    </row>
    <row r="13" spans="1:7" x14ac:dyDescent="0.3">
      <c r="A13" s="11" t="s">
        <v>2122</v>
      </c>
      <c r="B13" s="12"/>
      <c r="C13" s="12"/>
      <c r="D13" s="12"/>
      <c r="E13" s="12">
        <v>4</v>
      </c>
      <c r="F13" s="12"/>
      <c r="G13" s="12">
        <v>4</v>
      </c>
    </row>
    <row r="14" spans="1:7" x14ac:dyDescent="0.3">
      <c r="A14" s="11" t="s">
        <v>2123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 x14ac:dyDescent="0.3">
      <c r="A15" s="11" t="s">
        <v>2124</v>
      </c>
      <c r="B15" s="12">
        <v>6</v>
      </c>
      <c r="C15" s="12">
        <v>30</v>
      </c>
      <c r="D15" s="12"/>
      <c r="E15" s="12">
        <v>49</v>
      </c>
      <c r="F15" s="12"/>
      <c r="G15" s="12">
        <v>85</v>
      </c>
    </row>
    <row r="16" spans="1:7" x14ac:dyDescent="0.3">
      <c r="A16" s="11" t="s">
        <v>2125</v>
      </c>
      <c r="B16" s="12">
        <v>1</v>
      </c>
      <c r="C16" s="12">
        <v>10</v>
      </c>
      <c r="D16" s="12">
        <v>2</v>
      </c>
      <c r="E16" s="12">
        <v>21</v>
      </c>
      <c r="F16" s="12"/>
      <c r="G16" s="12">
        <v>34</v>
      </c>
    </row>
    <row r="17" spans="1:7" x14ac:dyDescent="0.3">
      <c r="A17" s="11" t="s">
        <v>2126</v>
      </c>
      <c r="B17" s="12">
        <v>3</v>
      </c>
      <c r="C17" s="12">
        <v>18</v>
      </c>
      <c r="D17" s="12"/>
      <c r="E17" s="12">
        <v>23</v>
      </c>
      <c r="F17" s="12"/>
      <c r="G17" s="12">
        <v>44</v>
      </c>
    </row>
    <row r="18" spans="1:7" x14ac:dyDescent="0.3">
      <c r="A18" s="11" t="s">
        <v>2127</v>
      </c>
      <c r="B18" s="12">
        <v>3</v>
      </c>
      <c r="C18" s="12">
        <v>3</v>
      </c>
      <c r="D18" s="12"/>
      <c r="E18" s="12">
        <v>11</v>
      </c>
      <c r="F18" s="12"/>
      <c r="G18" s="12">
        <v>17</v>
      </c>
    </row>
    <row r="19" spans="1:7" x14ac:dyDescent="0.3">
      <c r="A19" s="11" t="s">
        <v>2128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 x14ac:dyDescent="0.3">
      <c r="A20" s="11" t="s">
        <v>2129</v>
      </c>
      <c r="B20" s="12">
        <v>4</v>
      </c>
      <c r="C20" s="12">
        <v>11</v>
      </c>
      <c r="D20" s="12">
        <v>1</v>
      </c>
      <c r="E20" s="12">
        <v>26</v>
      </c>
      <c r="F20" s="12"/>
      <c r="G20" s="12">
        <v>42</v>
      </c>
    </row>
    <row r="21" spans="1:7" x14ac:dyDescent="0.3">
      <c r="A21" s="11" t="s">
        <v>2130</v>
      </c>
      <c r="B21" s="12">
        <v>2</v>
      </c>
      <c r="C21" s="12">
        <v>12</v>
      </c>
      <c r="D21" s="12">
        <v>1</v>
      </c>
      <c r="E21" s="12">
        <v>36</v>
      </c>
      <c r="F21" s="12"/>
      <c r="G21" s="12">
        <v>51</v>
      </c>
    </row>
    <row r="22" spans="1:7" x14ac:dyDescent="0.3">
      <c r="A22" s="11" t="s">
        <v>2131</v>
      </c>
      <c r="B22" s="12"/>
      <c r="C22" s="12">
        <v>1</v>
      </c>
      <c r="D22" s="12"/>
      <c r="E22" s="12"/>
      <c r="F22" s="12"/>
      <c r="G22" s="12">
        <v>1</v>
      </c>
    </row>
    <row r="23" spans="1:7" x14ac:dyDescent="0.3">
      <c r="A23" s="11" t="s">
        <v>2132</v>
      </c>
      <c r="B23" s="12"/>
      <c r="C23" s="12">
        <v>9</v>
      </c>
      <c r="D23" s="12"/>
      <c r="E23" s="12">
        <v>5</v>
      </c>
      <c r="F23" s="12"/>
      <c r="G23" s="12">
        <v>14</v>
      </c>
    </row>
    <row r="24" spans="1:7" x14ac:dyDescent="0.3">
      <c r="A24" s="11" t="s">
        <v>2133</v>
      </c>
      <c r="B24" s="12">
        <v>1</v>
      </c>
      <c r="C24" s="12">
        <v>7</v>
      </c>
      <c r="D24" s="12"/>
      <c r="E24" s="12">
        <v>9</v>
      </c>
      <c r="F24" s="12"/>
      <c r="G24" s="12">
        <v>17</v>
      </c>
    </row>
    <row r="25" spans="1:7" x14ac:dyDescent="0.3">
      <c r="A25" s="11" t="s">
        <v>2134</v>
      </c>
      <c r="B25" s="12">
        <v>4</v>
      </c>
      <c r="C25" s="12">
        <v>21</v>
      </c>
      <c r="D25" s="12">
        <v>1</v>
      </c>
      <c r="E25" s="12">
        <v>34</v>
      </c>
      <c r="F25" s="12"/>
      <c r="G25" s="12">
        <v>60</v>
      </c>
    </row>
    <row r="26" spans="1:7" x14ac:dyDescent="0.3">
      <c r="A26" s="11" t="s">
        <v>2135</v>
      </c>
      <c r="B26" s="12"/>
      <c r="C26" s="12">
        <v>7</v>
      </c>
      <c r="D26" s="12"/>
      <c r="E26" s="12">
        <v>14</v>
      </c>
      <c r="F26" s="12"/>
      <c r="G26" s="12">
        <v>21</v>
      </c>
    </row>
    <row r="27" spans="1:7" x14ac:dyDescent="0.3">
      <c r="A27" s="11" t="s">
        <v>2136</v>
      </c>
      <c r="B27" s="12">
        <v>4</v>
      </c>
      <c r="C27" s="12">
        <v>20</v>
      </c>
      <c r="D27" s="12"/>
      <c r="E27" s="12">
        <v>22</v>
      </c>
      <c r="F27" s="12"/>
      <c r="G27" s="12">
        <v>46</v>
      </c>
    </row>
    <row r="28" spans="1:7" x14ac:dyDescent="0.3">
      <c r="A28" s="11" t="s">
        <v>2137</v>
      </c>
      <c r="B28" s="12"/>
      <c r="C28" s="12">
        <v>16</v>
      </c>
      <c r="D28" s="12">
        <v>1</v>
      </c>
      <c r="E28" s="12">
        <v>28</v>
      </c>
      <c r="F28" s="12"/>
      <c r="G28" s="12">
        <v>45</v>
      </c>
    </row>
    <row r="29" spans="1:7" x14ac:dyDescent="0.3">
      <c r="A29" s="11" t="s">
        <v>2042</v>
      </c>
      <c r="B29" s="12"/>
      <c r="C29" s="12"/>
      <c r="D29" s="12"/>
      <c r="E29" s="12"/>
      <c r="F29" s="12"/>
      <c r="G29" s="12"/>
    </row>
    <row r="30" spans="1:7" x14ac:dyDescent="0.3">
      <c r="A30" s="11" t="s">
        <v>2043</v>
      </c>
      <c r="B30" s="12">
        <v>57</v>
      </c>
      <c r="C30" s="12">
        <v>364</v>
      </c>
      <c r="D30" s="12">
        <v>14</v>
      </c>
      <c r="E30" s="12">
        <v>565</v>
      </c>
      <c r="F30" s="12"/>
      <c r="G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E9E4-E22B-4B4B-A1A9-262970B6D557}">
  <sheetPr codeName="Sheet2"/>
  <dimension ref="A1:G15"/>
  <sheetViews>
    <sheetView workbookViewId="0">
      <selection activeCell="D3" sqref="D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  <col min="8" max="10" width="15.19921875" bestFit="1" customWidth="1"/>
    <col min="11" max="11" width="10.8984375" bestFit="1" customWidth="1"/>
  </cols>
  <sheetData>
    <row r="1" spans="1:7" x14ac:dyDescent="0.3">
      <c r="A1" s="10" t="s">
        <v>6</v>
      </c>
      <c r="B1" t="s">
        <v>2061</v>
      </c>
    </row>
    <row r="3" spans="1:7" x14ac:dyDescent="0.3">
      <c r="A3" s="10" t="s">
        <v>2045</v>
      </c>
      <c r="B3" s="10" t="s">
        <v>2032</v>
      </c>
    </row>
    <row r="4" spans="1:7" x14ac:dyDescent="0.3">
      <c r="A4" s="10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  <c r="G4" t="s">
        <v>2043</v>
      </c>
    </row>
    <row r="5" spans="1:7" x14ac:dyDescent="0.3">
      <c r="A5" s="11" t="s">
        <v>2033</v>
      </c>
      <c r="B5" s="12">
        <v>11</v>
      </c>
      <c r="C5" s="12">
        <v>60</v>
      </c>
      <c r="D5" s="12">
        <v>5</v>
      </c>
      <c r="E5" s="12">
        <v>102</v>
      </c>
      <c r="F5" s="12"/>
      <c r="G5" s="12">
        <v>178</v>
      </c>
    </row>
    <row r="6" spans="1:7" x14ac:dyDescent="0.3">
      <c r="A6" s="11" t="s">
        <v>2034</v>
      </c>
      <c r="B6" s="12">
        <v>4</v>
      </c>
      <c r="C6" s="12">
        <v>20</v>
      </c>
      <c r="D6" s="12"/>
      <c r="E6" s="12">
        <v>22</v>
      </c>
      <c r="F6" s="12"/>
      <c r="G6" s="12">
        <v>46</v>
      </c>
    </row>
    <row r="7" spans="1:7" x14ac:dyDescent="0.3">
      <c r="A7" s="11" t="s">
        <v>2035</v>
      </c>
      <c r="B7" s="12">
        <v>1</v>
      </c>
      <c r="C7" s="12">
        <v>23</v>
      </c>
      <c r="D7" s="12">
        <v>3</v>
      </c>
      <c r="E7" s="12">
        <v>21</v>
      </c>
      <c r="F7" s="12"/>
      <c r="G7" s="12">
        <v>48</v>
      </c>
    </row>
    <row r="8" spans="1:7" x14ac:dyDescent="0.3">
      <c r="A8" s="11" t="s">
        <v>2036</v>
      </c>
      <c r="B8" s="12"/>
      <c r="C8" s="12"/>
      <c r="D8" s="12"/>
      <c r="E8" s="12">
        <v>4</v>
      </c>
      <c r="F8" s="12"/>
      <c r="G8" s="12">
        <v>4</v>
      </c>
    </row>
    <row r="9" spans="1:7" x14ac:dyDescent="0.3">
      <c r="A9" s="11" t="s">
        <v>2037</v>
      </c>
      <c r="B9" s="12">
        <v>10</v>
      </c>
      <c r="C9" s="12">
        <v>66</v>
      </c>
      <c r="D9" s="12"/>
      <c r="E9" s="12">
        <v>99</v>
      </c>
      <c r="F9" s="12"/>
      <c r="G9" s="12">
        <v>175</v>
      </c>
    </row>
    <row r="10" spans="1:7" x14ac:dyDescent="0.3">
      <c r="A10" s="11" t="s">
        <v>2038</v>
      </c>
      <c r="B10" s="12">
        <v>4</v>
      </c>
      <c r="C10" s="12">
        <v>11</v>
      </c>
      <c r="D10" s="12">
        <v>1</v>
      </c>
      <c r="E10" s="12">
        <v>26</v>
      </c>
      <c r="F10" s="12"/>
      <c r="G10" s="12">
        <v>42</v>
      </c>
    </row>
    <row r="11" spans="1:7" x14ac:dyDescent="0.3">
      <c r="A11" s="11" t="s">
        <v>2039</v>
      </c>
      <c r="B11" s="12">
        <v>2</v>
      </c>
      <c r="C11" s="12">
        <v>24</v>
      </c>
      <c r="D11" s="12">
        <v>1</v>
      </c>
      <c r="E11" s="12">
        <v>40</v>
      </c>
      <c r="F11" s="12"/>
      <c r="G11" s="12">
        <v>67</v>
      </c>
    </row>
    <row r="12" spans="1:7" x14ac:dyDescent="0.3">
      <c r="A12" s="11" t="s">
        <v>2040</v>
      </c>
      <c r="B12" s="12">
        <v>2</v>
      </c>
      <c r="C12" s="12">
        <v>28</v>
      </c>
      <c r="D12" s="12">
        <v>2</v>
      </c>
      <c r="E12" s="12">
        <v>64</v>
      </c>
      <c r="F12" s="12"/>
      <c r="G12" s="12">
        <v>96</v>
      </c>
    </row>
    <row r="13" spans="1:7" x14ac:dyDescent="0.3">
      <c r="A13" s="11" t="s">
        <v>2041</v>
      </c>
      <c r="B13" s="12">
        <v>23</v>
      </c>
      <c r="C13" s="12">
        <v>132</v>
      </c>
      <c r="D13" s="12">
        <v>2</v>
      </c>
      <c r="E13" s="12">
        <v>187</v>
      </c>
      <c r="F13" s="12"/>
      <c r="G13" s="12">
        <v>344</v>
      </c>
    </row>
    <row r="14" spans="1:7" x14ac:dyDescent="0.3">
      <c r="A14" s="11" t="s">
        <v>2042</v>
      </c>
      <c r="B14" s="12"/>
      <c r="C14" s="12"/>
      <c r="D14" s="12"/>
      <c r="E14" s="12"/>
      <c r="F14" s="12"/>
      <c r="G14" s="12"/>
    </row>
    <row r="15" spans="1:7" x14ac:dyDescent="0.3">
      <c r="A15" s="11" t="s">
        <v>2043</v>
      </c>
      <c r="B15" s="12">
        <v>57</v>
      </c>
      <c r="C15" s="12">
        <v>364</v>
      </c>
      <c r="D15" s="12">
        <v>14</v>
      </c>
      <c r="E15" s="12">
        <v>565</v>
      </c>
      <c r="F15" s="12"/>
      <c r="G15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77F3-764B-4B70-8F76-0B601E5B22C4}">
  <sheetPr codeName="Sheet3"/>
  <dimension ref="A1:E18"/>
  <sheetViews>
    <sheetView workbookViewId="0">
      <selection activeCell="M29" sqref="M29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7" width="10.8984375" bestFit="1" customWidth="1"/>
  </cols>
  <sheetData>
    <row r="1" spans="1:5" x14ac:dyDescent="0.3">
      <c r="A1" s="10" t="s">
        <v>2060</v>
      </c>
      <c r="B1" t="s">
        <v>2061</v>
      </c>
    </row>
    <row r="2" spans="1:5" x14ac:dyDescent="0.3">
      <c r="A2" s="10" t="s">
        <v>2031</v>
      </c>
      <c r="B2" t="s">
        <v>2061</v>
      </c>
    </row>
    <row r="4" spans="1:5" x14ac:dyDescent="0.3">
      <c r="A4" s="10" t="s">
        <v>2045</v>
      </c>
      <c r="B4" s="10" t="s">
        <v>2032</v>
      </c>
    </row>
    <row r="5" spans="1:5" x14ac:dyDescent="0.3">
      <c r="A5" s="10" t="s">
        <v>2044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1" t="s">
        <v>2048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">
      <c r="A7" s="11" t="s">
        <v>2049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">
      <c r="A8" s="11" t="s">
        <v>2050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">
      <c r="A9" s="11" t="s">
        <v>2051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">
      <c r="A10" s="11" t="s">
        <v>2052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">
      <c r="A11" s="11" t="s">
        <v>2053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">
      <c r="A12" s="11" t="s">
        <v>2054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">
      <c r="A13" s="11" t="s">
        <v>2055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">
      <c r="A14" s="11" t="s">
        <v>2056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">
      <c r="A15" s="11" t="s">
        <v>2057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">
      <c r="A16" s="11" t="s">
        <v>2058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">
      <c r="A17" s="11" t="s">
        <v>2059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">
      <c r="A18" s="11" t="s">
        <v>2043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D2D3-4C3B-4F43-866F-A44B6F389BD1}">
  <sheetPr codeName="Sheet4"/>
  <dimension ref="A1:H12"/>
  <sheetViews>
    <sheetView tabSelected="1" workbookViewId="0">
      <selection activeCell="F18" sqref="F18"/>
    </sheetView>
  </sheetViews>
  <sheetFormatPr defaultRowHeight="15.6" x14ac:dyDescent="0.3"/>
  <cols>
    <col min="1" max="1" width="14.19921875" customWidth="1"/>
    <col min="2" max="2" width="16.69921875" customWidth="1"/>
    <col min="3" max="3" width="14.3984375" customWidth="1"/>
    <col min="4" max="4" width="16" customWidth="1"/>
    <col min="5" max="5" width="12.296875" customWidth="1"/>
    <col min="6" max="6" width="19.19921875" customWidth="1"/>
    <col min="7" max="7" width="15.5" customWidth="1"/>
    <col min="8" max="8" width="18.3984375" customWidth="1"/>
  </cols>
  <sheetData>
    <row r="1" spans="1:8" x14ac:dyDescent="0.3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3">
      <c r="A2" t="s">
        <v>2070</v>
      </c>
      <c r="B2">
        <f>COUNTIFS(Crowdfunding!D:D, "&lt; 1000", Crowdfunding!F:F, "successful")</f>
        <v>30</v>
      </c>
      <c r="C2">
        <f>COUNTIFS(Crowdfunding!D:D, "&lt; 1000", Crowdfunding!F:F, "failed")</f>
        <v>20</v>
      </c>
      <c r="D2">
        <f>COUNTIFS(Crowdfunding!D:D, "&lt; 1000", Crowdfunding!F:F, "canceled")</f>
        <v>1</v>
      </c>
      <c r="E2">
        <f>SUM(B2:D2)</f>
        <v>51</v>
      </c>
      <c r="F2" s="14">
        <f>SUM(B2:B12)/SUM(E2:E12)</f>
        <v>0.57186858316221767</v>
      </c>
      <c r="G2" s="14">
        <f>SUM(C2:C12)/SUM(E2:E12)</f>
        <v>0.37063655030800824</v>
      </c>
      <c r="H2" s="14">
        <f>SUM(D2:D12)/SUM(E2:E12)</f>
        <v>5.7494866529774126E-2</v>
      </c>
    </row>
    <row r="3" spans="1:8" x14ac:dyDescent="0.3">
      <c r="A3" t="s">
        <v>2071</v>
      </c>
      <c r="B3">
        <f>COUNTIFS(Crowdfunding!D:D, "&gt;=1000", Crowdfunding!D:D, "&lt;5000", Crowdfunding!F:F, "successful")</f>
        <v>191</v>
      </c>
      <c r="C3">
        <f>COUNTIFS(Crowdfunding!D:D, "&gt;=1000", Crowdfunding!D:D, "&lt;5000", Crowdfunding!F:F, "failed")</f>
        <v>38</v>
      </c>
      <c r="D3">
        <f>COUNTIFS(Crowdfunding!D:D, "&gt;=1000", Crowdfunding!D:D, "&lt;5000", Crowdfunding!F:F, "canceled")</f>
        <v>2</v>
      </c>
      <c r="E3">
        <f t="shared" ref="E3:E12" si="0">SUM(B3:D3)</f>
        <v>231</v>
      </c>
    </row>
    <row r="4" spans="1:8" x14ac:dyDescent="0.3">
      <c r="A4" t="s">
        <v>2072</v>
      </c>
      <c r="B4">
        <f>COUNTIFS(Crowdfunding!D:D, "&gt;=5000", Crowdfunding!D:D, "&lt;10,000", Crowdfunding!F:F, "successful")</f>
        <v>164</v>
      </c>
      <c r="C4">
        <f>COUNTIFS(Crowdfunding!D:D, "&gt;=5000", Crowdfunding!D:D, "&lt;10,000", Crowdfunding!F:F, "failed")</f>
        <v>126</v>
      </c>
      <c r="D4">
        <f>COUNTIFS(Crowdfunding!D:D, "&gt;=5000", Crowdfunding!D:D, "&lt;10,000", Crowdfunding!F:F, "canceled")</f>
        <v>25</v>
      </c>
      <c r="E4">
        <f t="shared" si="0"/>
        <v>315</v>
      </c>
    </row>
    <row r="5" spans="1:8" x14ac:dyDescent="0.3">
      <c r="A5" t="s">
        <v>2073</v>
      </c>
      <c r="B5">
        <f>COUNTIFS(Crowdfunding!D:D, "&gt;=10000", Crowdfunding!D:D, "&lt;15000", Crowdfunding!F:F, "successful")</f>
        <v>4</v>
      </c>
      <c r="C5">
        <f>COUNTIFS(Crowdfunding!D:D, "&gt;=10000", Crowdfunding!D:D, "&lt;15,000", Crowdfunding!F:F, "failed")</f>
        <v>5</v>
      </c>
      <c r="D5">
        <f>COUNTIFS(Crowdfunding!D:D, "&gt;=10000", Crowdfunding!D:D, "&lt;15,000", Crowdfunding!F:F, "canceled")</f>
        <v>0</v>
      </c>
      <c r="E5">
        <f t="shared" si="0"/>
        <v>9</v>
      </c>
    </row>
    <row r="6" spans="1:8" x14ac:dyDescent="0.3">
      <c r="A6" t="s">
        <v>2074</v>
      </c>
      <c r="B6">
        <f>COUNTIFS(Crowdfunding!D:D, "&gt;=15000", Crowdfunding!D:D, "&lt;19999", Crowdfunding!F:F, "successful")</f>
        <v>10</v>
      </c>
      <c r="C6">
        <f>COUNTIFS(Crowdfunding!D:D, "&gt;=15000", Crowdfunding!D:D, "&lt;20,000", Crowdfunding!F:F, "failed")</f>
        <v>0</v>
      </c>
      <c r="D6">
        <f>COUNTIFS(Crowdfunding!D:D, "&gt;=15000", Crowdfunding!D:D, "&lt;20,000", Crowdfunding!F:F, "canceled")</f>
        <v>0</v>
      </c>
      <c r="E6">
        <f t="shared" si="0"/>
        <v>10</v>
      </c>
    </row>
    <row r="7" spans="1:8" x14ac:dyDescent="0.3">
      <c r="A7" t="s">
        <v>2075</v>
      </c>
      <c r="B7">
        <f>COUNTIFS(Crowdfunding!D:D, "&gt;=20000", Crowdfunding!D:D, "&lt;25000", Crowdfunding!F:F, "successful")</f>
        <v>7</v>
      </c>
      <c r="C7">
        <f>COUNTIFS(Crowdfunding!D:D, "&gt;=20000", Crowdfunding!D:D, "&lt;25,000", Crowdfunding!F:F, "failed")</f>
        <v>0</v>
      </c>
      <c r="D7">
        <f>COUNTIFS(Crowdfunding!D:D, "&gt;=20000", Crowdfunding!D:D, "&lt;25,000", Crowdfunding!F:F, "canceled")</f>
        <v>0</v>
      </c>
      <c r="E7">
        <f t="shared" si="0"/>
        <v>7</v>
      </c>
    </row>
    <row r="8" spans="1:8" x14ac:dyDescent="0.3">
      <c r="A8" t="s">
        <v>2076</v>
      </c>
      <c r="B8">
        <f>COUNTIFS(Crowdfunding!D:D, "&gt;=25000", Crowdfunding!D:D, "&lt;30000", Crowdfunding!F:F, "successful")</f>
        <v>11</v>
      </c>
      <c r="C8">
        <f>COUNTIFS(Crowdfunding!D:D, "&gt;=25000", Crowdfunding!D:D, "&lt;30,000", Crowdfunding!F:F, "failed")</f>
        <v>3</v>
      </c>
      <c r="D8">
        <f>COUNTIFS(Crowdfunding!D:D, "&gt;=25000", Crowdfunding!D:D, "&lt;30,000", Crowdfunding!F:F, "cancelled")</f>
        <v>0</v>
      </c>
      <c r="E8">
        <f t="shared" si="0"/>
        <v>14</v>
      </c>
    </row>
    <row r="9" spans="1:8" x14ac:dyDescent="0.3">
      <c r="A9" t="s">
        <v>2077</v>
      </c>
      <c r="B9">
        <f>COUNTIFS(Crowdfunding!D:D, "&gt;=30000", Crowdfunding!D:D, "&lt;35000", Crowdfunding!F:F, "successful")</f>
        <v>7</v>
      </c>
      <c r="C9">
        <f>COUNTIFS(Crowdfunding!D:D, "&gt;=30000", Crowdfunding!D:D, "&lt;35,000", Crowdfunding!F:F, "failed")</f>
        <v>0</v>
      </c>
      <c r="D9">
        <f>COUNTIFS(Crowdfunding!D:D, "&gt;=30000", Crowdfunding!D:D, "&lt;35,000", Crowdfunding!F:F, "canceled")</f>
        <v>0</v>
      </c>
      <c r="E9">
        <f t="shared" si="0"/>
        <v>7</v>
      </c>
    </row>
    <row r="10" spans="1:8" x14ac:dyDescent="0.3">
      <c r="A10" t="s">
        <v>2078</v>
      </c>
      <c r="B10">
        <f>COUNTIFS(Crowdfunding!D:D, "&gt;=40000", Crowdfunding!D:D, "&lt;45000", Crowdfunding!F:F, "successful")</f>
        <v>11</v>
      </c>
      <c r="C10">
        <f>COUNTIFS(Crowdfunding!D:D, "&gt;=40000", Crowdfunding!D:D, "&lt;45,000", Crowdfunding!F:F, "failed")</f>
        <v>3</v>
      </c>
      <c r="D10">
        <f>COUNTIFS(Crowdfunding!D:D, "&gt;=40000", Crowdfunding!D:D, "&lt;45,000", Crowdfunding!F:F, "canceled")</f>
        <v>0</v>
      </c>
      <c r="E10">
        <f t="shared" si="0"/>
        <v>14</v>
      </c>
    </row>
    <row r="11" spans="1:8" x14ac:dyDescent="0.3">
      <c r="A11" t="s">
        <v>2079</v>
      </c>
      <c r="B11">
        <f>COUNTIFS(Crowdfunding!D:D, "&gt;=45000", Crowdfunding!D:D, "&lt;50000", Crowdfunding!F:F, "successful")</f>
        <v>8</v>
      </c>
      <c r="C11">
        <f>COUNTIFS(Crowdfunding!D:D, "&gt;=45000", Crowdfunding!D:D, "&lt;50,000", Crowdfunding!F:F, "failed")</f>
        <v>3</v>
      </c>
      <c r="D11">
        <f>COUNTIFS(Crowdfunding!D:D, "&gt;=45000", Crowdfunding!D:D, "&lt;50,000", Crowdfunding!F:F, "canceled")</f>
        <v>0</v>
      </c>
      <c r="E11">
        <f t="shared" si="0"/>
        <v>11</v>
      </c>
    </row>
    <row r="12" spans="1:8" x14ac:dyDescent="0.3">
      <c r="A12" t="s">
        <v>2080</v>
      </c>
      <c r="B12">
        <f>COUNTIFS(Crowdfunding!D:D, "&gt;= 50000", Crowdfunding!F:F, "successful")</f>
        <v>114</v>
      </c>
      <c r="C12">
        <f>COUNTIFS(Crowdfunding!D:D, "&gt;= 50000", Crowdfunding!F:F, "failed")</f>
        <v>163</v>
      </c>
      <c r="D12">
        <f>COUNTIFS(Crowdfunding!D:D, "&gt;= 50000", Crowdfunding!F:F, "canceled")</f>
        <v>28</v>
      </c>
      <c r="E12">
        <f t="shared" si="0"/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BFC4-6964-4935-AC3B-0CABFC3DAAE4}">
  <sheetPr codeName="Sheet5"/>
  <dimension ref="A1:I566"/>
  <sheetViews>
    <sheetView workbookViewId="0">
      <selection activeCell="L21" sqref="L21"/>
    </sheetView>
  </sheetViews>
  <sheetFormatPr defaultRowHeight="15.6" x14ac:dyDescent="0.3"/>
  <cols>
    <col min="1" max="1" width="11.59765625" customWidth="1"/>
    <col min="2" max="2" width="13.5" customWidth="1"/>
    <col min="5" max="5" width="12.59765625" customWidth="1"/>
  </cols>
  <sheetData>
    <row r="1" spans="1:9" x14ac:dyDescent="0.3">
      <c r="A1" s="1" t="s">
        <v>4</v>
      </c>
      <c r="B1" s="1" t="s">
        <v>5</v>
      </c>
      <c r="D1" s="1" t="s">
        <v>4</v>
      </c>
      <c r="E1" s="1" t="s">
        <v>5</v>
      </c>
      <c r="H1" t="s">
        <v>2081</v>
      </c>
      <c r="I1" t="s">
        <v>2082</v>
      </c>
    </row>
    <row r="2" spans="1:9" x14ac:dyDescent="0.3">
      <c r="A2" s="5" t="s">
        <v>20</v>
      </c>
      <c r="B2">
        <v>158</v>
      </c>
      <c r="D2" s="4" t="s">
        <v>14</v>
      </c>
      <c r="E2">
        <v>0</v>
      </c>
      <c r="G2" t="s">
        <v>2083</v>
      </c>
      <c r="H2">
        <f>AVERAGE(B2:B566)</f>
        <v>851.14690265486729</v>
      </c>
      <c r="I2">
        <f>AVERAGE(E2:E365)</f>
        <v>585.61538461538464</v>
      </c>
    </row>
    <row r="3" spans="1:9" x14ac:dyDescent="0.3">
      <c r="A3" s="5" t="s">
        <v>20</v>
      </c>
      <c r="B3">
        <v>1425</v>
      </c>
      <c r="D3" s="4" t="s">
        <v>14</v>
      </c>
      <c r="E3">
        <v>24</v>
      </c>
      <c r="G3" t="s">
        <v>2084</v>
      </c>
      <c r="H3">
        <f>MEDIAN(B2:B566)</f>
        <v>201</v>
      </c>
      <c r="I3">
        <f>MEDIAN(E2:E365)</f>
        <v>114.5</v>
      </c>
    </row>
    <row r="4" spans="1:9" x14ac:dyDescent="0.3">
      <c r="A4" s="5" t="s">
        <v>20</v>
      </c>
      <c r="B4">
        <v>174</v>
      </c>
      <c r="D4" s="4" t="s">
        <v>14</v>
      </c>
      <c r="E4">
        <v>53</v>
      </c>
      <c r="G4" t="s">
        <v>2085</v>
      </c>
      <c r="H4">
        <f>MIN(B2:B566)</f>
        <v>16</v>
      </c>
      <c r="I4">
        <f>MIN(E2:E365)</f>
        <v>0</v>
      </c>
    </row>
    <row r="5" spans="1:9" x14ac:dyDescent="0.3">
      <c r="A5" s="5" t="s">
        <v>20</v>
      </c>
      <c r="B5">
        <v>227</v>
      </c>
      <c r="D5" s="4" t="s">
        <v>14</v>
      </c>
      <c r="E5">
        <v>18</v>
      </c>
      <c r="G5" t="s">
        <v>2086</v>
      </c>
      <c r="H5">
        <f>MAX(B2:B566)</f>
        <v>7295</v>
      </c>
      <c r="I5">
        <f>MAX(E2:E365)</f>
        <v>6080</v>
      </c>
    </row>
    <row r="6" spans="1:9" x14ac:dyDescent="0.3">
      <c r="A6" s="5" t="s">
        <v>20</v>
      </c>
      <c r="B6">
        <v>220</v>
      </c>
      <c r="D6" s="4" t="s">
        <v>14</v>
      </c>
      <c r="E6">
        <v>44</v>
      </c>
      <c r="G6" t="s">
        <v>2087</v>
      </c>
      <c r="H6">
        <f>VAR(B2:B566)</f>
        <v>1606216.5936295739</v>
      </c>
      <c r="I6">
        <f>VAR(E2:E365)</f>
        <v>924113.45496927318</v>
      </c>
    </row>
    <row r="7" spans="1:9" x14ac:dyDescent="0.3">
      <c r="A7" s="5" t="s">
        <v>20</v>
      </c>
      <c r="B7">
        <v>98</v>
      </c>
      <c r="D7" s="4" t="s">
        <v>14</v>
      </c>
      <c r="E7">
        <v>27</v>
      </c>
      <c r="G7" t="s">
        <v>2088</v>
      </c>
      <c r="H7">
        <f>STDEV(B2:B566)</f>
        <v>1267.366006183523</v>
      </c>
      <c r="I7">
        <f>STDEV(E2:E365)</f>
        <v>961.30819978260524</v>
      </c>
    </row>
    <row r="8" spans="1:9" x14ac:dyDescent="0.3">
      <c r="A8" s="5" t="s">
        <v>20</v>
      </c>
      <c r="B8">
        <v>100</v>
      </c>
      <c r="D8" s="4" t="s">
        <v>14</v>
      </c>
      <c r="E8">
        <v>55</v>
      </c>
    </row>
    <row r="9" spans="1:9" x14ac:dyDescent="0.3">
      <c r="A9" s="5" t="s">
        <v>20</v>
      </c>
      <c r="B9">
        <v>1249</v>
      </c>
      <c r="D9" s="4" t="s">
        <v>14</v>
      </c>
      <c r="E9">
        <v>200</v>
      </c>
    </row>
    <row r="10" spans="1:9" x14ac:dyDescent="0.3">
      <c r="A10" s="5" t="s">
        <v>20</v>
      </c>
      <c r="B10">
        <v>1396</v>
      </c>
      <c r="D10" s="4" t="s">
        <v>14</v>
      </c>
      <c r="E10">
        <v>452</v>
      </c>
    </row>
    <row r="11" spans="1:9" x14ac:dyDescent="0.3">
      <c r="A11" s="5" t="s">
        <v>20</v>
      </c>
      <c r="B11">
        <v>890</v>
      </c>
      <c r="D11" s="4" t="s">
        <v>14</v>
      </c>
      <c r="E11">
        <v>674</v>
      </c>
    </row>
    <row r="12" spans="1:9" x14ac:dyDescent="0.3">
      <c r="A12" s="5" t="s">
        <v>20</v>
      </c>
      <c r="B12">
        <v>142</v>
      </c>
      <c r="D12" s="4" t="s">
        <v>14</v>
      </c>
      <c r="E12">
        <v>558</v>
      </c>
    </row>
    <row r="13" spans="1:9" x14ac:dyDescent="0.3">
      <c r="A13" s="5" t="s">
        <v>20</v>
      </c>
      <c r="B13">
        <v>2673</v>
      </c>
      <c r="D13" s="4" t="s">
        <v>14</v>
      </c>
      <c r="E13">
        <v>15</v>
      </c>
    </row>
    <row r="14" spans="1:9" x14ac:dyDescent="0.3">
      <c r="A14" s="5" t="s">
        <v>20</v>
      </c>
      <c r="B14">
        <v>163</v>
      </c>
      <c r="D14" s="4" t="s">
        <v>14</v>
      </c>
      <c r="E14">
        <v>2307</v>
      </c>
    </row>
    <row r="15" spans="1:9" x14ac:dyDescent="0.3">
      <c r="A15" s="5" t="s">
        <v>20</v>
      </c>
      <c r="B15">
        <v>2220</v>
      </c>
      <c r="D15" s="4" t="s">
        <v>14</v>
      </c>
      <c r="E15">
        <v>88</v>
      </c>
    </row>
    <row r="16" spans="1:9" x14ac:dyDescent="0.3">
      <c r="A16" s="5" t="s">
        <v>20</v>
      </c>
      <c r="B16">
        <v>1606</v>
      </c>
      <c r="D16" s="4" t="s">
        <v>14</v>
      </c>
      <c r="E16">
        <v>48</v>
      </c>
    </row>
    <row r="17" spans="1:5" x14ac:dyDescent="0.3">
      <c r="A17" s="5" t="s">
        <v>20</v>
      </c>
      <c r="B17">
        <v>129</v>
      </c>
      <c r="D17" s="4" t="s">
        <v>14</v>
      </c>
      <c r="E17">
        <v>1</v>
      </c>
    </row>
    <row r="18" spans="1:5" x14ac:dyDescent="0.3">
      <c r="A18" s="5" t="s">
        <v>20</v>
      </c>
      <c r="B18">
        <v>226</v>
      </c>
      <c r="D18" s="4" t="s">
        <v>14</v>
      </c>
      <c r="E18">
        <v>1467</v>
      </c>
    </row>
    <row r="19" spans="1:5" x14ac:dyDescent="0.3">
      <c r="A19" s="5" t="s">
        <v>20</v>
      </c>
      <c r="B19">
        <v>5419</v>
      </c>
      <c r="D19" s="4" t="s">
        <v>14</v>
      </c>
      <c r="E19">
        <v>75</v>
      </c>
    </row>
    <row r="20" spans="1:5" x14ac:dyDescent="0.3">
      <c r="A20" s="5" t="s">
        <v>20</v>
      </c>
      <c r="B20">
        <v>165</v>
      </c>
      <c r="D20" s="4" t="s">
        <v>14</v>
      </c>
      <c r="E20">
        <v>120</v>
      </c>
    </row>
    <row r="21" spans="1:5" x14ac:dyDescent="0.3">
      <c r="A21" s="5" t="s">
        <v>20</v>
      </c>
      <c r="B21">
        <v>1965</v>
      </c>
      <c r="D21" s="4" t="s">
        <v>14</v>
      </c>
      <c r="E21">
        <v>2253</v>
      </c>
    </row>
    <row r="22" spans="1:5" x14ac:dyDescent="0.3">
      <c r="A22" s="5" t="s">
        <v>20</v>
      </c>
      <c r="B22">
        <v>16</v>
      </c>
      <c r="D22" s="4" t="s">
        <v>14</v>
      </c>
      <c r="E22">
        <v>5</v>
      </c>
    </row>
    <row r="23" spans="1:5" x14ac:dyDescent="0.3">
      <c r="A23" s="5" t="s">
        <v>20</v>
      </c>
      <c r="B23">
        <v>107</v>
      </c>
      <c r="D23" s="4" t="s">
        <v>14</v>
      </c>
      <c r="E23">
        <v>38</v>
      </c>
    </row>
    <row r="24" spans="1:5" x14ac:dyDescent="0.3">
      <c r="A24" s="5" t="s">
        <v>20</v>
      </c>
      <c r="B24">
        <v>134</v>
      </c>
      <c r="D24" s="4" t="s">
        <v>14</v>
      </c>
      <c r="E24">
        <v>12</v>
      </c>
    </row>
    <row r="25" spans="1:5" x14ac:dyDescent="0.3">
      <c r="A25" s="5" t="s">
        <v>20</v>
      </c>
      <c r="B25">
        <v>198</v>
      </c>
      <c r="D25" s="4" t="s">
        <v>14</v>
      </c>
      <c r="E25">
        <v>1684</v>
      </c>
    </row>
    <row r="26" spans="1:5" x14ac:dyDescent="0.3">
      <c r="A26" s="5" t="s">
        <v>20</v>
      </c>
      <c r="B26">
        <v>111</v>
      </c>
      <c r="D26" s="4" t="s">
        <v>14</v>
      </c>
      <c r="E26">
        <v>56</v>
      </c>
    </row>
    <row r="27" spans="1:5" x14ac:dyDescent="0.3">
      <c r="A27" s="5" t="s">
        <v>20</v>
      </c>
      <c r="B27">
        <v>222</v>
      </c>
      <c r="D27" s="4" t="s">
        <v>14</v>
      </c>
      <c r="E27">
        <v>838</v>
      </c>
    </row>
    <row r="28" spans="1:5" x14ac:dyDescent="0.3">
      <c r="A28" s="5" t="s">
        <v>20</v>
      </c>
      <c r="B28">
        <v>6212</v>
      </c>
      <c r="D28" s="4" t="s">
        <v>14</v>
      </c>
      <c r="E28">
        <v>1000</v>
      </c>
    </row>
    <row r="29" spans="1:5" x14ac:dyDescent="0.3">
      <c r="A29" s="5" t="s">
        <v>20</v>
      </c>
      <c r="B29">
        <v>98</v>
      </c>
      <c r="D29" s="4" t="s">
        <v>14</v>
      </c>
      <c r="E29">
        <v>1482</v>
      </c>
    </row>
    <row r="30" spans="1:5" x14ac:dyDescent="0.3">
      <c r="A30" s="5" t="s">
        <v>20</v>
      </c>
      <c r="B30">
        <v>92</v>
      </c>
      <c r="D30" s="4" t="s">
        <v>14</v>
      </c>
      <c r="E30">
        <v>106</v>
      </c>
    </row>
    <row r="31" spans="1:5" x14ac:dyDescent="0.3">
      <c r="A31" s="5" t="s">
        <v>20</v>
      </c>
      <c r="B31">
        <v>149</v>
      </c>
      <c r="D31" s="4" t="s">
        <v>14</v>
      </c>
      <c r="E31">
        <v>679</v>
      </c>
    </row>
    <row r="32" spans="1:5" x14ac:dyDescent="0.3">
      <c r="A32" s="5" t="s">
        <v>20</v>
      </c>
      <c r="B32">
        <v>2431</v>
      </c>
      <c r="D32" s="4" t="s">
        <v>14</v>
      </c>
      <c r="E32">
        <v>1220</v>
      </c>
    </row>
    <row r="33" spans="1:5" x14ac:dyDescent="0.3">
      <c r="A33" s="5" t="s">
        <v>20</v>
      </c>
      <c r="B33">
        <v>303</v>
      </c>
      <c r="D33" s="4" t="s">
        <v>14</v>
      </c>
      <c r="E33">
        <v>1</v>
      </c>
    </row>
    <row r="34" spans="1:5" x14ac:dyDescent="0.3">
      <c r="A34" s="5" t="s">
        <v>20</v>
      </c>
      <c r="B34">
        <v>209</v>
      </c>
      <c r="D34" s="4" t="s">
        <v>14</v>
      </c>
      <c r="E34">
        <v>37</v>
      </c>
    </row>
    <row r="35" spans="1:5" x14ac:dyDescent="0.3">
      <c r="A35" s="5" t="s">
        <v>20</v>
      </c>
      <c r="B35">
        <v>131</v>
      </c>
      <c r="D35" s="4" t="s">
        <v>14</v>
      </c>
      <c r="E35">
        <v>60</v>
      </c>
    </row>
    <row r="36" spans="1:5" x14ac:dyDescent="0.3">
      <c r="A36" s="5" t="s">
        <v>20</v>
      </c>
      <c r="B36">
        <v>164</v>
      </c>
      <c r="D36" s="4" t="s">
        <v>14</v>
      </c>
      <c r="E36">
        <v>296</v>
      </c>
    </row>
    <row r="37" spans="1:5" x14ac:dyDescent="0.3">
      <c r="A37" s="5" t="s">
        <v>20</v>
      </c>
      <c r="B37">
        <v>201</v>
      </c>
      <c r="D37" s="4" t="s">
        <v>14</v>
      </c>
      <c r="E37">
        <v>3304</v>
      </c>
    </row>
    <row r="38" spans="1:5" x14ac:dyDescent="0.3">
      <c r="A38" s="5" t="s">
        <v>20</v>
      </c>
      <c r="B38">
        <v>211</v>
      </c>
      <c r="D38" s="4" t="s">
        <v>14</v>
      </c>
      <c r="E38">
        <v>73</v>
      </c>
    </row>
    <row r="39" spans="1:5" x14ac:dyDescent="0.3">
      <c r="A39" s="5" t="s">
        <v>20</v>
      </c>
      <c r="B39">
        <v>128</v>
      </c>
      <c r="D39" s="4" t="s">
        <v>14</v>
      </c>
      <c r="E39">
        <v>3387</v>
      </c>
    </row>
    <row r="40" spans="1:5" x14ac:dyDescent="0.3">
      <c r="A40" s="5" t="s">
        <v>20</v>
      </c>
      <c r="B40">
        <v>1600</v>
      </c>
      <c r="D40" s="4" t="s">
        <v>14</v>
      </c>
      <c r="E40">
        <v>662</v>
      </c>
    </row>
    <row r="41" spans="1:5" x14ac:dyDescent="0.3">
      <c r="A41" s="5" t="s">
        <v>20</v>
      </c>
      <c r="B41">
        <v>249</v>
      </c>
      <c r="D41" s="4" t="s">
        <v>14</v>
      </c>
      <c r="E41">
        <v>774</v>
      </c>
    </row>
    <row r="42" spans="1:5" x14ac:dyDescent="0.3">
      <c r="A42" s="5" t="s">
        <v>20</v>
      </c>
      <c r="B42">
        <v>236</v>
      </c>
      <c r="D42" s="4" t="s">
        <v>14</v>
      </c>
      <c r="E42">
        <v>672</v>
      </c>
    </row>
    <row r="43" spans="1:5" x14ac:dyDescent="0.3">
      <c r="A43" s="5" t="s">
        <v>20</v>
      </c>
      <c r="B43">
        <v>4065</v>
      </c>
      <c r="D43" s="4" t="s">
        <v>14</v>
      </c>
      <c r="E43">
        <v>940</v>
      </c>
    </row>
    <row r="44" spans="1:5" x14ac:dyDescent="0.3">
      <c r="A44" s="5" t="s">
        <v>20</v>
      </c>
      <c r="B44">
        <v>246</v>
      </c>
      <c r="D44" s="4" t="s">
        <v>14</v>
      </c>
      <c r="E44">
        <v>117</v>
      </c>
    </row>
    <row r="45" spans="1:5" x14ac:dyDescent="0.3">
      <c r="A45" s="5" t="s">
        <v>20</v>
      </c>
      <c r="B45">
        <v>2475</v>
      </c>
      <c r="D45" s="4" t="s">
        <v>14</v>
      </c>
      <c r="E45">
        <v>115</v>
      </c>
    </row>
    <row r="46" spans="1:5" x14ac:dyDescent="0.3">
      <c r="A46" s="5" t="s">
        <v>20</v>
      </c>
      <c r="B46">
        <v>76</v>
      </c>
      <c r="D46" s="4" t="s">
        <v>14</v>
      </c>
      <c r="E46">
        <v>326</v>
      </c>
    </row>
    <row r="47" spans="1:5" x14ac:dyDescent="0.3">
      <c r="A47" s="5" t="s">
        <v>20</v>
      </c>
      <c r="B47">
        <v>54</v>
      </c>
      <c r="D47" s="4" t="s">
        <v>14</v>
      </c>
      <c r="E47">
        <v>1</v>
      </c>
    </row>
    <row r="48" spans="1:5" x14ac:dyDescent="0.3">
      <c r="A48" s="5" t="s">
        <v>20</v>
      </c>
      <c r="B48">
        <v>88</v>
      </c>
      <c r="D48" s="4" t="s">
        <v>14</v>
      </c>
      <c r="E48">
        <v>1467</v>
      </c>
    </row>
    <row r="49" spans="1:5" x14ac:dyDescent="0.3">
      <c r="A49" s="5" t="s">
        <v>20</v>
      </c>
      <c r="B49">
        <v>85</v>
      </c>
      <c r="D49" s="4" t="s">
        <v>14</v>
      </c>
      <c r="E49">
        <v>5681</v>
      </c>
    </row>
    <row r="50" spans="1:5" x14ac:dyDescent="0.3">
      <c r="A50" s="5" t="s">
        <v>20</v>
      </c>
      <c r="B50">
        <v>170</v>
      </c>
      <c r="D50" s="4" t="s">
        <v>14</v>
      </c>
      <c r="E50">
        <v>1059</v>
      </c>
    </row>
    <row r="51" spans="1:5" x14ac:dyDescent="0.3">
      <c r="A51" s="5" t="s">
        <v>20</v>
      </c>
      <c r="B51">
        <v>330</v>
      </c>
      <c r="D51" s="4" t="s">
        <v>14</v>
      </c>
      <c r="E51">
        <v>1194</v>
      </c>
    </row>
    <row r="52" spans="1:5" x14ac:dyDescent="0.3">
      <c r="A52" s="5" t="s">
        <v>20</v>
      </c>
      <c r="B52">
        <v>127</v>
      </c>
      <c r="D52" s="4" t="s">
        <v>14</v>
      </c>
      <c r="E52">
        <v>30</v>
      </c>
    </row>
    <row r="53" spans="1:5" x14ac:dyDescent="0.3">
      <c r="A53" s="5" t="s">
        <v>20</v>
      </c>
      <c r="B53">
        <v>411</v>
      </c>
      <c r="D53" s="4" t="s">
        <v>14</v>
      </c>
      <c r="E53">
        <v>75</v>
      </c>
    </row>
    <row r="54" spans="1:5" x14ac:dyDescent="0.3">
      <c r="A54" s="5" t="s">
        <v>20</v>
      </c>
      <c r="B54">
        <v>180</v>
      </c>
      <c r="D54" s="4" t="s">
        <v>14</v>
      </c>
      <c r="E54">
        <v>955</v>
      </c>
    </row>
    <row r="55" spans="1:5" x14ac:dyDescent="0.3">
      <c r="A55" s="5" t="s">
        <v>20</v>
      </c>
      <c r="B55">
        <v>374</v>
      </c>
      <c r="D55" s="4" t="s">
        <v>14</v>
      </c>
      <c r="E55">
        <v>67</v>
      </c>
    </row>
    <row r="56" spans="1:5" x14ac:dyDescent="0.3">
      <c r="A56" s="5" t="s">
        <v>20</v>
      </c>
      <c r="B56">
        <v>71</v>
      </c>
      <c r="D56" s="4" t="s">
        <v>14</v>
      </c>
      <c r="E56">
        <v>5</v>
      </c>
    </row>
    <row r="57" spans="1:5" x14ac:dyDescent="0.3">
      <c r="A57" s="5" t="s">
        <v>20</v>
      </c>
      <c r="B57">
        <v>203</v>
      </c>
      <c r="D57" s="4" t="s">
        <v>14</v>
      </c>
      <c r="E57">
        <v>26</v>
      </c>
    </row>
    <row r="58" spans="1:5" x14ac:dyDescent="0.3">
      <c r="A58" s="5" t="s">
        <v>20</v>
      </c>
      <c r="B58">
        <v>113</v>
      </c>
      <c r="D58" s="4" t="s">
        <v>14</v>
      </c>
      <c r="E58">
        <v>1130</v>
      </c>
    </row>
    <row r="59" spans="1:5" x14ac:dyDescent="0.3">
      <c r="A59" s="5" t="s">
        <v>20</v>
      </c>
      <c r="B59">
        <v>96</v>
      </c>
      <c r="D59" s="4" t="s">
        <v>14</v>
      </c>
      <c r="E59">
        <v>782</v>
      </c>
    </row>
    <row r="60" spans="1:5" x14ac:dyDescent="0.3">
      <c r="A60" s="5" t="s">
        <v>20</v>
      </c>
      <c r="B60">
        <v>498</v>
      </c>
      <c r="D60" s="4" t="s">
        <v>14</v>
      </c>
      <c r="E60">
        <v>210</v>
      </c>
    </row>
    <row r="61" spans="1:5" x14ac:dyDescent="0.3">
      <c r="A61" s="5" t="s">
        <v>20</v>
      </c>
      <c r="B61">
        <v>180</v>
      </c>
      <c r="D61" s="4" t="s">
        <v>14</v>
      </c>
      <c r="E61">
        <v>136</v>
      </c>
    </row>
    <row r="62" spans="1:5" x14ac:dyDescent="0.3">
      <c r="A62" s="5" t="s">
        <v>20</v>
      </c>
      <c r="B62">
        <v>27</v>
      </c>
      <c r="D62" s="4" t="s">
        <v>14</v>
      </c>
      <c r="E62">
        <v>86</v>
      </c>
    </row>
    <row r="63" spans="1:5" x14ac:dyDescent="0.3">
      <c r="A63" s="5" t="s">
        <v>20</v>
      </c>
      <c r="B63">
        <v>2331</v>
      </c>
      <c r="D63" s="4" t="s">
        <v>14</v>
      </c>
      <c r="E63">
        <v>19</v>
      </c>
    </row>
    <row r="64" spans="1:5" x14ac:dyDescent="0.3">
      <c r="A64" s="5" t="s">
        <v>20</v>
      </c>
      <c r="B64">
        <v>113</v>
      </c>
      <c r="D64" s="4" t="s">
        <v>14</v>
      </c>
      <c r="E64">
        <v>886</v>
      </c>
    </row>
    <row r="65" spans="1:5" x14ac:dyDescent="0.3">
      <c r="A65" s="5" t="s">
        <v>20</v>
      </c>
      <c r="B65">
        <v>164</v>
      </c>
      <c r="D65" s="4" t="s">
        <v>14</v>
      </c>
      <c r="E65">
        <v>35</v>
      </c>
    </row>
    <row r="66" spans="1:5" x14ac:dyDescent="0.3">
      <c r="A66" s="5" t="s">
        <v>20</v>
      </c>
      <c r="B66">
        <v>164</v>
      </c>
      <c r="D66" s="4" t="s">
        <v>14</v>
      </c>
      <c r="E66">
        <v>24</v>
      </c>
    </row>
    <row r="67" spans="1:5" x14ac:dyDescent="0.3">
      <c r="A67" s="5" t="s">
        <v>20</v>
      </c>
      <c r="B67">
        <v>336</v>
      </c>
      <c r="D67" s="4" t="s">
        <v>14</v>
      </c>
      <c r="E67">
        <v>86</v>
      </c>
    </row>
    <row r="68" spans="1:5" x14ac:dyDescent="0.3">
      <c r="A68" s="5" t="s">
        <v>20</v>
      </c>
      <c r="B68">
        <v>1917</v>
      </c>
      <c r="D68" s="4" t="s">
        <v>14</v>
      </c>
      <c r="E68">
        <v>243</v>
      </c>
    </row>
    <row r="69" spans="1:5" x14ac:dyDescent="0.3">
      <c r="A69" s="5" t="s">
        <v>20</v>
      </c>
      <c r="B69">
        <v>95</v>
      </c>
      <c r="D69" s="4" t="s">
        <v>14</v>
      </c>
      <c r="E69">
        <v>65</v>
      </c>
    </row>
    <row r="70" spans="1:5" x14ac:dyDescent="0.3">
      <c r="A70" s="5" t="s">
        <v>20</v>
      </c>
      <c r="B70">
        <v>147</v>
      </c>
      <c r="D70" s="4" t="s">
        <v>14</v>
      </c>
      <c r="E70">
        <v>100</v>
      </c>
    </row>
    <row r="71" spans="1:5" x14ac:dyDescent="0.3">
      <c r="A71" s="5" t="s">
        <v>20</v>
      </c>
      <c r="B71">
        <v>86</v>
      </c>
      <c r="D71" s="4" t="s">
        <v>14</v>
      </c>
      <c r="E71">
        <v>168</v>
      </c>
    </row>
    <row r="72" spans="1:5" x14ac:dyDescent="0.3">
      <c r="A72" s="5" t="s">
        <v>20</v>
      </c>
      <c r="B72">
        <v>83</v>
      </c>
      <c r="D72" s="4" t="s">
        <v>14</v>
      </c>
      <c r="E72">
        <v>13</v>
      </c>
    </row>
    <row r="73" spans="1:5" x14ac:dyDescent="0.3">
      <c r="A73" s="5" t="s">
        <v>20</v>
      </c>
      <c r="B73">
        <v>676</v>
      </c>
      <c r="D73" s="4" t="s">
        <v>14</v>
      </c>
      <c r="E73">
        <v>1</v>
      </c>
    </row>
    <row r="74" spans="1:5" x14ac:dyDescent="0.3">
      <c r="A74" s="5" t="s">
        <v>20</v>
      </c>
      <c r="B74">
        <v>361</v>
      </c>
      <c r="D74" s="4" t="s">
        <v>14</v>
      </c>
      <c r="E74">
        <v>40</v>
      </c>
    </row>
    <row r="75" spans="1:5" x14ac:dyDescent="0.3">
      <c r="A75" s="5" t="s">
        <v>20</v>
      </c>
      <c r="B75">
        <v>131</v>
      </c>
      <c r="D75" s="4" t="s">
        <v>14</v>
      </c>
      <c r="E75">
        <v>226</v>
      </c>
    </row>
    <row r="76" spans="1:5" x14ac:dyDescent="0.3">
      <c r="A76" s="5" t="s">
        <v>20</v>
      </c>
      <c r="B76">
        <v>126</v>
      </c>
      <c r="D76" s="4" t="s">
        <v>14</v>
      </c>
      <c r="E76">
        <v>1625</v>
      </c>
    </row>
    <row r="77" spans="1:5" x14ac:dyDescent="0.3">
      <c r="A77" s="5" t="s">
        <v>20</v>
      </c>
      <c r="B77">
        <v>275</v>
      </c>
      <c r="D77" s="4" t="s">
        <v>14</v>
      </c>
      <c r="E77">
        <v>143</v>
      </c>
    </row>
    <row r="78" spans="1:5" x14ac:dyDescent="0.3">
      <c r="A78" s="5" t="s">
        <v>20</v>
      </c>
      <c r="B78">
        <v>67</v>
      </c>
      <c r="D78" s="4" t="s">
        <v>14</v>
      </c>
      <c r="E78">
        <v>934</v>
      </c>
    </row>
    <row r="79" spans="1:5" x14ac:dyDescent="0.3">
      <c r="A79" s="5" t="s">
        <v>20</v>
      </c>
      <c r="B79">
        <v>154</v>
      </c>
      <c r="D79" s="4" t="s">
        <v>14</v>
      </c>
      <c r="E79">
        <v>17</v>
      </c>
    </row>
    <row r="80" spans="1:5" x14ac:dyDescent="0.3">
      <c r="A80" s="5" t="s">
        <v>20</v>
      </c>
      <c r="B80">
        <v>1782</v>
      </c>
      <c r="D80" s="4" t="s">
        <v>14</v>
      </c>
      <c r="E80">
        <v>2179</v>
      </c>
    </row>
    <row r="81" spans="1:5" x14ac:dyDescent="0.3">
      <c r="A81" s="5" t="s">
        <v>20</v>
      </c>
      <c r="B81">
        <v>903</v>
      </c>
      <c r="D81" s="4" t="s">
        <v>14</v>
      </c>
      <c r="E81">
        <v>931</v>
      </c>
    </row>
    <row r="82" spans="1:5" x14ac:dyDescent="0.3">
      <c r="A82" s="5" t="s">
        <v>20</v>
      </c>
      <c r="B82">
        <v>94</v>
      </c>
      <c r="D82" s="4" t="s">
        <v>14</v>
      </c>
      <c r="E82">
        <v>92</v>
      </c>
    </row>
    <row r="83" spans="1:5" x14ac:dyDescent="0.3">
      <c r="A83" s="5" t="s">
        <v>20</v>
      </c>
      <c r="B83">
        <v>180</v>
      </c>
      <c r="D83" s="4" t="s">
        <v>14</v>
      </c>
      <c r="E83">
        <v>57</v>
      </c>
    </row>
    <row r="84" spans="1:5" x14ac:dyDescent="0.3">
      <c r="A84" s="5" t="s">
        <v>20</v>
      </c>
      <c r="B84">
        <v>533</v>
      </c>
      <c r="D84" s="4" t="s">
        <v>14</v>
      </c>
      <c r="E84">
        <v>41</v>
      </c>
    </row>
    <row r="85" spans="1:5" x14ac:dyDescent="0.3">
      <c r="A85" s="5" t="s">
        <v>20</v>
      </c>
      <c r="B85">
        <v>2443</v>
      </c>
      <c r="D85" s="4" t="s">
        <v>14</v>
      </c>
      <c r="E85">
        <v>1</v>
      </c>
    </row>
    <row r="86" spans="1:5" x14ac:dyDescent="0.3">
      <c r="A86" s="5" t="s">
        <v>20</v>
      </c>
      <c r="B86">
        <v>89</v>
      </c>
      <c r="D86" s="4" t="s">
        <v>14</v>
      </c>
      <c r="E86">
        <v>101</v>
      </c>
    </row>
    <row r="87" spans="1:5" x14ac:dyDescent="0.3">
      <c r="A87" s="5" t="s">
        <v>20</v>
      </c>
      <c r="B87">
        <v>159</v>
      </c>
      <c r="D87" s="4" t="s">
        <v>14</v>
      </c>
      <c r="E87">
        <v>1335</v>
      </c>
    </row>
    <row r="88" spans="1:5" x14ac:dyDescent="0.3">
      <c r="A88" s="5" t="s">
        <v>20</v>
      </c>
      <c r="B88">
        <v>50</v>
      </c>
      <c r="D88" s="4" t="s">
        <v>14</v>
      </c>
      <c r="E88">
        <v>15</v>
      </c>
    </row>
    <row r="89" spans="1:5" x14ac:dyDescent="0.3">
      <c r="A89" s="5" t="s">
        <v>20</v>
      </c>
      <c r="B89">
        <v>186</v>
      </c>
      <c r="D89" s="4" t="s">
        <v>14</v>
      </c>
      <c r="E89">
        <v>454</v>
      </c>
    </row>
    <row r="90" spans="1:5" x14ac:dyDescent="0.3">
      <c r="A90" s="5" t="s">
        <v>20</v>
      </c>
      <c r="B90">
        <v>1071</v>
      </c>
      <c r="D90" s="4" t="s">
        <v>14</v>
      </c>
      <c r="E90">
        <v>3182</v>
      </c>
    </row>
    <row r="91" spans="1:5" x14ac:dyDescent="0.3">
      <c r="A91" s="5" t="s">
        <v>20</v>
      </c>
      <c r="B91">
        <v>117</v>
      </c>
      <c r="D91" s="4" t="s">
        <v>14</v>
      </c>
      <c r="E91">
        <v>15</v>
      </c>
    </row>
    <row r="92" spans="1:5" x14ac:dyDescent="0.3">
      <c r="A92" s="5" t="s">
        <v>20</v>
      </c>
      <c r="B92">
        <v>70</v>
      </c>
      <c r="D92" s="4" t="s">
        <v>14</v>
      </c>
      <c r="E92">
        <v>133</v>
      </c>
    </row>
    <row r="93" spans="1:5" x14ac:dyDescent="0.3">
      <c r="A93" s="5" t="s">
        <v>20</v>
      </c>
      <c r="B93">
        <v>135</v>
      </c>
      <c r="D93" s="4" t="s">
        <v>14</v>
      </c>
      <c r="E93">
        <v>2062</v>
      </c>
    </row>
    <row r="94" spans="1:5" x14ac:dyDescent="0.3">
      <c r="A94" s="5" t="s">
        <v>20</v>
      </c>
      <c r="B94">
        <v>768</v>
      </c>
      <c r="D94" s="4" t="s">
        <v>14</v>
      </c>
      <c r="E94">
        <v>29</v>
      </c>
    </row>
    <row r="95" spans="1:5" x14ac:dyDescent="0.3">
      <c r="A95" s="5" t="s">
        <v>20</v>
      </c>
      <c r="B95">
        <v>199</v>
      </c>
      <c r="D95" s="4" t="s">
        <v>14</v>
      </c>
      <c r="E95">
        <v>132</v>
      </c>
    </row>
    <row r="96" spans="1:5" x14ac:dyDescent="0.3">
      <c r="A96" s="5" t="s">
        <v>20</v>
      </c>
      <c r="B96">
        <v>107</v>
      </c>
      <c r="D96" s="4" t="s">
        <v>14</v>
      </c>
      <c r="E96">
        <v>137</v>
      </c>
    </row>
    <row r="97" spans="1:5" x14ac:dyDescent="0.3">
      <c r="A97" s="5" t="s">
        <v>20</v>
      </c>
      <c r="B97">
        <v>195</v>
      </c>
      <c r="D97" s="4" t="s">
        <v>14</v>
      </c>
      <c r="E97">
        <v>908</v>
      </c>
    </row>
    <row r="98" spans="1:5" x14ac:dyDescent="0.3">
      <c r="A98" s="5" t="s">
        <v>20</v>
      </c>
      <c r="B98">
        <v>3376</v>
      </c>
      <c r="D98" s="4" t="s">
        <v>14</v>
      </c>
      <c r="E98">
        <v>10</v>
      </c>
    </row>
    <row r="99" spans="1:5" x14ac:dyDescent="0.3">
      <c r="A99" s="5" t="s">
        <v>20</v>
      </c>
      <c r="B99">
        <v>41</v>
      </c>
      <c r="D99" s="4" t="s">
        <v>14</v>
      </c>
      <c r="E99">
        <v>1910</v>
      </c>
    </row>
    <row r="100" spans="1:5" x14ac:dyDescent="0.3">
      <c r="A100" s="5" t="s">
        <v>20</v>
      </c>
      <c r="B100">
        <v>1821</v>
      </c>
      <c r="D100" s="4" t="s">
        <v>14</v>
      </c>
      <c r="E100">
        <v>38</v>
      </c>
    </row>
    <row r="101" spans="1:5" x14ac:dyDescent="0.3">
      <c r="A101" s="5" t="s">
        <v>20</v>
      </c>
      <c r="B101">
        <v>164</v>
      </c>
      <c r="D101" s="4" t="s">
        <v>14</v>
      </c>
      <c r="E101">
        <v>104</v>
      </c>
    </row>
    <row r="102" spans="1:5" x14ac:dyDescent="0.3">
      <c r="A102" s="5" t="s">
        <v>20</v>
      </c>
      <c r="B102">
        <v>157</v>
      </c>
      <c r="D102" s="4" t="s">
        <v>14</v>
      </c>
      <c r="E102">
        <v>49</v>
      </c>
    </row>
    <row r="103" spans="1:5" x14ac:dyDescent="0.3">
      <c r="A103" s="5" t="s">
        <v>20</v>
      </c>
      <c r="B103">
        <v>246</v>
      </c>
      <c r="D103" s="4" t="s">
        <v>14</v>
      </c>
      <c r="E103">
        <v>1</v>
      </c>
    </row>
    <row r="104" spans="1:5" x14ac:dyDescent="0.3">
      <c r="A104" s="5" t="s">
        <v>20</v>
      </c>
      <c r="B104">
        <v>1396</v>
      </c>
      <c r="D104" s="4" t="s">
        <v>14</v>
      </c>
      <c r="E104">
        <v>245</v>
      </c>
    </row>
    <row r="105" spans="1:5" x14ac:dyDescent="0.3">
      <c r="A105" s="5" t="s">
        <v>20</v>
      </c>
      <c r="B105">
        <v>2506</v>
      </c>
      <c r="D105" s="4" t="s">
        <v>14</v>
      </c>
      <c r="E105">
        <v>32</v>
      </c>
    </row>
    <row r="106" spans="1:5" x14ac:dyDescent="0.3">
      <c r="A106" s="5" t="s">
        <v>20</v>
      </c>
      <c r="B106">
        <v>244</v>
      </c>
      <c r="D106" s="4" t="s">
        <v>14</v>
      </c>
      <c r="E106">
        <v>7</v>
      </c>
    </row>
    <row r="107" spans="1:5" x14ac:dyDescent="0.3">
      <c r="A107" s="5" t="s">
        <v>20</v>
      </c>
      <c r="B107">
        <v>146</v>
      </c>
      <c r="D107" s="4" t="s">
        <v>14</v>
      </c>
      <c r="E107">
        <v>803</v>
      </c>
    </row>
    <row r="108" spans="1:5" x14ac:dyDescent="0.3">
      <c r="A108" s="5" t="s">
        <v>20</v>
      </c>
      <c r="B108">
        <v>1267</v>
      </c>
      <c r="D108" s="4" t="s">
        <v>14</v>
      </c>
      <c r="E108">
        <v>16</v>
      </c>
    </row>
    <row r="109" spans="1:5" x14ac:dyDescent="0.3">
      <c r="A109" s="5" t="s">
        <v>20</v>
      </c>
      <c r="B109">
        <v>1561</v>
      </c>
      <c r="D109" s="4" t="s">
        <v>14</v>
      </c>
      <c r="E109">
        <v>31</v>
      </c>
    </row>
    <row r="110" spans="1:5" x14ac:dyDescent="0.3">
      <c r="A110" s="5" t="s">
        <v>20</v>
      </c>
      <c r="B110">
        <v>48</v>
      </c>
      <c r="D110" s="4" t="s">
        <v>14</v>
      </c>
      <c r="E110">
        <v>108</v>
      </c>
    </row>
    <row r="111" spans="1:5" x14ac:dyDescent="0.3">
      <c r="A111" s="5" t="s">
        <v>20</v>
      </c>
      <c r="B111">
        <v>2739</v>
      </c>
      <c r="D111" s="4" t="s">
        <v>14</v>
      </c>
      <c r="E111">
        <v>30</v>
      </c>
    </row>
    <row r="112" spans="1:5" x14ac:dyDescent="0.3">
      <c r="A112" s="5" t="s">
        <v>20</v>
      </c>
      <c r="B112">
        <v>3537</v>
      </c>
      <c r="D112" s="4" t="s">
        <v>14</v>
      </c>
      <c r="E112">
        <v>17</v>
      </c>
    </row>
    <row r="113" spans="1:5" x14ac:dyDescent="0.3">
      <c r="A113" s="5" t="s">
        <v>20</v>
      </c>
      <c r="B113">
        <v>2107</v>
      </c>
      <c r="D113" s="4" t="s">
        <v>14</v>
      </c>
      <c r="E113">
        <v>80</v>
      </c>
    </row>
    <row r="114" spans="1:5" x14ac:dyDescent="0.3">
      <c r="A114" s="5" t="s">
        <v>20</v>
      </c>
      <c r="B114">
        <v>3318</v>
      </c>
      <c r="D114" s="4" t="s">
        <v>14</v>
      </c>
      <c r="E114">
        <v>2468</v>
      </c>
    </row>
    <row r="115" spans="1:5" x14ac:dyDescent="0.3">
      <c r="A115" s="5" t="s">
        <v>20</v>
      </c>
      <c r="B115">
        <v>340</v>
      </c>
      <c r="D115" s="4" t="s">
        <v>14</v>
      </c>
      <c r="E115">
        <v>26</v>
      </c>
    </row>
    <row r="116" spans="1:5" x14ac:dyDescent="0.3">
      <c r="A116" s="5" t="s">
        <v>20</v>
      </c>
      <c r="B116">
        <v>1442</v>
      </c>
      <c r="D116" s="4" t="s">
        <v>14</v>
      </c>
      <c r="E116">
        <v>73</v>
      </c>
    </row>
    <row r="117" spans="1:5" x14ac:dyDescent="0.3">
      <c r="A117" s="5" t="s">
        <v>20</v>
      </c>
      <c r="B117">
        <v>126</v>
      </c>
      <c r="D117" s="4" t="s">
        <v>14</v>
      </c>
      <c r="E117">
        <v>128</v>
      </c>
    </row>
    <row r="118" spans="1:5" x14ac:dyDescent="0.3">
      <c r="A118" s="5" t="s">
        <v>20</v>
      </c>
      <c r="B118">
        <v>524</v>
      </c>
      <c r="D118" s="4" t="s">
        <v>14</v>
      </c>
      <c r="E118">
        <v>33</v>
      </c>
    </row>
    <row r="119" spans="1:5" x14ac:dyDescent="0.3">
      <c r="A119" s="5" t="s">
        <v>20</v>
      </c>
      <c r="B119">
        <v>1989</v>
      </c>
      <c r="D119" s="4" t="s">
        <v>14</v>
      </c>
      <c r="E119">
        <v>1072</v>
      </c>
    </row>
    <row r="120" spans="1:5" x14ac:dyDescent="0.3">
      <c r="A120" s="5" t="s">
        <v>20</v>
      </c>
      <c r="B120">
        <v>157</v>
      </c>
      <c r="D120" s="4" t="s">
        <v>14</v>
      </c>
      <c r="E120">
        <v>393</v>
      </c>
    </row>
    <row r="121" spans="1:5" x14ac:dyDescent="0.3">
      <c r="A121" s="5" t="s">
        <v>20</v>
      </c>
      <c r="B121">
        <v>4498</v>
      </c>
      <c r="D121" s="4" t="s">
        <v>14</v>
      </c>
      <c r="E121">
        <v>1257</v>
      </c>
    </row>
    <row r="122" spans="1:5" x14ac:dyDescent="0.3">
      <c r="A122" s="5" t="s">
        <v>20</v>
      </c>
      <c r="B122">
        <v>80</v>
      </c>
      <c r="D122" s="4" t="s">
        <v>14</v>
      </c>
      <c r="E122">
        <v>328</v>
      </c>
    </row>
    <row r="123" spans="1:5" x14ac:dyDescent="0.3">
      <c r="A123" s="5" t="s">
        <v>20</v>
      </c>
      <c r="B123">
        <v>43</v>
      </c>
      <c r="D123" s="4" t="s">
        <v>14</v>
      </c>
      <c r="E123">
        <v>147</v>
      </c>
    </row>
    <row r="124" spans="1:5" x14ac:dyDescent="0.3">
      <c r="A124" s="5" t="s">
        <v>20</v>
      </c>
      <c r="B124">
        <v>2053</v>
      </c>
      <c r="D124" s="4" t="s">
        <v>14</v>
      </c>
      <c r="E124">
        <v>830</v>
      </c>
    </row>
    <row r="125" spans="1:5" x14ac:dyDescent="0.3">
      <c r="A125" s="5" t="s">
        <v>20</v>
      </c>
      <c r="B125">
        <v>168</v>
      </c>
      <c r="D125" s="4" t="s">
        <v>14</v>
      </c>
      <c r="E125">
        <v>331</v>
      </c>
    </row>
    <row r="126" spans="1:5" x14ac:dyDescent="0.3">
      <c r="A126" s="5" t="s">
        <v>20</v>
      </c>
      <c r="B126">
        <v>4289</v>
      </c>
      <c r="D126" s="4" t="s">
        <v>14</v>
      </c>
      <c r="E126">
        <v>25</v>
      </c>
    </row>
    <row r="127" spans="1:5" x14ac:dyDescent="0.3">
      <c r="A127" s="5" t="s">
        <v>20</v>
      </c>
      <c r="B127">
        <v>165</v>
      </c>
      <c r="D127" s="4" t="s">
        <v>14</v>
      </c>
      <c r="E127">
        <v>3483</v>
      </c>
    </row>
    <row r="128" spans="1:5" x14ac:dyDescent="0.3">
      <c r="A128" s="5" t="s">
        <v>20</v>
      </c>
      <c r="B128">
        <v>1815</v>
      </c>
      <c r="D128" s="4" t="s">
        <v>14</v>
      </c>
      <c r="E128">
        <v>923</v>
      </c>
    </row>
    <row r="129" spans="1:5" x14ac:dyDescent="0.3">
      <c r="A129" s="5" t="s">
        <v>20</v>
      </c>
      <c r="B129">
        <v>397</v>
      </c>
      <c r="D129" s="4" t="s">
        <v>14</v>
      </c>
      <c r="E129">
        <v>1</v>
      </c>
    </row>
    <row r="130" spans="1:5" x14ac:dyDescent="0.3">
      <c r="A130" s="5" t="s">
        <v>20</v>
      </c>
      <c r="B130">
        <v>1539</v>
      </c>
      <c r="D130" s="4" t="s">
        <v>14</v>
      </c>
      <c r="E130">
        <v>33</v>
      </c>
    </row>
    <row r="131" spans="1:5" x14ac:dyDescent="0.3">
      <c r="A131" s="5" t="s">
        <v>20</v>
      </c>
      <c r="B131">
        <v>138</v>
      </c>
      <c r="D131" s="4" t="s">
        <v>14</v>
      </c>
      <c r="E131">
        <v>40</v>
      </c>
    </row>
    <row r="132" spans="1:5" x14ac:dyDescent="0.3">
      <c r="A132" s="5" t="s">
        <v>20</v>
      </c>
      <c r="B132">
        <v>3594</v>
      </c>
      <c r="D132" s="4" t="s">
        <v>14</v>
      </c>
      <c r="E132">
        <v>23</v>
      </c>
    </row>
    <row r="133" spans="1:5" x14ac:dyDescent="0.3">
      <c r="A133" s="5" t="s">
        <v>20</v>
      </c>
      <c r="B133">
        <v>5880</v>
      </c>
      <c r="D133" s="4" t="s">
        <v>14</v>
      </c>
      <c r="E133">
        <v>75</v>
      </c>
    </row>
    <row r="134" spans="1:5" x14ac:dyDescent="0.3">
      <c r="A134" s="5" t="s">
        <v>20</v>
      </c>
      <c r="B134">
        <v>112</v>
      </c>
      <c r="D134" s="4" t="s">
        <v>14</v>
      </c>
      <c r="E134">
        <v>2176</v>
      </c>
    </row>
    <row r="135" spans="1:5" x14ac:dyDescent="0.3">
      <c r="A135" s="5" t="s">
        <v>20</v>
      </c>
      <c r="B135">
        <v>943</v>
      </c>
      <c r="D135" s="4" t="s">
        <v>14</v>
      </c>
      <c r="E135">
        <v>441</v>
      </c>
    </row>
    <row r="136" spans="1:5" x14ac:dyDescent="0.3">
      <c r="A136" s="5" t="s">
        <v>20</v>
      </c>
      <c r="B136">
        <v>2468</v>
      </c>
      <c r="D136" s="4" t="s">
        <v>14</v>
      </c>
      <c r="E136">
        <v>25</v>
      </c>
    </row>
    <row r="137" spans="1:5" x14ac:dyDescent="0.3">
      <c r="A137" s="5" t="s">
        <v>20</v>
      </c>
      <c r="B137">
        <v>2551</v>
      </c>
      <c r="D137" s="4" t="s">
        <v>14</v>
      </c>
      <c r="E137">
        <v>127</v>
      </c>
    </row>
    <row r="138" spans="1:5" x14ac:dyDescent="0.3">
      <c r="A138" s="5" t="s">
        <v>20</v>
      </c>
      <c r="B138">
        <v>101</v>
      </c>
      <c r="D138" s="4" t="s">
        <v>14</v>
      </c>
      <c r="E138">
        <v>355</v>
      </c>
    </row>
    <row r="139" spans="1:5" x14ac:dyDescent="0.3">
      <c r="A139" s="5" t="s">
        <v>20</v>
      </c>
      <c r="B139">
        <v>92</v>
      </c>
      <c r="D139" s="4" t="s">
        <v>14</v>
      </c>
      <c r="E139">
        <v>44</v>
      </c>
    </row>
    <row r="140" spans="1:5" x14ac:dyDescent="0.3">
      <c r="A140" s="5" t="s">
        <v>20</v>
      </c>
      <c r="B140">
        <v>62</v>
      </c>
      <c r="D140" s="4" t="s">
        <v>14</v>
      </c>
      <c r="E140">
        <v>67</v>
      </c>
    </row>
    <row r="141" spans="1:5" x14ac:dyDescent="0.3">
      <c r="A141" s="5" t="s">
        <v>20</v>
      </c>
      <c r="B141">
        <v>149</v>
      </c>
      <c r="D141" s="4" t="s">
        <v>14</v>
      </c>
      <c r="E141">
        <v>1068</v>
      </c>
    </row>
    <row r="142" spans="1:5" x14ac:dyDescent="0.3">
      <c r="A142" s="5" t="s">
        <v>20</v>
      </c>
      <c r="B142">
        <v>329</v>
      </c>
      <c r="D142" s="4" t="s">
        <v>14</v>
      </c>
      <c r="E142">
        <v>424</v>
      </c>
    </row>
    <row r="143" spans="1:5" x14ac:dyDescent="0.3">
      <c r="A143" s="5" t="s">
        <v>20</v>
      </c>
      <c r="B143">
        <v>97</v>
      </c>
      <c r="D143" s="4" t="s">
        <v>14</v>
      </c>
      <c r="E143">
        <v>151</v>
      </c>
    </row>
    <row r="144" spans="1:5" x14ac:dyDescent="0.3">
      <c r="A144" s="5" t="s">
        <v>20</v>
      </c>
      <c r="B144">
        <v>1784</v>
      </c>
      <c r="D144" s="4" t="s">
        <v>14</v>
      </c>
      <c r="E144">
        <v>1608</v>
      </c>
    </row>
    <row r="145" spans="1:5" x14ac:dyDescent="0.3">
      <c r="A145" s="5" t="s">
        <v>20</v>
      </c>
      <c r="B145">
        <v>1684</v>
      </c>
      <c r="D145" s="4" t="s">
        <v>14</v>
      </c>
      <c r="E145">
        <v>941</v>
      </c>
    </row>
    <row r="146" spans="1:5" x14ac:dyDescent="0.3">
      <c r="A146" s="5" t="s">
        <v>20</v>
      </c>
      <c r="B146">
        <v>250</v>
      </c>
      <c r="D146" s="4" t="s">
        <v>14</v>
      </c>
      <c r="E146">
        <v>1</v>
      </c>
    </row>
    <row r="147" spans="1:5" x14ac:dyDescent="0.3">
      <c r="A147" s="5" t="s">
        <v>20</v>
      </c>
      <c r="B147">
        <v>238</v>
      </c>
      <c r="D147" s="4" t="s">
        <v>14</v>
      </c>
      <c r="E147">
        <v>40</v>
      </c>
    </row>
    <row r="148" spans="1:5" x14ac:dyDescent="0.3">
      <c r="A148" s="5" t="s">
        <v>20</v>
      </c>
      <c r="B148">
        <v>53</v>
      </c>
      <c r="D148" s="4" t="s">
        <v>14</v>
      </c>
      <c r="E148">
        <v>3015</v>
      </c>
    </row>
    <row r="149" spans="1:5" x14ac:dyDescent="0.3">
      <c r="A149" s="5" t="s">
        <v>20</v>
      </c>
      <c r="B149">
        <v>214</v>
      </c>
      <c r="D149" s="4" t="s">
        <v>14</v>
      </c>
      <c r="E149">
        <v>435</v>
      </c>
    </row>
    <row r="150" spans="1:5" x14ac:dyDescent="0.3">
      <c r="A150" s="5" t="s">
        <v>20</v>
      </c>
      <c r="B150">
        <v>222</v>
      </c>
      <c r="D150" s="4" t="s">
        <v>14</v>
      </c>
      <c r="E150">
        <v>714</v>
      </c>
    </row>
    <row r="151" spans="1:5" x14ac:dyDescent="0.3">
      <c r="A151" s="5" t="s">
        <v>20</v>
      </c>
      <c r="B151">
        <v>1884</v>
      </c>
      <c r="D151" s="4" t="s">
        <v>14</v>
      </c>
      <c r="E151">
        <v>5497</v>
      </c>
    </row>
    <row r="152" spans="1:5" x14ac:dyDescent="0.3">
      <c r="A152" s="5" t="s">
        <v>20</v>
      </c>
      <c r="B152">
        <v>218</v>
      </c>
      <c r="D152" s="4" t="s">
        <v>14</v>
      </c>
      <c r="E152">
        <v>418</v>
      </c>
    </row>
    <row r="153" spans="1:5" x14ac:dyDescent="0.3">
      <c r="A153" s="5" t="s">
        <v>20</v>
      </c>
      <c r="B153">
        <v>6465</v>
      </c>
      <c r="D153" s="4" t="s">
        <v>14</v>
      </c>
      <c r="E153">
        <v>1439</v>
      </c>
    </row>
    <row r="154" spans="1:5" x14ac:dyDescent="0.3">
      <c r="A154" s="5" t="s">
        <v>20</v>
      </c>
      <c r="B154">
        <v>59</v>
      </c>
      <c r="D154" s="4" t="s">
        <v>14</v>
      </c>
      <c r="E154">
        <v>15</v>
      </c>
    </row>
    <row r="155" spans="1:5" x14ac:dyDescent="0.3">
      <c r="A155" s="5" t="s">
        <v>20</v>
      </c>
      <c r="B155">
        <v>88</v>
      </c>
      <c r="D155" s="4" t="s">
        <v>14</v>
      </c>
      <c r="E155">
        <v>1999</v>
      </c>
    </row>
    <row r="156" spans="1:5" x14ac:dyDescent="0.3">
      <c r="A156" s="5" t="s">
        <v>20</v>
      </c>
      <c r="B156">
        <v>1697</v>
      </c>
      <c r="D156" s="4" t="s">
        <v>14</v>
      </c>
      <c r="E156">
        <v>118</v>
      </c>
    </row>
    <row r="157" spans="1:5" x14ac:dyDescent="0.3">
      <c r="A157" s="5" t="s">
        <v>20</v>
      </c>
      <c r="B157">
        <v>92</v>
      </c>
      <c r="D157" s="4" t="s">
        <v>14</v>
      </c>
      <c r="E157">
        <v>162</v>
      </c>
    </row>
    <row r="158" spans="1:5" x14ac:dyDescent="0.3">
      <c r="A158" s="5" t="s">
        <v>20</v>
      </c>
      <c r="B158">
        <v>186</v>
      </c>
      <c r="D158" s="4" t="s">
        <v>14</v>
      </c>
      <c r="E158">
        <v>83</v>
      </c>
    </row>
    <row r="159" spans="1:5" x14ac:dyDescent="0.3">
      <c r="A159" s="5" t="s">
        <v>20</v>
      </c>
      <c r="B159">
        <v>138</v>
      </c>
      <c r="D159" s="4" t="s">
        <v>14</v>
      </c>
      <c r="E159">
        <v>747</v>
      </c>
    </row>
    <row r="160" spans="1:5" x14ac:dyDescent="0.3">
      <c r="A160" s="5" t="s">
        <v>20</v>
      </c>
      <c r="B160">
        <v>261</v>
      </c>
      <c r="D160" s="4" t="s">
        <v>14</v>
      </c>
      <c r="E160">
        <v>84</v>
      </c>
    </row>
    <row r="161" spans="1:5" x14ac:dyDescent="0.3">
      <c r="A161" s="5" t="s">
        <v>20</v>
      </c>
      <c r="B161">
        <v>107</v>
      </c>
      <c r="D161" s="4" t="s">
        <v>14</v>
      </c>
      <c r="E161">
        <v>91</v>
      </c>
    </row>
    <row r="162" spans="1:5" x14ac:dyDescent="0.3">
      <c r="A162" s="5" t="s">
        <v>20</v>
      </c>
      <c r="B162">
        <v>199</v>
      </c>
      <c r="D162" s="4" t="s">
        <v>14</v>
      </c>
      <c r="E162">
        <v>792</v>
      </c>
    </row>
    <row r="163" spans="1:5" x14ac:dyDescent="0.3">
      <c r="A163" s="5" t="s">
        <v>20</v>
      </c>
      <c r="B163">
        <v>5512</v>
      </c>
      <c r="D163" s="4" t="s">
        <v>14</v>
      </c>
      <c r="E163">
        <v>32</v>
      </c>
    </row>
    <row r="164" spans="1:5" x14ac:dyDescent="0.3">
      <c r="A164" s="5" t="s">
        <v>20</v>
      </c>
      <c r="B164">
        <v>86</v>
      </c>
      <c r="D164" s="4" t="s">
        <v>14</v>
      </c>
      <c r="E164">
        <v>186</v>
      </c>
    </row>
    <row r="165" spans="1:5" x14ac:dyDescent="0.3">
      <c r="A165" s="5" t="s">
        <v>20</v>
      </c>
      <c r="B165">
        <v>2768</v>
      </c>
      <c r="D165" s="4" t="s">
        <v>14</v>
      </c>
      <c r="E165">
        <v>605</v>
      </c>
    </row>
    <row r="166" spans="1:5" x14ac:dyDescent="0.3">
      <c r="A166" s="5" t="s">
        <v>20</v>
      </c>
      <c r="B166">
        <v>48</v>
      </c>
      <c r="D166" s="4" t="s">
        <v>14</v>
      </c>
      <c r="E166">
        <v>1</v>
      </c>
    </row>
    <row r="167" spans="1:5" x14ac:dyDescent="0.3">
      <c r="A167" s="5" t="s">
        <v>20</v>
      </c>
      <c r="B167">
        <v>87</v>
      </c>
      <c r="D167" s="4" t="s">
        <v>14</v>
      </c>
      <c r="E167">
        <v>31</v>
      </c>
    </row>
    <row r="168" spans="1:5" x14ac:dyDescent="0.3">
      <c r="A168" s="5" t="s">
        <v>20</v>
      </c>
      <c r="B168">
        <v>1894</v>
      </c>
      <c r="D168" s="4" t="s">
        <v>14</v>
      </c>
      <c r="E168">
        <v>1181</v>
      </c>
    </row>
    <row r="169" spans="1:5" x14ac:dyDescent="0.3">
      <c r="A169" s="5" t="s">
        <v>20</v>
      </c>
      <c r="B169">
        <v>282</v>
      </c>
      <c r="D169" s="4" t="s">
        <v>14</v>
      </c>
      <c r="E169">
        <v>39</v>
      </c>
    </row>
    <row r="170" spans="1:5" x14ac:dyDescent="0.3">
      <c r="A170" s="5" t="s">
        <v>20</v>
      </c>
      <c r="B170">
        <v>116</v>
      </c>
      <c r="D170" s="4" t="s">
        <v>14</v>
      </c>
      <c r="E170">
        <v>46</v>
      </c>
    </row>
    <row r="171" spans="1:5" x14ac:dyDescent="0.3">
      <c r="A171" s="5" t="s">
        <v>20</v>
      </c>
      <c r="B171">
        <v>83</v>
      </c>
      <c r="D171" s="4" t="s">
        <v>14</v>
      </c>
      <c r="E171">
        <v>105</v>
      </c>
    </row>
    <row r="172" spans="1:5" x14ac:dyDescent="0.3">
      <c r="A172" s="5" t="s">
        <v>20</v>
      </c>
      <c r="B172">
        <v>91</v>
      </c>
      <c r="D172" s="4" t="s">
        <v>14</v>
      </c>
      <c r="E172">
        <v>535</v>
      </c>
    </row>
    <row r="173" spans="1:5" x14ac:dyDescent="0.3">
      <c r="A173" s="5" t="s">
        <v>20</v>
      </c>
      <c r="B173">
        <v>546</v>
      </c>
      <c r="D173" s="4" t="s">
        <v>14</v>
      </c>
      <c r="E173">
        <v>16</v>
      </c>
    </row>
    <row r="174" spans="1:5" x14ac:dyDescent="0.3">
      <c r="A174" s="5" t="s">
        <v>20</v>
      </c>
      <c r="B174">
        <v>393</v>
      </c>
      <c r="D174" s="4" t="s">
        <v>14</v>
      </c>
      <c r="E174">
        <v>575</v>
      </c>
    </row>
    <row r="175" spans="1:5" x14ac:dyDescent="0.3">
      <c r="A175" s="5" t="s">
        <v>20</v>
      </c>
      <c r="B175">
        <v>133</v>
      </c>
      <c r="D175" s="4" t="s">
        <v>14</v>
      </c>
      <c r="E175">
        <v>1120</v>
      </c>
    </row>
    <row r="176" spans="1:5" x14ac:dyDescent="0.3">
      <c r="A176" s="5" t="s">
        <v>20</v>
      </c>
      <c r="B176">
        <v>254</v>
      </c>
      <c r="D176" s="4" t="s">
        <v>14</v>
      </c>
      <c r="E176">
        <v>113</v>
      </c>
    </row>
    <row r="177" spans="1:5" x14ac:dyDescent="0.3">
      <c r="A177" s="5" t="s">
        <v>20</v>
      </c>
      <c r="B177">
        <v>176</v>
      </c>
      <c r="D177" s="4" t="s">
        <v>14</v>
      </c>
      <c r="E177">
        <v>1538</v>
      </c>
    </row>
    <row r="178" spans="1:5" x14ac:dyDescent="0.3">
      <c r="A178" s="5" t="s">
        <v>20</v>
      </c>
      <c r="B178">
        <v>337</v>
      </c>
      <c r="D178" s="4" t="s">
        <v>14</v>
      </c>
      <c r="E178">
        <v>9</v>
      </c>
    </row>
    <row r="179" spans="1:5" x14ac:dyDescent="0.3">
      <c r="A179" s="5" t="s">
        <v>20</v>
      </c>
      <c r="B179">
        <v>107</v>
      </c>
      <c r="D179" s="4" t="s">
        <v>14</v>
      </c>
      <c r="E179">
        <v>554</v>
      </c>
    </row>
    <row r="180" spans="1:5" x14ac:dyDescent="0.3">
      <c r="A180" s="5" t="s">
        <v>20</v>
      </c>
      <c r="B180">
        <v>183</v>
      </c>
      <c r="D180" s="4" t="s">
        <v>14</v>
      </c>
      <c r="E180">
        <v>648</v>
      </c>
    </row>
    <row r="181" spans="1:5" x14ac:dyDescent="0.3">
      <c r="A181" s="5" t="s">
        <v>20</v>
      </c>
      <c r="B181">
        <v>72</v>
      </c>
      <c r="D181" s="4" t="s">
        <v>14</v>
      </c>
      <c r="E181">
        <v>21</v>
      </c>
    </row>
    <row r="182" spans="1:5" x14ac:dyDescent="0.3">
      <c r="A182" s="5" t="s">
        <v>20</v>
      </c>
      <c r="B182">
        <v>295</v>
      </c>
      <c r="D182" s="4" t="s">
        <v>14</v>
      </c>
      <c r="E182">
        <v>54</v>
      </c>
    </row>
    <row r="183" spans="1:5" x14ac:dyDescent="0.3">
      <c r="A183" s="5" t="s">
        <v>20</v>
      </c>
      <c r="B183">
        <v>142</v>
      </c>
      <c r="D183" s="4" t="s">
        <v>14</v>
      </c>
      <c r="E183">
        <v>120</v>
      </c>
    </row>
    <row r="184" spans="1:5" x14ac:dyDescent="0.3">
      <c r="A184" s="5" t="s">
        <v>20</v>
      </c>
      <c r="B184">
        <v>85</v>
      </c>
      <c r="D184" s="4" t="s">
        <v>14</v>
      </c>
      <c r="E184">
        <v>579</v>
      </c>
    </row>
    <row r="185" spans="1:5" x14ac:dyDescent="0.3">
      <c r="A185" s="5" t="s">
        <v>20</v>
      </c>
      <c r="B185">
        <v>659</v>
      </c>
      <c r="D185" s="4" t="s">
        <v>14</v>
      </c>
      <c r="E185">
        <v>2072</v>
      </c>
    </row>
    <row r="186" spans="1:5" x14ac:dyDescent="0.3">
      <c r="A186" s="5" t="s">
        <v>20</v>
      </c>
      <c r="B186">
        <v>121</v>
      </c>
      <c r="D186" s="4" t="s">
        <v>14</v>
      </c>
      <c r="E186">
        <v>0</v>
      </c>
    </row>
    <row r="187" spans="1:5" x14ac:dyDescent="0.3">
      <c r="A187" s="5" t="s">
        <v>20</v>
      </c>
      <c r="B187">
        <v>3742</v>
      </c>
      <c r="D187" s="4" t="s">
        <v>14</v>
      </c>
      <c r="E187">
        <v>1796</v>
      </c>
    </row>
    <row r="188" spans="1:5" x14ac:dyDescent="0.3">
      <c r="A188" s="5" t="s">
        <v>20</v>
      </c>
      <c r="B188">
        <v>223</v>
      </c>
      <c r="D188" s="4" t="s">
        <v>14</v>
      </c>
      <c r="E188">
        <v>62</v>
      </c>
    </row>
    <row r="189" spans="1:5" x14ac:dyDescent="0.3">
      <c r="A189" s="5" t="s">
        <v>20</v>
      </c>
      <c r="B189">
        <v>133</v>
      </c>
      <c r="D189" s="4" t="s">
        <v>14</v>
      </c>
      <c r="E189">
        <v>347</v>
      </c>
    </row>
    <row r="190" spans="1:5" x14ac:dyDescent="0.3">
      <c r="A190" s="5" t="s">
        <v>20</v>
      </c>
      <c r="B190">
        <v>5168</v>
      </c>
      <c r="D190" s="4" t="s">
        <v>14</v>
      </c>
      <c r="E190">
        <v>19</v>
      </c>
    </row>
    <row r="191" spans="1:5" x14ac:dyDescent="0.3">
      <c r="A191" s="5" t="s">
        <v>20</v>
      </c>
      <c r="B191">
        <v>307</v>
      </c>
      <c r="D191" s="4" t="s">
        <v>14</v>
      </c>
      <c r="E191">
        <v>1258</v>
      </c>
    </row>
    <row r="192" spans="1:5" x14ac:dyDescent="0.3">
      <c r="A192" s="5" t="s">
        <v>20</v>
      </c>
      <c r="B192">
        <v>2441</v>
      </c>
      <c r="D192" s="4" t="s">
        <v>14</v>
      </c>
      <c r="E192">
        <v>362</v>
      </c>
    </row>
    <row r="193" spans="1:5" x14ac:dyDescent="0.3">
      <c r="A193" s="5" t="s">
        <v>20</v>
      </c>
      <c r="B193">
        <v>1385</v>
      </c>
      <c r="D193" s="4" t="s">
        <v>14</v>
      </c>
      <c r="E193">
        <v>133</v>
      </c>
    </row>
    <row r="194" spans="1:5" x14ac:dyDescent="0.3">
      <c r="A194" s="5" t="s">
        <v>20</v>
      </c>
      <c r="B194">
        <v>190</v>
      </c>
      <c r="D194" s="4" t="s">
        <v>14</v>
      </c>
      <c r="E194">
        <v>846</v>
      </c>
    </row>
    <row r="195" spans="1:5" x14ac:dyDescent="0.3">
      <c r="A195" s="5" t="s">
        <v>20</v>
      </c>
      <c r="B195">
        <v>470</v>
      </c>
      <c r="D195" s="4" t="s">
        <v>14</v>
      </c>
      <c r="E195">
        <v>10</v>
      </c>
    </row>
    <row r="196" spans="1:5" x14ac:dyDescent="0.3">
      <c r="A196" s="5" t="s">
        <v>20</v>
      </c>
      <c r="B196">
        <v>253</v>
      </c>
      <c r="D196" s="4" t="s">
        <v>14</v>
      </c>
      <c r="E196">
        <v>191</v>
      </c>
    </row>
    <row r="197" spans="1:5" x14ac:dyDescent="0.3">
      <c r="A197" s="5" t="s">
        <v>20</v>
      </c>
      <c r="B197">
        <v>1113</v>
      </c>
      <c r="D197" s="4" t="s">
        <v>14</v>
      </c>
      <c r="E197">
        <v>1979</v>
      </c>
    </row>
    <row r="198" spans="1:5" x14ac:dyDescent="0.3">
      <c r="A198" s="5" t="s">
        <v>20</v>
      </c>
      <c r="B198">
        <v>2283</v>
      </c>
      <c r="D198" s="4" t="s">
        <v>14</v>
      </c>
      <c r="E198">
        <v>63</v>
      </c>
    </row>
    <row r="199" spans="1:5" x14ac:dyDescent="0.3">
      <c r="A199" s="5" t="s">
        <v>20</v>
      </c>
      <c r="B199">
        <v>1095</v>
      </c>
      <c r="D199" s="4" t="s">
        <v>14</v>
      </c>
      <c r="E199">
        <v>6080</v>
      </c>
    </row>
    <row r="200" spans="1:5" x14ac:dyDescent="0.3">
      <c r="A200" s="5" t="s">
        <v>20</v>
      </c>
      <c r="B200">
        <v>1690</v>
      </c>
      <c r="D200" s="4" t="s">
        <v>14</v>
      </c>
      <c r="E200">
        <v>80</v>
      </c>
    </row>
    <row r="201" spans="1:5" x14ac:dyDescent="0.3">
      <c r="A201" s="5" t="s">
        <v>20</v>
      </c>
      <c r="B201">
        <v>191</v>
      </c>
      <c r="D201" s="4" t="s">
        <v>14</v>
      </c>
      <c r="E201">
        <v>9</v>
      </c>
    </row>
    <row r="202" spans="1:5" x14ac:dyDescent="0.3">
      <c r="A202" s="5" t="s">
        <v>20</v>
      </c>
      <c r="B202">
        <v>2013</v>
      </c>
      <c r="D202" s="4" t="s">
        <v>14</v>
      </c>
      <c r="E202">
        <v>1784</v>
      </c>
    </row>
    <row r="203" spans="1:5" x14ac:dyDescent="0.3">
      <c r="A203" s="5" t="s">
        <v>20</v>
      </c>
      <c r="B203">
        <v>1703</v>
      </c>
      <c r="D203" s="4" t="s">
        <v>14</v>
      </c>
      <c r="E203">
        <v>243</v>
      </c>
    </row>
    <row r="204" spans="1:5" x14ac:dyDescent="0.3">
      <c r="A204" s="5" t="s">
        <v>20</v>
      </c>
      <c r="B204">
        <v>80</v>
      </c>
      <c r="D204" s="4" t="s">
        <v>14</v>
      </c>
      <c r="E204">
        <v>1296</v>
      </c>
    </row>
    <row r="205" spans="1:5" x14ac:dyDescent="0.3">
      <c r="A205" s="5" t="s">
        <v>20</v>
      </c>
      <c r="B205">
        <v>41</v>
      </c>
      <c r="D205" s="4" t="s">
        <v>14</v>
      </c>
      <c r="E205">
        <v>77</v>
      </c>
    </row>
    <row r="206" spans="1:5" x14ac:dyDescent="0.3">
      <c r="A206" s="5" t="s">
        <v>20</v>
      </c>
      <c r="B206">
        <v>187</v>
      </c>
      <c r="D206" s="4" t="s">
        <v>14</v>
      </c>
      <c r="E206">
        <v>395</v>
      </c>
    </row>
    <row r="207" spans="1:5" x14ac:dyDescent="0.3">
      <c r="A207" s="5" t="s">
        <v>20</v>
      </c>
      <c r="B207">
        <v>2875</v>
      </c>
      <c r="D207" s="4" t="s">
        <v>14</v>
      </c>
      <c r="E207">
        <v>49</v>
      </c>
    </row>
    <row r="208" spans="1:5" x14ac:dyDescent="0.3">
      <c r="A208" s="5" t="s">
        <v>20</v>
      </c>
      <c r="B208">
        <v>88</v>
      </c>
      <c r="D208" s="4" t="s">
        <v>14</v>
      </c>
      <c r="E208">
        <v>180</v>
      </c>
    </row>
    <row r="209" spans="1:5" x14ac:dyDescent="0.3">
      <c r="A209" s="5" t="s">
        <v>20</v>
      </c>
      <c r="B209">
        <v>191</v>
      </c>
      <c r="D209" s="4" t="s">
        <v>14</v>
      </c>
      <c r="E209">
        <v>2690</v>
      </c>
    </row>
    <row r="210" spans="1:5" x14ac:dyDescent="0.3">
      <c r="A210" s="5" t="s">
        <v>20</v>
      </c>
      <c r="B210">
        <v>139</v>
      </c>
      <c r="D210" s="4" t="s">
        <v>14</v>
      </c>
      <c r="E210">
        <v>2779</v>
      </c>
    </row>
    <row r="211" spans="1:5" x14ac:dyDescent="0.3">
      <c r="A211" s="5" t="s">
        <v>20</v>
      </c>
      <c r="B211">
        <v>186</v>
      </c>
      <c r="D211" s="4" t="s">
        <v>14</v>
      </c>
      <c r="E211">
        <v>92</v>
      </c>
    </row>
    <row r="212" spans="1:5" x14ac:dyDescent="0.3">
      <c r="A212" s="5" t="s">
        <v>20</v>
      </c>
      <c r="B212">
        <v>112</v>
      </c>
      <c r="D212" s="4" t="s">
        <v>14</v>
      </c>
      <c r="E212">
        <v>1028</v>
      </c>
    </row>
    <row r="213" spans="1:5" x14ac:dyDescent="0.3">
      <c r="A213" s="5" t="s">
        <v>20</v>
      </c>
      <c r="B213">
        <v>101</v>
      </c>
      <c r="D213" s="4" t="s">
        <v>14</v>
      </c>
      <c r="E213">
        <v>26</v>
      </c>
    </row>
    <row r="214" spans="1:5" x14ac:dyDescent="0.3">
      <c r="A214" s="5" t="s">
        <v>20</v>
      </c>
      <c r="B214">
        <v>206</v>
      </c>
      <c r="D214" s="4" t="s">
        <v>14</v>
      </c>
      <c r="E214">
        <v>1790</v>
      </c>
    </row>
    <row r="215" spans="1:5" x14ac:dyDescent="0.3">
      <c r="A215" s="5" t="s">
        <v>20</v>
      </c>
      <c r="B215">
        <v>154</v>
      </c>
      <c r="D215" s="4" t="s">
        <v>14</v>
      </c>
      <c r="E215">
        <v>37</v>
      </c>
    </row>
    <row r="216" spans="1:5" x14ac:dyDescent="0.3">
      <c r="A216" s="5" t="s">
        <v>20</v>
      </c>
      <c r="B216">
        <v>5966</v>
      </c>
      <c r="D216" s="4" t="s">
        <v>14</v>
      </c>
      <c r="E216">
        <v>35</v>
      </c>
    </row>
    <row r="217" spans="1:5" x14ac:dyDescent="0.3">
      <c r="A217" s="5" t="s">
        <v>20</v>
      </c>
      <c r="B217">
        <v>169</v>
      </c>
      <c r="D217" s="4" t="s">
        <v>14</v>
      </c>
      <c r="E217">
        <v>558</v>
      </c>
    </row>
    <row r="218" spans="1:5" x14ac:dyDescent="0.3">
      <c r="A218" s="5" t="s">
        <v>20</v>
      </c>
      <c r="B218">
        <v>2106</v>
      </c>
      <c r="D218" s="4" t="s">
        <v>14</v>
      </c>
      <c r="E218">
        <v>64</v>
      </c>
    </row>
    <row r="219" spans="1:5" x14ac:dyDescent="0.3">
      <c r="A219" s="5" t="s">
        <v>20</v>
      </c>
      <c r="B219">
        <v>131</v>
      </c>
      <c r="D219" s="4" t="s">
        <v>14</v>
      </c>
      <c r="E219">
        <v>245</v>
      </c>
    </row>
    <row r="220" spans="1:5" x14ac:dyDescent="0.3">
      <c r="A220" s="5" t="s">
        <v>20</v>
      </c>
      <c r="B220">
        <v>84</v>
      </c>
      <c r="D220" s="4" t="s">
        <v>14</v>
      </c>
      <c r="E220">
        <v>71</v>
      </c>
    </row>
    <row r="221" spans="1:5" x14ac:dyDescent="0.3">
      <c r="A221" s="5" t="s">
        <v>20</v>
      </c>
      <c r="B221">
        <v>155</v>
      </c>
      <c r="D221" s="4" t="s">
        <v>14</v>
      </c>
      <c r="E221">
        <v>42</v>
      </c>
    </row>
    <row r="222" spans="1:5" x14ac:dyDescent="0.3">
      <c r="A222" s="5" t="s">
        <v>20</v>
      </c>
      <c r="B222">
        <v>189</v>
      </c>
      <c r="D222" s="4" t="s">
        <v>14</v>
      </c>
      <c r="E222">
        <v>156</v>
      </c>
    </row>
    <row r="223" spans="1:5" x14ac:dyDescent="0.3">
      <c r="A223" s="5" t="s">
        <v>20</v>
      </c>
      <c r="B223">
        <v>4799</v>
      </c>
      <c r="D223" s="4" t="s">
        <v>14</v>
      </c>
      <c r="E223">
        <v>1368</v>
      </c>
    </row>
    <row r="224" spans="1:5" x14ac:dyDescent="0.3">
      <c r="A224" s="5" t="s">
        <v>20</v>
      </c>
      <c r="B224">
        <v>1137</v>
      </c>
      <c r="D224" s="4" t="s">
        <v>14</v>
      </c>
      <c r="E224">
        <v>102</v>
      </c>
    </row>
    <row r="225" spans="1:5" x14ac:dyDescent="0.3">
      <c r="A225" s="5" t="s">
        <v>20</v>
      </c>
      <c r="B225">
        <v>1152</v>
      </c>
      <c r="D225" s="4" t="s">
        <v>14</v>
      </c>
      <c r="E225">
        <v>86</v>
      </c>
    </row>
    <row r="226" spans="1:5" x14ac:dyDescent="0.3">
      <c r="A226" s="5" t="s">
        <v>20</v>
      </c>
      <c r="B226">
        <v>50</v>
      </c>
      <c r="D226" s="4" t="s">
        <v>14</v>
      </c>
      <c r="E226">
        <v>253</v>
      </c>
    </row>
    <row r="227" spans="1:5" x14ac:dyDescent="0.3">
      <c r="A227" s="5" t="s">
        <v>20</v>
      </c>
      <c r="B227">
        <v>3059</v>
      </c>
      <c r="D227" s="4" t="s">
        <v>14</v>
      </c>
      <c r="E227">
        <v>157</v>
      </c>
    </row>
    <row r="228" spans="1:5" x14ac:dyDescent="0.3">
      <c r="A228" s="5" t="s">
        <v>20</v>
      </c>
      <c r="B228">
        <v>34</v>
      </c>
      <c r="D228" s="4" t="s">
        <v>14</v>
      </c>
      <c r="E228">
        <v>183</v>
      </c>
    </row>
    <row r="229" spans="1:5" x14ac:dyDescent="0.3">
      <c r="A229" s="5" t="s">
        <v>20</v>
      </c>
      <c r="B229">
        <v>220</v>
      </c>
      <c r="D229" s="4" t="s">
        <v>14</v>
      </c>
      <c r="E229">
        <v>82</v>
      </c>
    </row>
    <row r="230" spans="1:5" x14ac:dyDescent="0.3">
      <c r="A230" s="5" t="s">
        <v>20</v>
      </c>
      <c r="B230">
        <v>1604</v>
      </c>
      <c r="D230" s="4" t="s">
        <v>14</v>
      </c>
      <c r="E230">
        <v>1</v>
      </c>
    </row>
    <row r="231" spans="1:5" x14ac:dyDescent="0.3">
      <c r="A231" s="5" t="s">
        <v>20</v>
      </c>
      <c r="B231">
        <v>454</v>
      </c>
      <c r="D231" s="4" t="s">
        <v>14</v>
      </c>
      <c r="E231">
        <v>1198</v>
      </c>
    </row>
    <row r="232" spans="1:5" x14ac:dyDescent="0.3">
      <c r="A232" s="5" t="s">
        <v>20</v>
      </c>
      <c r="B232">
        <v>123</v>
      </c>
      <c r="D232" s="4" t="s">
        <v>14</v>
      </c>
      <c r="E232">
        <v>648</v>
      </c>
    </row>
    <row r="233" spans="1:5" x14ac:dyDescent="0.3">
      <c r="A233" s="5" t="s">
        <v>20</v>
      </c>
      <c r="B233">
        <v>299</v>
      </c>
      <c r="D233" s="4" t="s">
        <v>14</v>
      </c>
      <c r="E233">
        <v>64</v>
      </c>
    </row>
    <row r="234" spans="1:5" x14ac:dyDescent="0.3">
      <c r="A234" s="5" t="s">
        <v>20</v>
      </c>
      <c r="B234">
        <v>2237</v>
      </c>
      <c r="D234" s="4" t="s">
        <v>14</v>
      </c>
      <c r="E234">
        <v>62</v>
      </c>
    </row>
    <row r="235" spans="1:5" x14ac:dyDescent="0.3">
      <c r="A235" s="5" t="s">
        <v>20</v>
      </c>
      <c r="B235">
        <v>645</v>
      </c>
      <c r="D235" s="4" t="s">
        <v>14</v>
      </c>
      <c r="E235">
        <v>750</v>
      </c>
    </row>
    <row r="236" spans="1:5" x14ac:dyDescent="0.3">
      <c r="A236" s="5" t="s">
        <v>20</v>
      </c>
      <c r="B236">
        <v>484</v>
      </c>
      <c r="D236" s="4" t="s">
        <v>14</v>
      </c>
      <c r="E236">
        <v>105</v>
      </c>
    </row>
    <row r="237" spans="1:5" x14ac:dyDescent="0.3">
      <c r="A237" s="5" t="s">
        <v>20</v>
      </c>
      <c r="B237">
        <v>154</v>
      </c>
      <c r="D237" s="4" t="s">
        <v>14</v>
      </c>
      <c r="E237">
        <v>2604</v>
      </c>
    </row>
    <row r="238" spans="1:5" x14ac:dyDescent="0.3">
      <c r="A238" s="5" t="s">
        <v>20</v>
      </c>
      <c r="B238">
        <v>82</v>
      </c>
      <c r="D238" s="4" t="s">
        <v>14</v>
      </c>
      <c r="E238">
        <v>65</v>
      </c>
    </row>
    <row r="239" spans="1:5" x14ac:dyDescent="0.3">
      <c r="A239" s="5" t="s">
        <v>20</v>
      </c>
      <c r="B239">
        <v>134</v>
      </c>
      <c r="D239" s="4" t="s">
        <v>14</v>
      </c>
      <c r="E239">
        <v>94</v>
      </c>
    </row>
    <row r="240" spans="1:5" x14ac:dyDescent="0.3">
      <c r="A240" s="5" t="s">
        <v>20</v>
      </c>
      <c r="B240">
        <v>5203</v>
      </c>
      <c r="D240" s="4" t="s">
        <v>14</v>
      </c>
      <c r="E240">
        <v>257</v>
      </c>
    </row>
    <row r="241" spans="1:5" x14ac:dyDescent="0.3">
      <c r="A241" s="5" t="s">
        <v>20</v>
      </c>
      <c r="B241">
        <v>94</v>
      </c>
      <c r="D241" s="4" t="s">
        <v>14</v>
      </c>
      <c r="E241">
        <v>2928</v>
      </c>
    </row>
    <row r="242" spans="1:5" x14ac:dyDescent="0.3">
      <c r="A242" s="5" t="s">
        <v>20</v>
      </c>
      <c r="B242">
        <v>205</v>
      </c>
      <c r="D242" s="4" t="s">
        <v>14</v>
      </c>
      <c r="E242">
        <v>4697</v>
      </c>
    </row>
    <row r="243" spans="1:5" x14ac:dyDescent="0.3">
      <c r="A243" s="5" t="s">
        <v>20</v>
      </c>
      <c r="B243">
        <v>92</v>
      </c>
      <c r="D243" s="4" t="s">
        <v>14</v>
      </c>
      <c r="E243">
        <v>2915</v>
      </c>
    </row>
    <row r="244" spans="1:5" x14ac:dyDescent="0.3">
      <c r="A244" s="5" t="s">
        <v>20</v>
      </c>
      <c r="B244">
        <v>219</v>
      </c>
      <c r="D244" s="4" t="s">
        <v>14</v>
      </c>
      <c r="E244">
        <v>18</v>
      </c>
    </row>
    <row r="245" spans="1:5" x14ac:dyDescent="0.3">
      <c r="A245" s="5" t="s">
        <v>20</v>
      </c>
      <c r="B245">
        <v>2526</v>
      </c>
      <c r="D245" s="4" t="s">
        <v>14</v>
      </c>
      <c r="E245">
        <v>602</v>
      </c>
    </row>
    <row r="246" spans="1:5" x14ac:dyDescent="0.3">
      <c r="A246" s="5" t="s">
        <v>20</v>
      </c>
      <c r="B246">
        <v>94</v>
      </c>
      <c r="D246" s="4" t="s">
        <v>14</v>
      </c>
      <c r="E246">
        <v>1</v>
      </c>
    </row>
    <row r="247" spans="1:5" x14ac:dyDescent="0.3">
      <c r="A247" s="5" t="s">
        <v>20</v>
      </c>
      <c r="B247">
        <v>1713</v>
      </c>
      <c r="D247" s="4" t="s">
        <v>14</v>
      </c>
      <c r="E247">
        <v>3868</v>
      </c>
    </row>
    <row r="248" spans="1:5" x14ac:dyDescent="0.3">
      <c r="A248" s="5" t="s">
        <v>20</v>
      </c>
      <c r="B248">
        <v>249</v>
      </c>
      <c r="D248" s="4" t="s">
        <v>14</v>
      </c>
      <c r="E248">
        <v>504</v>
      </c>
    </row>
    <row r="249" spans="1:5" x14ac:dyDescent="0.3">
      <c r="A249" s="5" t="s">
        <v>20</v>
      </c>
      <c r="B249">
        <v>192</v>
      </c>
      <c r="D249" s="4" t="s">
        <v>14</v>
      </c>
      <c r="E249">
        <v>14</v>
      </c>
    </row>
    <row r="250" spans="1:5" x14ac:dyDescent="0.3">
      <c r="A250" s="5" t="s">
        <v>20</v>
      </c>
      <c r="B250">
        <v>247</v>
      </c>
      <c r="D250" s="4" t="s">
        <v>14</v>
      </c>
      <c r="E250">
        <v>750</v>
      </c>
    </row>
    <row r="251" spans="1:5" x14ac:dyDescent="0.3">
      <c r="A251" s="5" t="s">
        <v>20</v>
      </c>
      <c r="B251">
        <v>2293</v>
      </c>
      <c r="D251" s="4" t="s">
        <v>14</v>
      </c>
      <c r="E251">
        <v>77</v>
      </c>
    </row>
    <row r="252" spans="1:5" x14ac:dyDescent="0.3">
      <c r="A252" s="5" t="s">
        <v>20</v>
      </c>
      <c r="B252">
        <v>3131</v>
      </c>
      <c r="D252" s="4" t="s">
        <v>14</v>
      </c>
      <c r="E252">
        <v>752</v>
      </c>
    </row>
    <row r="253" spans="1:5" x14ac:dyDescent="0.3">
      <c r="A253" s="5" t="s">
        <v>20</v>
      </c>
      <c r="B253">
        <v>143</v>
      </c>
      <c r="D253" s="4" t="s">
        <v>14</v>
      </c>
      <c r="E253">
        <v>131</v>
      </c>
    </row>
    <row r="254" spans="1:5" x14ac:dyDescent="0.3">
      <c r="A254" s="5" t="s">
        <v>20</v>
      </c>
      <c r="B254">
        <v>296</v>
      </c>
      <c r="D254" s="4" t="s">
        <v>14</v>
      </c>
      <c r="E254">
        <v>87</v>
      </c>
    </row>
    <row r="255" spans="1:5" x14ac:dyDescent="0.3">
      <c r="A255" s="5" t="s">
        <v>20</v>
      </c>
      <c r="B255">
        <v>170</v>
      </c>
      <c r="D255" s="4" t="s">
        <v>14</v>
      </c>
      <c r="E255">
        <v>1063</v>
      </c>
    </row>
    <row r="256" spans="1:5" x14ac:dyDescent="0.3">
      <c r="A256" s="5" t="s">
        <v>20</v>
      </c>
      <c r="B256">
        <v>86</v>
      </c>
      <c r="D256" s="4" t="s">
        <v>14</v>
      </c>
      <c r="E256">
        <v>76</v>
      </c>
    </row>
    <row r="257" spans="1:5" x14ac:dyDescent="0.3">
      <c r="A257" s="5" t="s">
        <v>20</v>
      </c>
      <c r="B257">
        <v>6286</v>
      </c>
      <c r="D257" s="4" t="s">
        <v>14</v>
      </c>
      <c r="E257">
        <v>4428</v>
      </c>
    </row>
    <row r="258" spans="1:5" x14ac:dyDescent="0.3">
      <c r="A258" s="5" t="s">
        <v>20</v>
      </c>
      <c r="B258">
        <v>3727</v>
      </c>
      <c r="D258" s="4" t="s">
        <v>14</v>
      </c>
      <c r="E258">
        <v>58</v>
      </c>
    </row>
    <row r="259" spans="1:5" x14ac:dyDescent="0.3">
      <c r="A259" s="5" t="s">
        <v>20</v>
      </c>
      <c r="B259">
        <v>1605</v>
      </c>
      <c r="D259" s="4" t="s">
        <v>14</v>
      </c>
      <c r="E259">
        <v>111</v>
      </c>
    </row>
    <row r="260" spans="1:5" x14ac:dyDescent="0.3">
      <c r="A260" s="5" t="s">
        <v>20</v>
      </c>
      <c r="B260">
        <v>2120</v>
      </c>
      <c r="D260" s="4" t="s">
        <v>14</v>
      </c>
      <c r="E260">
        <v>2955</v>
      </c>
    </row>
    <row r="261" spans="1:5" x14ac:dyDescent="0.3">
      <c r="A261" s="5" t="s">
        <v>20</v>
      </c>
      <c r="B261">
        <v>50</v>
      </c>
      <c r="D261" s="4" t="s">
        <v>14</v>
      </c>
      <c r="E261">
        <v>1657</v>
      </c>
    </row>
    <row r="262" spans="1:5" x14ac:dyDescent="0.3">
      <c r="A262" s="5" t="s">
        <v>20</v>
      </c>
      <c r="B262">
        <v>2080</v>
      </c>
      <c r="D262" s="4" t="s">
        <v>14</v>
      </c>
      <c r="E262">
        <v>926</v>
      </c>
    </row>
    <row r="263" spans="1:5" x14ac:dyDescent="0.3">
      <c r="A263" s="5" t="s">
        <v>20</v>
      </c>
      <c r="B263">
        <v>2105</v>
      </c>
      <c r="D263" s="4" t="s">
        <v>14</v>
      </c>
      <c r="E263">
        <v>77</v>
      </c>
    </row>
    <row r="264" spans="1:5" x14ac:dyDescent="0.3">
      <c r="A264" s="5" t="s">
        <v>20</v>
      </c>
      <c r="B264">
        <v>2436</v>
      </c>
      <c r="D264" s="4" t="s">
        <v>14</v>
      </c>
      <c r="E264">
        <v>1748</v>
      </c>
    </row>
    <row r="265" spans="1:5" x14ac:dyDescent="0.3">
      <c r="A265" s="5" t="s">
        <v>20</v>
      </c>
      <c r="B265">
        <v>80</v>
      </c>
      <c r="D265" s="4" t="s">
        <v>14</v>
      </c>
      <c r="E265">
        <v>79</v>
      </c>
    </row>
    <row r="266" spans="1:5" x14ac:dyDescent="0.3">
      <c r="A266" s="5" t="s">
        <v>20</v>
      </c>
      <c r="B266">
        <v>42</v>
      </c>
      <c r="D266" s="4" t="s">
        <v>14</v>
      </c>
      <c r="E266">
        <v>889</v>
      </c>
    </row>
    <row r="267" spans="1:5" x14ac:dyDescent="0.3">
      <c r="A267" s="5" t="s">
        <v>20</v>
      </c>
      <c r="B267">
        <v>139</v>
      </c>
      <c r="D267" s="4" t="s">
        <v>14</v>
      </c>
      <c r="E267">
        <v>56</v>
      </c>
    </row>
    <row r="268" spans="1:5" x14ac:dyDescent="0.3">
      <c r="A268" s="5" t="s">
        <v>20</v>
      </c>
      <c r="B268">
        <v>159</v>
      </c>
      <c r="D268" s="4" t="s">
        <v>14</v>
      </c>
      <c r="E268">
        <v>1</v>
      </c>
    </row>
    <row r="269" spans="1:5" x14ac:dyDescent="0.3">
      <c r="A269" s="5" t="s">
        <v>20</v>
      </c>
      <c r="B269">
        <v>381</v>
      </c>
      <c r="D269" s="4" t="s">
        <v>14</v>
      </c>
      <c r="E269">
        <v>83</v>
      </c>
    </row>
    <row r="270" spans="1:5" x14ac:dyDescent="0.3">
      <c r="A270" s="5" t="s">
        <v>20</v>
      </c>
      <c r="B270">
        <v>194</v>
      </c>
      <c r="D270" s="4" t="s">
        <v>14</v>
      </c>
      <c r="E270">
        <v>2025</v>
      </c>
    </row>
    <row r="271" spans="1:5" x14ac:dyDescent="0.3">
      <c r="A271" s="5" t="s">
        <v>20</v>
      </c>
      <c r="B271">
        <v>106</v>
      </c>
      <c r="D271" s="4" t="s">
        <v>14</v>
      </c>
      <c r="E271">
        <v>14</v>
      </c>
    </row>
    <row r="272" spans="1:5" x14ac:dyDescent="0.3">
      <c r="A272" s="5" t="s">
        <v>20</v>
      </c>
      <c r="B272">
        <v>142</v>
      </c>
      <c r="D272" s="4" t="s">
        <v>14</v>
      </c>
      <c r="E272">
        <v>656</v>
      </c>
    </row>
    <row r="273" spans="1:5" x14ac:dyDescent="0.3">
      <c r="A273" s="5" t="s">
        <v>20</v>
      </c>
      <c r="B273">
        <v>211</v>
      </c>
      <c r="D273" s="4" t="s">
        <v>14</v>
      </c>
      <c r="E273">
        <v>1596</v>
      </c>
    </row>
    <row r="274" spans="1:5" x14ac:dyDescent="0.3">
      <c r="A274" s="5" t="s">
        <v>20</v>
      </c>
      <c r="B274">
        <v>2756</v>
      </c>
      <c r="D274" s="4" t="s">
        <v>14</v>
      </c>
      <c r="E274">
        <v>10</v>
      </c>
    </row>
    <row r="275" spans="1:5" x14ac:dyDescent="0.3">
      <c r="A275" s="5" t="s">
        <v>20</v>
      </c>
      <c r="B275">
        <v>173</v>
      </c>
      <c r="D275" s="4" t="s">
        <v>14</v>
      </c>
      <c r="E275">
        <v>1121</v>
      </c>
    </row>
    <row r="276" spans="1:5" x14ac:dyDescent="0.3">
      <c r="A276" s="5" t="s">
        <v>20</v>
      </c>
      <c r="B276">
        <v>87</v>
      </c>
      <c r="D276" s="4" t="s">
        <v>14</v>
      </c>
      <c r="E276">
        <v>15</v>
      </c>
    </row>
    <row r="277" spans="1:5" x14ac:dyDescent="0.3">
      <c r="A277" s="5" t="s">
        <v>20</v>
      </c>
      <c r="B277">
        <v>1572</v>
      </c>
      <c r="D277" s="4" t="s">
        <v>14</v>
      </c>
      <c r="E277">
        <v>191</v>
      </c>
    </row>
    <row r="278" spans="1:5" x14ac:dyDescent="0.3">
      <c r="A278" s="5" t="s">
        <v>20</v>
      </c>
      <c r="B278">
        <v>2346</v>
      </c>
      <c r="D278" s="4" t="s">
        <v>14</v>
      </c>
      <c r="E278">
        <v>16</v>
      </c>
    </row>
    <row r="279" spans="1:5" x14ac:dyDescent="0.3">
      <c r="A279" s="5" t="s">
        <v>20</v>
      </c>
      <c r="B279">
        <v>115</v>
      </c>
      <c r="D279" s="4" t="s">
        <v>14</v>
      </c>
      <c r="E279">
        <v>17</v>
      </c>
    </row>
    <row r="280" spans="1:5" x14ac:dyDescent="0.3">
      <c r="A280" s="5" t="s">
        <v>20</v>
      </c>
      <c r="B280">
        <v>85</v>
      </c>
      <c r="D280" s="4" t="s">
        <v>14</v>
      </c>
      <c r="E280">
        <v>34</v>
      </c>
    </row>
    <row r="281" spans="1:5" x14ac:dyDescent="0.3">
      <c r="A281" s="5" t="s">
        <v>20</v>
      </c>
      <c r="B281">
        <v>144</v>
      </c>
      <c r="D281" s="4" t="s">
        <v>14</v>
      </c>
      <c r="E281">
        <v>1</v>
      </c>
    </row>
    <row r="282" spans="1:5" x14ac:dyDescent="0.3">
      <c r="A282" s="5" t="s">
        <v>20</v>
      </c>
      <c r="B282">
        <v>2443</v>
      </c>
      <c r="D282" s="4" t="s">
        <v>14</v>
      </c>
      <c r="E282">
        <v>1274</v>
      </c>
    </row>
    <row r="283" spans="1:5" x14ac:dyDescent="0.3">
      <c r="A283" s="5" t="s">
        <v>20</v>
      </c>
      <c r="B283">
        <v>64</v>
      </c>
      <c r="D283" s="4" t="s">
        <v>14</v>
      </c>
      <c r="E283">
        <v>210</v>
      </c>
    </row>
    <row r="284" spans="1:5" x14ac:dyDescent="0.3">
      <c r="A284" s="5" t="s">
        <v>20</v>
      </c>
      <c r="B284">
        <v>268</v>
      </c>
      <c r="D284" s="4" t="s">
        <v>14</v>
      </c>
      <c r="E284">
        <v>248</v>
      </c>
    </row>
    <row r="285" spans="1:5" x14ac:dyDescent="0.3">
      <c r="A285" s="5" t="s">
        <v>20</v>
      </c>
      <c r="B285">
        <v>195</v>
      </c>
      <c r="D285" s="4" t="s">
        <v>14</v>
      </c>
      <c r="E285">
        <v>513</v>
      </c>
    </row>
    <row r="286" spans="1:5" x14ac:dyDescent="0.3">
      <c r="A286" s="5" t="s">
        <v>20</v>
      </c>
      <c r="B286">
        <v>186</v>
      </c>
      <c r="D286" s="4" t="s">
        <v>14</v>
      </c>
      <c r="E286">
        <v>3410</v>
      </c>
    </row>
    <row r="287" spans="1:5" x14ac:dyDescent="0.3">
      <c r="A287" s="5" t="s">
        <v>20</v>
      </c>
      <c r="B287">
        <v>460</v>
      </c>
      <c r="D287" s="4" t="s">
        <v>14</v>
      </c>
      <c r="E287">
        <v>10</v>
      </c>
    </row>
    <row r="288" spans="1:5" x14ac:dyDescent="0.3">
      <c r="A288" s="5" t="s">
        <v>20</v>
      </c>
      <c r="B288">
        <v>2528</v>
      </c>
      <c r="D288" s="4" t="s">
        <v>14</v>
      </c>
      <c r="E288">
        <v>2201</v>
      </c>
    </row>
    <row r="289" spans="1:5" x14ac:dyDescent="0.3">
      <c r="A289" s="5" t="s">
        <v>20</v>
      </c>
      <c r="B289">
        <v>3657</v>
      </c>
      <c r="D289" s="4" t="s">
        <v>14</v>
      </c>
      <c r="E289">
        <v>676</v>
      </c>
    </row>
    <row r="290" spans="1:5" x14ac:dyDescent="0.3">
      <c r="A290" s="5" t="s">
        <v>20</v>
      </c>
      <c r="B290">
        <v>131</v>
      </c>
      <c r="D290" s="4" t="s">
        <v>14</v>
      </c>
      <c r="E290">
        <v>831</v>
      </c>
    </row>
    <row r="291" spans="1:5" x14ac:dyDescent="0.3">
      <c r="A291" s="5" t="s">
        <v>20</v>
      </c>
      <c r="B291">
        <v>239</v>
      </c>
      <c r="D291" s="4" t="s">
        <v>14</v>
      </c>
      <c r="E291">
        <v>859</v>
      </c>
    </row>
    <row r="292" spans="1:5" x14ac:dyDescent="0.3">
      <c r="A292" s="5" t="s">
        <v>20</v>
      </c>
      <c r="B292">
        <v>78</v>
      </c>
      <c r="D292" s="4" t="s">
        <v>14</v>
      </c>
      <c r="E292">
        <v>45</v>
      </c>
    </row>
    <row r="293" spans="1:5" x14ac:dyDescent="0.3">
      <c r="A293" s="5" t="s">
        <v>20</v>
      </c>
      <c r="B293">
        <v>1773</v>
      </c>
      <c r="D293" s="4" t="s">
        <v>14</v>
      </c>
      <c r="E293">
        <v>6</v>
      </c>
    </row>
    <row r="294" spans="1:5" x14ac:dyDescent="0.3">
      <c r="A294" s="5" t="s">
        <v>20</v>
      </c>
      <c r="B294">
        <v>32</v>
      </c>
      <c r="D294" s="4" t="s">
        <v>14</v>
      </c>
      <c r="E294">
        <v>7</v>
      </c>
    </row>
    <row r="295" spans="1:5" x14ac:dyDescent="0.3">
      <c r="A295" s="5" t="s">
        <v>20</v>
      </c>
      <c r="B295">
        <v>369</v>
      </c>
      <c r="D295" s="4" t="s">
        <v>14</v>
      </c>
      <c r="E295">
        <v>31</v>
      </c>
    </row>
    <row r="296" spans="1:5" x14ac:dyDescent="0.3">
      <c r="A296" s="5" t="s">
        <v>20</v>
      </c>
      <c r="B296">
        <v>89</v>
      </c>
      <c r="D296" s="4" t="s">
        <v>14</v>
      </c>
      <c r="E296">
        <v>78</v>
      </c>
    </row>
    <row r="297" spans="1:5" x14ac:dyDescent="0.3">
      <c r="A297" s="5" t="s">
        <v>20</v>
      </c>
      <c r="B297">
        <v>147</v>
      </c>
      <c r="D297" s="4" t="s">
        <v>14</v>
      </c>
      <c r="E297">
        <v>1225</v>
      </c>
    </row>
    <row r="298" spans="1:5" x14ac:dyDescent="0.3">
      <c r="A298" s="5" t="s">
        <v>20</v>
      </c>
      <c r="B298">
        <v>126</v>
      </c>
      <c r="D298" s="4" t="s">
        <v>14</v>
      </c>
      <c r="E298">
        <v>1</v>
      </c>
    </row>
    <row r="299" spans="1:5" x14ac:dyDescent="0.3">
      <c r="A299" s="5" t="s">
        <v>20</v>
      </c>
      <c r="B299">
        <v>2218</v>
      </c>
      <c r="D299" s="4" t="s">
        <v>14</v>
      </c>
      <c r="E299">
        <v>67</v>
      </c>
    </row>
    <row r="300" spans="1:5" x14ac:dyDescent="0.3">
      <c r="A300" s="5" t="s">
        <v>20</v>
      </c>
      <c r="B300">
        <v>202</v>
      </c>
      <c r="D300" s="4" t="s">
        <v>14</v>
      </c>
      <c r="E300">
        <v>19</v>
      </c>
    </row>
    <row r="301" spans="1:5" x14ac:dyDescent="0.3">
      <c r="A301" s="5" t="s">
        <v>20</v>
      </c>
      <c r="B301">
        <v>140</v>
      </c>
      <c r="D301" s="4" t="s">
        <v>14</v>
      </c>
      <c r="E301">
        <v>2108</v>
      </c>
    </row>
    <row r="302" spans="1:5" x14ac:dyDescent="0.3">
      <c r="A302" s="5" t="s">
        <v>20</v>
      </c>
      <c r="B302">
        <v>1052</v>
      </c>
      <c r="D302" s="4" t="s">
        <v>14</v>
      </c>
      <c r="E302">
        <v>679</v>
      </c>
    </row>
    <row r="303" spans="1:5" x14ac:dyDescent="0.3">
      <c r="A303" s="5" t="s">
        <v>20</v>
      </c>
      <c r="B303">
        <v>247</v>
      </c>
      <c r="D303" s="4" t="s">
        <v>14</v>
      </c>
      <c r="E303">
        <v>36</v>
      </c>
    </row>
    <row r="304" spans="1:5" x14ac:dyDescent="0.3">
      <c r="A304" s="5" t="s">
        <v>20</v>
      </c>
      <c r="B304">
        <v>84</v>
      </c>
      <c r="D304" s="4" t="s">
        <v>14</v>
      </c>
      <c r="E304">
        <v>47</v>
      </c>
    </row>
    <row r="305" spans="1:5" x14ac:dyDescent="0.3">
      <c r="A305" s="5" t="s">
        <v>20</v>
      </c>
      <c r="B305">
        <v>88</v>
      </c>
      <c r="D305" s="4" t="s">
        <v>14</v>
      </c>
      <c r="E305">
        <v>70</v>
      </c>
    </row>
    <row r="306" spans="1:5" x14ac:dyDescent="0.3">
      <c r="A306" s="5" t="s">
        <v>20</v>
      </c>
      <c r="B306">
        <v>156</v>
      </c>
      <c r="D306" s="4" t="s">
        <v>14</v>
      </c>
      <c r="E306">
        <v>154</v>
      </c>
    </row>
    <row r="307" spans="1:5" x14ac:dyDescent="0.3">
      <c r="A307" s="5" t="s">
        <v>20</v>
      </c>
      <c r="B307">
        <v>2985</v>
      </c>
      <c r="D307" s="4" t="s">
        <v>14</v>
      </c>
      <c r="E307">
        <v>22</v>
      </c>
    </row>
    <row r="308" spans="1:5" x14ac:dyDescent="0.3">
      <c r="A308" s="5" t="s">
        <v>20</v>
      </c>
      <c r="B308">
        <v>762</v>
      </c>
      <c r="D308" s="4" t="s">
        <v>14</v>
      </c>
      <c r="E308">
        <v>1758</v>
      </c>
    </row>
    <row r="309" spans="1:5" x14ac:dyDescent="0.3">
      <c r="A309" s="5" t="s">
        <v>20</v>
      </c>
      <c r="B309">
        <v>554</v>
      </c>
      <c r="D309" s="4" t="s">
        <v>14</v>
      </c>
      <c r="E309">
        <v>94</v>
      </c>
    </row>
    <row r="310" spans="1:5" x14ac:dyDescent="0.3">
      <c r="A310" s="5" t="s">
        <v>20</v>
      </c>
      <c r="B310">
        <v>135</v>
      </c>
      <c r="D310" s="4" t="s">
        <v>14</v>
      </c>
      <c r="E310">
        <v>33</v>
      </c>
    </row>
    <row r="311" spans="1:5" x14ac:dyDescent="0.3">
      <c r="A311" s="5" t="s">
        <v>20</v>
      </c>
      <c r="B311">
        <v>122</v>
      </c>
      <c r="D311" s="4" t="s">
        <v>14</v>
      </c>
      <c r="E311">
        <v>1</v>
      </c>
    </row>
    <row r="312" spans="1:5" x14ac:dyDescent="0.3">
      <c r="A312" s="5" t="s">
        <v>20</v>
      </c>
      <c r="B312">
        <v>221</v>
      </c>
      <c r="D312" s="4" t="s">
        <v>14</v>
      </c>
      <c r="E312">
        <v>31</v>
      </c>
    </row>
    <row r="313" spans="1:5" x14ac:dyDescent="0.3">
      <c r="A313" s="5" t="s">
        <v>20</v>
      </c>
      <c r="B313">
        <v>126</v>
      </c>
      <c r="D313" s="4" t="s">
        <v>14</v>
      </c>
      <c r="E313">
        <v>35</v>
      </c>
    </row>
    <row r="314" spans="1:5" x14ac:dyDescent="0.3">
      <c r="A314" s="5" t="s">
        <v>20</v>
      </c>
      <c r="B314">
        <v>1022</v>
      </c>
      <c r="D314" s="4" t="s">
        <v>14</v>
      </c>
      <c r="E314">
        <v>63</v>
      </c>
    </row>
    <row r="315" spans="1:5" x14ac:dyDescent="0.3">
      <c r="A315" s="5" t="s">
        <v>20</v>
      </c>
      <c r="B315">
        <v>3177</v>
      </c>
      <c r="D315" s="4" t="s">
        <v>14</v>
      </c>
      <c r="E315">
        <v>526</v>
      </c>
    </row>
    <row r="316" spans="1:5" x14ac:dyDescent="0.3">
      <c r="A316" s="5" t="s">
        <v>20</v>
      </c>
      <c r="B316">
        <v>198</v>
      </c>
      <c r="D316" s="4" t="s">
        <v>14</v>
      </c>
      <c r="E316">
        <v>121</v>
      </c>
    </row>
    <row r="317" spans="1:5" x14ac:dyDescent="0.3">
      <c r="A317" s="5" t="s">
        <v>20</v>
      </c>
      <c r="B317">
        <v>85</v>
      </c>
      <c r="D317" s="4" t="s">
        <v>14</v>
      </c>
      <c r="E317">
        <v>67</v>
      </c>
    </row>
    <row r="318" spans="1:5" x14ac:dyDescent="0.3">
      <c r="A318" s="5" t="s">
        <v>20</v>
      </c>
      <c r="B318">
        <v>3596</v>
      </c>
      <c r="D318" s="4" t="s">
        <v>14</v>
      </c>
      <c r="E318">
        <v>57</v>
      </c>
    </row>
    <row r="319" spans="1:5" x14ac:dyDescent="0.3">
      <c r="A319" s="5" t="s">
        <v>20</v>
      </c>
      <c r="B319">
        <v>244</v>
      </c>
      <c r="D319" s="4" t="s">
        <v>14</v>
      </c>
      <c r="E319">
        <v>1229</v>
      </c>
    </row>
    <row r="320" spans="1:5" x14ac:dyDescent="0.3">
      <c r="A320" s="5" t="s">
        <v>20</v>
      </c>
      <c r="B320">
        <v>5180</v>
      </c>
      <c r="D320" s="4" t="s">
        <v>14</v>
      </c>
      <c r="E320">
        <v>12</v>
      </c>
    </row>
    <row r="321" spans="1:5" x14ac:dyDescent="0.3">
      <c r="A321" s="5" t="s">
        <v>20</v>
      </c>
      <c r="B321">
        <v>589</v>
      </c>
      <c r="D321" s="4" t="s">
        <v>14</v>
      </c>
      <c r="E321">
        <v>452</v>
      </c>
    </row>
    <row r="322" spans="1:5" x14ac:dyDescent="0.3">
      <c r="A322" s="5" t="s">
        <v>20</v>
      </c>
      <c r="B322">
        <v>2725</v>
      </c>
      <c r="D322" s="4" t="s">
        <v>14</v>
      </c>
      <c r="E322">
        <v>1886</v>
      </c>
    </row>
    <row r="323" spans="1:5" x14ac:dyDescent="0.3">
      <c r="A323" s="5" t="s">
        <v>20</v>
      </c>
      <c r="B323">
        <v>300</v>
      </c>
      <c r="D323" s="4" t="s">
        <v>14</v>
      </c>
      <c r="E323">
        <v>1825</v>
      </c>
    </row>
    <row r="324" spans="1:5" x14ac:dyDescent="0.3">
      <c r="A324" s="5" t="s">
        <v>20</v>
      </c>
      <c r="B324">
        <v>144</v>
      </c>
      <c r="D324" s="4" t="s">
        <v>14</v>
      </c>
      <c r="E324">
        <v>31</v>
      </c>
    </row>
    <row r="325" spans="1:5" x14ac:dyDescent="0.3">
      <c r="A325" s="5" t="s">
        <v>20</v>
      </c>
      <c r="B325">
        <v>87</v>
      </c>
      <c r="D325" s="4" t="s">
        <v>14</v>
      </c>
      <c r="E325">
        <v>107</v>
      </c>
    </row>
    <row r="326" spans="1:5" x14ac:dyDescent="0.3">
      <c r="A326" s="5" t="s">
        <v>20</v>
      </c>
      <c r="B326">
        <v>3116</v>
      </c>
      <c r="D326" s="4" t="s">
        <v>14</v>
      </c>
      <c r="E326">
        <v>27</v>
      </c>
    </row>
    <row r="327" spans="1:5" x14ac:dyDescent="0.3">
      <c r="A327" s="5" t="s">
        <v>20</v>
      </c>
      <c r="B327">
        <v>909</v>
      </c>
      <c r="D327" s="4" t="s">
        <v>14</v>
      </c>
      <c r="E327">
        <v>1221</v>
      </c>
    </row>
    <row r="328" spans="1:5" x14ac:dyDescent="0.3">
      <c r="A328" s="5" t="s">
        <v>20</v>
      </c>
      <c r="B328">
        <v>1613</v>
      </c>
      <c r="D328" s="4" t="s">
        <v>14</v>
      </c>
      <c r="E328">
        <v>1</v>
      </c>
    </row>
    <row r="329" spans="1:5" x14ac:dyDescent="0.3">
      <c r="A329" s="5" t="s">
        <v>20</v>
      </c>
      <c r="B329">
        <v>136</v>
      </c>
      <c r="D329" s="4" t="s">
        <v>14</v>
      </c>
      <c r="E329">
        <v>16</v>
      </c>
    </row>
    <row r="330" spans="1:5" x14ac:dyDescent="0.3">
      <c r="A330" s="5" t="s">
        <v>20</v>
      </c>
      <c r="B330">
        <v>130</v>
      </c>
      <c r="D330" s="4" t="s">
        <v>14</v>
      </c>
      <c r="E330">
        <v>41</v>
      </c>
    </row>
    <row r="331" spans="1:5" x14ac:dyDescent="0.3">
      <c r="A331" s="5" t="s">
        <v>20</v>
      </c>
      <c r="B331">
        <v>102</v>
      </c>
      <c r="D331" s="4" t="s">
        <v>14</v>
      </c>
      <c r="E331">
        <v>523</v>
      </c>
    </row>
    <row r="332" spans="1:5" x14ac:dyDescent="0.3">
      <c r="A332" s="5" t="s">
        <v>20</v>
      </c>
      <c r="B332">
        <v>4006</v>
      </c>
      <c r="D332" s="4" t="s">
        <v>14</v>
      </c>
      <c r="E332">
        <v>141</v>
      </c>
    </row>
    <row r="333" spans="1:5" x14ac:dyDescent="0.3">
      <c r="A333" s="5" t="s">
        <v>20</v>
      </c>
      <c r="B333">
        <v>1629</v>
      </c>
      <c r="D333" s="4" t="s">
        <v>14</v>
      </c>
      <c r="E333">
        <v>52</v>
      </c>
    </row>
    <row r="334" spans="1:5" x14ac:dyDescent="0.3">
      <c r="A334" s="5" t="s">
        <v>20</v>
      </c>
      <c r="B334">
        <v>2188</v>
      </c>
      <c r="D334" s="4" t="s">
        <v>14</v>
      </c>
      <c r="E334">
        <v>225</v>
      </c>
    </row>
    <row r="335" spans="1:5" x14ac:dyDescent="0.3">
      <c r="A335" s="5" t="s">
        <v>20</v>
      </c>
      <c r="B335">
        <v>2409</v>
      </c>
      <c r="D335" s="4" t="s">
        <v>14</v>
      </c>
      <c r="E335">
        <v>38</v>
      </c>
    </row>
    <row r="336" spans="1:5" x14ac:dyDescent="0.3">
      <c r="A336" s="5" t="s">
        <v>20</v>
      </c>
      <c r="B336">
        <v>194</v>
      </c>
      <c r="D336" s="4" t="s">
        <v>14</v>
      </c>
      <c r="E336">
        <v>15</v>
      </c>
    </row>
    <row r="337" spans="1:5" x14ac:dyDescent="0.3">
      <c r="A337" s="5" t="s">
        <v>20</v>
      </c>
      <c r="B337">
        <v>1140</v>
      </c>
      <c r="D337" s="4" t="s">
        <v>14</v>
      </c>
      <c r="E337">
        <v>37</v>
      </c>
    </row>
    <row r="338" spans="1:5" x14ac:dyDescent="0.3">
      <c r="A338" s="5" t="s">
        <v>20</v>
      </c>
      <c r="B338">
        <v>102</v>
      </c>
      <c r="D338" s="4" t="s">
        <v>14</v>
      </c>
      <c r="E338">
        <v>112</v>
      </c>
    </row>
    <row r="339" spans="1:5" x14ac:dyDescent="0.3">
      <c r="A339" s="5" t="s">
        <v>20</v>
      </c>
      <c r="B339">
        <v>2857</v>
      </c>
      <c r="D339" s="4" t="s">
        <v>14</v>
      </c>
      <c r="E339">
        <v>21</v>
      </c>
    </row>
    <row r="340" spans="1:5" x14ac:dyDescent="0.3">
      <c r="A340" s="5" t="s">
        <v>20</v>
      </c>
      <c r="B340">
        <v>107</v>
      </c>
      <c r="D340" s="4" t="s">
        <v>14</v>
      </c>
      <c r="E340">
        <v>67</v>
      </c>
    </row>
    <row r="341" spans="1:5" x14ac:dyDescent="0.3">
      <c r="A341" s="5" t="s">
        <v>20</v>
      </c>
      <c r="B341">
        <v>160</v>
      </c>
      <c r="D341" s="4" t="s">
        <v>14</v>
      </c>
      <c r="E341">
        <v>78</v>
      </c>
    </row>
    <row r="342" spans="1:5" x14ac:dyDescent="0.3">
      <c r="A342" s="5" t="s">
        <v>20</v>
      </c>
      <c r="B342">
        <v>2230</v>
      </c>
      <c r="D342" s="4" t="s">
        <v>14</v>
      </c>
      <c r="E342">
        <v>67</v>
      </c>
    </row>
    <row r="343" spans="1:5" x14ac:dyDescent="0.3">
      <c r="A343" s="5" t="s">
        <v>20</v>
      </c>
      <c r="B343">
        <v>316</v>
      </c>
      <c r="D343" s="4" t="s">
        <v>14</v>
      </c>
      <c r="E343">
        <v>263</v>
      </c>
    </row>
    <row r="344" spans="1:5" x14ac:dyDescent="0.3">
      <c r="A344" s="5" t="s">
        <v>20</v>
      </c>
      <c r="B344">
        <v>117</v>
      </c>
      <c r="D344" s="4" t="s">
        <v>14</v>
      </c>
      <c r="E344">
        <v>1691</v>
      </c>
    </row>
    <row r="345" spans="1:5" x14ac:dyDescent="0.3">
      <c r="A345" s="5" t="s">
        <v>20</v>
      </c>
      <c r="B345">
        <v>6406</v>
      </c>
      <c r="D345" s="4" t="s">
        <v>14</v>
      </c>
      <c r="E345">
        <v>181</v>
      </c>
    </row>
    <row r="346" spans="1:5" x14ac:dyDescent="0.3">
      <c r="A346" s="5" t="s">
        <v>20</v>
      </c>
      <c r="B346">
        <v>192</v>
      </c>
      <c r="D346" s="4" t="s">
        <v>14</v>
      </c>
      <c r="E346">
        <v>13</v>
      </c>
    </row>
    <row r="347" spans="1:5" x14ac:dyDescent="0.3">
      <c r="A347" s="5" t="s">
        <v>20</v>
      </c>
      <c r="B347">
        <v>26</v>
      </c>
      <c r="D347" s="4" t="s">
        <v>14</v>
      </c>
      <c r="E347">
        <v>1</v>
      </c>
    </row>
    <row r="348" spans="1:5" x14ac:dyDescent="0.3">
      <c r="A348" s="5" t="s">
        <v>20</v>
      </c>
      <c r="B348">
        <v>723</v>
      </c>
      <c r="D348" s="4" t="s">
        <v>14</v>
      </c>
      <c r="E348">
        <v>21</v>
      </c>
    </row>
    <row r="349" spans="1:5" x14ac:dyDescent="0.3">
      <c r="A349" s="5" t="s">
        <v>20</v>
      </c>
      <c r="B349">
        <v>170</v>
      </c>
      <c r="D349" s="4" t="s">
        <v>14</v>
      </c>
      <c r="E349">
        <v>830</v>
      </c>
    </row>
    <row r="350" spans="1:5" x14ac:dyDescent="0.3">
      <c r="A350" s="5" t="s">
        <v>20</v>
      </c>
      <c r="B350">
        <v>238</v>
      </c>
      <c r="D350" s="4" t="s">
        <v>14</v>
      </c>
      <c r="E350">
        <v>130</v>
      </c>
    </row>
    <row r="351" spans="1:5" x14ac:dyDescent="0.3">
      <c r="A351" s="5" t="s">
        <v>20</v>
      </c>
      <c r="B351">
        <v>55</v>
      </c>
      <c r="D351" s="4" t="s">
        <v>14</v>
      </c>
      <c r="E351">
        <v>55</v>
      </c>
    </row>
    <row r="352" spans="1:5" x14ac:dyDescent="0.3">
      <c r="A352" s="5" t="s">
        <v>20</v>
      </c>
      <c r="B352">
        <v>128</v>
      </c>
      <c r="D352" s="4" t="s">
        <v>14</v>
      </c>
      <c r="E352">
        <v>114</v>
      </c>
    </row>
    <row r="353" spans="1:5" x14ac:dyDescent="0.3">
      <c r="A353" s="5" t="s">
        <v>20</v>
      </c>
      <c r="B353">
        <v>2144</v>
      </c>
      <c r="D353" s="4" t="s">
        <v>14</v>
      </c>
      <c r="E353">
        <v>594</v>
      </c>
    </row>
    <row r="354" spans="1:5" x14ac:dyDescent="0.3">
      <c r="A354" s="5" t="s">
        <v>20</v>
      </c>
      <c r="B354">
        <v>2693</v>
      </c>
      <c r="D354" s="4" t="s">
        <v>14</v>
      </c>
      <c r="E354">
        <v>24</v>
      </c>
    </row>
    <row r="355" spans="1:5" x14ac:dyDescent="0.3">
      <c r="A355" s="5" t="s">
        <v>20</v>
      </c>
      <c r="B355">
        <v>432</v>
      </c>
      <c r="D355" s="4" t="s">
        <v>14</v>
      </c>
      <c r="E355">
        <v>252</v>
      </c>
    </row>
    <row r="356" spans="1:5" x14ac:dyDescent="0.3">
      <c r="A356" s="5" t="s">
        <v>20</v>
      </c>
      <c r="B356">
        <v>189</v>
      </c>
      <c r="D356" s="4" t="s">
        <v>14</v>
      </c>
      <c r="E356">
        <v>67</v>
      </c>
    </row>
    <row r="357" spans="1:5" x14ac:dyDescent="0.3">
      <c r="A357" s="5" t="s">
        <v>20</v>
      </c>
      <c r="B357">
        <v>154</v>
      </c>
      <c r="D357" s="4" t="s">
        <v>14</v>
      </c>
      <c r="E357">
        <v>742</v>
      </c>
    </row>
    <row r="358" spans="1:5" x14ac:dyDescent="0.3">
      <c r="A358" s="5" t="s">
        <v>20</v>
      </c>
      <c r="B358">
        <v>96</v>
      </c>
      <c r="D358" s="4" t="s">
        <v>14</v>
      </c>
      <c r="E358">
        <v>75</v>
      </c>
    </row>
    <row r="359" spans="1:5" x14ac:dyDescent="0.3">
      <c r="A359" s="5" t="s">
        <v>20</v>
      </c>
      <c r="B359">
        <v>3063</v>
      </c>
      <c r="D359" s="4" t="s">
        <v>14</v>
      </c>
      <c r="E359">
        <v>4405</v>
      </c>
    </row>
    <row r="360" spans="1:5" x14ac:dyDescent="0.3">
      <c r="A360" s="5" t="s">
        <v>20</v>
      </c>
      <c r="B360">
        <v>2266</v>
      </c>
      <c r="D360" s="4" t="s">
        <v>14</v>
      </c>
      <c r="E360">
        <v>92</v>
      </c>
    </row>
    <row r="361" spans="1:5" x14ac:dyDescent="0.3">
      <c r="A361" s="5" t="s">
        <v>20</v>
      </c>
      <c r="B361">
        <v>194</v>
      </c>
      <c r="D361" s="4" t="s">
        <v>14</v>
      </c>
      <c r="E361">
        <v>64</v>
      </c>
    </row>
    <row r="362" spans="1:5" x14ac:dyDescent="0.3">
      <c r="A362" s="5" t="s">
        <v>20</v>
      </c>
      <c r="B362">
        <v>129</v>
      </c>
      <c r="D362" s="4" t="s">
        <v>14</v>
      </c>
      <c r="E362">
        <v>64</v>
      </c>
    </row>
    <row r="363" spans="1:5" x14ac:dyDescent="0.3">
      <c r="A363" s="5" t="s">
        <v>20</v>
      </c>
      <c r="B363">
        <v>375</v>
      </c>
      <c r="D363" s="4" t="s">
        <v>14</v>
      </c>
      <c r="E363">
        <v>842</v>
      </c>
    </row>
    <row r="364" spans="1:5" x14ac:dyDescent="0.3">
      <c r="A364" s="5" t="s">
        <v>20</v>
      </c>
      <c r="B364">
        <v>409</v>
      </c>
      <c r="D364" s="4" t="s">
        <v>14</v>
      </c>
      <c r="E364">
        <v>112</v>
      </c>
    </row>
    <row r="365" spans="1:5" x14ac:dyDescent="0.3">
      <c r="A365" s="5" t="s">
        <v>20</v>
      </c>
      <c r="B365">
        <v>234</v>
      </c>
      <c r="D365" s="4" t="s">
        <v>14</v>
      </c>
      <c r="E365">
        <v>374</v>
      </c>
    </row>
    <row r="366" spans="1:5" x14ac:dyDescent="0.3">
      <c r="A366" s="5" t="s">
        <v>20</v>
      </c>
      <c r="B366">
        <v>3016</v>
      </c>
    </row>
    <row r="367" spans="1:5" x14ac:dyDescent="0.3">
      <c r="A367" s="5" t="s">
        <v>20</v>
      </c>
      <c r="B367">
        <v>264</v>
      </c>
    </row>
    <row r="368" spans="1:5" x14ac:dyDescent="0.3">
      <c r="A368" s="5" t="s">
        <v>20</v>
      </c>
      <c r="B368">
        <v>272</v>
      </c>
    </row>
    <row r="369" spans="1:2" x14ac:dyDescent="0.3">
      <c r="A369" s="5" t="s">
        <v>20</v>
      </c>
      <c r="B369">
        <v>419</v>
      </c>
    </row>
    <row r="370" spans="1:2" x14ac:dyDescent="0.3">
      <c r="A370" s="5" t="s">
        <v>20</v>
      </c>
      <c r="B370">
        <v>1621</v>
      </c>
    </row>
    <row r="371" spans="1:2" x14ac:dyDescent="0.3">
      <c r="A371" s="5" t="s">
        <v>20</v>
      </c>
      <c r="B371">
        <v>1101</v>
      </c>
    </row>
    <row r="372" spans="1:2" x14ac:dyDescent="0.3">
      <c r="A372" s="5" t="s">
        <v>20</v>
      </c>
      <c r="B372">
        <v>1073</v>
      </c>
    </row>
    <row r="373" spans="1:2" x14ac:dyDescent="0.3">
      <c r="A373" s="5" t="s">
        <v>20</v>
      </c>
      <c r="B373">
        <v>331</v>
      </c>
    </row>
    <row r="374" spans="1:2" x14ac:dyDescent="0.3">
      <c r="A374" s="5" t="s">
        <v>20</v>
      </c>
      <c r="B374">
        <v>1170</v>
      </c>
    </row>
    <row r="375" spans="1:2" x14ac:dyDescent="0.3">
      <c r="A375" s="5" t="s">
        <v>20</v>
      </c>
      <c r="B375">
        <v>363</v>
      </c>
    </row>
    <row r="376" spans="1:2" x14ac:dyDescent="0.3">
      <c r="A376" s="5" t="s">
        <v>20</v>
      </c>
      <c r="B376">
        <v>103</v>
      </c>
    </row>
    <row r="377" spans="1:2" x14ac:dyDescent="0.3">
      <c r="A377" s="5" t="s">
        <v>20</v>
      </c>
      <c r="B377">
        <v>147</v>
      </c>
    </row>
    <row r="378" spans="1:2" x14ac:dyDescent="0.3">
      <c r="A378" s="5" t="s">
        <v>20</v>
      </c>
      <c r="B378">
        <v>110</v>
      </c>
    </row>
    <row r="379" spans="1:2" x14ac:dyDescent="0.3">
      <c r="A379" s="5" t="s">
        <v>20</v>
      </c>
      <c r="B379">
        <v>134</v>
      </c>
    </row>
    <row r="380" spans="1:2" x14ac:dyDescent="0.3">
      <c r="A380" s="5" t="s">
        <v>20</v>
      </c>
      <c r="B380">
        <v>269</v>
      </c>
    </row>
    <row r="381" spans="1:2" x14ac:dyDescent="0.3">
      <c r="A381" s="5" t="s">
        <v>20</v>
      </c>
      <c r="B381">
        <v>175</v>
      </c>
    </row>
    <row r="382" spans="1:2" x14ac:dyDescent="0.3">
      <c r="A382" s="5" t="s">
        <v>20</v>
      </c>
      <c r="B382">
        <v>69</v>
      </c>
    </row>
    <row r="383" spans="1:2" x14ac:dyDescent="0.3">
      <c r="A383" s="5" t="s">
        <v>20</v>
      </c>
      <c r="B383">
        <v>190</v>
      </c>
    </row>
    <row r="384" spans="1:2" x14ac:dyDescent="0.3">
      <c r="A384" s="5" t="s">
        <v>20</v>
      </c>
      <c r="B384">
        <v>237</v>
      </c>
    </row>
    <row r="385" spans="1:2" x14ac:dyDescent="0.3">
      <c r="A385" s="5" t="s">
        <v>20</v>
      </c>
      <c r="B385">
        <v>196</v>
      </c>
    </row>
    <row r="386" spans="1:2" x14ac:dyDescent="0.3">
      <c r="A386" s="5" t="s">
        <v>20</v>
      </c>
      <c r="B386">
        <v>7295</v>
      </c>
    </row>
    <row r="387" spans="1:2" x14ac:dyDescent="0.3">
      <c r="A387" s="5" t="s">
        <v>20</v>
      </c>
      <c r="B387">
        <v>2893</v>
      </c>
    </row>
    <row r="388" spans="1:2" x14ac:dyDescent="0.3">
      <c r="A388" s="5" t="s">
        <v>20</v>
      </c>
      <c r="B388">
        <v>820</v>
      </c>
    </row>
    <row r="389" spans="1:2" x14ac:dyDescent="0.3">
      <c r="A389" s="5" t="s">
        <v>20</v>
      </c>
      <c r="B389">
        <v>2038</v>
      </c>
    </row>
    <row r="390" spans="1:2" x14ac:dyDescent="0.3">
      <c r="A390" s="5" t="s">
        <v>20</v>
      </c>
      <c r="B390">
        <v>116</v>
      </c>
    </row>
    <row r="391" spans="1:2" x14ac:dyDescent="0.3">
      <c r="A391" s="5" t="s">
        <v>20</v>
      </c>
      <c r="B391">
        <v>1345</v>
      </c>
    </row>
    <row r="392" spans="1:2" x14ac:dyDescent="0.3">
      <c r="A392" s="5" t="s">
        <v>20</v>
      </c>
      <c r="B392">
        <v>168</v>
      </c>
    </row>
    <row r="393" spans="1:2" x14ac:dyDescent="0.3">
      <c r="A393" s="5" t="s">
        <v>20</v>
      </c>
      <c r="B393">
        <v>137</v>
      </c>
    </row>
    <row r="394" spans="1:2" x14ac:dyDescent="0.3">
      <c r="A394" s="5" t="s">
        <v>20</v>
      </c>
      <c r="B394">
        <v>186</v>
      </c>
    </row>
    <row r="395" spans="1:2" x14ac:dyDescent="0.3">
      <c r="A395" s="5" t="s">
        <v>20</v>
      </c>
      <c r="B395">
        <v>125</v>
      </c>
    </row>
    <row r="396" spans="1:2" x14ac:dyDescent="0.3">
      <c r="A396" s="5" t="s">
        <v>20</v>
      </c>
      <c r="B396">
        <v>202</v>
      </c>
    </row>
    <row r="397" spans="1:2" x14ac:dyDescent="0.3">
      <c r="A397" s="5" t="s">
        <v>20</v>
      </c>
      <c r="B397">
        <v>103</v>
      </c>
    </row>
    <row r="398" spans="1:2" x14ac:dyDescent="0.3">
      <c r="A398" s="5" t="s">
        <v>20</v>
      </c>
      <c r="B398">
        <v>1785</v>
      </c>
    </row>
    <row r="399" spans="1:2" x14ac:dyDescent="0.3">
      <c r="A399" s="5" t="s">
        <v>20</v>
      </c>
      <c r="B399">
        <v>157</v>
      </c>
    </row>
    <row r="400" spans="1:2" x14ac:dyDescent="0.3">
      <c r="A400" s="5" t="s">
        <v>20</v>
      </c>
      <c r="B400">
        <v>555</v>
      </c>
    </row>
    <row r="401" spans="1:2" x14ac:dyDescent="0.3">
      <c r="A401" s="5" t="s">
        <v>20</v>
      </c>
      <c r="B401">
        <v>297</v>
      </c>
    </row>
    <row r="402" spans="1:2" x14ac:dyDescent="0.3">
      <c r="A402" s="5" t="s">
        <v>20</v>
      </c>
      <c r="B402">
        <v>123</v>
      </c>
    </row>
    <row r="403" spans="1:2" x14ac:dyDescent="0.3">
      <c r="A403" s="5" t="s">
        <v>20</v>
      </c>
      <c r="B403">
        <v>3036</v>
      </c>
    </row>
    <row r="404" spans="1:2" x14ac:dyDescent="0.3">
      <c r="A404" s="5" t="s">
        <v>20</v>
      </c>
      <c r="B404">
        <v>144</v>
      </c>
    </row>
    <row r="405" spans="1:2" x14ac:dyDescent="0.3">
      <c r="A405" s="5" t="s">
        <v>20</v>
      </c>
      <c r="B405">
        <v>121</v>
      </c>
    </row>
    <row r="406" spans="1:2" x14ac:dyDescent="0.3">
      <c r="A406" s="5" t="s">
        <v>20</v>
      </c>
      <c r="B406">
        <v>181</v>
      </c>
    </row>
    <row r="407" spans="1:2" x14ac:dyDescent="0.3">
      <c r="A407" s="5" t="s">
        <v>20</v>
      </c>
      <c r="B407">
        <v>122</v>
      </c>
    </row>
    <row r="408" spans="1:2" x14ac:dyDescent="0.3">
      <c r="A408" s="5" t="s">
        <v>20</v>
      </c>
      <c r="B408">
        <v>1071</v>
      </c>
    </row>
    <row r="409" spans="1:2" x14ac:dyDescent="0.3">
      <c r="A409" s="5" t="s">
        <v>20</v>
      </c>
      <c r="B409">
        <v>980</v>
      </c>
    </row>
    <row r="410" spans="1:2" x14ac:dyDescent="0.3">
      <c r="A410" s="5" t="s">
        <v>20</v>
      </c>
      <c r="B410">
        <v>536</v>
      </c>
    </row>
    <row r="411" spans="1:2" x14ac:dyDescent="0.3">
      <c r="A411" s="5" t="s">
        <v>20</v>
      </c>
      <c r="B411">
        <v>1991</v>
      </c>
    </row>
    <row r="412" spans="1:2" x14ac:dyDescent="0.3">
      <c r="A412" s="5" t="s">
        <v>20</v>
      </c>
      <c r="B412">
        <v>180</v>
      </c>
    </row>
    <row r="413" spans="1:2" x14ac:dyDescent="0.3">
      <c r="A413" s="5" t="s">
        <v>20</v>
      </c>
      <c r="B413">
        <v>130</v>
      </c>
    </row>
    <row r="414" spans="1:2" x14ac:dyDescent="0.3">
      <c r="A414" s="5" t="s">
        <v>20</v>
      </c>
      <c r="B414">
        <v>122</v>
      </c>
    </row>
    <row r="415" spans="1:2" x14ac:dyDescent="0.3">
      <c r="A415" s="5" t="s">
        <v>20</v>
      </c>
      <c r="B415">
        <v>140</v>
      </c>
    </row>
    <row r="416" spans="1:2" x14ac:dyDescent="0.3">
      <c r="A416" s="5" t="s">
        <v>20</v>
      </c>
      <c r="B416">
        <v>3388</v>
      </c>
    </row>
    <row r="417" spans="1:2" x14ac:dyDescent="0.3">
      <c r="A417" s="5" t="s">
        <v>20</v>
      </c>
      <c r="B417">
        <v>280</v>
      </c>
    </row>
    <row r="418" spans="1:2" x14ac:dyDescent="0.3">
      <c r="A418" s="5" t="s">
        <v>20</v>
      </c>
      <c r="B418">
        <v>366</v>
      </c>
    </row>
    <row r="419" spans="1:2" x14ac:dyDescent="0.3">
      <c r="A419" s="5" t="s">
        <v>20</v>
      </c>
      <c r="B419">
        <v>270</v>
      </c>
    </row>
    <row r="420" spans="1:2" x14ac:dyDescent="0.3">
      <c r="A420" s="5" t="s">
        <v>20</v>
      </c>
      <c r="B420">
        <v>137</v>
      </c>
    </row>
    <row r="421" spans="1:2" x14ac:dyDescent="0.3">
      <c r="A421" s="5" t="s">
        <v>20</v>
      </c>
      <c r="B421">
        <v>3205</v>
      </c>
    </row>
    <row r="422" spans="1:2" x14ac:dyDescent="0.3">
      <c r="A422" s="5" t="s">
        <v>20</v>
      </c>
      <c r="B422">
        <v>288</v>
      </c>
    </row>
    <row r="423" spans="1:2" x14ac:dyDescent="0.3">
      <c r="A423" s="5" t="s">
        <v>20</v>
      </c>
      <c r="B423">
        <v>148</v>
      </c>
    </row>
    <row r="424" spans="1:2" x14ac:dyDescent="0.3">
      <c r="A424" s="5" t="s">
        <v>20</v>
      </c>
      <c r="B424">
        <v>114</v>
      </c>
    </row>
    <row r="425" spans="1:2" x14ac:dyDescent="0.3">
      <c r="A425" s="5" t="s">
        <v>20</v>
      </c>
      <c r="B425">
        <v>1518</v>
      </c>
    </row>
    <row r="426" spans="1:2" x14ac:dyDescent="0.3">
      <c r="A426" s="5" t="s">
        <v>20</v>
      </c>
      <c r="B426">
        <v>166</v>
      </c>
    </row>
    <row r="427" spans="1:2" x14ac:dyDescent="0.3">
      <c r="A427" s="5" t="s">
        <v>20</v>
      </c>
      <c r="B427">
        <v>100</v>
      </c>
    </row>
    <row r="428" spans="1:2" x14ac:dyDescent="0.3">
      <c r="A428" s="5" t="s">
        <v>20</v>
      </c>
      <c r="B428">
        <v>235</v>
      </c>
    </row>
    <row r="429" spans="1:2" x14ac:dyDescent="0.3">
      <c r="A429" s="5" t="s">
        <v>20</v>
      </c>
      <c r="B429">
        <v>148</v>
      </c>
    </row>
    <row r="430" spans="1:2" x14ac:dyDescent="0.3">
      <c r="A430" s="5" t="s">
        <v>20</v>
      </c>
      <c r="B430">
        <v>198</v>
      </c>
    </row>
    <row r="431" spans="1:2" x14ac:dyDescent="0.3">
      <c r="A431" s="5" t="s">
        <v>20</v>
      </c>
      <c r="B431">
        <v>150</v>
      </c>
    </row>
    <row r="432" spans="1:2" x14ac:dyDescent="0.3">
      <c r="A432" s="5" t="s">
        <v>20</v>
      </c>
      <c r="B432">
        <v>216</v>
      </c>
    </row>
    <row r="433" spans="1:2" x14ac:dyDescent="0.3">
      <c r="A433" s="5" t="s">
        <v>20</v>
      </c>
      <c r="B433">
        <v>5139</v>
      </c>
    </row>
    <row r="434" spans="1:2" x14ac:dyDescent="0.3">
      <c r="A434" s="5" t="s">
        <v>20</v>
      </c>
      <c r="B434">
        <v>2353</v>
      </c>
    </row>
    <row r="435" spans="1:2" x14ac:dyDescent="0.3">
      <c r="A435" s="5" t="s">
        <v>20</v>
      </c>
      <c r="B435">
        <v>78</v>
      </c>
    </row>
    <row r="436" spans="1:2" x14ac:dyDescent="0.3">
      <c r="A436" s="5" t="s">
        <v>20</v>
      </c>
      <c r="B436">
        <v>174</v>
      </c>
    </row>
    <row r="437" spans="1:2" x14ac:dyDescent="0.3">
      <c r="A437" s="5" t="s">
        <v>20</v>
      </c>
      <c r="B437">
        <v>164</v>
      </c>
    </row>
    <row r="438" spans="1:2" x14ac:dyDescent="0.3">
      <c r="A438" s="5" t="s">
        <v>20</v>
      </c>
      <c r="B438">
        <v>161</v>
      </c>
    </row>
    <row r="439" spans="1:2" x14ac:dyDescent="0.3">
      <c r="A439" s="5" t="s">
        <v>20</v>
      </c>
      <c r="B439">
        <v>138</v>
      </c>
    </row>
    <row r="440" spans="1:2" x14ac:dyDescent="0.3">
      <c r="A440" s="5" t="s">
        <v>20</v>
      </c>
      <c r="B440">
        <v>3308</v>
      </c>
    </row>
    <row r="441" spans="1:2" x14ac:dyDescent="0.3">
      <c r="A441" s="5" t="s">
        <v>20</v>
      </c>
      <c r="B441">
        <v>127</v>
      </c>
    </row>
    <row r="442" spans="1:2" x14ac:dyDescent="0.3">
      <c r="A442" s="5" t="s">
        <v>20</v>
      </c>
      <c r="B442">
        <v>207</v>
      </c>
    </row>
    <row r="443" spans="1:2" x14ac:dyDescent="0.3">
      <c r="A443" s="5" t="s">
        <v>20</v>
      </c>
      <c r="B443">
        <v>181</v>
      </c>
    </row>
    <row r="444" spans="1:2" x14ac:dyDescent="0.3">
      <c r="A444" s="5" t="s">
        <v>20</v>
      </c>
      <c r="B444">
        <v>110</v>
      </c>
    </row>
    <row r="445" spans="1:2" x14ac:dyDescent="0.3">
      <c r="A445" s="5" t="s">
        <v>20</v>
      </c>
      <c r="B445">
        <v>185</v>
      </c>
    </row>
    <row r="446" spans="1:2" x14ac:dyDescent="0.3">
      <c r="A446" s="5" t="s">
        <v>20</v>
      </c>
      <c r="B446">
        <v>121</v>
      </c>
    </row>
    <row r="447" spans="1:2" x14ac:dyDescent="0.3">
      <c r="A447" s="5" t="s">
        <v>20</v>
      </c>
      <c r="B447">
        <v>106</v>
      </c>
    </row>
    <row r="448" spans="1:2" x14ac:dyDescent="0.3">
      <c r="A448" s="5" t="s">
        <v>20</v>
      </c>
      <c r="B448">
        <v>142</v>
      </c>
    </row>
    <row r="449" spans="1:2" x14ac:dyDescent="0.3">
      <c r="A449" s="5" t="s">
        <v>20</v>
      </c>
      <c r="B449">
        <v>233</v>
      </c>
    </row>
    <row r="450" spans="1:2" x14ac:dyDescent="0.3">
      <c r="A450" s="5" t="s">
        <v>20</v>
      </c>
      <c r="B450">
        <v>218</v>
      </c>
    </row>
    <row r="451" spans="1:2" x14ac:dyDescent="0.3">
      <c r="A451" s="5" t="s">
        <v>20</v>
      </c>
      <c r="B451">
        <v>76</v>
      </c>
    </row>
    <row r="452" spans="1:2" x14ac:dyDescent="0.3">
      <c r="A452" s="5" t="s">
        <v>20</v>
      </c>
      <c r="B452">
        <v>43</v>
      </c>
    </row>
    <row r="453" spans="1:2" x14ac:dyDescent="0.3">
      <c r="A453" s="5" t="s">
        <v>20</v>
      </c>
      <c r="B453">
        <v>221</v>
      </c>
    </row>
    <row r="454" spans="1:2" x14ac:dyDescent="0.3">
      <c r="A454" s="5" t="s">
        <v>20</v>
      </c>
      <c r="B454">
        <v>2805</v>
      </c>
    </row>
    <row r="455" spans="1:2" x14ac:dyDescent="0.3">
      <c r="A455" s="5" t="s">
        <v>20</v>
      </c>
      <c r="B455">
        <v>68</v>
      </c>
    </row>
    <row r="456" spans="1:2" x14ac:dyDescent="0.3">
      <c r="A456" s="5" t="s">
        <v>20</v>
      </c>
      <c r="B456">
        <v>183</v>
      </c>
    </row>
    <row r="457" spans="1:2" x14ac:dyDescent="0.3">
      <c r="A457" s="5" t="s">
        <v>20</v>
      </c>
      <c r="B457">
        <v>133</v>
      </c>
    </row>
    <row r="458" spans="1:2" x14ac:dyDescent="0.3">
      <c r="A458" s="5" t="s">
        <v>20</v>
      </c>
      <c r="B458">
        <v>2489</v>
      </c>
    </row>
    <row r="459" spans="1:2" x14ac:dyDescent="0.3">
      <c r="A459" s="5" t="s">
        <v>20</v>
      </c>
      <c r="B459">
        <v>69</v>
      </c>
    </row>
    <row r="460" spans="1:2" x14ac:dyDescent="0.3">
      <c r="A460" s="5" t="s">
        <v>20</v>
      </c>
      <c r="B460">
        <v>279</v>
      </c>
    </row>
    <row r="461" spans="1:2" x14ac:dyDescent="0.3">
      <c r="A461" s="5" t="s">
        <v>20</v>
      </c>
      <c r="B461">
        <v>210</v>
      </c>
    </row>
    <row r="462" spans="1:2" x14ac:dyDescent="0.3">
      <c r="A462" s="5" t="s">
        <v>20</v>
      </c>
      <c r="B462">
        <v>2100</v>
      </c>
    </row>
    <row r="463" spans="1:2" x14ac:dyDescent="0.3">
      <c r="A463" s="5" t="s">
        <v>20</v>
      </c>
      <c r="B463">
        <v>252</v>
      </c>
    </row>
    <row r="464" spans="1:2" x14ac:dyDescent="0.3">
      <c r="A464" s="5" t="s">
        <v>20</v>
      </c>
      <c r="B464">
        <v>1280</v>
      </c>
    </row>
    <row r="465" spans="1:2" x14ac:dyDescent="0.3">
      <c r="A465" s="5" t="s">
        <v>20</v>
      </c>
      <c r="B465">
        <v>157</v>
      </c>
    </row>
    <row r="466" spans="1:2" x14ac:dyDescent="0.3">
      <c r="A466" s="5" t="s">
        <v>20</v>
      </c>
      <c r="B466">
        <v>194</v>
      </c>
    </row>
    <row r="467" spans="1:2" x14ac:dyDescent="0.3">
      <c r="A467" s="5" t="s">
        <v>20</v>
      </c>
      <c r="B467">
        <v>82</v>
      </c>
    </row>
    <row r="468" spans="1:2" x14ac:dyDescent="0.3">
      <c r="A468" s="5" t="s">
        <v>20</v>
      </c>
      <c r="B468">
        <v>4233</v>
      </c>
    </row>
    <row r="469" spans="1:2" x14ac:dyDescent="0.3">
      <c r="A469" s="5" t="s">
        <v>20</v>
      </c>
      <c r="B469">
        <v>1297</v>
      </c>
    </row>
    <row r="470" spans="1:2" x14ac:dyDescent="0.3">
      <c r="A470" s="5" t="s">
        <v>20</v>
      </c>
      <c r="B470">
        <v>165</v>
      </c>
    </row>
    <row r="471" spans="1:2" x14ac:dyDescent="0.3">
      <c r="A471" s="5" t="s">
        <v>20</v>
      </c>
      <c r="B471">
        <v>119</v>
      </c>
    </row>
    <row r="472" spans="1:2" x14ac:dyDescent="0.3">
      <c r="A472" s="5" t="s">
        <v>20</v>
      </c>
      <c r="B472">
        <v>1797</v>
      </c>
    </row>
    <row r="473" spans="1:2" x14ac:dyDescent="0.3">
      <c r="A473" s="5" t="s">
        <v>20</v>
      </c>
      <c r="B473">
        <v>261</v>
      </c>
    </row>
    <row r="474" spans="1:2" x14ac:dyDescent="0.3">
      <c r="A474" s="5" t="s">
        <v>20</v>
      </c>
      <c r="B474">
        <v>157</v>
      </c>
    </row>
    <row r="475" spans="1:2" x14ac:dyDescent="0.3">
      <c r="A475" s="5" t="s">
        <v>20</v>
      </c>
      <c r="B475">
        <v>3533</v>
      </c>
    </row>
    <row r="476" spans="1:2" x14ac:dyDescent="0.3">
      <c r="A476" s="5" t="s">
        <v>20</v>
      </c>
      <c r="B476">
        <v>155</v>
      </c>
    </row>
    <row r="477" spans="1:2" x14ac:dyDescent="0.3">
      <c r="A477" s="5" t="s">
        <v>20</v>
      </c>
      <c r="B477">
        <v>132</v>
      </c>
    </row>
    <row r="478" spans="1:2" x14ac:dyDescent="0.3">
      <c r="A478" s="5" t="s">
        <v>20</v>
      </c>
      <c r="B478">
        <v>1354</v>
      </c>
    </row>
    <row r="479" spans="1:2" x14ac:dyDescent="0.3">
      <c r="A479" s="5" t="s">
        <v>20</v>
      </c>
      <c r="B479">
        <v>48</v>
      </c>
    </row>
    <row r="480" spans="1:2" x14ac:dyDescent="0.3">
      <c r="A480" s="5" t="s">
        <v>20</v>
      </c>
      <c r="B480">
        <v>110</v>
      </c>
    </row>
    <row r="481" spans="1:2" x14ac:dyDescent="0.3">
      <c r="A481" s="5" t="s">
        <v>20</v>
      </c>
      <c r="B481">
        <v>172</v>
      </c>
    </row>
    <row r="482" spans="1:2" x14ac:dyDescent="0.3">
      <c r="A482" s="5" t="s">
        <v>20</v>
      </c>
      <c r="B482">
        <v>307</v>
      </c>
    </row>
    <row r="483" spans="1:2" x14ac:dyDescent="0.3">
      <c r="A483" s="5" t="s">
        <v>20</v>
      </c>
      <c r="B483">
        <v>160</v>
      </c>
    </row>
    <row r="484" spans="1:2" x14ac:dyDescent="0.3">
      <c r="A484" s="5" t="s">
        <v>20</v>
      </c>
      <c r="B484">
        <v>1467</v>
      </c>
    </row>
    <row r="485" spans="1:2" x14ac:dyDescent="0.3">
      <c r="A485" s="5" t="s">
        <v>20</v>
      </c>
      <c r="B485">
        <v>2662</v>
      </c>
    </row>
    <row r="486" spans="1:2" x14ac:dyDescent="0.3">
      <c r="A486" s="5" t="s">
        <v>20</v>
      </c>
      <c r="B486">
        <v>452</v>
      </c>
    </row>
    <row r="487" spans="1:2" x14ac:dyDescent="0.3">
      <c r="A487" s="5" t="s">
        <v>20</v>
      </c>
      <c r="B487">
        <v>158</v>
      </c>
    </row>
    <row r="488" spans="1:2" x14ac:dyDescent="0.3">
      <c r="A488" s="5" t="s">
        <v>20</v>
      </c>
      <c r="B488">
        <v>225</v>
      </c>
    </row>
    <row r="489" spans="1:2" x14ac:dyDescent="0.3">
      <c r="A489" s="5" t="s">
        <v>20</v>
      </c>
      <c r="B489">
        <v>65</v>
      </c>
    </row>
    <row r="490" spans="1:2" x14ac:dyDescent="0.3">
      <c r="A490" s="5" t="s">
        <v>20</v>
      </c>
      <c r="B490">
        <v>163</v>
      </c>
    </row>
    <row r="491" spans="1:2" x14ac:dyDescent="0.3">
      <c r="A491" s="5" t="s">
        <v>20</v>
      </c>
      <c r="B491">
        <v>85</v>
      </c>
    </row>
    <row r="492" spans="1:2" x14ac:dyDescent="0.3">
      <c r="A492" s="5" t="s">
        <v>20</v>
      </c>
      <c r="B492">
        <v>217</v>
      </c>
    </row>
    <row r="493" spans="1:2" x14ac:dyDescent="0.3">
      <c r="A493" s="5" t="s">
        <v>20</v>
      </c>
      <c r="B493">
        <v>150</v>
      </c>
    </row>
    <row r="494" spans="1:2" x14ac:dyDescent="0.3">
      <c r="A494" s="5" t="s">
        <v>20</v>
      </c>
      <c r="B494">
        <v>3272</v>
      </c>
    </row>
    <row r="495" spans="1:2" x14ac:dyDescent="0.3">
      <c r="A495" s="5" t="s">
        <v>20</v>
      </c>
      <c r="B495">
        <v>300</v>
      </c>
    </row>
    <row r="496" spans="1:2" x14ac:dyDescent="0.3">
      <c r="A496" s="5" t="s">
        <v>20</v>
      </c>
      <c r="B496">
        <v>126</v>
      </c>
    </row>
    <row r="497" spans="1:2" x14ac:dyDescent="0.3">
      <c r="A497" s="5" t="s">
        <v>20</v>
      </c>
      <c r="B497">
        <v>2320</v>
      </c>
    </row>
    <row r="498" spans="1:2" x14ac:dyDescent="0.3">
      <c r="A498" s="5" t="s">
        <v>20</v>
      </c>
      <c r="B498">
        <v>81</v>
      </c>
    </row>
    <row r="499" spans="1:2" x14ac:dyDescent="0.3">
      <c r="A499" s="5" t="s">
        <v>20</v>
      </c>
      <c r="B499">
        <v>1887</v>
      </c>
    </row>
    <row r="500" spans="1:2" x14ac:dyDescent="0.3">
      <c r="A500" s="5" t="s">
        <v>20</v>
      </c>
      <c r="B500">
        <v>4358</v>
      </c>
    </row>
    <row r="501" spans="1:2" x14ac:dyDescent="0.3">
      <c r="A501" s="5" t="s">
        <v>20</v>
      </c>
      <c r="B501">
        <v>53</v>
      </c>
    </row>
    <row r="502" spans="1:2" x14ac:dyDescent="0.3">
      <c r="A502" s="5" t="s">
        <v>20</v>
      </c>
      <c r="B502">
        <v>2414</v>
      </c>
    </row>
    <row r="503" spans="1:2" x14ac:dyDescent="0.3">
      <c r="A503" s="5" t="s">
        <v>20</v>
      </c>
      <c r="B503">
        <v>80</v>
      </c>
    </row>
    <row r="504" spans="1:2" x14ac:dyDescent="0.3">
      <c r="A504" s="5" t="s">
        <v>20</v>
      </c>
      <c r="B504">
        <v>193</v>
      </c>
    </row>
    <row r="505" spans="1:2" x14ac:dyDescent="0.3">
      <c r="A505" s="5" t="s">
        <v>20</v>
      </c>
      <c r="B505">
        <v>52</v>
      </c>
    </row>
    <row r="506" spans="1:2" x14ac:dyDescent="0.3">
      <c r="A506" s="5" t="s">
        <v>20</v>
      </c>
      <c r="B506">
        <v>290</v>
      </c>
    </row>
    <row r="507" spans="1:2" x14ac:dyDescent="0.3">
      <c r="A507" s="5" t="s">
        <v>20</v>
      </c>
      <c r="B507">
        <v>122</v>
      </c>
    </row>
    <row r="508" spans="1:2" x14ac:dyDescent="0.3">
      <c r="A508" s="5" t="s">
        <v>20</v>
      </c>
      <c r="B508">
        <v>1470</v>
      </c>
    </row>
    <row r="509" spans="1:2" x14ac:dyDescent="0.3">
      <c r="A509" s="5" t="s">
        <v>20</v>
      </c>
      <c r="B509">
        <v>165</v>
      </c>
    </row>
    <row r="510" spans="1:2" x14ac:dyDescent="0.3">
      <c r="A510" s="5" t="s">
        <v>20</v>
      </c>
      <c r="B510">
        <v>182</v>
      </c>
    </row>
    <row r="511" spans="1:2" x14ac:dyDescent="0.3">
      <c r="A511" s="5" t="s">
        <v>20</v>
      </c>
      <c r="B511">
        <v>199</v>
      </c>
    </row>
    <row r="512" spans="1:2" x14ac:dyDescent="0.3">
      <c r="A512" s="5" t="s">
        <v>20</v>
      </c>
      <c r="B512">
        <v>56</v>
      </c>
    </row>
    <row r="513" spans="1:2" x14ac:dyDescent="0.3">
      <c r="A513" s="5" t="s">
        <v>20</v>
      </c>
      <c r="B513">
        <v>1460</v>
      </c>
    </row>
    <row r="514" spans="1:2" x14ac:dyDescent="0.3">
      <c r="A514" s="5" t="s">
        <v>20</v>
      </c>
      <c r="B514">
        <v>123</v>
      </c>
    </row>
    <row r="515" spans="1:2" x14ac:dyDescent="0.3">
      <c r="A515" s="5" t="s">
        <v>20</v>
      </c>
      <c r="B515">
        <v>159</v>
      </c>
    </row>
    <row r="516" spans="1:2" x14ac:dyDescent="0.3">
      <c r="A516" s="5" t="s">
        <v>20</v>
      </c>
      <c r="B516">
        <v>110</v>
      </c>
    </row>
    <row r="517" spans="1:2" x14ac:dyDescent="0.3">
      <c r="A517" s="5" t="s">
        <v>20</v>
      </c>
      <c r="B517">
        <v>236</v>
      </c>
    </row>
    <row r="518" spans="1:2" x14ac:dyDescent="0.3">
      <c r="A518" s="5" t="s">
        <v>20</v>
      </c>
      <c r="B518">
        <v>191</v>
      </c>
    </row>
    <row r="519" spans="1:2" x14ac:dyDescent="0.3">
      <c r="A519" s="5" t="s">
        <v>20</v>
      </c>
      <c r="B519">
        <v>3934</v>
      </c>
    </row>
    <row r="520" spans="1:2" x14ac:dyDescent="0.3">
      <c r="A520" s="5" t="s">
        <v>20</v>
      </c>
      <c r="B520">
        <v>80</v>
      </c>
    </row>
    <row r="521" spans="1:2" x14ac:dyDescent="0.3">
      <c r="A521" s="5" t="s">
        <v>20</v>
      </c>
      <c r="B521">
        <v>462</v>
      </c>
    </row>
    <row r="522" spans="1:2" x14ac:dyDescent="0.3">
      <c r="A522" s="5" t="s">
        <v>20</v>
      </c>
      <c r="B522">
        <v>179</v>
      </c>
    </row>
    <row r="523" spans="1:2" x14ac:dyDescent="0.3">
      <c r="A523" s="5" t="s">
        <v>20</v>
      </c>
      <c r="B523">
        <v>1866</v>
      </c>
    </row>
    <row r="524" spans="1:2" x14ac:dyDescent="0.3">
      <c r="A524" s="5" t="s">
        <v>20</v>
      </c>
      <c r="B524">
        <v>156</v>
      </c>
    </row>
    <row r="525" spans="1:2" x14ac:dyDescent="0.3">
      <c r="A525" s="5" t="s">
        <v>20</v>
      </c>
      <c r="B525">
        <v>255</v>
      </c>
    </row>
    <row r="526" spans="1:2" x14ac:dyDescent="0.3">
      <c r="A526" s="5" t="s">
        <v>20</v>
      </c>
      <c r="B526">
        <v>2261</v>
      </c>
    </row>
    <row r="527" spans="1:2" x14ac:dyDescent="0.3">
      <c r="A527" s="5" t="s">
        <v>20</v>
      </c>
      <c r="B527">
        <v>40</v>
      </c>
    </row>
    <row r="528" spans="1:2" x14ac:dyDescent="0.3">
      <c r="A528" s="5" t="s">
        <v>20</v>
      </c>
      <c r="B528">
        <v>2289</v>
      </c>
    </row>
    <row r="529" spans="1:2" x14ac:dyDescent="0.3">
      <c r="A529" s="5" t="s">
        <v>20</v>
      </c>
      <c r="B529">
        <v>65</v>
      </c>
    </row>
    <row r="530" spans="1:2" x14ac:dyDescent="0.3">
      <c r="A530" s="5" t="s">
        <v>20</v>
      </c>
      <c r="B530">
        <v>3777</v>
      </c>
    </row>
    <row r="531" spans="1:2" x14ac:dyDescent="0.3">
      <c r="A531" s="5" t="s">
        <v>20</v>
      </c>
      <c r="B531">
        <v>184</v>
      </c>
    </row>
    <row r="532" spans="1:2" x14ac:dyDescent="0.3">
      <c r="A532" s="5" t="s">
        <v>20</v>
      </c>
      <c r="B532">
        <v>85</v>
      </c>
    </row>
    <row r="533" spans="1:2" x14ac:dyDescent="0.3">
      <c r="A533" s="5" t="s">
        <v>20</v>
      </c>
      <c r="B533">
        <v>144</v>
      </c>
    </row>
    <row r="534" spans="1:2" x14ac:dyDescent="0.3">
      <c r="A534" s="5" t="s">
        <v>20</v>
      </c>
      <c r="B534">
        <v>1902</v>
      </c>
    </row>
    <row r="535" spans="1:2" x14ac:dyDescent="0.3">
      <c r="A535" s="5" t="s">
        <v>20</v>
      </c>
      <c r="B535">
        <v>105</v>
      </c>
    </row>
    <row r="536" spans="1:2" x14ac:dyDescent="0.3">
      <c r="A536" s="5" t="s">
        <v>20</v>
      </c>
      <c r="B536">
        <v>132</v>
      </c>
    </row>
    <row r="537" spans="1:2" x14ac:dyDescent="0.3">
      <c r="A537" s="5" t="s">
        <v>20</v>
      </c>
      <c r="B537">
        <v>96</v>
      </c>
    </row>
    <row r="538" spans="1:2" x14ac:dyDescent="0.3">
      <c r="A538" s="5" t="s">
        <v>20</v>
      </c>
      <c r="B538">
        <v>114</v>
      </c>
    </row>
    <row r="539" spans="1:2" x14ac:dyDescent="0.3">
      <c r="A539" s="5" t="s">
        <v>20</v>
      </c>
      <c r="B539">
        <v>203</v>
      </c>
    </row>
    <row r="540" spans="1:2" x14ac:dyDescent="0.3">
      <c r="A540" s="5" t="s">
        <v>20</v>
      </c>
      <c r="B540">
        <v>1559</v>
      </c>
    </row>
    <row r="541" spans="1:2" x14ac:dyDescent="0.3">
      <c r="A541" s="5" t="s">
        <v>20</v>
      </c>
      <c r="B541">
        <v>1548</v>
      </c>
    </row>
    <row r="542" spans="1:2" x14ac:dyDescent="0.3">
      <c r="A542" s="5" t="s">
        <v>20</v>
      </c>
      <c r="B542">
        <v>80</v>
      </c>
    </row>
    <row r="543" spans="1:2" x14ac:dyDescent="0.3">
      <c r="A543" s="5" t="s">
        <v>20</v>
      </c>
      <c r="B543">
        <v>131</v>
      </c>
    </row>
    <row r="544" spans="1:2" x14ac:dyDescent="0.3">
      <c r="A544" s="5" t="s">
        <v>20</v>
      </c>
      <c r="B544">
        <v>112</v>
      </c>
    </row>
    <row r="545" spans="1:2" x14ac:dyDescent="0.3">
      <c r="A545" s="5" t="s">
        <v>20</v>
      </c>
      <c r="B545">
        <v>155</v>
      </c>
    </row>
    <row r="546" spans="1:2" x14ac:dyDescent="0.3">
      <c r="A546" s="5" t="s">
        <v>20</v>
      </c>
      <c r="B546">
        <v>266</v>
      </c>
    </row>
    <row r="547" spans="1:2" x14ac:dyDescent="0.3">
      <c r="A547" s="5" t="s">
        <v>20</v>
      </c>
      <c r="B547">
        <v>155</v>
      </c>
    </row>
    <row r="548" spans="1:2" x14ac:dyDescent="0.3">
      <c r="A548" s="5" t="s">
        <v>20</v>
      </c>
      <c r="B548">
        <v>207</v>
      </c>
    </row>
    <row r="549" spans="1:2" x14ac:dyDescent="0.3">
      <c r="A549" s="5" t="s">
        <v>20</v>
      </c>
      <c r="B549">
        <v>245</v>
      </c>
    </row>
    <row r="550" spans="1:2" x14ac:dyDescent="0.3">
      <c r="A550" s="5" t="s">
        <v>20</v>
      </c>
      <c r="B550">
        <v>1573</v>
      </c>
    </row>
    <row r="551" spans="1:2" x14ac:dyDescent="0.3">
      <c r="A551" s="5" t="s">
        <v>20</v>
      </c>
      <c r="B551">
        <v>114</v>
      </c>
    </row>
    <row r="552" spans="1:2" x14ac:dyDescent="0.3">
      <c r="A552" s="5" t="s">
        <v>20</v>
      </c>
      <c r="B552">
        <v>93</v>
      </c>
    </row>
    <row r="553" spans="1:2" x14ac:dyDescent="0.3">
      <c r="A553" s="5" t="s">
        <v>20</v>
      </c>
      <c r="B553">
        <v>1681</v>
      </c>
    </row>
    <row r="554" spans="1:2" x14ac:dyDescent="0.3">
      <c r="A554" s="5" t="s">
        <v>20</v>
      </c>
      <c r="B554">
        <v>32</v>
      </c>
    </row>
    <row r="555" spans="1:2" x14ac:dyDescent="0.3">
      <c r="A555" s="5" t="s">
        <v>20</v>
      </c>
      <c r="B555">
        <v>135</v>
      </c>
    </row>
    <row r="556" spans="1:2" x14ac:dyDescent="0.3">
      <c r="A556" s="5" t="s">
        <v>20</v>
      </c>
      <c r="B556">
        <v>140</v>
      </c>
    </row>
    <row r="557" spans="1:2" x14ac:dyDescent="0.3">
      <c r="A557" s="5" t="s">
        <v>20</v>
      </c>
      <c r="B557">
        <v>92</v>
      </c>
    </row>
    <row r="558" spans="1:2" x14ac:dyDescent="0.3">
      <c r="A558" s="5" t="s">
        <v>20</v>
      </c>
      <c r="B558">
        <v>1015</v>
      </c>
    </row>
    <row r="559" spans="1:2" x14ac:dyDescent="0.3">
      <c r="A559" s="5" t="s">
        <v>20</v>
      </c>
      <c r="B559">
        <v>323</v>
      </c>
    </row>
    <row r="560" spans="1:2" x14ac:dyDescent="0.3">
      <c r="A560" s="5" t="s">
        <v>20</v>
      </c>
      <c r="B560">
        <v>2326</v>
      </c>
    </row>
    <row r="561" spans="1:2" x14ac:dyDescent="0.3">
      <c r="A561" s="5" t="s">
        <v>20</v>
      </c>
      <c r="B561">
        <v>381</v>
      </c>
    </row>
    <row r="562" spans="1:2" x14ac:dyDescent="0.3">
      <c r="A562" s="5" t="s">
        <v>20</v>
      </c>
      <c r="B562">
        <v>480</v>
      </c>
    </row>
    <row r="563" spans="1:2" x14ac:dyDescent="0.3">
      <c r="A563" s="5" t="s">
        <v>20</v>
      </c>
      <c r="B563">
        <v>226</v>
      </c>
    </row>
    <row r="564" spans="1:2" x14ac:dyDescent="0.3">
      <c r="A564" s="5" t="s">
        <v>20</v>
      </c>
      <c r="B564">
        <v>241</v>
      </c>
    </row>
    <row r="565" spans="1:2" x14ac:dyDescent="0.3">
      <c r="A565" s="5" t="s">
        <v>20</v>
      </c>
      <c r="B565">
        <v>132</v>
      </c>
    </row>
    <row r="566" spans="1:2" x14ac:dyDescent="0.3">
      <c r="A566" s="5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Subcategory Totals</vt:lpstr>
      <vt:lpstr>Parent Category Totals</vt:lpstr>
      <vt:lpstr>Date Analysis</vt:lpstr>
      <vt:lpstr>COUNTIFS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Shannon Carroll</cp:lastModifiedBy>
  <dcterms:created xsi:type="dcterms:W3CDTF">2021-09-29T18:52:28Z</dcterms:created>
  <dcterms:modified xsi:type="dcterms:W3CDTF">2023-12-21T05:22:37Z</dcterms:modified>
</cp:coreProperties>
</file>