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phamalenailcareservices/Desktop/Data Bootcamp/"/>
    </mc:Choice>
  </mc:AlternateContent>
  <xr:revisionPtr revIDLastSave="0" documentId="8_{522B0DBA-5FF7-E743-8904-AB565FAD5141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Crowdfunding" sheetId="1" r:id="rId1"/>
    <sheet name="Project Outcome" sheetId="2" r:id="rId2"/>
    <sheet name="Sub -Project Outcome" sheetId="3" r:id="rId3"/>
    <sheet name="Budget Outcomes" sheetId="6" r:id="rId4"/>
    <sheet name="Best time to Launch" sheetId="10" r:id="rId5"/>
    <sheet name="Statistical Analysis" sheetId="7" r:id="rId6"/>
  </sheets>
  <definedNames>
    <definedName name="_xlnm._FilterDatabase" localSheetId="0" hidden="1">Crowdfunding!$A$1:$T$1001</definedName>
    <definedName name="_xlnm._FilterDatabase" localSheetId="5" hidden="1">'Statistical Analysis'!$A$1:$B$566</definedName>
  </definedNames>
  <calcPr calcId="191029"/>
  <pivotCaches>
    <pivotCache cacheId="67" r:id="rId7"/>
    <pivotCache cacheId="6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7" l="1"/>
  <c r="I7" i="7"/>
  <c r="I6" i="7"/>
  <c r="I5" i="7"/>
  <c r="I4" i="7"/>
  <c r="I3" i="7"/>
  <c r="H8" i="7"/>
  <c r="H7" i="7"/>
  <c r="H6" i="7"/>
  <c r="H5" i="7"/>
  <c r="H4" i="7"/>
  <c r="H3" i="7"/>
  <c r="D13" i="6"/>
  <c r="D12" i="6"/>
  <c r="D11" i="6"/>
  <c r="D10" i="6"/>
  <c r="D9" i="6"/>
  <c r="D8" i="6"/>
  <c r="D7" i="6"/>
  <c r="D6" i="6"/>
  <c r="C13" i="6"/>
  <c r="C12" i="6"/>
  <c r="C11" i="6"/>
  <c r="C10" i="6"/>
  <c r="C9" i="6"/>
  <c r="C8" i="6"/>
  <c r="C7" i="6"/>
  <c r="C6" i="6"/>
  <c r="B7" i="6"/>
  <c r="B8" i="6"/>
  <c r="B9" i="6"/>
  <c r="B10" i="6"/>
  <c r="B11" i="6"/>
  <c r="B12" i="6"/>
  <c r="B13" i="6"/>
  <c r="E13" i="6" s="1"/>
  <c r="B6" i="6"/>
  <c r="D5" i="6"/>
  <c r="C5" i="6"/>
  <c r="B5" i="6"/>
  <c r="B4" i="6"/>
  <c r="D4" i="6"/>
  <c r="C4" i="6"/>
  <c r="D3" i="6"/>
  <c r="C3" i="6"/>
  <c r="B3" i="6"/>
  <c r="D2" i="6"/>
  <c r="C2" i="6"/>
  <c r="B2" i="6"/>
  <c r="B22" i="2"/>
  <c r="B21" i="2"/>
  <c r="B20" i="2"/>
  <c r="E5" i="6" l="1"/>
  <c r="F5" i="6" s="1"/>
  <c r="E9" i="6"/>
  <c r="F9" i="6" s="1"/>
  <c r="E3" i="6"/>
  <c r="G3" i="6" s="1"/>
  <c r="E7" i="6"/>
  <c r="F7" i="6" s="1"/>
  <c r="E10" i="6"/>
  <c r="F10" i="6" s="1"/>
  <c r="E6" i="6"/>
  <c r="F6" i="6" s="1"/>
  <c r="G7" i="6"/>
  <c r="H7" i="6"/>
  <c r="E12" i="6"/>
  <c r="F12" i="6" s="1"/>
  <c r="E11" i="6"/>
  <c r="F11" i="6" s="1"/>
  <c r="H3" i="6"/>
  <c r="E8" i="6"/>
  <c r="F8" i="6" s="1"/>
  <c r="G13" i="6"/>
  <c r="H13" i="6"/>
  <c r="F13" i="6"/>
  <c r="E4" i="6"/>
  <c r="E2" i="6"/>
  <c r="G2" i="6" s="1"/>
  <c r="G6" i="6" l="1"/>
  <c r="H9" i="6"/>
  <c r="G9" i="6"/>
  <c r="F3" i="6"/>
  <c r="H5" i="6"/>
  <c r="G5" i="6"/>
  <c r="H2" i="6"/>
  <c r="H10" i="6"/>
  <c r="G10" i="6"/>
  <c r="H6" i="6"/>
  <c r="H12" i="6"/>
  <c r="G8" i="6"/>
  <c r="H11" i="6"/>
  <c r="G11" i="6"/>
  <c r="G12" i="6"/>
  <c r="F2" i="6"/>
  <c r="H8" i="6"/>
  <c r="H4" i="6"/>
  <c r="G4" i="6"/>
  <c r="F4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1"/>
  <c r="G4" i="1"/>
  <c r="G5" i="1"/>
  <c r="G6" i="1"/>
  <c r="G7" i="1"/>
  <c r="G8" i="1"/>
  <c r="G9" i="1"/>
  <c r="G10" i="1"/>
  <c r="G1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<sst xmlns="http://schemas.openxmlformats.org/spreadsheetml/2006/main" count="7065" uniqueCount="2115">
  <si>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</si>
  <si>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</si>
  <si>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</si>
  <si>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</si>
  <si>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</si>
  <si>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</si>
  <si>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</si>
  <si>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</si>
  <si>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</si>
  <si>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</si>
  <si>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</si>
  <si>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</si>
  <si>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</si>
  <si>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</si>
  <si>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</si>
  <si>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</si>
  <si>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</si>
  <si>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</si>
  <si>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</si>
  <si>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</si>
  <si>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</si>
  <si>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</si>
  <si>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</si>
  <si>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</si>
  <si>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</si>
  <si>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</si>
  <si>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</si>
  <si>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</si>
  <si>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</si>
  <si>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</si>
  <si>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</si>
  <si>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</si>
  <si>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</si>
  <si>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</si>
  <si>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</si>
  <si>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</si>
  <si>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</si>
  <si>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</si>
  <si>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</si>
  <si>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</si>
  <si>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</si>
  <si>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</si>
  <si>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</si>
  <si>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</si>
  <si>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</si>
  <si>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</si>
  <si>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</si>
  <si>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</si>
  <si>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</si>
  <si>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</si>
  <si>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</si>
  <si>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</si>
  <si>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</si>
  <si>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</si>
  <si>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</si>
  <si>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</si>
  <si>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</si>
  <si>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</si>
  <si>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</si>
  <si>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</si>
  <si>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</si>
  <si>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</si>
  <si>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</si>
  <si>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</si>
  <si>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</si>
  <si>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</si>
  <si>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</si>
  <si>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</si>
  <si>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</si>
  <si>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</si>
  <si>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</si>
  <si>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</si>
  <si>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</si>
  <si>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</si>
  <si>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</si>
  <si>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</si>
  <si>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</si>
  <si>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</si>
  <si>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</si>
  <si>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</si>
  <si>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</si>
  <si>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</si>
  <si>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</si>
  <si>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</si>
  <si>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</si>
  <si>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</si>
  <si>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</si>
  <si>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</si>
  <si>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</si>
  <si>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</si>
  <si>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</si>
  <si>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</si>
  <si>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</si>
  <si>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</si>
  <si>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</si>
  <si>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</si>
  <si>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</si>
  <si>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</si>
  <si>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</si>
  <si>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</si>
  <si>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</si>
  <si>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</si>
  <si>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</si>
  <si>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</si>
  <si>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</si>
  <si>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</si>
  <si>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</si>
  <si>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</si>
  <si>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</si>
  <si>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</si>
  <si>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</si>
  <si>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</si>
  <si>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</si>
  <si>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</si>
  <si>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</si>
  <si>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</si>
  <si>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</si>
  <si>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</si>
  <si>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</si>
  <si>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</si>
  <si>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</si>
  <si>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</si>
  <si>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</si>
  <si>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</si>
  <si>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</si>
  <si>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</si>
  <si>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</si>
  <si>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</si>
  <si>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</si>
  <si>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</si>
  <si>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</si>
  <si>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</si>
  <si>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</si>
  <si>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</si>
  <si>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</si>
  <si>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</si>
  <si>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</si>
  <si>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</si>
  <si>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</si>
  <si>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</si>
  <si>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</si>
  <si>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</si>
  <si>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</si>
  <si>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</si>
  <si>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</si>
  <si>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</si>
  <si>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</si>
  <si>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</si>
  <si>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</si>
  <si>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</si>
  <si>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</si>
  <si>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</si>
  <si>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</si>
  <si>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</si>
  <si>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</si>
  <si>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</si>
  <si>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</si>
  <si>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</si>
  <si>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</si>
  <si>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</si>
  <si>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</si>
  <si>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</si>
  <si>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</si>
  <si>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</si>
  <si>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</si>
  <si>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</si>
  <si>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</si>
  <si>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</si>
  <si>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</si>
  <si>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</si>
  <si>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</si>
  <si>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</si>
  <si>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</si>
  <si>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</si>
  <si>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</si>
  <si>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</si>
  <si>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</si>
  <si>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</si>
  <si>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</si>
  <si>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</si>
  <si>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</si>
  <si>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</si>
  <si>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</si>
  <si>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</si>
  <si>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</si>
  <si>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</si>
  <si>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</si>
  <si>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</si>
  <si>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</si>
  <si>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</si>
  <si>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</si>
  <si>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</si>
  <si>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</si>
  <si>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</si>
  <si>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</si>
  <si>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</si>
  <si>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</si>
  <si>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</si>
  <si>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</si>
  <si>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</si>
  <si>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</si>
  <si>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</si>
  <si>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</si>
  <si>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</si>
  <si>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</si>
  <si>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</si>
  <si>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</si>
  <si>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</si>
  <si>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</si>
  <si>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</si>
  <si>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</si>
  <si>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</si>
  <si>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</si>
  <si>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</si>
  <si>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</si>
  <si>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</si>
  <si>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</si>
  <si>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</si>
  <si>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</si>
  <si>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</si>
  <si>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</si>
  <si>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</si>
  <si>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</si>
  <si>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</si>
  <si>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</si>
  <si>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</si>
  <si>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</si>
  <si>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</si>
  <si>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</si>
  <si>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</si>
  <si>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</si>
  <si>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</si>
  <si>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</si>
  <si>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</si>
  <si>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</si>
  <si>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</si>
  <si>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</si>
  <si>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</si>
  <si>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</si>
  <si>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</si>
  <si>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</si>
  <si>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</si>
  <si>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</si>
  <si>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</si>
  <si>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</si>
  <si>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</si>
  <si>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</si>
  <si>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</si>
  <si>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</si>
  <si>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</si>
  <si>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</si>
  <si>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</si>
  <si>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</si>
  <si>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</si>
  <si>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</si>
  <si>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</si>
  <si>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</si>
  <si>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</si>
  <si>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</si>
  <si>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</si>
  <si>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</si>
  <si>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</si>
  <si>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</si>
  <si>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</si>
  <si>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</si>
  <si>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</si>
  <si>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</si>
  <si>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</si>
  <si>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</si>
  <si>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</si>
  <si>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</si>
  <si>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</si>
  <si>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</si>
  <si>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</si>
  <si>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</si>
  <si>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</si>
  <si>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</si>
  <si>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</si>
  <si>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</si>
  <si>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</si>
  <si>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</si>
  <si>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</si>
  <si>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</si>
  <si>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</si>
  <si>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</si>
  <si>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</si>
  <si>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</si>
  <si>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</si>
  <si>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</si>
  <si>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</si>
  <si>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</si>
  <si>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</si>
  <si>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</si>
  <si>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</si>
  <si>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</si>
  <si>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</si>
  <si>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</si>
  <si>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</si>
  <si>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</si>
  <si>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</si>
  <si>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</si>
  <si>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</si>
  <si>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</si>
  <si>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</si>
  <si>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</si>
  <si>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</si>
  <si>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</si>
  <si>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</si>
  <si>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</si>
  <si>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</si>
  <si>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</si>
  <si>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</si>
  <si>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</si>
  <si>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</si>
  <si>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</si>
  <si>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</si>
  <si>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</si>
  <si>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</si>
  <si>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</si>
  <si>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</si>
  <si>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</si>
  <si>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</si>
  <si>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</si>
  <si>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</si>
  <si>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</si>
  <si>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</si>
  <si>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</si>
  <si>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</si>
  <si>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</si>
  <si>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</si>
  <si>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</si>
  <si>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</si>
  <si>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</si>
  <si>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</si>
  <si>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</si>
  <si>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</si>
  <si>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</si>
  <si>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</si>
  <si>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</si>
  <si>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</si>
  <si>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</si>
  <si>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</si>
  <si>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</si>
  <si>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</si>
  <si>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</si>
  <si>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</si>
  <si>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</si>
  <si>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</si>
  <si>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</si>
  <si>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</si>
  <si>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</si>
  <si>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</si>
  <si>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</si>
  <si>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</si>
  <si>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</si>
  <si>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</si>
  <si>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</si>
  <si>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</si>
  <si>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</si>
  <si>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</si>
  <si>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</si>
  <si>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</si>
  <si>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</si>
  <si>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</si>
  <si>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</si>
  <si>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</si>
  <si>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</si>
  <si>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</si>
  <si>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</si>
  <si>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</si>
  <si>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</si>
  <si>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</si>
  <si>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</si>
  <si>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</si>
  <si>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</si>
  <si>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</si>
  <si>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</si>
  <si>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</si>
  <si>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</si>
  <si>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</si>
  <si>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</si>
  <si>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</si>
  <si>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</si>
  <si>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</si>
  <si>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</si>
  <si>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</si>
  <si>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</si>
  <si>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</si>
  <si>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</si>
  <si>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</si>
  <si>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</si>
  <si>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</si>
  <si>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</si>
  <si>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</si>
  <si>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</si>
  <si>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</si>
  <si>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</si>
  <si>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</si>
  <si>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</si>
  <si>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</si>
  <si>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</si>
  <si>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</si>
  <si>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</si>
  <si>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</si>
  <si>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</si>
  <si>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</si>
  <si>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</si>
  <si>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</si>
  <si>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</si>
  <si>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</si>
  <si>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</si>
  <si>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</si>
  <si>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</si>
  <si>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</si>
  <si>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</si>
  <si>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</si>
  <si>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</si>
  <si>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</si>
  <si>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</si>
  <si>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</si>
  <si>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</si>
  <si>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</si>
  <si>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</si>
  <si>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</si>
  <si>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</si>
  <si>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</si>
  <si>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</si>
  <si>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</si>
  <si>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</si>
  <si>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</si>
  <si>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</si>
  <si>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</si>
  <si>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</si>
  <si>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</si>
  <si>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</si>
  <si>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</si>
  <si>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</si>
  <si>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</si>
  <si>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</si>
  <si>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</si>
  <si>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</si>
  <si>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</si>
  <si>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</si>
  <si>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</si>
  <si>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</si>
  <si>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</si>
  <si>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</si>
  <si>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</si>
  <si>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</si>
  <si>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</si>
  <si>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</si>
  <si>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</si>
  <si>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</si>
  <si>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</si>
  <si>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</si>
  <si>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</si>
  <si>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</si>
  <si>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</si>
  <si>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</si>
  <si>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</si>
  <si>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</si>
  <si>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</si>
  <si>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</si>
  <si>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</si>
  <si>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</si>
  <si>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</si>
  <si>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</si>
  <si>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</si>
  <si>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</si>
  <si>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</si>
  <si>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</si>
  <si>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</si>
  <si>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</si>
  <si>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</si>
  <si>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</si>
  <si>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</si>
  <si>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</si>
  <si>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</si>
  <si>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</si>
  <si>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</si>
  <si>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</si>
  <si>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</si>
  <si>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</si>
  <si>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</si>
  <si>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</si>
  <si>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</si>
  <si>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</si>
  <si>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</si>
  <si>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</si>
  <si>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</si>
  <si>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</si>
  <si>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</si>
  <si>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</si>
  <si>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</si>
  <si>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</si>
  <si>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</si>
  <si>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</si>
  <si>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</si>
  <si>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</si>
  <si>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</si>
  <si>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</si>
  <si>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</si>
  <si>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</si>
  <si>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</si>
  <si>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</si>
  <si>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</si>
  <si>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</si>
  <si>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</si>
  <si>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</si>
  <si>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</si>
  <si>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</si>
  <si>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</si>
  <si>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</si>
  <si>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</si>
  <si>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</si>
  <si>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</si>
  <si>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</si>
  <si>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</si>
  <si>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</si>
  <si>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</si>
  <si>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</si>
  <si>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</si>
  <si>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</si>
  <si>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</si>
  <si>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</si>
  <si>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</si>
  <si>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</si>
  <si>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</si>
  <si>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</si>
  <si>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</si>
  <si>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</si>
  <si>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</si>
  <si>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</si>
  <si>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</si>
  <si>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</si>
  <si>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</si>
  <si>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</si>
  <si>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</si>
  <si>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</si>
  <si>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</si>
  <si>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</si>
  <si>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</si>
  <si>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</si>
  <si>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</si>
  <si>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</si>
  <si>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</si>
  <si>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</si>
  <si>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</si>
  <si>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</si>
  <si>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</si>
  <si>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</si>
  <si>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</si>
  <si>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</si>
  <si>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</si>
  <si>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</si>
  <si>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</si>
  <si>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</si>
  <si>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</si>
  <si>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</si>
  <si>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</si>
  <si>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</si>
  <si>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</si>
  <si>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</si>
  <si>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</si>
  <si>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</si>
  <si>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</si>
  <si>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</si>
  <si>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</si>
  <si>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</si>
  <si>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</si>
  <si>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</si>
  <si>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</si>
  <si>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</si>
  <si>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</si>
  <si>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</si>
  <si>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</si>
  <si>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</si>
  <si>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</si>
  <si>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</si>
  <si>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</si>
  <si>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</si>
  <si>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</si>
  <si>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</si>
  <si>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</si>
  <si>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</si>
  <si>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</si>
  <si>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</si>
  <si>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</si>
  <si>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</si>
  <si>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</si>
  <si>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</si>
  <si>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</si>
  <si>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</si>
  <si>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</si>
  <si>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</si>
  <si>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</si>
  <si>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</si>
  <si>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</si>
  <si>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</si>
  <si>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</si>
  <si>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</si>
  <si>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</si>
  <si>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</si>
  <si>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</si>
  <si>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</si>
  <si>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</si>
  <si>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</si>
  <si>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</si>
  <si>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</si>
  <si>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</si>
  <si>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</si>
  <si>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</si>
  <si>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</si>
  <si>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</si>
  <si>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</si>
  <si>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</si>
  <si>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</si>
  <si>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</si>
  <si>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</si>
  <si>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</si>
  <si>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</si>
  <si>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</si>
  <si>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</si>
  <si>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</si>
  <si>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</si>
  <si>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</si>
  <si>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</si>
  <si>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</si>
  <si>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</si>
  <si>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</si>
  <si>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</si>
  <si>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</si>
  <si>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</si>
  <si>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</si>
  <si>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</si>
  <si>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</si>
  <si>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</si>
  <si>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</si>
  <si>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</si>
  <si>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</si>
  <si>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</si>
  <si>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</si>
  <si>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</si>
  <si>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</si>
  <si>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</si>
  <si>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</si>
  <si>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</si>
  <si>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</si>
  <si>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</si>
  <si>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</si>
  <si>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</si>
  <si>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</si>
  <si>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</si>
  <si>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</si>
  <si>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</si>
  <si>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</si>
  <si>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</si>
  <si>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</si>
  <si>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</si>
  <si>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</si>
  <si>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</si>
  <si>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</si>
  <si>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</si>
  <si>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</si>
  <si>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</si>
  <si>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</si>
  <si>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</si>
  <si>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</si>
  <si>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</si>
  <si>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</si>
  <si>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</si>
  <si>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</si>
  <si>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</si>
  <si>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</si>
  <si>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</si>
  <si>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</si>
  <si>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</si>
  <si>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</si>
  <si>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</si>
  <si>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</si>
  <si>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</si>
  <si>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</si>
  <si>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</si>
  <si>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</si>
  <si>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</si>
  <si>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</si>
  <si>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</si>
  <si>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</si>
  <si>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</si>
  <si>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</si>
  <si>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</si>
  <si>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</si>
  <si>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</si>
  <si>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</si>
  <si>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</si>
  <si>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</si>
  <si>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</si>
  <si>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</si>
  <si>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</si>
  <si>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</si>
  <si>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</si>
  <si>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</si>
  <si>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</si>
  <si>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</si>
  <si>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</si>
  <si>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</si>
  <si>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</si>
  <si>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</si>
  <si>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</si>
  <si>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</si>
  <si>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</si>
  <si>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</si>
  <si>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</si>
  <si>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</si>
  <si>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</si>
  <si>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</si>
  <si>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</si>
  <si>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</si>
  <si>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</si>
  <si>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</si>
  <si>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</si>
  <si>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</si>
  <si>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</si>
  <si>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</si>
  <si>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</si>
  <si>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</si>
  <si>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</si>
  <si>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</si>
  <si>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</si>
  <si>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</si>
  <si>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</si>
  <si>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</si>
  <si>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</si>
  <si>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</si>
  <si>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</si>
  <si>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</si>
  <si>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</si>
  <si>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</si>
  <si>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</si>
  <si>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</si>
  <si>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</si>
  <si>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</si>
  <si>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</si>
  <si>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</si>
  <si>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</si>
  <si>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</si>
  <si>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</si>
  <si>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</si>
  <si>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</si>
  <si>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</si>
  <si>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</si>
  <si>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</si>
  <si>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</si>
  <si>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</si>
  <si>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</si>
  <si>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</si>
  <si>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</si>
  <si>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</si>
  <si>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</si>
  <si>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</si>
  <si>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</si>
  <si>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</si>
  <si>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</si>
  <si>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</si>
  <si>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</si>
  <si>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</si>
  <si>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</si>
  <si>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</si>
  <si>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</si>
  <si>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</si>
  <si>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</si>
  <si>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</si>
  <si>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</si>
  <si>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</si>
  <si>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</si>
  <si>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</si>
  <si>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</si>
  <si>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</si>
  <si>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</si>
  <si>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</si>
  <si>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</si>
  <si>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</si>
  <si>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</si>
  <si>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</si>
  <si>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</si>
  <si>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</si>
  <si>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</si>
  <si>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</si>
  <si>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</si>
  <si>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</si>
  <si>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</si>
  <si>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</si>
  <si>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</si>
  <si>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</si>
  <si>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</si>
  <si>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</si>
  <si>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</si>
  <si>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</si>
  <si>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</si>
  <si>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</si>
  <si>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</si>
  <si>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</si>
  <si>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</si>
  <si>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</si>
  <si>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</si>
  <si>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</si>
  <si>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</si>
  <si>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</si>
  <si>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</si>
  <si>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</si>
  <si>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</si>
  <si>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</si>
  <si>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</si>
  <si>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</si>
  <si>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</si>
  <si>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</si>
  <si>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</si>
  <si>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</si>
  <si>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</si>
  <si>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</si>
  <si>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</si>
  <si>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</si>
  <si>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</si>
  <si>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</si>
  <si>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</si>
  <si>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</si>
  <si>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</si>
  <si>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</si>
  <si>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</si>
  <si>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</si>
  <si>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</si>
  <si>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</si>
  <si>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</si>
  <si>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</si>
  <si>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</si>
  <si>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</si>
  <si>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</si>
  <si>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</si>
  <si>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</si>
  <si>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</si>
  <si>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</si>
  <si>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</si>
  <si>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</si>
  <si>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</si>
  <si>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</si>
  <si>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</si>
  <si>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</si>
  <si>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</si>
  <si>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</si>
  <si>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</si>
  <si>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</si>
  <si>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</si>
  <si>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</si>
  <si>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</si>
  <si>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</si>
  <si>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</si>
  <si>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</si>
  <si>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</si>
  <si>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</si>
  <si>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</si>
  <si>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</si>
  <si>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</si>
  <si>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</si>
  <si>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</si>
  <si>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</si>
  <si>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</si>
  <si>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</si>
  <si>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</si>
  <si>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</si>
  <si>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</si>
  <si>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</si>
  <si>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</si>
  <si>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</si>
  <si>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</si>
  <si>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</si>
  <si>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</si>
  <si>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</si>
  <si>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</si>
  <si>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</si>
  <si>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</si>
  <si>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</si>
  <si>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</si>
  <si>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</si>
  <si>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</si>
  <si>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</si>
  <si>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</si>
  <si>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</si>
  <si>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</si>
  <si>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</si>
  <si>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</si>
  <si>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</si>
  <si>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</si>
  <si>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</si>
  <si>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</si>
  <si>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</si>
  <si>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</si>
  <si>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</si>
  <si>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</si>
  <si>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</si>
  <si>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</si>
  <si>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</si>
  <si>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</si>
  <si>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</si>
  <si>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</si>
  <si>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</si>
  <si>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</si>
  <si>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</si>
  <si>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</si>
  <si>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</si>
  <si>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</si>
  <si>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</si>
  <si>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</si>
  <si>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</si>
  <si>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</si>
  <si>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</si>
  <si>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</si>
  <si>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</si>
  <si>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</si>
  <si>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</si>
  <si>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</si>
  <si>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</si>
  <si>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</si>
  <si>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</si>
  <si>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</si>
  <si>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</si>
  <si>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</si>
  <si>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</si>
  <si>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</si>
  <si>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</si>
  <si>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</si>
  <si>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</si>
  <si>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</si>
  <si>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</si>
  <si>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</si>
  <si>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</si>
  <si>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</si>
  <si>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</si>
  <si>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</si>
  <si>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</si>
  <si>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</si>
  <si>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</si>
  <si>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</si>
  <si>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</si>
  <si>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</si>
  <si>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</si>
  <si>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</si>
  <si>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</si>
  <si>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</si>
  <si>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</si>
  <si>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</si>
  <si>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</si>
  <si>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</si>
  <si>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</si>
  <si>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</si>
  <si>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</si>
  <si>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</si>
  <si>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</si>
  <si>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</si>
  <si>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</si>
  <si>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</si>
  <si>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</si>
  <si>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</si>
  <si>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</si>
  <si>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</si>
  <si>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</si>
  <si>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</si>
  <si>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</si>
  <si>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</si>
  <si>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</si>
  <si>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</si>
  <si>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</si>
  <si>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</si>
  <si>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</si>
  <si>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</si>
  <si>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</si>
  <si>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</si>
  <si>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</si>
  <si>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</si>
  <si>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</si>
  <si>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</si>
  <si>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</si>
  <si>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</si>
  <si>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</si>
  <si>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</si>
  <si>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</si>
  <si>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</si>
  <si>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</si>
  <si>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</si>
  <si>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</si>
  <si>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</si>
  <si>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</si>
  <si>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</si>
  <si>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</si>
  <si>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</si>
  <si>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</si>
  <si>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</si>
  <si>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</si>
  <si>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</si>
  <si>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</si>
  <si>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</si>
  <si>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</si>
  <si>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</si>
  <si>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</si>
  <si>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</si>
  <si>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</si>
  <si>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</si>
  <si>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</si>
  <si>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</si>
  <si>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</si>
  <si>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</si>
  <si>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</si>
  <si>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</si>
  <si>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</si>
  <si>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</si>
  <si>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</si>
  <si>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</si>
  <si>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</si>
  <si>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</si>
  <si>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</si>
  <si>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</si>
  <si>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</si>
  <si>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</si>
  <si>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</si>
  <si>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</si>
  <si>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</si>
  <si>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</si>
  <si>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</si>
  <si>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</si>
  <si>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</si>
  <si>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</si>
  <si>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</si>
  <si>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</si>
  <si>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</si>
  <si>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</si>
  <si>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</si>
  <si>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</si>
  <si>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</si>
  <si>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</si>
  <si>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</si>
  <si>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</si>
  <si>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</si>
  <si>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</si>
  <si>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</si>
  <si>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</si>
  <si>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</si>
  <si>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</si>
  <si>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</si>
  <si>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</si>
  <si>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</si>
  <si>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</si>
  <si>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</si>
  <si>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</si>
  <si>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</si>
  <si>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</si>
  <si>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</si>
  <si>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</si>
  <si>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</si>
  <si>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</si>
  <si>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</si>
  <si>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</si>
  <si>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</si>
  <si>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</si>
  <si>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</si>
  <si>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</si>
  <si>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</si>
  <si>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</si>
  <si>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</si>
  <si>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</si>
  <si>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</si>
  <si>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</si>
  <si>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</si>
  <si>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</si>
  <si>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</si>
  <si>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</si>
  <si>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</si>
  <si>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</si>
  <si>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</si>
  <si>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</si>
  <si>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</si>
  <si>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</si>
  <si>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</si>
  <si>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</si>
  <si>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</si>
  <si>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</si>
  <si>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</si>
  <si>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</si>
  <si>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</si>
  <si>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</si>
  <si>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</si>
  <si>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</si>
  <si>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</si>
  <si>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</si>
  <si>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</si>
  <si>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</si>
  <si>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</si>
  <si>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</si>
  <si>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</si>
  <si>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</si>
  <si>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</si>
  <si>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</si>
  <si>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</si>
  <si>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</si>
  <si>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</si>
  <si>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</si>
  <si>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</si>
  <si>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</si>
  <si>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</si>
  <si>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</si>
  <si>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</si>
  <si>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</si>
  <si>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</si>
  <si>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</si>
  <si>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</si>
  <si>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</si>
  <si>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</si>
  <si>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</si>
  <si>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</si>
  <si>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</si>
  <si>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</si>
  <si>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</si>
  <si>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</si>
  <si>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</si>
  <si>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</si>
  <si>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</si>
  <si>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</si>
  <si>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</si>
  <si>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</si>
  <si>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</si>
  <si>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</si>
  <si>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</si>
  <si>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</si>
  <si>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</si>
  <si>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</si>
  <si>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</si>
  <si>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</si>
  <si>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</si>
  <si>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</si>
  <si>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</si>
  <si>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</si>
  <si>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</si>
  <si>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</si>
  <si>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</si>
  <si>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</si>
  <si>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</si>
  <si>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</si>
  <si>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</si>
  <si>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</si>
  <si>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</si>
  <si>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</si>
  <si>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</si>
  <si>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</si>
  <si>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</si>
  <si>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</si>
  <si>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</si>
  <si>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</si>
  <si>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</si>
  <si>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</si>
  <si>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</si>
  <si>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</si>
  <si>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</si>
  <si>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</si>
  <si>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</si>
  <si>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</si>
  <si>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</si>
  <si>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</si>
  <si>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</si>
  <si>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</si>
  <si>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</si>
  <si>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</si>
  <si>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</si>
  <si>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</si>
  <si>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</si>
  <si>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</si>
  <si>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</si>
  <si>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</si>
  <si>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</si>
  <si>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</si>
  <si>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</si>
  <si>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</si>
  <si>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</si>
  <si>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</si>
  <si>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</si>
  <si>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</si>
  <si>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</si>
  <si>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</si>
  <si>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</si>
  <si>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</si>
  <si>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</si>
  <si>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</si>
  <si>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</si>
  <si>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</si>
  <si>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</si>
  <si>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</si>
  <si>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</si>
  <si>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</si>
  <si>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</si>
  <si>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</si>
  <si>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</si>
  <si>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</si>
  <si>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</si>
  <si>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</si>
  <si>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</si>
  <si>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</si>
  <si>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</si>
  <si>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</si>
  <si>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</si>
  <si>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</si>
  <si>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</si>
  <si>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</si>
  <si>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</si>
  <si>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</si>
  <si>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</si>
  <si>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</si>
  <si>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</si>
  <si>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</si>
  <si>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</si>
  <si>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</si>
  <si>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</si>
  <si>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</si>
  <si>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</si>
  <si>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</si>
  <si>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</si>
  <si>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</si>
  <si>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</si>
  <si>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</si>
  <si>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</si>
  <si>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</si>
  <si>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</si>
  <si>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</si>
  <si>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</si>
  <si>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</si>
  <si>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</si>
  <si>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</si>
  <si>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</si>
  <si>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</si>
  <si>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</si>
  <si>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</si>
  <si>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</si>
  <si>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</si>
  <si>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</si>
  <si>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</si>
  <si>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</si>
  <si>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</si>
  <si>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</si>
  <si>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</si>
  <si>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</si>
  <si>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</si>
  <si>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</si>
  <si>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</si>
  <si>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</si>
  <si>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</si>
  <si>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</si>
  <si>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</si>
  <si>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</si>
  <si>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</si>
  <si>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</si>
  <si>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</si>
  <si>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</si>
  <si>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</si>
  <si>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</si>
  <si>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</si>
  <si>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</si>
  <si>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</si>
  <si>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</si>
  <si>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</si>
  <si>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</si>
  <si>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</si>
  <si>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</si>
  <si>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</si>
  <si>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</si>
  <si>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</si>
  <si>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</si>
  <si>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</si>
  <si>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</si>
  <si>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</si>
  <si>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</si>
  <si>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</si>
  <si>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</si>
  <si>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</si>
  <si>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</si>
  <si>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</si>
  <si>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</si>
  <si>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</si>
  <si>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</si>
  <si>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</si>
  <si>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</si>
  <si>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</si>
  <si>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</si>
  <si>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</si>
  <si>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</si>
  <si>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</si>
  <si>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</si>
  <si>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</si>
  <si>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</si>
  <si>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</si>
  <si>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</si>
  <si>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</si>
  <si>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</si>
  <si>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</si>
  <si>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</si>
  <si>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</si>
  <si>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</si>
  <si>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</si>
  <si>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</si>
  <si>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</si>
  <si>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</si>
  <si>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</si>
  <si>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</si>
  <si>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</si>
  <si>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</si>
  <si>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</si>
  <si>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</si>
  <si>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</si>
  <si>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</si>
  <si>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</si>
  <si>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</si>
  <si>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</si>
  <si>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</si>
  <si>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</si>
  <si>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</si>
  <si>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</si>
  <si>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</si>
  <si>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</si>
  <si>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</si>
  <si>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</si>
  <si>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</si>
  <si>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</si>
  <si>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</si>
  <si>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</si>
  <si>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</si>
  <si>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</si>
  <si>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</si>
  <si>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</si>
  <si>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</si>
  <si>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</si>
  <si>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</si>
  <si>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</si>
  <si>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</si>
  <si>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</si>
  <si>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</si>
  <si>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</si>
  <si>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</si>
  <si>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</si>
  <si>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</si>
  <si>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</si>
  <si>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</si>
  <si>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</si>
  <si>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</si>
  <si>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</si>
  <si>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</si>
  <si>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</si>
  <si>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</si>
  <si>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</si>
  <si>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</si>
  <si>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</si>
  <si>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</si>
  <si>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</si>
  <si>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</si>
  <si>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</si>
  <si>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</si>
  <si>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</si>
  <si>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</si>
  <si>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</si>
  <si>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</si>
  <si>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</si>
  <si>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</si>
  <si>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</si>
  <si>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</si>
  <si>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</si>
  <si>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</si>
  <si>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</si>
  <si>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</si>
  <si>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</si>
  <si>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</si>
  <si>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</si>
  <si>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</si>
  <si>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</si>
  <si>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</si>
  <si>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</si>
  <si>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</si>
  <si>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</si>
  <si>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</si>
  <si>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</si>
  <si>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</si>
  <si>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</si>
  <si>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</si>
  <si>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</si>
  <si>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</si>
  <si>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</si>
  <si>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</si>
  <si>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</si>
  <si>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</si>
  <si>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</si>
  <si>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</si>
  <si>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</si>
  <si>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</si>
  <si>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</si>
  <si>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</si>
  <si>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</si>
  <si>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</si>
  <si>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</si>
  <si>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</si>
  <si>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</si>
  <si>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</si>
  <si>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</si>
  <si>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</si>
  <si>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</si>
  <si>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</si>
  <si>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</si>
  <si>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</si>
  <si>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</si>
  <si>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</si>
  <si>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</si>
  <si>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</si>
  <si>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</si>
  <si>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</si>
  <si>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</si>
  <si>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</si>
  <si>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</si>
  <si>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</si>
  <si>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</si>
  <si>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</si>
  <si>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</si>
  <si>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</si>
  <si>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</si>
  <si>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</si>
  <si>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</si>
  <si>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</si>
  <si>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</si>
  <si>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</si>
  <si>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</si>
  <si>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</si>
  <si>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</si>
  <si>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</si>
  <si>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</si>
  <si>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</si>
  <si>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</si>
  <si>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</si>
  <si>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</si>
  <si>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</si>
  <si>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</si>
  <si>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</si>
  <si>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</si>
  <si>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</si>
  <si>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</si>
  <si>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</si>
  <si>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</si>
  <si>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</si>
  <si>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</si>
  <si>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</si>
  <si>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</si>
  <si>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</si>
  <si>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</si>
  <si>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</si>
  <si>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</si>
  <si>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</si>
  <si>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</si>
  <si>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</si>
  <si>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</si>
  <si>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</si>
  <si>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</si>
  <si>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</si>
  <si>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</si>
  <si>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</si>
  <si>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</si>
  <si>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</si>
  <si>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</si>
  <si>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</si>
  <si>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</si>
  <si>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</si>
  <si>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</si>
  <si>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</si>
  <si>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</si>
  <si>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</si>
  <si>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</si>
  <si>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</si>
  <si>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</si>
  <si>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</si>
  <si>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</si>
  <si>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</si>
  <si>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</si>
  <si>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</si>
  <si>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</si>
  <si>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</si>
  <si>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</si>
  <si>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</si>
  <si>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</si>
  <si>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</si>
  <si>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</si>
  <si>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</si>
  <si>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</si>
  <si>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</si>
  <si>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</si>
  <si>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</si>
  <si>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</si>
  <si>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</si>
  <si>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</si>
  <si>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</si>
  <si>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</si>
  <si>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</si>
  <si>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</si>
  <si>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</si>
  <si>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</si>
  <si>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</si>
  <si>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</si>
  <si>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</si>
  <si>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</si>
  <si>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</si>
  <si>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</si>
  <si>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</si>
  <si>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</si>
  <si>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</si>
  <si>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</si>
  <si>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</si>
  <si>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</si>
  <si>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</si>
  <si>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</si>
  <si>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</si>
  <si>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</si>
  <si>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</si>
  <si>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</si>
  <si>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</si>
  <si>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</si>
  <si>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</si>
  <si>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</si>
  <si>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</si>
  <si>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</si>
  <si>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</si>
  <si>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</si>
  <si>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</si>
  <si>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</si>
  <si>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</si>
  <si>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</si>
  <si>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</si>
  <si>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</si>
  <si>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</si>
  <si>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</si>
  <si>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</si>
  <si>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</si>
  <si>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</si>
  <si>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</si>
  <si>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</si>
  <si>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</si>
  <si>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</si>
  <si>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</si>
  <si>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</si>
  <si>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</si>
  <si>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</si>
  <si>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</si>
  <si>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</si>
  <si>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</si>
  <si>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</si>
  <si>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</si>
  <si>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</si>
  <si>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</si>
  <si>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</si>
  <si>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</si>
  <si>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</si>
  <si>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</si>
  <si>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</si>
  <si>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</si>
  <si>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</si>
  <si>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</si>
  <si>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</si>
  <si>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</si>
  <si>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</si>
  <si>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</si>
  <si>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</si>
  <si>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</si>
  <si>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</si>
  <si>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</si>
  <si>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</si>
  <si>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</si>
  <si>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</si>
  <si>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</si>
  <si>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</si>
  <si>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</si>
  <si>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</si>
  <si>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</si>
  <si>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</si>
  <si>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</si>
  <si>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</si>
  <si>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</si>
  <si>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</si>
  <si>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</si>
  <si>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</si>
  <si>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</si>
  <si>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</si>
  <si>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</si>
  <si>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</si>
  <si>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</si>
  <si>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</si>
  <si>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</si>
  <si>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</si>
  <si>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</si>
  <si>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</si>
  <si>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</si>
  <si>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</si>
  <si>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</si>
  <si>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</si>
  <si>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</si>
  <si>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</si>
  <si>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</si>
  <si>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</si>
  <si>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</si>
  <si>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</si>
  <si>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</si>
  <si>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</si>
  <si>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</si>
  <si>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</si>
  <si>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</si>
  <si>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</si>
  <si>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</si>
  <si>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</si>
  <si>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</si>
  <si>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</si>
  <si>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</si>
  <si>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</si>
  <si>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</si>
  <si>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</si>
  <si>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</si>
  <si>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</si>
  <si>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</si>
  <si>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</si>
  <si>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</si>
  <si>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</si>
  <si>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</si>
  <si>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</si>
  <si>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</si>
  <si>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</si>
  <si>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</si>
  <si>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</si>
  <si>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</si>
  <si>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</si>
  <si>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</si>
  <si>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</si>
  <si>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</si>
  <si>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</si>
  <si>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</si>
  <si>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</si>
  <si>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</si>
  <si>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</si>
  <si>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</si>
  <si>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</si>
  <si>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</si>
  <si>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</si>
  <si>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</si>
  <si>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</si>
  <si>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</si>
  <si>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</si>
  <si>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</si>
  <si>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</si>
  <si>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</si>
  <si>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</si>
  <si>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</si>
  <si>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</si>
  <si>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</si>
  <si>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</si>
  <si>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</si>
  <si>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</si>
  <si>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</si>
  <si>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</si>
  <si>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</si>
  <si>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</si>
  <si>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</si>
  <si>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</si>
  <si>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</si>
  <si>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</si>
  <si>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</si>
  <si>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</si>
  <si>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</si>
  <si>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</si>
  <si>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</si>
  <si>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</si>
  <si>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</si>
  <si>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</si>
  <si>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</si>
  <si>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</si>
  <si>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</si>
  <si>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</si>
  <si>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</si>
  <si>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</si>
  <si>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</si>
  <si>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</si>
  <si>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</si>
  <si>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</si>
  <si>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</si>
  <si>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</si>
  <si>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</si>
  <si>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</si>
  <si>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</si>
  <si>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</si>
  <si>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</si>
  <si>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</si>
  <si>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</si>
  <si>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</si>
  <si>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</si>
  <si>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</si>
  <si>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</si>
  <si>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</si>
  <si>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</si>
  <si>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</si>
  <si>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</si>
  <si>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</si>
  <si>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</si>
  <si>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</si>
  <si>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</si>
  <si>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</si>
  <si>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</si>
  <si>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</si>
  <si>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</si>
  <si>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</si>
  <si>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</si>
  <si>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</si>
  <si>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</si>
  <si>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</si>
  <si>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</si>
  <si>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</si>
  <si>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</si>
  <si>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</si>
  <si>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</si>
  <si>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</si>
  <si>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</si>
  <si>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</si>
  <si>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</si>
  <si>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</si>
  <si>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</si>
  <si>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</si>
  <si>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</si>
  <si>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</si>
  <si>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</si>
  <si>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</si>
  <si>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</si>
  <si>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</si>
  <si>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</si>
  <si>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</si>
  <si>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</si>
  <si>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</si>
  <si>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</si>
  <si>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</si>
  <si>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</si>
  <si>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</si>
  <si>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</si>
  <si>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</si>
  <si>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</si>
  <si>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</si>
  <si>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</si>
  <si>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</si>
  <si>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</si>
  <si>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</si>
  <si>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</si>
  <si>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</si>
  <si>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</si>
  <si>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</si>
  <si>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</si>
  <si>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</si>
  <si>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</si>
  <si>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</si>
  <si>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</si>
  <si>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</si>
  <si>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</si>
  <si>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</si>
  <si>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</si>
  <si>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</si>
  <si>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</si>
  <si>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</si>
  <si>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</si>
  <si>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</si>
  <si>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</si>
  <si>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</si>
  <si>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</si>
  <si>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</si>
  <si>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</si>
  <si>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</si>
  <si>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</si>
  <si>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</si>
  <si>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</si>
  <si>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</si>
  <si>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</si>
  <si>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</si>
  <si>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</si>
  <si>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</si>
  <si>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</si>
  <si>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</si>
  <si>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</si>
  <si>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</si>
  <si>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</si>
  <si>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</si>
  <si>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</si>
  <si>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</si>
  <si>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</si>
  <si>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</si>
  <si>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</si>
  <si>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</si>
  <si>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</si>
  <si>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</si>
  <si>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</si>
  <si>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</si>
  <si>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</si>
  <si>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</si>
  <si>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</si>
  <si>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</si>
  <si>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</si>
  <si>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</si>
  <si>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</si>
  <si>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</si>
  <si>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</si>
  <si>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</si>
  <si>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</si>
  <si>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</si>
  <si>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</si>
  <si>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</si>
  <si>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</si>
  <si>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</si>
  <si>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</si>
  <si>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</si>
  <si>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</si>
  <si>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</si>
  <si>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</si>
  <si>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</si>
  <si>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</si>
  <si>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</si>
  <si>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</si>
  <si>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</si>
  <si>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</si>
  <si>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</si>
  <si>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</si>
  <si>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</si>
  <si>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</si>
  <si>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</si>
  <si>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</si>
  <si>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</si>
  <si>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</si>
  <si>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</si>
  <si>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</si>
  <si>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</si>
  <si>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</si>
  <si>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</si>
  <si>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</si>
  <si>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</si>
  <si>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</si>
  <si>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</si>
  <si>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</si>
  <si>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</si>
  <si>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</si>
  <si>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</si>
  <si>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</si>
  <si>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</si>
  <si>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</si>
  <si>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</si>
  <si>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</si>
  <si>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</si>
  <si>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</si>
  <si>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</si>
  <si>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</si>
  <si>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</si>
  <si>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</si>
  <si>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</si>
  <si>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</si>
  <si>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</si>
  <si>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</si>
  <si>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</si>
  <si>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</si>
  <si>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</si>
  <si>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</si>
  <si>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</si>
  <si>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</si>
  <si>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</si>
  <si>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</si>
  <si>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</si>
  <si>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</si>
  <si>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</si>
  <si>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</si>
  <si>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</si>
  <si>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</si>
  <si>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</si>
  <si>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</si>
  <si>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</si>
  <si>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</si>
  <si>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</si>
  <si>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</si>
  <si>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</si>
  <si>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</si>
  <si>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</si>
  <si>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</si>
  <si>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</si>
  <si>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</si>
  <si>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</si>
  <si>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</si>
  <si>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</si>
  <si>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</si>
  <si>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</si>
  <si>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</si>
  <si>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</si>
  <si>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</si>
  <si>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</si>
  <si>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</si>
  <si>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</si>
  <si>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</si>
  <si>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</si>
  <si>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</si>
  <si>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</si>
  <si>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</si>
  <si>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</si>
  <si>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</si>
  <si>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</si>
  <si>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</si>
  <si>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</si>
  <si>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</si>
  <si>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</si>
  <si>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</si>
  <si>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</si>
  <si>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</si>
  <si>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</si>
  <si>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</si>
  <si>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</si>
  <si>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</si>
  <si>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</si>
  <si>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</si>
  <si>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</si>
  <si>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</si>
  <si>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</si>
  <si>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</si>
  <si>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</si>
  <si>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</si>
  <si>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</si>
  <si>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</si>
  <si>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</si>
  <si>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</si>
  <si>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</si>
  <si>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</si>
  <si>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</si>
  <si>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</si>
  <si>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</si>
  <si>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</si>
  <si>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</si>
  <si>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</si>
  <si>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</si>
  <si>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</si>
  <si>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</si>
  <si>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</si>
  <si>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</si>
  <si>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</si>
  <si>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</si>
  <si>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</si>
  <si>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</si>
  <si>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</si>
  <si>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</si>
  <si>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</si>
  <si>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</si>
  <si>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</si>
  <si>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</si>
  <si>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</si>
  <si>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</si>
  <si>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</si>
  <si>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</si>
  <si>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</si>
  <si>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</si>
  <si>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</si>
  <si>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</si>
  <si>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</si>
  <si>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</si>
  <si>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</si>
  <si>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</si>
  <si>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</si>
  <si>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</si>
  <si>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</si>
  <si>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</si>
  <si>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</si>
  <si>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</si>
  <si>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</si>
  <si>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</si>
  <si>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</si>
  <si>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</si>
  <si>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</si>
  <si>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</si>
  <si>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</si>
  <si>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</si>
  <si>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</si>
  <si>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</si>
  <si>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</si>
  <si>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</si>
  <si>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</si>
  <si>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</si>
  <si>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</si>
  <si>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</si>
  <si>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</si>
  <si>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</si>
  <si>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</si>
  <si>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</si>
  <si>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</si>
  <si>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</si>
  <si>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</si>
  <si>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</si>
  <si>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</si>
  <si>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</si>
  <si>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</si>
  <si>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</si>
  <si>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</si>
  <si>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</si>
  <si>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</si>
  <si>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</si>
  <si>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</si>
  <si>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</si>
  <si>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</si>
  <si>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</si>
  <si>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</si>
  <si>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</si>
  <si>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</si>
  <si>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</si>
  <si>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</si>
  <si>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</si>
  <si>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</si>
  <si>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</si>
  <si>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</si>
  <si>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</si>
  <si>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</si>
  <si>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</si>
  <si>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</si>
  <si>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</si>
  <si>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</si>
  <si>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</si>
  <si>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</si>
  <si>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</si>
  <si>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</si>
  <si>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</si>
  <si>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</si>
  <si>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</si>
  <si>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</si>
  <si>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</si>
  <si>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</si>
  <si>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</si>
  <si>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</si>
  <si>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</si>
  <si>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</si>
  <si>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</si>
  <si>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</si>
  <si>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</si>
  <si>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</si>
  <si>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</si>
  <si>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</si>
  <si>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</si>
  <si>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</si>
  <si>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</si>
  <si>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</si>
  <si>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</si>
  <si>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</si>
  <si>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</si>
  <si>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</si>
  <si>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</si>
  <si>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</si>
  <si>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</si>
  <si>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</si>
  <si>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</si>
  <si>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</si>
  <si>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</si>
  <si>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</si>
  <si>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</si>
  <si>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</si>
  <si>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</si>
  <si>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</si>
  <si>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</si>
  <si>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</si>
  <si>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</si>
  <si>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</si>
  <si>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</si>
  <si>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</si>
  <si>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</si>
  <si>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</si>
  <si>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</si>
  <si>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</si>
  <si>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</si>
  <si>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</si>
  <si>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</si>
  <si>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</si>
  <si>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</si>
  <si>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</si>
  <si>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</si>
  <si>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</si>
  <si>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</si>
  <si>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</si>
  <si>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</si>
  <si>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</si>
  <si>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</si>
  <si>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</si>
  <si>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</si>
  <si>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</si>
  <si>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</si>
  <si>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</si>
  <si>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</si>
  <si>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</si>
  <si>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</si>
  <si>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</si>
  <si>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</si>
  <si>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</si>
  <si>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</si>
  <si>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</si>
  <si>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</si>
  <si>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</si>
  <si>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</si>
  <si>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</si>
  <si>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</si>
  <si>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</si>
  <si>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</si>
  <si>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</si>
  <si>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</si>
  <si>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</si>
  <si>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</si>
  <si>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</si>
  <si>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</si>
  <si>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</si>
  <si>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</si>
  <si>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</si>
  <si>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</si>
  <si>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film/video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</si>
</sst>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4" applyFont="1"/>
    <xf numFmtId="44" fontId="0" fillId="0" borderId="0" xfId="43" applyFont="1"/>
    <xf numFmtId="164" fontId="16" fillId="0" borderId="0" xfId="42" applyNumberFormat="1" applyFont="1" applyAlignment="1">
      <alignment horizontal="center"/>
    </xf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[CrowdfundingBook.xlsx]Project Outcome!PivotTable8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'Project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'Project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7-1F43-ABA7-DF313C17D6AB}"/>
            </c:ext>
          </c:extLst>
        </c:ser>
        <c:ser>
          <c:idx val="1"/>
          <c:order val="1"/>
          <c:tx>
            <c:strRef>
              <c:f>'Project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'Project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'Project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C7-1F43-ABA7-DF313C17D6AB}"/>
            </c:ext>
          </c:extLst>
        </c:ser>
        <c:ser>
          <c:idx val="2"/>
          <c:order val="2"/>
          <c:tx>
            <c:strRef>
              <c:f>'Project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'Project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'Project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C7-1F43-ABA7-DF313C17D6AB}"/>
            </c:ext>
          </c:extLst>
        </c:ser>
        <c:ser>
          <c:idx val="3"/>
          <c:order val="3"/>
          <c:tx>
            <c:strRef>
              <c:f>'Project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'Project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'Project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C7-1F43-ABA7-DF313C17D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94804512"/>
        <c:axId val="2094931088"/>
      </c:barChart>
      <c:catAx>
        <c:axId val="20948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931088"/>
        <c:crosses val="autoZero"/>
        <c:auto val="1"/>
        <c:lblAlgn val="ctr"/>
        <c:lblOffset val="100"/>
        <c:noMultiLvlLbl val="0"/>
      </c:catAx>
      <c:valAx>
        <c:axId val="20949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80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-Project Outcome!PivotTable9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-Project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-Project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-Project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7-9D46-ABDE-543B9B917919}"/>
            </c:ext>
          </c:extLst>
        </c:ser>
        <c:ser>
          <c:idx val="1"/>
          <c:order val="1"/>
          <c:tx>
            <c:strRef>
              <c:f>'Sub -Project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-Project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-Project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4-B24B-BE65-5B230462C258}"/>
            </c:ext>
          </c:extLst>
        </c:ser>
        <c:ser>
          <c:idx val="2"/>
          <c:order val="2"/>
          <c:tx>
            <c:strRef>
              <c:f>'Sub -Project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-Project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-Project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64-B24B-BE65-5B230462C258}"/>
            </c:ext>
          </c:extLst>
        </c:ser>
        <c:ser>
          <c:idx val="3"/>
          <c:order val="3"/>
          <c:tx>
            <c:strRef>
              <c:f>'Sub -Project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-Project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-Project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64-B24B-BE65-5B230462C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35596559"/>
        <c:axId val="1135598287"/>
      </c:barChart>
      <c:catAx>
        <c:axId val="113559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598287"/>
        <c:crosses val="autoZero"/>
        <c:auto val="1"/>
        <c:lblAlgn val="ctr"/>
        <c:lblOffset val="100"/>
        <c:noMultiLvlLbl val="0"/>
      </c:catAx>
      <c:valAx>
        <c:axId val="113559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59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'Budget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'Budget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'Budget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0.88888888888888884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C1-A24C-B287-AEA3618236DE}"/>
            </c:ext>
          </c:extLst>
        </c:ser>
        <c:ser>
          <c:idx val="5"/>
          <c:order val="1"/>
          <c:tx>
            <c:strRef>
              <c:f>'Budget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'Budget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'Budget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C1-A24C-B287-AEA3618236DE}"/>
            </c:ext>
          </c:extLst>
        </c:ser>
        <c:ser>
          <c:idx val="6"/>
          <c:order val="2"/>
          <c:tx>
            <c:strRef>
              <c:f>'Budget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'Budget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'Budget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0.1111111111111111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C1-A24C-B287-AEA36182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357407"/>
        <c:axId val="1212567791"/>
      </c:lineChart>
      <c:catAx>
        <c:axId val="31535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567791"/>
        <c:crosses val="autoZero"/>
        <c:auto val="1"/>
        <c:lblAlgn val="ctr"/>
        <c:lblOffset val="100"/>
        <c:noMultiLvlLbl val="0"/>
      </c:catAx>
      <c:valAx>
        <c:axId val="121256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35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[CrowdfundingBook.xlsx]Best time to Launch!PivotTable12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'Best time to Launch'!$B$4:$B$5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'Best time to Launch'!$A$6:$A$18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'Best time to Launch'!$B$6:$B$18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55-314E-8C42-1E09641725D8}"/>
            </c:ext>
          </c:extLst>
        </c:ser>
        <c:ser>
          <c:idx val="1"/>
          <c:order val="1"/>
          <c:tx>
            <c:strRef>
              <c:f>'Best time to Launch'!$C$4:$C$5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'Best time to Launch'!$A$6:$A$18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'Best time to Launch'!$C$6:$C$18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5-314E-8C42-1E09641725D8}"/>
            </c:ext>
          </c:extLst>
        </c:ser>
        <c:ser>
          <c:idx val="2"/>
          <c:order val="2"/>
          <c:tx>
            <c:strRef>
              <c:f>'Best time to Launch'!$D$4:$D$5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'Best time to Launch'!$A$6:$A$18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'Best time to Launch'!$D$6:$D$18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55-314E-8C42-1E096417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063279"/>
        <c:axId val="682279343"/>
      </c:lineChart>
      <c:catAx>
        <c:axId val="71706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79343"/>
        <c:crosses val="autoZero"/>
        <c:auto val="1"/>
        <c:lblAlgn val="ctr"/>
        <c:lblOffset val="100"/>
        <c:noMultiLvlLbl val="0"/>
      </c:catAx>
      <c:valAx>
        <c:axId val="6822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6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1</xdr:row>
      <xdr:rowOff>177800</xdr:rowOff>
    </xdr:from>
    <xdr:to>
      <xdr:col>18</xdr:col>
      <xdr:colOff>203200</xdr:colOff>
      <xdr:row>19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44C513-8686-DB4D-5560-1816B6735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622300</xdr:colOff>
      <xdr:row>1</xdr:row>
      <xdr:rowOff>152400</xdr:rowOff>
    </xdr:from>
    <xdr:to>
      <xdr:col>19</xdr:col>
      <xdr:colOff>495300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B73E2A-5FD5-9BF7-FE3C-FA5257CD7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7258</xdr:rowOff>
    </xdr:from>
    <xdr:to>
      <xdr:col>8</xdr:col>
      <xdr:colOff>36286</xdr:colOff>
      <xdr:row>28</xdr:row>
      <xdr:rowOff>156029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1DF449-45EF-53BB-2387-97FC4B906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0</xdr:row>
      <xdr:rowOff>76200</xdr:rowOff>
    </xdr:from>
    <xdr:to>
      <xdr:col>14</xdr:col>
      <xdr:colOff>381000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B5EB65-196E-E266-3FEA-A9B2990DC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1.472273611114" createdVersion="8" refreshedVersion="8" minRefreshableVersion="3" recordCount="1000" xr:uid="{A45D8200-777A-AA43-A9E4-C3CF354C937B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64">
      <sharedItems containsSemiMixedTypes="0" containsString="0" containsNumber="1" minValue="0" maxValue="2338.833333333333"/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1.625949768517" createdVersion="8" refreshedVersion="8" minRefreshableVersion="3" recordCount="1001" xr:uid="{2BC6F89D-E796-C444-A1A1-351E51367C64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164">
      <sharedItems containsString="0" containsBlank="1" containsNumber="1" minValue="0" maxValue="2338.833333333333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n v="0"/>
    <n v="0"/>
    <x v="0"/>
    <s v="CAD"/>
    <x v="0"/>
    <x v="0"/>
    <b v="0"/>
    <b v="0"/>
    <s v="food/food trucks"/>
    <x v="0"/>
    <x v="0"/>
  </r>
  <r>
    <n v="1"/>
    <x v="1"/>
    <s v="Managed bottom-line architecture"/>
    <n v="1400"/>
    <n v="14560"/>
    <x v="1"/>
    <n v="1040"/>
    <n v="158"/>
    <n v="92.151898734177209"/>
    <x v="1"/>
    <s v="USD"/>
    <x v="1"/>
    <x v="1"/>
    <b v="0"/>
    <b v="1"/>
    <s v="music/rock"/>
    <x v="1"/>
    <x v="1"/>
  </r>
  <r>
    <n v="2"/>
    <x v="2"/>
    <s v="Function-based leadingedge pricing structure"/>
    <n v="108400"/>
    <n v="142523"/>
    <x v="1"/>
    <n v="131.4787822878229"/>
    <n v="1425"/>
    <n v="100.01614035087719"/>
    <x v="2"/>
    <s v="AUD"/>
    <x v="2"/>
    <x v="2"/>
    <b v="0"/>
    <b v="0"/>
    <s v="technology/web"/>
    <x v="2"/>
    <x v="2"/>
  </r>
  <r>
    <n v="3"/>
    <x v="3"/>
    <s v="Vision-oriented fresh-thinking conglomeration"/>
    <n v="4200"/>
    <n v="2477"/>
    <x v="0"/>
    <n v="58.976190476190467"/>
    <n v="24"/>
    <n v="103.20833333333333"/>
    <x v="1"/>
    <s v="USD"/>
    <x v="3"/>
    <x v="3"/>
    <b v="0"/>
    <b v="0"/>
    <s v="music/rock"/>
    <x v="1"/>
    <x v="1"/>
  </r>
  <r>
    <n v="4"/>
    <x v="4"/>
    <s v="Proactive foreground core"/>
    <n v="7600"/>
    <n v="5265"/>
    <x v="0"/>
    <n v="69.276315789473685"/>
    <n v="53"/>
    <n v="99.339622641509436"/>
    <x v="1"/>
    <s v="USD"/>
    <x v="4"/>
    <x v="4"/>
    <b v="0"/>
    <b v="0"/>
    <s v="theater/plays"/>
    <x v="3"/>
    <x v="3"/>
  </r>
  <r>
    <n v="5"/>
    <x v="5"/>
    <s v="Open-source optimizing database"/>
    <n v="7600"/>
    <n v="13195"/>
    <x v="1"/>
    <n v="173.61842105263159"/>
    <n v="174"/>
    <n v="75.833333333333329"/>
    <x v="3"/>
    <s v="DKK"/>
    <x v="5"/>
    <x v="5"/>
    <b v="0"/>
    <b v="0"/>
    <s v="theater/plays"/>
    <x v="3"/>
    <x v="3"/>
  </r>
  <r>
    <n v="6"/>
    <x v="6"/>
    <s v="Operative upward-trending algorithm"/>
    <n v="5200"/>
    <n v="1090"/>
    <x v="0"/>
    <n v="20.961538461538463"/>
    <n v="18"/>
    <n v="60.555555555555557"/>
    <x v="4"/>
    <s v="GBP"/>
    <x v="6"/>
    <x v="6"/>
    <b v="0"/>
    <b v="0"/>
    <s v="film &amp; video/documentary"/>
    <x v="4"/>
    <x v="4"/>
  </r>
  <r>
    <n v="7"/>
    <x v="7"/>
    <s v="Centralized cohesive challenge"/>
    <n v="4500"/>
    <n v="14741"/>
    <x v="1"/>
    <n v="327.57777777777778"/>
    <n v="227"/>
    <n v="64.93832599118943"/>
    <x v="3"/>
    <s v="DKK"/>
    <x v="7"/>
    <x v="7"/>
    <b v="0"/>
    <b v="0"/>
    <s v="theater/plays"/>
    <x v="3"/>
    <x v="3"/>
  </r>
  <r>
    <n v="8"/>
    <x v="8"/>
    <s v="Exclusive attitude-oriented intranet"/>
    <n v="110100"/>
    <n v="21946"/>
    <x v="2"/>
    <n v="19.932788374205266"/>
    <n v="708"/>
    <n v="30.997175141242938"/>
    <x v="3"/>
    <s v="DKK"/>
    <x v="8"/>
    <x v="8"/>
    <b v="0"/>
    <b v="0"/>
    <s v="theater/plays"/>
    <x v="3"/>
    <x v="3"/>
  </r>
  <r>
    <n v="9"/>
    <x v="9"/>
    <s v="Open-source fresh-thinking model"/>
    <n v="6200"/>
    <n v="3208"/>
    <x v="0"/>
    <n v="51.741935483870968"/>
    <n v="44"/>
    <n v="72.909090909090907"/>
    <x v="1"/>
    <s v="USD"/>
    <x v="9"/>
    <x v="9"/>
    <b v="0"/>
    <b v="0"/>
    <s v="music/electric music"/>
    <x v="1"/>
    <x v="5"/>
  </r>
  <r>
    <n v="10"/>
    <x v="10"/>
    <s v="Monitored empowering installation"/>
    <n v="5200"/>
    <n v="13838"/>
    <x v="1"/>
    <n v="266.11538461538464"/>
    <n v="220"/>
    <n v="62.9"/>
    <x v="1"/>
    <s v="USD"/>
    <x v="10"/>
    <x v="10"/>
    <b v="0"/>
    <b v="0"/>
    <s v="film &amp; video/drama"/>
    <x v="4"/>
    <x v="6"/>
  </r>
  <r>
    <n v="11"/>
    <x v="11"/>
    <s v="Grass-roots zero administration system engine"/>
    <n v="6300"/>
    <n v="3030"/>
    <x v="0"/>
    <n v="48.095238095238095"/>
    <n v="27"/>
    <n v="112.22222222222223"/>
    <x v="1"/>
    <s v="USD"/>
    <x v="11"/>
    <x v="11"/>
    <b v="0"/>
    <b v="1"/>
    <s v="theater/plays"/>
    <x v="3"/>
    <x v="3"/>
  </r>
  <r>
    <n v="12"/>
    <x v="12"/>
    <s v="Assimilated hybrid intranet"/>
    <n v="6300"/>
    <n v="5629"/>
    <x v="0"/>
    <n v="89.349206349206341"/>
    <n v="55"/>
    <n v="102.34545454545454"/>
    <x v="1"/>
    <s v="USD"/>
    <x v="12"/>
    <x v="12"/>
    <b v="0"/>
    <b v="0"/>
    <s v="film &amp; video/drama"/>
    <x v="4"/>
    <x v="6"/>
  </r>
  <r>
    <n v="13"/>
    <x v="13"/>
    <s v="Multi-tiered directional open architecture"/>
    <n v="4200"/>
    <n v="10295"/>
    <x v="1"/>
    <n v="245.11904761904765"/>
    <n v="98"/>
    <n v="105.05102040816327"/>
    <x v="1"/>
    <s v="USD"/>
    <x v="13"/>
    <x v="13"/>
    <b v="0"/>
    <b v="0"/>
    <s v="music/indie rock"/>
    <x v="1"/>
    <x v="7"/>
  </r>
  <r>
    <n v="14"/>
    <x v="14"/>
    <s v="Cloned directional synergy"/>
    <n v="28200"/>
    <n v="18829"/>
    <x v="0"/>
    <n v="66.769503546099301"/>
    <n v="200"/>
    <n v="94.144999999999996"/>
    <x v="1"/>
    <s v="USD"/>
    <x v="14"/>
    <x v="14"/>
    <b v="0"/>
    <b v="0"/>
    <s v="music/indie rock"/>
    <x v="1"/>
    <x v="7"/>
  </r>
  <r>
    <n v="15"/>
    <x v="15"/>
    <s v="Extended eco-centric pricing structure"/>
    <n v="81200"/>
    <n v="38414"/>
    <x v="0"/>
    <n v="47.307881773399011"/>
    <n v="452"/>
    <n v="84.986725663716811"/>
    <x v="1"/>
    <s v="USD"/>
    <x v="15"/>
    <x v="15"/>
    <b v="0"/>
    <b v="0"/>
    <s v="technology/wearables"/>
    <x v="2"/>
    <x v="8"/>
  </r>
  <r>
    <n v="16"/>
    <x v="16"/>
    <s v="Cross-platform systemic adapter"/>
    <n v="1700"/>
    <n v="11041"/>
    <x v="1"/>
    <n v="649.47058823529414"/>
    <n v="100"/>
    <n v="110.41"/>
    <x v="1"/>
    <s v="USD"/>
    <x v="16"/>
    <x v="16"/>
    <b v="0"/>
    <b v="0"/>
    <s v="publishing/nonfiction"/>
    <x v="5"/>
    <x v="9"/>
  </r>
  <r>
    <n v="17"/>
    <x v="17"/>
    <s v="Seamless 4thgeneration methodology"/>
    <n v="84600"/>
    <n v="134845"/>
    <x v="1"/>
    <n v="159.39125295508273"/>
    <n v="1249"/>
    <n v="107.96236989591674"/>
    <x v="1"/>
    <s v="USD"/>
    <x v="17"/>
    <x v="17"/>
    <b v="0"/>
    <b v="0"/>
    <s v="film &amp; video/animation"/>
    <x v="4"/>
    <x v="10"/>
  </r>
  <r>
    <n v="18"/>
    <x v="18"/>
    <s v="Exclusive needs-based adapter"/>
    <n v="9100"/>
    <n v="6089"/>
    <x v="3"/>
    <n v="66.912087912087912"/>
    <n v="135"/>
    <n v="45.103703703703701"/>
    <x v="1"/>
    <s v="USD"/>
    <x v="18"/>
    <x v="18"/>
    <b v="0"/>
    <b v="0"/>
    <s v="theater/plays"/>
    <x v="3"/>
    <x v="3"/>
  </r>
  <r>
    <n v="19"/>
    <x v="19"/>
    <s v="Down-sized cohesive archive"/>
    <n v="62500"/>
    <n v="30331"/>
    <x v="0"/>
    <n v="48.529600000000002"/>
    <n v="674"/>
    <n v="45.001483679525222"/>
    <x v="1"/>
    <s v="USD"/>
    <x v="19"/>
    <x v="19"/>
    <b v="0"/>
    <b v="1"/>
    <s v="theater/plays"/>
    <x v="3"/>
    <x v="3"/>
  </r>
  <r>
    <n v="20"/>
    <x v="20"/>
    <s v="Proactive composite alliance"/>
    <n v="131800"/>
    <n v="147936"/>
    <x v="1"/>
    <n v="112.24279210925646"/>
    <n v="1396"/>
    <n v="105.97134670487107"/>
    <x v="1"/>
    <s v="USD"/>
    <x v="20"/>
    <x v="20"/>
    <b v="0"/>
    <b v="0"/>
    <s v="film &amp; video/drama"/>
    <x v="4"/>
    <x v="6"/>
  </r>
  <r>
    <n v="21"/>
    <x v="21"/>
    <s v="Re-engineered intangible definition"/>
    <n v="94000"/>
    <n v="38533"/>
    <x v="0"/>
    <n v="40.992553191489364"/>
    <n v="558"/>
    <n v="69.055555555555557"/>
    <x v="1"/>
    <s v="USD"/>
    <x v="21"/>
    <x v="21"/>
    <b v="0"/>
    <b v="0"/>
    <s v="theater/plays"/>
    <x v="3"/>
    <x v="3"/>
  </r>
  <r>
    <n v="22"/>
    <x v="22"/>
    <s v="Enhanced dynamic definition"/>
    <n v="59100"/>
    <n v="75690"/>
    <x v="1"/>
    <n v="128.07106598984771"/>
    <n v="890"/>
    <n v="85.044943820224717"/>
    <x v="1"/>
    <s v="USD"/>
    <x v="22"/>
    <x v="22"/>
    <b v="0"/>
    <b v="0"/>
    <s v="theater/plays"/>
    <x v="3"/>
    <x v="3"/>
  </r>
  <r>
    <n v="23"/>
    <x v="23"/>
    <s v="Devolved next generation adapter"/>
    <n v="4500"/>
    <n v="14942"/>
    <x v="1"/>
    <n v="332.04444444444448"/>
    <n v="142"/>
    <n v="105.22535211267606"/>
    <x v="4"/>
    <s v="GBP"/>
    <x v="23"/>
    <x v="23"/>
    <b v="0"/>
    <b v="0"/>
    <s v="film &amp; video/documentary"/>
    <x v="4"/>
    <x v="4"/>
  </r>
  <r>
    <n v="24"/>
    <x v="24"/>
    <s v="Cross-platform intermediate frame"/>
    <n v="92400"/>
    <n v="104257"/>
    <x v="1"/>
    <n v="112.83225108225108"/>
    <n v="2673"/>
    <n v="39.003741114852225"/>
    <x v="1"/>
    <s v="USD"/>
    <x v="24"/>
    <x v="24"/>
    <b v="0"/>
    <b v="0"/>
    <s v="technology/wearables"/>
    <x v="2"/>
    <x v="8"/>
  </r>
  <r>
    <n v="25"/>
    <x v="25"/>
    <s v="Monitored impactful analyzer"/>
    <n v="5500"/>
    <n v="11904"/>
    <x v="1"/>
    <n v="216.43636363636364"/>
    <n v="163"/>
    <n v="73.030674846625772"/>
    <x v="1"/>
    <s v="USD"/>
    <x v="25"/>
    <x v="25"/>
    <b v="0"/>
    <b v="1"/>
    <s v="games/video games"/>
    <x v="6"/>
    <x v="11"/>
  </r>
  <r>
    <n v="26"/>
    <x v="26"/>
    <s v="Optional responsive customer loyalty"/>
    <n v="107500"/>
    <n v="51814"/>
    <x v="3"/>
    <n v="48.199069767441863"/>
    <n v="1480"/>
    <n v="35.009459459459457"/>
    <x v="1"/>
    <s v="USD"/>
    <x v="26"/>
    <x v="26"/>
    <b v="0"/>
    <b v="0"/>
    <s v="theater/plays"/>
    <x v="3"/>
    <x v="3"/>
  </r>
  <r>
    <n v="27"/>
    <x v="27"/>
    <s v="Diverse transitional migration"/>
    <n v="2000"/>
    <n v="1599"/>
    <x v="0"/>
    <n v="79.95"/>
    <n v="15"/>
    <n v="106.6"/>
    <x v="1"/>
    <s v="USD"/>
    <x v="27"/>
    <x v="27"/>
    <b v="0"/>
    <b v="0"/>
    <s v="music/rock"/>
    <x v="1"/>
    <x v="1"/>
  </r>
  <r>
    <n v="28"/>
    <x v="28"/>
    <s v="Synchronized global task-force"/>
    <n v="130800"/>
    <n v="137635"/>
    <x v="1"/>
    <n v="105.22553516819573"/>
    <n v="2220"/>
    <n v="61.997747747747745"/>
    <x v="1"/>
    <s v="USD"/>
    <x v="28"/>
    <x v="28"/>
    <b v="0"/>
    <b v="1"/>
    <s v="theater/plays"/>
    <x v="3"/>
    <x v="3"/>
  </r>
  <r>
    <n v="29"/>
    <x v="29"/>
    <s v="Focused 6thgeneration forecast"/>
    <n v="45900"/>
    <n v="150965"/>
    <x v="1"/>
    <n v="328.89978213507629"/>
    <n v="1606"/>
    <n v="94.000622665006233"/>
    <x v="5"/>
    <s v="CHF"/>
    <x v="29"/>
    <x v="29"/>
    <b v="0"/>
    <b v="0"/>
    <s v="film &amp; video/shorts"/>
    <x v="4"/>
    <x v="12"/>
  </r>
  <r>
    <n v="30"/>
    <x v="30"/>
    <s v="Down-sized analyzing challenge"/>
    <n v="9000"/>
    <n v="14455"/>
    <x v="1"/>
    <n v="160.61111111111111"/>
    <n v="129"/>
    <n v="112.05426356589147"/>
    <x v="1"/>
    <s v="USD"/>
    <x v="30"/>
    <x v="30"/>
    <b v="0"/>
    <b v="0"/>
    <s v="film &amp; video/animation"/>
    <x v="4"/>
    <x v="10"/>
  </r>
  <r>
    <n v="31"/>
    <x v="31"/>
    <s v="Progressive needs-based focus group"/>
    <n v="3500"/>
    <n v="10850"/>
    <x v="1"/>
    <n v="310"/>
    <n v="226"/>
    <n v="48.008849557522126"/>
    <x v="4"/>
    <s v="GBP"/>
    <x v="31"/>
    <x v="31"/>
    <b v="0"/>
    <b v="0"/>
    <s v="games/video games"/>
    <x v="6"/>
    <x v="11"/>
  </r>
  <r>
    <n v="32"/>
    <x v="32"/>
    <s v="Ergonomic 6thgeneration success"/>
    <n v="101000"/>
    <n v="87676"/>
    <x v="0"/>
    <n v="86.807920792079202"/>
    <n v="2307"/>
    <n v="38.004334633723452"/>
    <x v="6"/>
    <s v="EUR"/>
    <x v="32"/>
    <x v="32"/>
    <b v="0"/>
    <b v="0"/>
    <s v="film &amp; video/documentary"/>
    <x v="4"/>
    <x v="4"/>
  </r>
  <r>
    <n v="33"/>
    <x v="33"/>
    <s v="Exclusive interactive approach"/>
    <n v="50200"/>
    <n v="189666"/>
    <x v="1"/>
    <n v="377.82071713147411"/>
    <n v="5419"/>
    <n v="35.000184535892231"/>
    <x v="1"/>
    <s v="USD"/>
    <x v="33"/>
    <x v="33"/>
    <b v="0"/>
    <b v="0"/>
    <s v="theater/plays"/>
    <x v="3"/>
    <x v="3"/>
  </r>
  <r>
    <n v="34"/>
    <x v="34"/>
    <s v="Reverse-engineered asynchronous archive"/>
    <n v="9300"/>
    <n v="14025"/>
    <x v="1"/>
    <n v="150.80645161290323"/>
    <n v="165"/>
    <n v="85"/>
    <x v="1"/>
    <s v="USD"/>
    <x v="34"/>
    <x v="34"/>
    <b v="0"/>
    <b v="0"/>
    <s v="film &amp; video/documentary"/>
    <x v="4"/>
    <x v="4"/>
  </r>
  <r>
    <n v="35"/>
    <x v="35"/>
    <s v="Synergized intangible challenge"/>
    <n v="125500"/>
    <n v="188628"/>
    <x v="1"/>
    <n v="150.30119521912351"/>
    <n v="1965"/>
    <n v="95.993893129770996"/>
    <x v="3"/>
    <s v="DKK"/>
    <x v="35"/>
    <x v="35"/>
    <b v="0"/>
    <b v="1"/>
    <s v="film &amp; video/drama"/>
    <x v="4"/>
    <x v="6"/>
  </r>
  <r>
    <n v="36"/>
    <x v="36"/>
    <s v="Monitored multi-state encryption"/>
    <n v="700"/>
    <n v="1101"/>
    <x v="1"/>
    <n v="157.28571428571431"/>
    <n v="16"/>
    <n v="68.8125"/>
    <x v="1"/>
    <s v="USD"/>
    <x v="36"/>
    <x v="36"/>
    <b v="0"/>
    <b v="0"/>
    <s v="theater/plays"/>
    <x v="3"/>
    <x v="3"/>
  </r>
  <r>
    <n v="37"/>
    <x v="37"/>
    <s v="Profound attitude-oriented functionalities"/>
    <n v="8100"/>
    <n v="11339"/>
    <x v="1"/>
    <n v="139.98765432098764"/>
    <n v="107"/>
    <n v="105.97196261682242"/>
    <x v="1"/>
    <s v="USD"/>
    <x v="37"/>
    <x v="37"/>
    <b v="0"/>
    <b v="1"/>
    <s v="publishing/fiction"/>
    <x v="5"/>
    <x v="13"/>
  </r>
  <r>
    <n v="38"/>
    <x v="38"/>
    <s v="Digitized client-driven database"/>
    <n v="3100"/>
    <n v="10085"/>
    <x v="1"/>
    <n v="325.32258064516128"/>
    <n v="134"/>
    <n v="75.261194029850742"/>
    <x v="1"/>
    <s v="USD"/>
    <x v="38"/>
    <x v="38"/>
    <b v="0"/>
    <b v="0"/>
    <s v="photography/photography books"/>
    <x v="7"/>
    <x v="14"/>
  </r>
  <r>
    <n v="39"/>
    <x v="39"/>
    <s v="Organized bi-directional function"/>
    <n v="9900"/>
    <n v="5027"/>
    <x v="0"/>
    <n v="50.777777777777779"/>
    <n v="88"/>
    <n v="57.125"/>
    <x v="3"/>
    <s v="DKK"/>
    <x v="39"/>
    <x v="39"/>
    <b v="0"/>
    <b v="0"/>
    <s v="theater/plays"/>
    <x v="3"/>
    <x v="3"/>
  </r>
  <r>
    <n v="40"/>
    <x v="40"/>
    <s v="Reduced stable middleware"/>
    <n v="8800"/>
    <n v="14878"/>
    <x v="1"/>
    <n v="169.06818181818181"/>
    <n v="198"/>
    <n v="75.141414141414145"/>
    <x v="1"/>
    <s v="USD"/>
    <x v="40"/>
    <x v="40"/>
    <b v="0"/>
    <b v="1"/>
    <s v="technology/wearables"/>
    <x v="2"/>
    <x v="8"/>
  </r>
  <r>
    <n v="41"/>
    <x v="41"/>
    <s v="Universal 5thgeneration neural-net"/>
    <n v="5600"/>
    <n v="11924"/>
    <x v="1"/>
    <n v="212.92857142857144"/>
    <n v="111"/>
    <n v="107.42342342342343"/>
    <x v="6"/>
    <s v="EUR"/>
    <x v="41"/>
    <x v="41"/>
    <b v="0"/>
    <b v="1"/>
    <s v="music/rock"/>
    <x v="1"/>
    <x v="1"/>
  </r>
  <r>
    <n v="42"/>
    <x v="42"/>
    <s v="Virtual uniform frame"/>
    <n v="1800"/>
    <n v="7991"/>
    <x v="1"/>
    <n v="443.94444444444446"/>
    <n v="222"/>
    <n v="35.995495495495497"/>
    <x v="1"/>
    <s v="USD"/>
    <x v="42"/>
    <x v="42"/>
    <b v="0"/>
    <b v="0"/>
    <s v="food/food trucks"/>
    <x v="0"/>
    <x v="0"/>
  </r>
  <r>
    <n v="43"/>
    <x v="43"/>
    <s v="Profound explicit paradigm"/>
    <n v="90200"/>
    <n v="167717"/>
    <x v="1"/>
    <n v="185.9390243902439"/>
    <n v="6212"/>
    <n v="26.998873148744366"/>
    <x v="1"/>
    <s v="USD"/>
    <x v="43"/>
    <x v="43"/>
    <b v="0"/>
    <b v="0"/>
    <s v="publishing/radio &amp; podcasts"/>
    <x v="5"/>
    <x v="15"/>
  </r>
  <r>
    <n v="44"/>
    <x v="44"/>
    <s v="Visionary real-time groupware"/>
    <n v="1600"/>
    <n v="10541"/>
    <x v="1"/>
    <n v="658.8125"/>
    <n v="98"/>
    <n v="107.56122448979592"/>
    <x v="3"/>
    <s v="DKK"/>
    <x v="44"/>
    <x v="44"/>
    <b v="0"/>
    <b v="0"/>
    <s v="publishing/fiction"/>
    <x v="5"/>
    <x v="13"/>
  </r>
  <r>
    <n v="45"/>
    <x v="45"/>
    <s v="Networked tertiary Graphical User Interface"/>
    <n v="9500"/>
    <n v="4530"/>
    <x v="0"/>
    <n v="47.684210526315788"/>
    <n v="48"/>
    <n v="94.375"/>
    <x v="1"/>
    <s v="USD"/>
    <x v="45"/>
    <x v="45"/>
    <b v="0"/>
    <b v="1"/>
    <s v="theater/plays"/>
    <x v="3"/>
    <x v="3"/>
  </r>
  <r>
    <n v="46"/>
    <x v="46"/>
    <s v="Virtual grid-enabled task-force"/>
    <n v="3700"/>
    <n v="4247"/>
    <x v="1"/>
    <n v="114.78378378378378"/>
    <n v="92"/>
    <n v="46.163043478260867"/>
    <x v="1"/>
    <s v="USD"/>
    <x v="46"/>
    <x v="46"/>
    <b v="0"/>
    <b v="0"/>
    <s v="music/rock"/>
    <x v="1"/>
    <x v="1"/>
  </r>
  <r>
    <n v="47"/>
    <x v="47"/>
    <s v="Function-based multi-state software"/>
    <n v="1500"/>
    <n v="7129"/>
    <x v="1"/>
    <n v="475.26666666666665"/>
    <n v="149"/>
    <n v="47.845637583892618"/>
    <x v="1"/>
    <s v="USD"/>
    <x v="47"/>
    <x v="47"/>
    <b v="0"/>
    <b v="0"/>
    <s v="theater/plays"/>
    <x v="3"/>
    <x v="3"/>
  </r>
  <r>
    <n v="48"/>
    <x v="48"/>
    <s v="Optimized leadingedge concept"/>
    <n v="33300"/>
    <n v="128862"/>
    <x v="1"/>
    <n v="386.97297297297297"/>
    <n v="2431"/>
    <n v="53.007815713698065"/>
    <x v="1"/>
    <s v="USD"/>
    <x v="48"/>
    <x v="48"/>
    <b v="0"/>
    <b v="0"/>
    <s v="theater/plays"/>
    <x v="3"/>
    <x v="3"/>
  </r>
  <r>
    <n v="49"/>
    <x v="49"/>
    <s v="Sharable holistic interface"/>
    <n v="7200"/>
    <n v="13653"/>
    <x v="1"/>
    <n v="189.625"/>
    <n v="303"/>
    <n v="45.059405940594061"/>
    <x v="1"/>
    <s v="USD"/>
    <x v="49"/>
    <x v="49"/>
    <b v="0"/>
    <b v="0"/>
    <s v="music/rock"/>
    <x v="1"/>
    <x v="1"/>
  </r>
  <r>
    <n v="50"/>
    <x v="50"/>
    <s v="Down-sized system-worthy secured line"/>
    <n v="100"/>
    <n v="2"/>
    <x v="0"/>
    <n v="2"/>
    <n v="1"/>
    <n v="2"/>
    <x v="6"/>
    <s v="EUR"/>
    <x v="50"/>
    <x v="50"/>
    <b v="0"/>
    <b v="0"/>
    <s v="music/metal"/>
    <x v="1"/>
    <x v="16"/>
  </r>
  <r>
    <n v="51"/>
    <x v="51"/>
    <s v="Inverse secondary infrastructure"/>
    <n v="158100"/>
    <n v="145243"/>
    <x v="0"/>
    <n v="91.867805186590772"/>
    <n v="1467"/>
    <n v="99.006816632583508"/>
    <x v="4"/>
    <s v="GBP"/>
    <x v="51"/>
    <x v="51"/>
    <b v="0"/>
    <b v="1"/>
    <s v="technology/wearables"/>
    <x v="2"/>
    <x v="8"/>
  </r>
  <r>
    <n v="52"/>
    <x v="52"/>
    <s v="Organic foreground leverage"/>
    <n v="7200"/>
    <n v="2459"/>
    <x v="0"/>
    <n v="34.152777777777779"/>
    <n v="75"/>
    <n v="32.786666666666669"/>
    <x v="1"/>
    <s v="USD"/>
    <x v="52"/>
    <x v="52"/>
    <b v="0"/>
    <b v="0"/>
    <s v="theater/plays"/>
    <x v="3"/>
    <x v="3"/>
  </r>
  <r>
    <n v="53"/>
    <x v="53"/>
    <s v="Reverse-engineered static concept"/>
    <n v="8800"/>
    <n v="12356"/>
    <x v="1"/>
    <n v="140.40909090909091"/>
    <n v="209"/>
    <n v="59.119617224880386"/>
    <x v="1"/>
    <s v="USD"/>
    <x v="53"/>
    <x v="53"/>
    <b v="0"/>
    <b v="0"/>
    <s v="film &amp; video/drama"/>
    <x v="4"/>
    <x v="6"/>
  </r>
  <r>
    <n v="54"/>
    <x v="54"/>
    <s v="Multi-channeled neutral customer loyalty"/>
    <n v="6000"/>
    <n v="5392"/>
    <x v="0"/>
    <n v="89.86666666666666"/>
    <n v="120"/>
    <n v="44.93333333333333"/>
    <x v="1"/>
    <s v="USD"/>
    <x v="54"/>
    <x v="54"/>
    <b v="0"/>
    <b v="0"/>
    <s v="technology/wearables"/>
    <x v="2"/>
    <x v="8"/>
  </r>
  <r>
    <n v="55"/>
    <x v="55"/>
    <s v="Reverse-engineered bifurcated strategy"/>
    <n v="6600"/>
    <n v="11746"/>
    <x v="1"/>
    <n v="177.96969696969697"/>
    <n v="131"/>
    <n v="89.664122137404576"/>
    <x v="1"/>
    <s v="USD"/>
    <x v="55"/>
    <x v="55"/>
    <b v="0"/>
    <b v="0"/>
    <s v="music/jazz"/>
    <x v="1"/>
    <x v="17"/>
  </r>
  <r>
    <n v="56"/>
    <x v="56"/>
    <s v="Horizontal context-sensitive knowledge user"/>
    <n v="8000"/>
    <n v="11493"/>
    <x v="1"/>
    <n v="143.66249999999999"/>
    <n v="164"/>
    <n v="70.079268292682926"/>
    <x v="1"/>
    <s v="USD"/>
    <x v="56"/>
    <x v="56"/>
    <b v="0"/>
    <b v="0"/>
    <s v="technology/wearables"/>
    <x v="2"/>
    <x v="8"/>
  </r>
  <r>
    <n v="57"/>
    <x v="57"/>
    <s v="Cross-group multi-state task-force"/>
    <n v="2900"/>
    <n v="6243"/>
    <x v="1"/>
    <n v="215.27586206896552"/>
    <n v="201"/>
    <n v="31.059701492537314"/>
    <x v="1"/>
    <s v="USD"/>
    <x v="57"/>
    <x v="57"/>
    <b v="0"/>
    <b v="0"/>
    <s v="games/video games"/>
    <x v="6"/>
    <x v="11"/>
  </r>
  <r>
    <n v="58"/>
    <x v="58"/>
    <s v="Expanded 3rdgeneration strategy"/>
    <n v="2700"/>
    <n v="6132"/>
    <x v="1"/>
    <n v="227.11111111111114"/>
    <n v="211"/>
    <n v="29.061611374407583"/>
    <x v="1"/>
    <s v="USD"/>
    <x v="58"/>
    <x v="58"/>
    <b v="0"/>
    <b v="0"/>
    <s v="theater/plays"/>
    <x v="3"/>
    <x v="3"/>
  </r>
  <r>
    <n v="59"/>
    <x v="59"/>
    <s v="Assimilated real-time support"/>
    <n v="1400"/>
    <n v="3851"/>
    <x v="1"/>
    <n v="275.07142857142861"/>
    <n v="128"/>
    <n v="30.0859375"/>
    <x v="1"/>
    <s v="USD"/>
    <x v="59"/>
    <x v="59"/>
    <b v="0"/>
    <b v="1"/>
    <s v="theater/plays"/>
    <x v="3"/>
    <x v="3"/>
  </r>
  <r>
    <n v="60"/>
    <x v="60"/>
    <s v="User-centric regional database"/>
    <n v="94200"/>
    <n v="135997"/>
    <x v="1"/>
    <n v="144.37048832271762"/>
    <n v="1600"/>
    <n v="84.998125000000002"/>
    <x v="0"/>
    <s v="CAD"/>
    <x v="60"/>
    <x v="60"/>
    <b v="0"/>
    <b v="0"/>
    <s v="theater/plays"/>
    <x v="3"/>
    <x v="3"/>
  </r>
  <r>
    <n v="61"/>
    <x v="61"/>
    <s v="Open-source zero administration complexity"/>
    <n v="199200"/>
    <n v="184750"/>
    <x v="0"/>
    <n v="92.74598393574297"/>
    <n v="2253"/>
    <n v="82.001775410563695"/>
    <x v="0"/>
    <s v="CAD"/>
    <x v="61"/>
    <x v="61"/>
    <b v="0"/>
    <b v="0"/>
    <s v="theater/plays"/>
    <x v="3"/>
    <x v="3"/>
  </r>
  <r>
    <n v="62"/>
    <x v="62"/>
    <s v="Organized incremental standardization"/>
    <n v="2000"/>
    <n v="14452"/>
    <x v="1"/>
    <n v="722.6"/>
    <n v="249"/>
    <n v="58.040160642570278"/>
    <x v="1"/>
    <s v="USD"/>
    <x v="62"/>
    <x v="62"/>
    <b v="0"/>
    <b v="0"/>
    <s v="technology/web"/>
    <x v="2"/>
    <x v="2"/>
  </r>
  <r>
    <n v="63"/>
    <x v="63"/>
    <s v="Assimilated didactic open system"/>
    <n v="4700"/>
    <n v="557"/>
    <x v="0"/>
    <n v="11.851063829787234"/>
    <n v="5"/>
    <n v="111.4"/>
    <x v="1"/>
    <s v="USD"/>
    <x v="63"/>
    <x v="63"/>
    <b v="0"/>
    <b v="0"/>
    <s v="theater/plays"/>
    <x v="3"/>
    <x v="3"/>
  </r>
  <r>
    <n v="64"/>
    <x v="64"/>
    <s v="Vision-oriented logistical intranet"/>
    <n v="2800"/>
    <n v="2734"/>
    <x v="0"/>
    <n v="97.642857142857139"/>
    <n v="38"/>
    <n v="71.94736842105263"/>
    <x v="1"/>
    <s v="USD"/>
    <x v="64"/>
    <x v="64"/>
    <b v="0"/>
    <b v="1"/>
    <s v="technology/web"/>
    <x v="2"/>
    <x v="2"/>
  </r>
  <r>
    <n v="65"/>
    <x v="65"/>
    <s v="Mandatory incremental projection"/>
    <n v="6100"/>
    <n v="14405"/>
    <x v="1"/>
    <n v="236.14754098360655"/>
    <n v="236"/>
    <n v="61.038135593220339"/>
    <x v="1"/>
    <s v="USD"/>
    <x v="65"/>
    <x v="65"/>
    <b v="0"/>
    <b v="0"/>
    <s v="theater/plays"/>
    <x v="3"/>
    <x v="3"/>
  </r>
  <r>
    <n v="66"/>
    <x v="66"/>
    <s v="Grass-roots needs-based encryption"/>
    <n v="2900"/>
    <n v="1307"/>
    <x v="0"/>
    <n v="45.068965517241381"/>
    <n v="12"/>
    <n v="108.91666666666667"/>
    <x v="1"/>
    <s v="USD"/>
    <x v="66"/>
    <x v="66"/>
    <b v="0"/>
    <b v="1"/>
    <s v="theater/plays"/>
    <x v="3"/>
    <x v="3"/>
  </r>
  <r>
    <n v="67"/>
    <x v="67"/>
    <s v="Team-oriented 6thgeneration middleware"/>
    <n v="72600"/>
    <n v="117892"/>
    <x v="1"/>
    <n v="162.38567493112947"/>
    <n v="4065"/>
    <n v="29.001722017220171"/>
    <x v="4"/>
    <s v="GBP"/>
    <x v="67"/>
    <x v="67"/>
    <b v="0"/>
    <b v="1"/>
    <s v="technology/wearables"/>
    <x v="2"/>
    <x v="8"/>
  </r>
  <r>
    <n v="68"/>
    <x v="68"/>
    <s v="Inverse multi-tasking installation"/>
    <n v="5700"/>
    <n v="14508"/>
    <x v="1"/>
    <n v="254.52631578947367"/>
    <n v="246"/>
    <n v="58.975609756097562"/>
    <x v="6"/>
    <s v="EUR"/>
    <x v="68"/>
    <x v="68"/>
    <b v="0"/>
    <b v="1"/>
    <s v="theater/plays"/>
    <x v="3"/>
    <x v="3"/>
  </r>
  <r>
    <n v="69"/>
    <x v="69"/>
    <s v="Switchable disintermediate moderator"/>
    <n v="7900"/>
    <n v="1901"/>
    <x v="3"/>
    <n v="24.063291139240505"/>
    <n v="17"/>
    <n v="111.82352941176471"/>
    <x v="1"/>
    <s v="USD"/>
    <x v="69"/>
    <x v="69"/>
    <b v="0"/>
    <b v="0"/>
    <s v="theater/plays"/>
    <x v="3"/>
    <x v="3"/>
  </r>
  <r>
    <n v="70"/>
    <x v="70"/>
    <s v="Re-engineered 24/7 task-force"/>
    <n v="128000"/>
    <n v="158389"/>
    <x v="1"/>
    <n v="123.74140625000001"/>
    <n v="2475"/>
    <n v="63.995555555555555"/>
    <x v="6"/>
    <s v="EUR"/>
    <x v="70"/>
    <x v="70"/>
    <b v="0"/>
    <b v="1"/>
    <s v="theater/plays"/>
    <x v="3"/>
    <x v="3"/>
  </r>
  <r>
    <n v="71"/>
    <x v="71"/>
    <s v="Organic object-oriented budgetary management"/>
    <n v="6000"/>
    <n v="6484"/>
    <x v="1"/>
    <n v="108.06666666666666"/>
    <n v="76"/>
    <n v="85.315789473684205"/>
    <x v="1"/>
    <s v="USD"/>
    <x v="71"/>
    <x v="49"/>
    <b v="0"/>
    <b v="0"/>
    <s v="theater/plays"/>
    <x v="3"/>
    <x v="3"/>
  </r>
  <r>
    <n v="72"/>
    <x v="72"/>
    <s v="Seamless coherent parallelism"/>
    <n v="600"/>
    <n v="4022"/>
    <x v="1"/>
    <n v="670.33333333333326"/>
    <n v="54"/>
    <n v="74.481481481481481"/>
    <x v="1"/>
    <s v="USD"/>
    <x v="72"/>
    <x v="71"/>
    <b v="0"/>
    <b v="0"/>
    <s v="film &amp; video/animation"/>
    <x v="4"/>
    <x v="10"/>
  </r>
  <r>
    <n v="73"/>
    <x v="73"/>
    <s v="Cross-platform even-keeled initiative"/>
    <n v="1400"/>
    <n v="9253"/>
    <x v="1"/>
    <n v="660.92857142857144"/>
    <n v="88"/>
    <n v="105.14772727272727"/>
    <x v="1"/>
    <s v="USD"/>
    <x v="73"/>
    <x v="72"/>
    <b v="0"/>
    <b v="0"/>
    <s v="music/jazz"/>
    <x v="1"/>
    <x v="17"/>
  </r>
  <r>
    <n v="74"/>
    <x v="74"/>
    <s v="Progressive tertiary framework"/>
    <n v="3900"/>
    <n v="4776"/>
    <x v="1"/>
    <n v="122.46153846153847"/>
    <n v="85"/>
    <n v="56.188235294117646"/>
    <x v="4"/>
    <s v="GBP"/>
    <x v="74"/>
    <x v="73"/>
    <b v="0"/>
    <b v="0"/>
    <s v="music/metal"/>
    <x v="1"/>
    <x v="16"/>
  </r>
  <r>
    <n v="75"/>
    <x v="75"/>
    <s v="Multi-layered dynamic protocol"/>
    <n v="9700"/>
    <n v="14606"/>
    <x v="1"/>
    <n v="150.57731958762886"/>
    <n v="170"/>
    <n v="85.917647058823533"/>
    <x v="1"/>
    <s v="USD"/>
    <x v="75"/>
    <x v="74"/>
    <b v="0"/>
    <b v="0"/>
    <s v="photography/photography books"/>
    <x v="7"/>
    <x v="14"/>
  </r>
  <r>
    <n v="76"/>
    <x v="76"/>
    <s v="Horizontal next generation function"/>
    <n v="122900"/>
    <n v="95993"/>
    <x v="0"/>
    <n v="78.106590724165997"/>
    <n v="1684"/>
    <n v="57.00296912114014"/>
    <x v="1"/>
    <s v="USD"/>
    <x v="76"/>
    <x v="75"/>
    <b v="1"/>
    <b v="1"/>
    <s v="theater/plays"/>
    <x v="3"/>
    <x v="3"/>
  </r>
  <r>
    <n v="77"/>
    <x v="77"/>
    <s v="Pre-emptive impactful model"/>
    <n v="9500"/>
    <n v="4460"/>
    <x v="0"/>
    <n v="46.94736842105263"/>
    <n v="56"/>
    <n v="79.642857142857139"/>
    <x v="1"/>
    <s v="USD"/>
    <x v="77"/>
    <x v="76"/>
    <b v="0"/>
    <b v="1"/>
    <s v="film &amp; video/animation"/>
    <x v="4"/>
    <x v="10"/>
  </r>
  <r>
    <n v="78"/>
    <x v="78"/>
    <s v="User-centric bifurcated knowledge user"/>
    <n v="4500"/>
    <n v="13536"/>
    <x v="1"/>
    <n v="300.8"/>
    <n v="330"/>
    <n v="41.018181818181816"/>
    <x v="1"/>
    <s v="USD"/>
    <x v="78"/>
    <x v="77"/>
    <b v="0"/>
    <b v="0"/>
    <s v="publishing/translations"/>
    <x v="5"/>
    <x v="18"/>
  </r>
  <r>
    <n v="79"/>
    <x v="79"/>
    <s v="Triple-buffered reciprocal project"/>
    <n v="57800"/>
    <n v="40228"/>
    <x v="0"/>
    <n v="69.598615916955026"/>
    <n v="838"/>
    <n v="48.004773269689736"/>
    <x v="1"/>
    <s v="USD"/>
    <x v="79"/>
    <x v="78"/>
    <b v="0"/>
    <b v="0"/>
    <s v="theater/plays"/>
    <x v="3"/>
    <x v="3"/>
  </r>
  <r>
    <n v="80"/>
    <x v="80"/>
    <s v="Cross-platform needs-based approach"/>
    <n v="1100"/>
    <n v="7012"/>
    <x v="1"/>
    <n v="637.4545454545455"/>
    <n v="127"/>
    <n v="55.212598425196852"/>
    <x v="1"/>
    <s v="USD"/>
    <x v="80"/>
    <x v="79"/>
    <b v="0"/>
    <b v="0"/>
    <s v="games/video games"/>
    <x v="6"/>
    <x v="11"/>
  </r>
  <r>
    <n v="81"/>
    <x v="81"/>
    <s v="User-friendly static contingency"/>
    <n v="16800"/>
    <n v="37857"/>
    <x v="1"/>
    <n v="225.33928571428569"/>
    <n v="411"/>
    <n v="92.109489051094897"/>
    <x v="1"/>
    <s v="USD"/>
    <x v="81"/>
    <x v="80"/>
    <b v="0"/>
    <b v="0"/>
    <s v="music/rock"/>
    <x v="1"/>
    <x v="1"/>
  </r>
  <r>
    <n v="82"/>
    <x v="82"/>
    <s v="Reactive content-based framework"/>
    <n v="1000"/>
    <n v="14973"/>
    <x v="1"/>
    <n v="1497.3000000000002"/>
    <n v="180"/>
    <n v="83.183333333333337"/>
    <x v="4"/>
    <s v="GBP"/>
    <x v="82"/>
    <x v="4"/>
    <b v="0"/>
    <b v="1"/>
    <s v="games/video games"/>
    <x v="6"/>
    <x v="11"/>
  </r>
  <r>
    <n v="83"/>
    <x v="83"/>
    <s v="Realigned user-facing concept"/>
    <n v="106400"/>
    <n v="39996"/>
    <x v="0"/>
    <n v="37.590225563909776"/>
    <n v="1000"/>
    <n v="39.996000000000002"/>
    <x v="1"/>
    <s v="USD"/>
    <x v="83"/>
    <x v="81"/>
    <b v="0"/>
    <b v="0"/>
    <s v="music/electric music"/>
    <x v="1"/>
    <x v="5"/>
  </r>
  <r>
    <n v="84"/>
    <x v="84"/>
    <s v="Public-key zero tolerance orchestration"/>
    <n v="31400"/>
    <n v="41564"/>
    <x v="1"/>
    <n v="132.36942675159236"/>
    <n v="374"/>
    <n v="111.1336898395722"/>
    <x v="1"/>
    <s v="USD"/>
    <x v="84"/>
    <x v="82"/>
    <b v="0"/>
    <b v="0"/>
    <s v="technology/wearables"/>
    <x v="2"/>
    <x v="8"/>
  </r>
  <r>
    <n v="85"/>
    <x v="85"/>
    <s v="Multi-tiered eco-centric architecture"/>
    <n v="4900"/>
    <n v="6430"/>
    <x v="1"/>
    <n v="131.22448979591837"/>
    <n v="71"/>
    <n v="90.563380281690144"/>
    <x v="2"/>
    <s v="AUD"/>
    <x v="85"/>
    <x v="83"/>
    <b v="0"/>
    <b v="0"/>
    <s v="music/indie rock"/>
    <x v="1"/>
    <x v="7"/>
  </r>
  <r>
    <n v="86"/>
    <x v="86"/>
    <s v="Organic motivating firmware"/>
    <n v="7400"/>
    <n v="12405"/>
    <x v="1"/>
    <n v="167.63513513513513"/>
    <n v="203"/>
    <n v="61.108374384236456"/>
    <x v="1"/>
    <s v="USD"/>
    <x v="86"/>
    <x v="84"/>
    <b v="1"/>
    <b v="0"/>
    <s v="theater/plays"/>
    <x v="3"/>
    <x v="3"/>
  </r>
  <r>
    <n v="87"/>
    <x v="87"/>
    <s v="Synergized 4thgeneration conglomeration"/>
    <n v="198500"/>
    <n v="123040"/>
    <x v="0"/>
    <n v="61.984886649874063"/>
    <n v="1482"/>
    <n v="83.022941970310384"/>
    <x v="2"/>
    <s v="AUD"/>
    <x v="87"/>
    <x v="85"/>
    <b v="0"/>
    <b v="1"/>
    <s v="music/rock"/>
    <x v="1"/>
    <x v="1"/>
  </r>
  <r>
    <n v="88"/>
    <x v="88"/>
    <s v="Grass-roots fault-tolerant policy"/>
    <n v="4800"/>
    <n v="12516"/>
    <x v="1"/>
    <n v="260.75"/>
    <n v="113"/>
    <n v="110.76106194690266"/>
    <x v="1"/>
    <s v="USD"/>
    <x v="88"/>
    <x v="86"/>
    <b v="0"/>
    <b v="0"/>
    <s v="publishing/translations"/>
    <x v="5"/>
    <x v="18"/>
  </r>
  <r>
    <n v="89"/>
    <x v="89"/>
    <s v="Monitored scalable knowledgebase"/>
    <n v="3400"/>
    <n v="8588"/>
    <x v="1"/>
    <n v="252.58823529411765"/>
    <n v="96"/>
    <n v="89.458333333333329"/>
    <x v="1"/>
    <s v="USD"/>
    <x v="89"/>
    <x v="87"/>
    <b v="0"/>
    <b v="0"/>
    <s v="theater/plays"/>
    <x v="3"/>
    <x v="3"/>
  </r>
  <r>
    <n v="90"/>
    <x v="90"/>
    <s v="Synergistic explicit parallelism"/>
    <n v="7800"/>
    <n v="6132"/>
    <x v="0"/>
    <n v="78.615384615384613"/>
    <n v="106"/>
    <n v="57.849056603773583"/>
    <x v="1"/>
    <s v="USD"/>
    <x v="90"/>
    <x v="88"/>
    <b v="0"/>
    <b v="1"/>
    <s v="theater/plays"/>
    <x v="3"/>
    <x v="3"/>
  </r>
  <r>
    <n v="91"/>
    <x v="91"/>
    <s v="Enhanced systemic analyzer"/>
    <n v="154300"/>
    <n v="74688"/>
    <x v="0"/>
    <n v="48.404406999351913"/>
    <n v="679"/>
    <n v="109.99705449189985"/>
    <x v="6"/>
    <s v="EUR"/>
    <x v="91"/>
    <x v="89"/>
    <b v="0"/>
    <b v="0"/>
    <s v="publishing/translations"/>
    <x v="5"/>
    <x v="18"/>
  </r>
  <r>
    <n v="92"/>
    <x v="92"/>
    <s v="Object-based analyzing knowledge user"/>
    <n v="20000"/>
    <n v="51775"/>
    <x v="1"/>
    <n v="258.875"/>
    <n v="498"/>
    <n v="103.96586345381526"/>
    <x v="5"/>
    <s v="CHF"/>
    <x v="92"/>
    <x v="40"/>
    <b v="0"/>
    <b v="1"/>
    <s v="games/video games"/>
    <x v="6"/>
    <x v="11"/>
  </r>
  <r>
    <n v="93"/>
    <x v="93"/>
    <s v="Pre-emptive radical architecture"/>
    <n v="108800"/>
    <n v="65877"/>
    <x v="3"/>
    <n v="60.548713235294116"/>
    <n v="610"/>
    <n v="107.99508196721311"/>
    <x v="1"/>
    <s v="USD"/>
    <x v="93"/>
    <x v="90"/>
    <b v="0"/>
    <b v="1"/>
    <s v="theater/plays"/>
    <x v="3"/>
    <x v="3"/>
  </r>
  <r>
    <n v="94"/>
    <x v="94"/>
    <s v="Grass-roots web-enabled contingency"/>
    <n v="2900"/>
    <n v="8807"/>
    <x v="1"/>
    <n v="303.68965517241378"/>
    <n v="180"/>
    <n v="48.927777777777777"/>
    <x v="4"/>
    <s v="GBP"/>
    <x v="94"/>
    <x v="91"/>
    <b v="0"/>
    <b v="0"/>
    <s v="technology/web"/>
    <x v="2"/>
    <x v="2"/>
  </r>
  <r>
    <n v="95"/>
    <x v="95"/>
    <s v="Stand-alone system-worthy standardization"/>
    <n v="900"/>
    <n v="1017"/>
    <x v="1"/>
    <n v="112.99999999999999"/>
    <n v="27"/>
    <n v="37.666666666666664"/>
    <x v="1"/>
    <s v="USD"/>
    <x v="95"/>
    <x v="92"/>
    <b v="0"/>
    <b v="0"/>
    <s v="film &amp; video/documentary"/>
    <x v="4"/>
    <x v="4"/>
  </r>
  <r>
    <n v="96"/>
    <x v="96"/>
    <s v="Down-sized systematic policy"/>
    <n v="69700"/>
    <n v="151513"/>
    <x v="1"/>
    <n v="217.37876614060258"/>
    <n v="2331"/>
    <n v="64.999141999141997"/>
    <x v="1"/>
    <s v="USD"/>
    <x v="96"/>
    <x v="36"/>
    <b v="0"/>
    <b v="0"/>
    <s v="theater/plays"/>
    <x v="3"/>
    <x v="3"/>
  </r>
  <r>
    <n v="97"/>
    <x v="97"/>
    <s v="Cloned bi-directional architecture"/>
    <n v="1300"/>
    <n v="12047"/>
    <x v="1"/>
    <n v="926.69230769230762"/>
    <n v="113"/>
    <n v="106.61061946902655"/>
    <x v="1"/>
    <s v="USD"/>
    <x v="48"/>
    <x v="93"/>
    <b v="0"/>
    <b v="0"/>
    <s v="food/food trucks"/>
    <x v="0"/>
    <x v="0"/>
  </r>
  <r>
    <n v="98"/>
    <x v="98"/>
    <s v="Seamless transitional portal"/>
    <n v="97800"/>
    <n v="32951"/>
    <x v="0"/>
    <n v="33.692229038854805"/>
    <n v="1220"/>
    <n v="27.009016393442622"/>
    <x v="2"/>
    <s v="AUD"/>
    <x v="97"/>
    <x v="94"/>
    <b v="0"/>
    <b v="0"/>
    <s v="games/video games"/>
    <x v="6"/>
    <x v="11"/>
  </r>
  <r>
    <n v="99"/>
    <x v="99"/>
    <s v="Fully-configurable motivating approach"/>
    <n v="7600"/>
    <n v="14951"/>
    <x v="1"/>
    <n v="196.7236842105263"/>
    <n v="164"/>
    <n v="91.16463414634147"/>
    <x v="1"/>
    <s v="USD"/>
    <x v="98"/>
    <x v="95"/>
    <b v="0"/>
    <b v="0"/>
    <s v="theater/plays"/>
    <x v="3"/>
    <x v="3"/>
  </r>
  <r>
    <n v="100"/>
    <x v="100"/>
    <s v="Upgradable fault-tolerant approach"/>
    <n v="100"/>
    <n v="1"/>
    <x v="0"/>
    <n v="1"/>
    <n v="1"/>
    <n v="1"/>
    <x v="1"/>
    <s v="USD"/>
    <x v="99"/>
    <x v="96"/>
    <b v="0"/>
    <b v="0"/>
    <s v="theater/plays"/>
    <x v="3"/>
    <x v="3"/>
  </r>
  <r>
    <n v="101"/>
    <x v="101"/>
    <s v="Reduced heuristic moratorium"/>
    <n v="900"/>
    <n v="9193"/>
    <x v="1"/>
    <n v="1021.4444444444445"/>
    <n v="164"/>
    <n v="56.054878048780488"/>
    <x v="1"/>
    <s v="USD"/>
    <x v="100"/>
    <x v="97"/>
    <b v="0"/>
    <b v="1"/>
    <s v="music/electric music"/>
    <x v="1"/>
    <x v="5"/>
  </r>
  <r>
    <n v="102"/>
    <x v="102"/>
    <s v="Front-line web-enabled model"/>
    <n v="3700"/>
    <n v="10422"/>
    <x v="1"/>
    <n v="281.67567567567568"/>
    <n v="336"/>
    <n v="31.017857142857142"/>
    <x v="1"/>
    <s v="USD"/>
    <x v="101"/>
    <x v="98"/>
    <b v="0"/>
    <b v="1"/>
    <s v="technology/wearables"/>
    <x v="2"/>
    <x v="8"/>
  </r>
  <r>
    <n v="103"/>
    <x v="103"/>
    <s v="Polarized incremental emulation"/>
    <n v="10000"/>
    <n v="2461"/>
    <x v="0"/>
    <n v="24.610000000000003"/>
    <n v="37"/>
    <n v="66.513513513513516"/>
    <x v="6"/>
    <s v="EUR"/>
    <x v="102"/>
    <x v="99"/>
    <b v="0"/>
    <b v="0"/>
    <s v="music/electric music"/>
    <x v="1"/>
    <x v="5"/>
  </r>
  <r>
    <n v="104"/>
    <x v="104"/>
    <s v="Self-enabling grid-enabled initiative"/>
    <n v="119200"/>
    <n v="170623"/>
    <x v="1"/>
    <n v="143.14010067114094"/>
    <n v="1917"/>
    <n v="89.005216484089729"/>
    <x v="1"/>
    <s v="USD"/>
    <x v="103"/>
    <x v="100"/>
    <b v="0"/>
    <b v="0"/>
    <s v="music/indie rock"/>
    <x v="1"/>
    <x v="7"/>
  </r>
  <r>
    <n v="105"/>
    <x v="105"/>
    <s v="Total fresh-thinking system engine"/>
    <n v="6800"/>
    <n v="9829"/>
    <x v="1"/>
    <n v="144.54411764705884"/>
    <n v="95"/>
    <n v="103.46315789473684"/>
    <x v="1"/>
    <s v="USD"/>
    <x v="104"/>
    <x v="101"/>
    <b v="0"/>
    <b v="0"/>
    <s v="technology/web"/>
    <x v="2"/>
    <x v="2"/>
  </r>
  <r>
    <n v="106"/>
    <x v="106"/>
    <s v="Ameliorated clear-thinking circuit"/>
    <n v="3900"/>
    <n v="14006"/>
    <x v="1"/>
    <n v="359.12820512820514"/>
    <n v="147"/>
    <n v="95.278911564625844"/>
    <x v="1"/>
    <s v="USD"/>
    <x v="105"/>
    <x v="102"/>
    <b v="0"/>
    <b v="0"/>
    <s v="theater/plays"/>
    <x v="3"/>
    <x v="3"/>
  </r>
  <r>
    <n v="107"/>
    <x v="107"/>
    <s v="Multi-layered encompassing installation"/>
    <n v="3500"/>
    <n v="6527"/>
    <x v="1"/>
    <n v="186.48571428571427"/>
    <n v="86"/>
    <n v="75.895348837209298"/>
    <x v="1"/>
    <s v="USD"/>
    <x v="106"/>
    <x v="103"/>
    <b v="0"/>
    <b v="1"/>
    <s v="theater/plays"/>
    <x v="3"/>
    <x v="3"/>
  </r>
  <r>
    <n v="108"/>
    <x v="108"/>
    <s v="Universal encompassing implementation"/>
    <n v="1500"/>
    <n v="8929"/>
    <x v="1"/>
    <n v="595.26666666666665"/>
    <n v="83"/>
    <n v="107.57831325301204"/>
    <x v="1"/>
    <s v="USD"/>
    <x v="107"/>
    <x v="104"/>
    <b v="0"/>
    <b v="0"/>
    <s v="film &amp; video/documentary"/>
    <x v="4"/>
    <x v="4"/>
  </r>
  <r>
    <n v="109"/>
    <x v="109"/>
    <s v="Object-based client-server application"/>
    <n v="5200"/>
    <n v="3079"/>
    <x v="0"/>
    <n v="59.21153846153846"/>
    <n v="60"/>
    <n v="51.31666666666667"/>
    <x v="1"/>
    <s v="USD"/>
    <x v="108"/>
    <x v="105"/>
    <b v="0"/>
    <b v="0"/>
    <s v="film &amp; video/television"/>
    <x v="4"/>
    <x v="19"/>
  </r>
  <r>
    <n v="110"/>
    <x v="110"/>
    <s v="Cross-platform solution-oriented process improvement"/>
    <n v="142400"/>
    <n v="21307"/>
    <x v="0"/>
    <n v="14.962780898876405"/>
    <n v="296"/>
    <n v="71.983108108108112"/>
    <x v="1"/>
    <s v="USD"/>
    <x v="109"/>
    <x v="106"/>
    <b v="0"/>
    <b v="0"/>
    <s v="food/food trucks"/>
    <x v="0"/>
    <x v="0"/>
  </r>
  <r>
    <n v="111"/>
    <x v="111"/>
    <s v="Re-engineered user-facing approach"/>
    <n v="61400"/>
    <n v="73653"/>
    <x v="1"/>
    <n v="119.95602605863192"/>
    <n v="676"/>
    <n v="108.95414201183432"/>
    <x v="1"/>
    <s v="USD"/>
    <x v="110"/>
    <x v="107"/>
    <b v="0"/>
    <b v="0"/>
    <s v="publishing/radio &amp; podcasts"/>
    <x v="5"/>
    <x v="15"/>
  </r>
  <r>
    <n v="112"/>
    <x v="112"/>
    <s v="Re-engineered client-driven hub"/>
    <n v="4700"/>
    <n v="12635"/>
    <x v="1"/>
    <n v="268.82978723404256"/>
    <n v="361"/>
    <n v="35"/>
    <x v="2"/>
    <s v="AUD"/>
    <x v="111"/>
    <x v="108"/>
    <b v="0"/>
    <b v="0"/>
    <s v="technology/web"/>
    <x v="2"/>
    <x v="2"/>
  </r>
  <r>
    <n v="113"/>
    <x v="113"/>
    <s v="User-friendly tertiary array"/>
    <n v="3300"/>
    <n v="12437"/>
    <x v="1"/>
    <n v="376.87878787878788"/>
    <n v="131"/>
    <n v="94.938931297709928"/>
    <x v="1"/>
    <s v="USD"/>
    <x v="112"/>
    <x v="109"/>
    <b v="0"/>
    <b v="0"/>
    <s v="food/food trucks"/>
    <x v="0"/>
    <x v="0"/>
  </r>
  <r>
    <n v="114"/>
    <x v="114"/>
    <s v="Robust heuristic encoding"/>
    <n v="1900"/>
    <n v="13816"/>
    <x v="1"/>
    <n v="727.15789473684208"/>
    <n v="126"/>
    <n v="109.65079365079364"/>
    <x v="1"/>
    <s v="USD"/>
    <x v="113"/>
    <x v="110"/>
    <b v="0"/>
    <b v="1"/>
    <s v="technology/wearables"/>
    <x v="2"/>
    <x v="8"/>
  </r>
  <r>
    <n v="115"/>
    <x v="115"/>
    <s v="Team-oriented clear-thinking capacity"/>
    <n v="166700"/>
    <n v="145382"/>
    <x v="0"/>
    <n v="87.211757648470297"/>
    <n v="3304"/>
    <n v="44.001815980629537"/>
    <x v="6"/>
    <s v="EUR"/>
    <x v="114"/>
    <x v="111"/>
    <b v="0"/>
    <b v="0"/>
    <s v="publishing/fiction"/>
    <x v="5"/>
    <x v="13"/>
  </r>
  <r>
    <n v="116"/>
    <x v="116"/>
    <s v="De-engineered motivating standardization"/>
    <n v="7200"/>
    <n v="6336"/>
    <x v="0"/>
    <n v="88"/>
    <n v="73"/>
    <n v="86.794520547945211"/>
    <x v="1"/>
    <s v="USD"/>
    <x v="115"/>
    <x v="112"/>
    <b v="0"/>
    <b v="0"/>
    <s v="theater/plays"/>
    <x v="3"/>
    <x v="3"/>
  </r>
  <r>
    <n v="117"/>
    <x v="117"/>
    <s v="Business-focused 24hour groupware"/>
    <n v="4900"/>
    <n v="8523"/>
    <x v="1"/>
    <n v="173.9387755102041"/>
    <n v="275"/>
    <n v="30.992727272727272"/>
    <x v="1"/>
    <s v="USD"/>
    <x v="116"/>
    <x v="113"/>
    <b v="0"/>
    <b v="0"/>
    <s v="film &amp; video/television"/>
    <x v="4"/>
    <x v="19"/>
  </r>
  <r>
    <n v="118"/>
    <x v="118"/>
    <s v="Organic next generation protocol"/>
    <n v="5400"/>
    <n v="6351"/>
    <x v="1"/>
    <n v="117.61111111111111"/>
    <n v="67"/>
    <n v="94.791044776119406"/>
    <x v="1"/>
    <s v="USD"/>
    <x v="117"/>
    <x v="114"/>
    <b v="0"/>
    <b v="0"/>
    <s v="photography/photography books"/>
    <x v="7"/>
    <x v="14"/>
  </r>
  <r>
    <n v="119"/>
    <x v="119"/>
    <s v="Reverse-engineered full-range Internet solution"/>
    <n v="5000"/>
    <n v="10748"/>
    <x v="1"/>
    <n v="214.96"/>
    <n v="154"/>
    <n v="69.79220779220779"/>
    <x v="1"/>
    <s v="USD"/>
    <x v="118"/>
    <x v="115"/>
    <b v="0"/>
    <b v="1"/>
    <s v="film &amp; video/documentary"/>
    <x v="4"/>
    <x v="4"/>
  </r>
  <r>
    <n v="120"/>
    <x v="120"/>
    <s v="Synchronized regional synergy"/>
    <n v="75100"/>
    <n v="112272"/>
    <x v="1"/>
    <n v="149.49667110519306"/>
    <n v="1782"/>
    <n v="63.003367003367003"/>
    <x v="1"/>
    <s v="USD"/>
    <x v="119"/>
    <x v="116"/>
    <b v="0"/>
    <b v="1"/>
    <s v="games/mobile games"/>
    <x v="6"/>
    <x v="20"/>
  </r>
  <r>
    <n v="121"/>
    <x v="121"/>
    <s v="Multi-lateral homogeneous success"/>
    <n v="45300"/>
    <n v="99361"/>
    <x v="1"/>
    <n v="219.33995584988963"/>
    <n v="903"/>
    <n v="110.0343300110742"/>
    <x v="1"/>
    <s v="USD"/>
    <x v="33"/>
    <x v="117"/>
    <b v="0"/>
    <b v="0"/>
    <s v="games/video games"/>
    <x v="6"/>
    <x v="11"/>
  </r>
  <r>
    <n v="122"/>
    <x v="122"/>
    <s v="Seamless zero-defect solution"/>
    <n v="136800"/>
    <n v="88055"/>
    <x v="0"/>
    <n v="64.367690058479525"/>
    <n v="3387"/>
    <n v="25.997933274284026"/>
    <x v="1"/>
    <s v="USD"/>
    <x v="120"/>
    <x v="95"/>
    <b v="0"/>
    <b v="0"/>
    <s v="publishing/fiction"/>
    <x v="5"/>
    <x v="13"/>
  </r>
  <r>
    <n v="123"/>
    <x v="123"/>
    <s v="Enhanced scalable concept"/>
    <n v="177700"/>
    <n v="33092"/>
    <x v="0"/>
    <n v="18.622397298818232"/>
    <n v="662"/>
    <n v="49.987915407854985"/>
    <x v="0"/>
    <s v="CAD"/>
    <x v="121"/>
    <x v="118"/>
    <b v="1"/>
    <b v="0"/>
    <s v="theater/plays"/>
    <x v="3"/>
    <x v="3"/>
  </r>
  <r>
    <n v="124"/>
    <x v="124"/>
    <s v="Polarized uniform software"/>
    <n v="2600"/>
    <n v="9562"/>
    <x v="1"/>
    <n v="367.76923076923077"/>
    <n v="94"/>
    <n v="101.72340425531915"/>
    <x v="6"/>
    <s v="EUR"/>
    <x v="122"/>
    <x v="119"/>
    <b v="0"/>
    <b v="0"/>
    <s v="photography/photography books"/>
    <x v="7"/>
    <x v="14"/>
  </r>
  <r>
    <n v="125"/>
    <x v="125"/>
    <s v="Stand-alone web-enabled moderator"/>
    <n v="5300"/>
    <n v="8475"/>
    <x v="1"/>
    <n v="159.90566037735849"/>
    <n v="180"/>
    <n v="47.083333333333336"/>
    <x v="1"/>
    <s v="USD"/>
    <x v="123"/>
    <x v="120"/>
    <b v="0"/>
    <b v="0"/>
    <s v="theater/plays"/>
    <x v="3"/>
    <x v="3"/>
  </r>
  <r>
    <n v="126"/>
    <x v="126"/>
    <s v="Proactive methodical benchmark"/>
    <n v="180200"/>
    <n v="69617"/>
    <x v="0"/>
    <n v="38.633185349611544"/>
    <n v="774"/>
    <n v="89.944444444444443"/>
    <x v="1"/>
    <s v="USD"/>
    <x v="124"/>
    <x v="121"/>
    <b v="0"/>
    <b v="1"/>
    <s v="theater/plays"/>
    <x v="3"/>
    <x v="3"/>
  </r>
  <r>
    <n v="127"/>
    <x v="127"/>
    <s v="Team-oriented 6thgeneration matrix"/>
    <n v="103200"/>
    <n v="53067"/>
    <x v="0"/>
    <n v="51.42151162790698"/>
    <n v="672"/>
    <n v="78.96875"/>
    <x v="0"/>
    <s v="CAD"/>
    <x v="125"/>
    <x v="122"/>
    <b v="0"/>
    <b v="0"/>
    <s v="theater/plays"/>
    <x v="3"/>
    <x v="3"/>
  </r>
  <r>
    <n v="128"/>
    <x v="128"/>
    <s v="Phased human-resource core"/>
    <n v="70600"/>
    <n v="42596"/>
    <x v="3"/>
    <n v="60.334277620396605"/>
    <n v="532"/>
    <n v="80.067669172932327"/>
    <x v="1"/>
    <s v="USD"/>
    <x v="126"/>
    <x v="123"/>
    <b v="0"/>
    <b v="0"/>
    <s v="music/rock"/>
    <x v="1"/>
    <x v="1"/>
  </r>
  <r>
    <n v="129"/>
    <x v="129"/>
    <s v="Mandatory tertiary implementation"/>
    <n v="148500"/>
    <n v="4756"/>
    <x v="3"/>
    <n v="3.202693602693603"/>
    <n v="55"/>
    <n v="86.472727272727269"/>
    <x v="2"/>
    <s v="AUD"/>
    <x v="127"/>
    <x v="97"/>
    <b v="0"/>
    <b v="0"/>
    <s v="food/food trucks"/>
    <x v="0"/>
    <x v="0"/>
  </r>
  <r>
    <n v="130"/>
    <x v="130"/>
    <s v="Secured directional encryption"/>
    <n v="9600"/>
    <n v="14925"/>
    <x v="1"/>
    <n v="155.46875"/>
    <n v="533"/>
    <n v="28.001876172607879"/>
    <x v="3"/>
    <s v="DKK"/>
    <x v="128"/>
    <x v="124"/>
    <b v="0"/>
    <b v="0"/>
    <s v="film &amp; video/drama"/>
    <x v="4"/>
    <x v="6"/>
  </r>
  <r>
    <n v="131"/>
    <x v="131"/>
    <s v="Distributed 5thgeneration implementation"/>
    <n v="164700"/>
    <n v="166116"/>
    <x v="1"/>
    <n v="100.85974499089254"/>
    <n v="2443"/>
    <n v="67.996725337699544"/>
    <x v="4"/>
    <s v="GBP"/>
    <x v="129"/>
    <x v="125"/>
    <b v="0"/>
    <b v="0"/>
    <s v="technology/web"/>
    <x v="2"/>
    <x v="2"/>
  </r>
  <r>
    <n v="132"/>
    <x v="132"/>
    <s v="Virtual static core"/>
    <n v="3300"/>
    <n v="3834"/>
    <x v="1"/>
    <n v="116.18181818181819"/>
    <n v="89"/>
    <n v="43.078651685393261"/>
    <x v="1"/>
    <s v="USD"/>
    <x v="130"/>
    <x v="126"/>
    <b v="0"/>
    <b v="1"/>
    <s v="theater/plays"/>
    <x v="3"/>
    <x v="3"/>
  </r>
  <r>
    <n v="133"/>
    <x v="133"/>
    <s v="Secured content-based product"/>
    <n v="4500"/>
    <n v="13985"/>
    <x v="1"/>
    <n v="310.77777777777777"/>
    <n v="159"/>
    <n v="87.95597484276729"/>
    <x v="1"/>
    <s v="USD"/>
    <x v="131"/>
    <x v="127"/>
    <b v="0"/>
    <b v="0"/>
    <s v="music/world music"/>
    <x v="1"/>
    <x v="21"/>
  </r>
  <r>
    <n v="134"/>
    <x v="134"/>
    <s v="Secured executive concept"/>
    <n v="99500"/>
    <n v="89288"/>
    <x v="0"/>
    <n v="89.73668341708543"/>
    <n v="940"/>
    <n v="94.987234042553197"/>
    <x v="5"/>
    <s v="CHF"/>
    <x v="132"/>
    <x v="128"/>
    <b v="0"/>
    <b v="1"/>
    <s v="film &amp; video/documentary"/>
    <x v="4"/>
    <x v="4"/>
  </r>
  <r>
    <n v="135"/>
    <x v="135"/>
    <s v="Balanced zero-defect software"/>
    <n v="7700"/>
    <n v="5488"/>
    <x v="0"/>
    <n v="71.27272727272728"/>
    <n v="117"/>
    <n v="46.905982905982903"/>
    <x v="1"/>
    <s v="USD"/>
    <x v="133"/>
    <x v="129"/>
    <b v="0"/>
    <b v="1"/>
    <s v="theater/plays"/>
    <x v="3"/>
    <x v="3"/>
  </r>
  <r>
    <n v="136"/>
    <x v="136"/>
    <s v="Distributed context-sensitive flexibility"/>
    <n v="82800"/>
    <n v="2721"/>
    <x v="3"/>
    <n v="3.2862318840579712"/>
    <n v="58"/>
    <n v="46.913793103448278"/>
    <x v="1"/>
    <s v="USD"/>
    <x v="134"/>
    <x v="130"/>
    <b v="0"/>
    <b v="1"/>
    <s v="film &amp; video/drama"/>
    <x v="4"/>
    <x v="6"/>
  </r>
  <r>
    <n v="137"/>
    <x v="137"/>
    <s v="Down-sized disintermediate support"/>
    <n v="1800"/>
    <n v="4712"/>
    <x v="1"/>
    <n v="261.77777777777777"/>
    <n v="50"/>
    <n v="94.24"/>
    <x v="1"/>
    <s v="USD"/>
    <x v="135"/>
    <x v="131"/>
    <b v="0"/>
    <b v="0"/>
    <s v="publishing/nonfiction"/>
    <x v="5"/>
    <x v="9"/>
  </r>
  <r>
    <n v="138"/>
    <x v="138"/>
    <s v="Stand-alone mission-critical moratorium"/>
    <n v="9600"/>
    <n v="9216"/>
    <x v="0"/>
    <n v="96"/>
    <n v="115"/>
    <n v="80.139130434782615"/>
    <x v="1"/>
    <s v="USD"/>
    <x v="136"/>
    <x v="132"/>
    <b v="0"/>
    <b v="0"/>
    <s v="games/mobile games"/>
    <x v="6"/>
    <x v="20"/>
  </r>
  <r>
    <n v="139"/>
    <x v="139"/>
    <s v="Down-sized empowering protocol"/>
    <n v="92100"/>
    <n v="19246"/>
    <x v="0"/>
    <n v="20.896851248642779"/>
    <n v="326"/>
    <n v="59.036809815950917"/>
    <x v="1"/>
    <s v="USD"/>
    <x v="137"/>
    <x v="133"/>
    <b v="0"/>
    <b v="1"/>
    <s v="technology/wearables"/>
    <x v="2"/>
    <x v="8"/>
  </r>
  <r>
    <n v="140"/>
    <x v="140"/>
    <s v="Fully-configurable coherent Internet solution"/>
    <n v="5500"/>
    <n v="12274"/>
    <x v="1"/>
    <n v="223.16363636363636"/>
    <n v="186"/>
    <n v="65.989247311827953"/>
    <x v="1"/>
    <s v="USD"/>
    <x v="138"/>
    <x v="134"/>
    <b v="0"/>
    <b v="0"/>
    <s v="film &amp; video/documentary"/>
    <x v="4"/>
    <x v="4"/>
  </r>
  <r>
    <n v="141"/>
    <x v="141"/>
    <s v="Distributed motivating algorithm"/>
    <n v="64300"/>
    <n v="65323"/>
    <x v="1"/>
    <n v="101.59097978227061"/>
    <n v="1071"/>
    <n v="60.992530345471522"/>
    <x v="1"/>
    <s v="USD"/>
    <x v="139"/>
    <x v="135"/>
    <b v="0"/>
    <b v="0"/>
    <s v="technology/web"/>
    <x v="2"/>
    <x v="2"/>
  </r>
  <r>
    <n v="142"/>
    <x v="142"/>
    <s v="Expanded solution-oriented benchmark"/>
    <n v="5000"/>
    <n v="11502"/>
    <x v="1"/>
    <n v="230.03999999999996"/>
    <n v="117"/>
    <n v="98.307692307692307"/>
    <x v="1"/>
    <s v="USD"/>
    <x v="107"/>
    <x v="136"/>
    <b v="0"/>
    <b v="0"/>
    <s v="technology/web"/>
    <x v="2"/>
    <x v="2"/>
  </r>
  <r>
    <n v="143"/>
    <x v="143"/>
    <s v="Implemented discrete secured line"/>
    <n v="5400"/>
    <n v="7322"/>
    <x v="1"/>
    <n v="135.59259259259261"/>
    <n v="70"/>
    <n v="104.6"/>
    <x v="1"/>
    <s v="USD"/>
    <x v="140"/>
    <x v="137"/>
    <b v="0"/>
    <b v="0"/>
    <s v="music/indie rock"/>
    <x v="1"/>
    <x v="7"/>
  </r>
  <r>
    <n v="144"/>
    <x v="144"/>
    <s v="Multi-lateral actuating installation"/>
    <n v="9000"/>
    <n v="11619"/>
    <x v="1"/>
    <n v="129.1"/>
    <n v="135"/>
    <n v="86.066666666666663"/>
    <x v="1"/>
    <s v="USD"/>
    <x v="141"/>
    <x v="138"/>
    <b v="0"/>
    <b v="0"/>
    <s v="theater/plays"/>
    <x v="3"/>
    <x v="3"/>
  </r>
  <r>
    <n v="145"/>
    <x v="145"/>
    <s v="Secured reciprocal array"/>
    <n v="25000"/>
    <n v="59128"/>
    <x v="1"/>
    <n v="236.512"/>
    <n v="768"/>
    <n v="76.989583333333329"/>
    <x v="5"/>
    <s v="CHF"/>
    <x v="142"/>
    <x v="139"/>
    <b v="0"/>
    <b v="0"/>
    <s v="technology/wearables"/>
    <x v="2"/>
    <x v="8"/>
  </r>
  <r>
    <n v="146"/>
    <x v="146"/>
    <s v="Optional bandwidth-monitored middleware"/>
    <n v="8800"/>
    <n v="1518"/>
    <x v="3"/>
    <n v="17.25"/>
    <n v="51"/>
    <n v="29.764705882352942"/>
    <x v="1"/>
    <s v="USD"/>
    <x v="143"/>
    <x v="140"/>
    <b v="0"/>
    <b v="0"/>
    <s v="theater/plays"/>
    <x v="3"/>
    <x v="3"/>
  </r>
  <r>
    <n v="147"/>
    <x v="147"/>
    <s v="Upgradable upward-trending workforce"/>
    <n v="8300"/>
    <n v="9337"/>
    <x v="1"/>
    <n v="112.49397590361446"/>
    <n v="199"/>
    <n v="46.91959798994975"/>
    <x v="1"/>
    <s v="USD"/>
    <x v="144"/>
    <x v="141"/>
    <b v="0"/>
    <b v="1"/>
    <s v="theater/plays"/>
    <x v="3"/>
    <x v="3"/>
  </r>
  <r>
    <n v="148"/>
    <x v="148"/>
    <s v="Upgradable hybrid capability"/>
    <n v="9300"/>
    <n v="11255"/>
    <x v="1"/>
    <n v="121.02150537634408"/>
    <n v="107"/>
    <n v="105.18691588785046"/>
    <x v="1"/>
    <s v="USD"/>
    <x v="145"/>
    <x v="142"/>
    <b v="0"/>
    <b v="0"/>
    <s v="technology/wearables"/>
    <x v="2"/>
    <x v="8"/>
  </r>
  <r>
    <n v="149"/>
    <x v="149"/>
    <s v="Managed fresh-thinking flexibility"/>
    <n v="6200"/>
    <n v="13632"/>
    <x v="1"/>
    <n v="219.87096774193549"/>
    <n v="195"/>
    <n v="69.907692307692301"/>
    <x v="1"/>
    <s v="USD"/>
    <x v="146"/>
    <x v="143"/>
    <b v="0"/>
    <b v="0"/>
    <s v="music/indie rock"/>
    <x v="1"/>
    <x v="7"/>
  </r>
  <r>
    <n v="150"/>
    <x v="150"/>
    <s v="Networked stable workforce"/>
    <n v="100"/>
    <n v="1"/>
    <x v="0"/>
    <n v="1"/>
    <n v="1"/>
    <n v="1"/>
    <x v="1"/>
    <s v="USD"/>
    <x v="147"/>
    <x v="144"/>
    <b v="0"/>
    <b v="0"/>
    <s v="music/rock"/>
    <x v="1"/>
    <x v="1"/>
  </r>
  <r>
    <n v="151"/>
    <x v="151"/>
    <s v="Customizable intermediate extranet"/>
    <n v="137200"/>
    <n v="88037"/>
    <x v="0"/>
    <n v="64.166909620991248"/>
    <n v="1467"/>
    <n v="60.011588275391958"/>
    <x v="1"/>
    <s v="USD"/>
    <x v="148"/>
    <x v="145"/>
    <b v="0"/>
    <b v="0"/>
    <s v="music/electric music"/>
    <x v="1"/>
    <x v="5"/>
  </r>
  <r>
    <n v="152"/>
    <x v="152"/>
    <s v="User-centric fault-tolerant task-force"/>
    <n v="41500"/>
    <n v="175573"/>
    <x v="1"/>
    <n v="423.06746987951806"/>
    <n v="3376"/>
    <n v="52.006220379146917"/>
    <x v="1"/>
    <s v="USD"/>
    <x v="149"/>
    <x v="146"/>
    <b v="0"/>
    <b v="0"/>
    <s v="music/indie rock"/>
    <x v="1"/>
    <x v="7"/>
  </r>
  <r>
    <n v="153"/>
    <x v="153"/>
    <s v="Multi-tiered radical definition"/>
    <n v="189400"/>
    <n v="176112"/>
    <x v="0"/>
    <n v="92.984160506863773"/>
    <n v="5681"/>
    <n v="31.000176025347649"/>
    <x v="1"/>
    <s v="USD"/>
    <x v="150"/>
    <x v="147"/>
    <b v="0"/>
    <b v="0"/>
    <s v="theater/plays"/>
    <x v="3"/>
    <x v="3"/>
  </r>
  <r>
    <n v="154"/>
    <x v="154"/>
    <s v="Devolved foreground benchmark"/>
    <n v="171300"/>
    <n v="100650"/>
    <x v="0"/>
    <n v="58.756567425569173"/>
    <n v="1059"/>
    <n v="95.042492917847028"/>
    <x v="1"/>
    <s v="USD"/>
    <x v="151"/>
    <x v="148"/>
    <b v="0"/>
    <b v="1"/>
    <s v="music/indie rock"/>
    <x v="1"/>
    <x v="7"/>
  </r>
  <r>
    <n v="155"/>
    <x v="155"/>
    <s v="Distributed eco-centric methodology"/>
    <n v="139500"/>
    <n v="90706"/>
    <x v="0"/>
    <n v="65.022222222222226"/>
    <n v="1194"/>
    <n v="75.968174204355108"/>
    <x v="1"/>
    <s v="USD"/>
    <x v="152"/>
    <x v="149"/>
    <b v="0"/>
    <b v="0"/>
    <s v="theater/plays"/>
    <x v="3"/>
    <x v="3"/>
  </r>
  <r>
    <n v="156"/>
    <x v="156"/>
    <s v="Streamlined encompassing encryption"/>
    <n v="36400"/>
    <n v="26914"/>
    <x v="3"/>
    <n v="73.939560439560438"/>
    <n v="379"/>
    <n v="71.013192612137203"/>
    <x v="2"/>
    <s v="AUD"/>
    <x v="153"/>
    <x v="150"/>
    <b v="0"/>
    <b v="0"/>
    <s v="music/rock"/>
    <x v="1"/>
    <x v="1"/>
  </r>
  <r>
    <n v="157"/>
    <x v="157"/>
    <s v="User-friendly reciprocal initiative"/>
    <n v="4200"/>
    <n v="2212"/>
    <x v="0"/>
    <n v="52.666666666666664"/>
    <n v="30"/>
    <n v="73.733333333333334"/>
    <x v="2"/>
    <s v="AUD"/>
    <x v="154"/>
    <x v="151"/>
    <b v="0"/>
    <b v="0"/>
    <s v="photography/photography books"/>
    <x v="7"/>
    <x v="14"/>
  </r>
  <r>
    <n v="158"/>
    <x v="158"/>
    <s v="Ergonomic fresh-thinking installation"/>
    <n v="2100"/>
    <n v="4640"/>
    <x v="1"/>
    <n v="220.95238095238096"/>
    <n v="41"/>
    <n v="113.17073170731707"/>
    <x v="1"/>
    <s v="USD"/>
    <x v="155"/>
    <x v="152"/>
    <b v="0"/>
    <b v="0"/>
    <s v="music/rock"/>
    <x v="1"/>
    <x v="1"/>
  </r>
  <r>
    <n v="159"/>
    <x v="159"/>
    <s v="Robust explicit hardware"/>
    <n v="191200"/>
    <n v="191222"/>
    <x v="1"/>
    <n v="100.01150627615063"/>
    <n v="1821"/>
    <n v="105.00933552992861"/>
    <x v="1"/>
    <s v="USD"/>
    <x v="156"/>
    <x v="153"/>
    <b v="0"/>
    <b v="1"/>
    <s v="theater/plays"/>
    <x v="3"/>
    <x v="3"/>
  </r>
  <r>
    <n v="160"/>
    <x v="160"/>
    <s v="Stand-alone actuating support"/>
    <n v="8000"/>
    <n v="12985"/>
    <x v="1"/>
    <n v="162.3125"/>
    <n v="164"/>
    <n v="79.176829268292678"/>
    <x v="1"/>
    <s v="USD"/>
    <x v="157"/>
    <x v="154"/>
    <b v="0"/>
    <b v="0"/>
    <s v="technology/wearables"/>
    <x v="2"/>
    <x v="8"/>
  </r>
  <r>
    <n v="161"/>
    <x v="161"/>
    <s v="Cross-platform methodical process improvement"/>
    <n v="5500"/>
    <n v="4300"/>
    <x v="0"/>
    <n v="78.181818181818187"/>
    <n v="75"/>
    <n v="57.333333333333336"/>
    <x v="1"/>
    <s v="USD"/>
    <x v="158"/>
    <x v="155"/>
    <b v="0"/>
    <b v="1"/>
    <s v="technology/web"/>
    <x v="2"/>
    <x v="2"/>
  </r>
  <r>
    <n v="162"/>
    <x v="162"/>
    <s v="Extended bottom-line open architecture"/>
    <n v="6100"/>
    <n v="9134"/>
    <x v="1"/>
    <n v="149.73770491803279"/>
    <n v="157"/>
    <n v="58.178343949044589"/>
    <x v="5"/>
    <s v="CHF"/>
    <x v="159"/>
    <x v="156"/>
    <b v="0"/>
    <b v="0"/>
    <s v="music/rock"/>
    <x v="1"/>
    <x v="1"/>
  </r>
  <r>
    <n v="163"/>
    <x v="163"/>
    <s v="Extended reciprocal circuit"/>
    <n v="3500"/>
    <n v="8864"/>
    <x v="1"/>
    <n v="253.25714285714284"/>
    <n v="246"/>
    <n v="36.032520325203251"/>
    <x v="1"/>
    <s v="USD"/>
    <x v="160"/>
    <x v="157"/>
    <b v="0"/>
    <b v="1"/>
    <s v="photography/photography books"/>
    <x v="7"/>
    <x v="14"/>
  </r>
  <r>
    <n v="164"/>
    <x v="164"/>
    <s v="Polarized human-resource protocol"/>
    <n v="150500"/>
    <n v="150755"/>
    <x v="1"/>
    <n v="100.16943521594683"/>
    <n v="1396"/>
    <n v="107.99068767908309"/>
    <x v="1"/>
    <s v="USD"/>
    <x v="161"/>
    <x v="158"/>
    <b v="0"/>
    <b v="0"/>
    <s v="theater/plays"/>
    <x v="3"/>
    <x v="3"/>
  </r>
  <r>
    <n v="165"/>
    <x v="165"/>
    <s v="Synergized radical product"/>
    <n v="90400"/>
    <n v="110279"/>
    <x v="1"/>
    <n v="121.99004424778761"/>
    <n v="2506"/>
    <n v="44.005985634477256"/>
    <x v="1"/>
    <s v="USD"/>
    <x v="162"/>
    <x v="159"/>
    <b v="0"/>
    <b v="0"/>
    <s v="technology/web"/>
    <x v="2"/>
    <x v="2"/>
  </r>
  <r>
    <n v="166"/>
    <x v="166"/>
    <s v="Robust heuristic artificial intelligence"/>
    <n v="9800"/>
    <n v="13439"/>
    <x v="1"/>
    <n v="137.13265306122449"/>
    <n v="244"/>
    <n v="55.077868852459019"/>
    <x v="1"/>
    <s v="USD"/>
    <x v="163"/>
    <x v="160"/>
    <b v="0"/>
    <b v="0"/>
    <s v="photography/photography books"/>
    <x v="7"/>
    <x v="14"/>
  </r>
  <r>
    <n v="167"/>
    <x v="167"/>
    <s v="Robust content-based emulation"/>
    <n v="2600"/>
    <n v="10804"/>
    <x v="1"/>
    <n v="415.53846153846149"/>
    <n v="146"/>
    <n v="74"/>
    <x v="2"/>
    <s v="AUD"/>
    <x v="164"/>
    <x v="161"/>
    <b v="0"/>
    <b v="0"/>
    <s v="theater/plays"/>
    <x v="3"/>
    <x v="3"/>
  </r>
  <r>
    <n v="168"/>
    <x v="168"/>
    <s v="Ergonomic uniform open system"/>
    <n v="128100"/>
    <n v="40107"/>
    <x v="0"/>
    <n v="31.30913348946136"/>
    <n v="955"/>
    <n v="41.996858638743454"/>
    <x v="3"/>
    <s v="DKK"/>
    <x v="165"/>
    <x v="162"/>
    <b v="0"/>
    <b v="1"/>
    <s v="music/indie rock"/>
    <x v="1"/>
    <x v="7"/>
  </r>
  <r>
    <n v="169"/>
    <x v="169"/>
    <s v="Profit-focused modular product"/>
    <n v="23300"/>
    <n v="98811"/>
    <x v="1"/>
    <n v="424.08154506437768"/>
    <n v="1267"/>
    <n v="77.988161010260455"/>
    <x v="1"/>
    <s v="USD"/>
    <x v="166"/>
    <x v="163"/>
    <b v="0"/>
    <b v="1"/>
    <s v="film &amp; video/shorts"/>
    <x v="4"/>
    <x v="12"/>
  </r>
  <r>
    <n v="170"/>
    <x v="170"/>
    <s v="Mandatory mobile product"/>
    <n v="188100"/>
    <n v="5528"/>
    <x v="0"/>
    <n v="2.93886230728336"/>
    <n v="67"/>
    <n v="82.507462686567166"/>
    <x v="1"/>
    <s v="USD"/>
    <x v="167"/>
    <x v="164"/>
    <b v="0"/>
    <b v="0"/>
    <s v="music/indie rock"/>
    <x v="1"/>
    <x v="7"/>
  </r>
  <r>
    <n v="171"/>
    <x v="171"/>
    <s v="Public-key 3rdgeneration budgetary management"/>
    <n v="4900"/>
    <n v="521"/>
    <x v="0"/>
    <n v="10.63265306122449"/>
    <n v="5"/>
    <n v="104.2"/>
    <x v="1"/>
    <s v="USD"/>
    <x v="168"/>
    <x v="165"/>
    <b v="0"/>
    <b v="0"/>
    <s v="publishing/translations"/>
    <x v="5"/>
    <x v="18"/>
  </r>
  <r>
    <n v="172"/>
    <x v="172"/>
    <s v="Centralized national firmware"/>
    <n v="800"/>
    <n v="663"/>
    <x v="0"/>
    <n v="82.875"/>
    <n v="26"/>
    <n v="25.5"/>
    <x v="1"/>
    <s v="USD"/>
    <x v="169"/>
    <x v="166"/>
    <b v="0"/>
    <b v="1"/>
    <s v="film &amp; video/documentary"/>
    <x v="4"/>
    <x v="4"/>
  </r>
  <r>
    <n v="173"/>
    <x v="173"/>
    <s v="Cross-group 4thgeneration middleware"/>
    <n v="96700"/>
    <n v="157635"/>
    <x v="1"/>
    <n v="163.01447776628748"/>
    <n v="1561"/>
    <n v="100.98334401024984"/>
    <x v="1"/>
    <s v="USD"/>
    <x v="170"/>
    <x v="167"/>
    <b v="0"/>
    <b v="0"/>
    <s v="theater/plays"/>
    <x v="3"/>
    <x v="3"/>
  </r>
  <r>
    <n v="174"/>
    <x v="174"/>
    <s v="Pre-emptive scalable access"/>
    <n v="600"/>
    <n v="5368"/>
    <x v="1"/>
    <n v="894.66666666666674"/>
    <n v="48"/>
    <n v="111.83333333333333"/>
    <x v="1"/>
    <s v="USD"/>
    <x v="171"/>
    <x v="168"/>
    <b v="0"/>
    <b v="1"/>
    <s v="technology/wearables"/>
    <x v="2"/>
    <x v="8"/>
  </r>
  <r>
    <n v="175"/>
    <x v="175"/>
    <s v="Sharable intangible migration"/>
    <n v="181200"/>
    <n v="47459"/>
    <x v="0"/>
    <n v="26.191501103752756"/>
    <n v="1130"/>
    <n v="41.999115044247787"/>
    <x v="1"/>
    <s v="USD"/>
    <x v="172"/>
    <x v="169"/>
    <b v="0"/>
    <b v="0"/>
    <s v="theater/plays"/>
    <x v="3"/>
    <x v="3"/>
  </r>
  <r>
    <n v="176"/>
    <x v="176"/>
    <s v="Proactive scalable Graphical User Interface"/>
    <n v="115000"/>
    <n v="86060"/>
    <x v="0"/>
    <n v="74.834782608695647"/>
    <n v="782"/>
    <n v="110.05115089514067"/>
    <x v="1"/>
    <s v="USD"/>
    <x v="173"/>
    <x v="170"/>
    <b v="0"/>
    <b v="0"/>
    <s v="theater/plays"/>
    <x v="3"/>
    <x v="3"/>
  </r>
  <r>
    <n v="177"/>
    <x v="177"/>
    <s v="Digitized solution-oriented product"/>
    <n v="38800"/>
    <n v="161593"/>
    <x v="1"/>
    <n v="416.47680412371136"/>
    <n v="2739"/>
    <n v="58.997079225994888"/>
    <x v="1"/>
    <s v="USD"/>
    <x v="174"/>
    <x v="171"/>
    <b v="0"/>
    <b v="0"/>
    <s v="theater/plays"/>
    <x v="3"/>
    <x v="3"/>
  </r>
  <r>
    <n v="178"/>
    <x v="178"/>
    <s v="Triple-buffered cohesive structure"/>
    <n v="7200"/>
    <n v="6927"/>
    <x v="0"/>
    <n v="96.208333333333329"/>
    <n v="210"/>
    <n v="32.985714285714288"/>
    <x v="1"/>
    <s v="USD"/>
    <x v="175"/>
    <x v="172"/>
    <b v="0"/>
    <b v="0"/>
    <s v="food/food trucks"/>
    <x v="0"/>
    <x v="0"/>
  </r>
  <r>
    <n v="179"/>
    <x v="179"/>
    <s v="Realigned human-resource orchestration"/>
    <n v="44500"/>
    <n v="159185"/>
    <x v="1"/>
    <n v="357.71910112359546"/>
    <n v="3537"/>
    <n v="45.005654509471306"/>
    <x v="0"/>
    <s v="CAD"/>
    <x v="176"/>
    <x v="173"/>
    <b v="0"/>
    <b v="1"/>
    <s v="theater/plays"/>
    <x v="3"/>
    <x v="3"/>
  </r>
  <r>
    <n v="180"/>
    <x v="180"/>
    <s v="Optional clear-thinking software"/>
    <n v="56000"/>
    <n v="172736"/>
    <x v="1"/>
    <n v="308.45714285714286"/>
    <n v="2107"/>
    <n v="81.98196487897485"/>
    <x v="2"/>
    <s v="AUD"/>
    <x v="177"/>
    <x v="174"/>
    <b v="0"/>
    <b v="0"/>
    <s v="technology/wearables"/>
    <x v="2"/>
    <x v="8"/>
  </r>
  <r>
    <n v="181"/>
    <x v="181"/>
    <s v="Centralized global approach"/>
    <n v="8600"/>
    <n v="5315"/>
    <x v="0"/>
    <n v="61.802325581395344"/>
    <n v="136"/>
    <n v="39.080882352941174"/>
    <x v="1"/>
    <s v="USD"/>
    <x v="178"/>
    <x v="175"/>
    <b v="0"/>
    <b v="0"/>
    <s v="technology/web"/>
    <x v="2"/>
    <x v="2"/>
  </r>
  <r>
    <n v="182"/>
    <x v="182"/>
    <s v="Reverse-engineered bandwidth-monitored contingency"/>
    <n v="27100"/>
    <n v="195750"/>
    <x v="1"/>
    <n v="722.32472324723244"/>
    <n v="3318"/>
    <n v="58.996383363471971"/>
    <x v="3"/>
    <s v="DKK"/>
    <x v="179"/>
    <x v="176"/>
    <b v="0"/>
    <b v="0"/>
    <s v="theater/plays"/>
    <x v="3"/>
    <x v="3"/>
  </r>
  <r>
    <n v="183"/>
    <x v="183"/>
    <s v="Pre-emptive bandwidth-monitored instruction set"/>
    <n v="5100"/>
    <n v="3525"/>
    <x v="0"/>
    <n v="69.117647058823522"/>
    <n v="86"/>
    <n v="40.988372093023258"/>
    <x v="0"/>
    <s v="CAD"/>
    <x v="180"/>
    <x v="177"/>
    <b v="0"/>
    <b v="0"/>
    <s v="music/rock"/>
    <x v="1"/>
    <x v="1"/>
  </r>
  <r>
    <n v="184"/>
    <x v="184"/>
    <s v="Adaptive asynchronous emulation"/>
    <n v="3600"/>
    <n v="10550"/>
    <x v="1"/>
    <n v="293.05555555555554"/>
    <n v="340"/>
    <n v="31.029411764705884"/>
    <x v="1"/>
    <s v="USD"/>
    <x v="181"/>
    <x v="178"/>
    <b v="0"/>
    <b v="0"/>
    <s v="theater/plays"/>
    <x v="3"/>
    <x v="3"/>
  </r>
  <r>
    <n v="185"/>
    <x v="185"/>
    <s v="Innovative actuating conglomeration"/>
    <n v="1000"/>
    <n v="718"/>
    <x v="0"/>
    <n v="71.8"/>
    <n v="19"/>
    <n v="37.789473684210527"/>
    <x v="1"/>
    <s v="USD"/>
    <x v="182"/>
    <x v="179"/>
    <b v="0"/>
    <b v="0"/>
    <s v="film &amp; video/television"/>
    <x v="4"/>
    <x v="19"/>
  </r>
  <r>
    <n v="186"/>
    <x v="186"/>
    <s v="Grass-roots foreground policy"/>
    <n v="88800"/>
    <n v="28358"/>
    <x v="0"/>
    <n v="31.934684684684683"/>
    <n v="886"/>
    <n v="32.006772009029348"/>
    <x v="1"/>
    <s v="USD"/>
    <x v="183"/>
    <x v="180"/>
    <b v="0"/>
    <b v="0"/>
    <s v="theater/plays"/>
    <x v="3"/>
    <x v="3"/>
  </r>
  <r>
    <n v="187"/>
    <x v="187"/>
    <s v="Horizontal transitional paradigm"/>
    <n v="60200"/>
    <n v="138384"/>
    <x v="1"/>
    <n v="229.87375415282392"/>
    <n v="1442"/>
    <n v="95.966712898751737"/>
    <x v="0"/>
    <s v="CAD"/>
    <x v="184"/>
    <x v="181"/>
    <b v="0"/>
    <b v="1"/>
    <s v="film &amp; video/shorts"/>
    <x v="4"/>
    <x v="12"/>
  </r>
  <r>
    <n v="188"/>
    <x v="188"/>
    <s v="Networked didactic info-mediaries"/>
    <n v="8200"/>
    <n v="2625"/>
    <x v="0"/>
    <n v="32.012195121951223"/>
    <n v="35"/>
    <n v="75"/>
    <x v="6"/>
    <s v="EUR"/>
    <x v="185"/>
    <x v="182"/>
    <b v="0"/>
    <b v="0"/>
    <s v="theater/plays"/>
    <x v="3"/>
    <x v="3"/>
  </r>
  <r>
    <n v="189"/>
    <x v="189"/>
    <s v="Switchable contextually-based access"/>
    <n v="191300"/>
    <n v="45004"/>
    <x v="3"/>
    <n v="23.525352848928385"/>
    <n v="441"/>
    <n v="102.0498866213152"/>
    <x v="1"/>
    <s v="USD"/>
    <x v="186"/>
    <x v="183"/>
    <b v="0"/>
    <b v="0"/>
    <s v="theater/plays"/>
    <x v="3"/>
    <x v="3"/>
  </r>
  <r>
    <n v="190"/>
    <x v="190"/>
    <s v="Up-sized dynamic throughput"/>
    <n v="3700"/>
    <n v="2538"/>
    <x v="0"/>
    <n v="68.594594594594597"/>
    <n v="24"/>
    <n v="105.75"/>
    <x v="1"/>
    <s v="USD"/>
    <x v="187"/>
    <x v="184"/>
    <b v="0"/>
    <b v="1"/>
    <s v="theater/plays"/>
    <x v="3"/>
    <x v="3"/>
  </r>
  <r>
    <n v="191"/>
    <x v="191"/>
    <s v="Mandatory reciprocal superstructure"/>
    <n v="8400"/>
    <n v="3188"/>
    <x v="0"/>
    <n v="37.952380952380956"/>
    <n v="86"/>
    <n v="37.069767441860463"/>
    <x v="6"/>
    <s v="EUR"/>
    <x v="188"/>
    <x v="185"/>
    <b v="0"/>
    <b v="0"/>
    <s v="theater/plays"/>
    <x v="3"/>
    <x v="3"/>
  </r>
  <r>
    <n v="192"/>
    <x v="192"/>
    <s v="Upgradable 4thgeneration productivity"/>
    <n v="42600"/>
    <n v="8517"/>
    <x v="0"/>
    <n v="19.992957746478872"/>
    <n v="243"/>
    <n v="35.049382716049379"/>
    <x v="1"/>
    <s v="USD"/>
    <x v="189"/>
    <x v="186"/>
    <b v="0"/>
    <b v="0"/>
    <s v="music/rock"/>
    <x v="1"/>
    <x v="1"/>
  </r>
  <r>
    <n v="193"/>
    <x v="193"/>
    <s v="Progressive discrete hub"/>
    <n v="6600"/>
    <n v="3012"/>
    <x v="0"/>
    <n v="45.636363636363633"/>
    <n v="65"/>
    <n v="46.338461538461537"/>
    <x v="1"/>
    <s v="USD"/>
    <x v="190"/>
    <x v="187"/>
    <b v="1"/>
    <b v="0"/>
    <s v="music/indie rock"/>
    <x v="1"/>
    <x v="7"/>
  </r>
  <r>
    <n v="194"/>
    <x v="194"/>
    <s v="Assimilated multi-tasking archive"/>
    <n v="7100"/>
    <n v="8716"/>
    <x v="1"/>
    <n v="122.7605633802817"/>
    <n v="126"/>
    <n v="69.174603174603178"/>
    <x v="1"/>
    <s v="USD"/>
    <x v="191"/>
    <x v="188"/>
    <b v="0"/>
    <b v="0"/>
    <s v="music/metal"/>
    <x v="1"/>
    <x v="16"/>
  </r>
  <r>
    <n v="195"/>
    <x v="195"/>
    <s v="Upgradable high-level solution"/>
    <n v="15800"/>
    <n v="57157"/>
    <x v="1"/>
    <n v="361.75316455696202"/>
    <n v="524"/>
    <n v="109.07824427480917"/>
    <x v="1"/>
    <s v="USD"/>
    <x v="192"/>
    <x v="189"/>
    <b v="0"/>
    <b v="0"/>
    <s v="music/electric music"/>
    <x v="1"/>
    <x v="5"/>
  </r>
  <r>
    <n v="196"/>
    <x v="196"/>
    <s v="Organic bandwidth-monitored frame"/>
    <n v="8200"/>
    <n v="5178"/>
    <x v="0"/>
    <n v="63.146341463414636"/>
    <n v="100"/>
    <n v="51.78"/>
    <x v="3"/>
    <s v="DKK"/>
    <x v="173"/>
    <x v="190"/>
    <b v="0"/>
    <b v="0"/>
    <s v="technology/wearables"/>
    <x v="2"/>
    <x v="8"/>
  </r>
  <r>
    <n v="197"/>
    <x v="197"/>
    <s v="Business-focused logistical framework"/>
    <n v="54700"/>
    <n v="163118"/>
    <x v="1"/>
    <n v="298.20475319926874"/>
    <n v="1989"/>
    <n v="82.010055304172951"/>
    <x v="1"/>
    <s v="USD"/>
    <x v="193"/>
    <x v="191"/>
    <b v="0"/>
    <b v="0"/>
    <s v="film &amp; video/drama"/>
    <x v="4"/>
    <x v="6"/>
  </r>
  <r>
    <n v="198"/>
    <x v="198"/>
    <s v="Universal multi-state capability"/>
    <n v="63200"/>
    <n v="6041"/>
    <x v="0"/>
    <n v="9.5585443037974684"/>
    <n v="168"/>
    <n v="35.958333333333336"/>
    <x v="1"/>
    <s v="USD"/>
    <x v="194"/>
    <x v="192"/>
    <b v="0"/>
    <b v="0"/>
    <s v="music/electric music"/>
    <x v="1"/>
    <x v="5"/>
  </r>
  <r>
    <n v="199"/>
    <x v="199"/>
    <s v="Digitized reciprocal infrastructure"/>
    <n v="1800"/>
    <n v="968"/>
    <x v="0"/>
    <n v="53.777777777777779"/>
    <n v="13"/>
    <n v="74.461538461538467"/>
    <x v="1"/>
    <s v="USD"/>
    <x v="195"/>
    <x v="193"/>
    <b v="0"/>
    <b v="0"/>
    <s v="music/rock"/>
    <x v="1"/>
    <x v="1"/>
  </r>
  <r>
    <n v="200"/>
    <x v="200"/>
    <s v="Reduced dedicated capability"/>
    <n v="100"/>
    <n v="2"/>
    <x v="0"/>
    <n v="2"/>
    <n v="1"/>
    <n v="2"/>
    <x v="0"/>
    <s v="CAD"/>
    <x v="152"/>
    <x v="194"/>
    <b v="0"/>
    <b v="0"/>
    <s v="theater/plays"/>
    <x v="3"/>
    <x v="3"/>
  </r>
  <r>
    <n v="201"/>
    <x v="201"/>
    <s v="Cross-platform bi-directional workforce"/>
    <n v="2100"/>
    <n v="14305"/>
    <x v="1"/>
    <n v="681.19047619047615"/>
    <n v="157"/>
    <n v="91.114649681528661"/>
    <x v="1"/>
    <s v="USD"/>
    <x v="196"/>
    <x v="195"/>
    <b v="0"/>
    <b v="0"/>
    <s v="technology/web"/>
    <x v="2"/>
    <x v="2"/>
  </r>
  <r>
    <n v="202"/>
    <x v="202"/>
    <s v="Upgradable scalable methodology"/>
    <n v="8300"/>
    <n v="6543"/>
    <x v="3"/>
    <n v="78.831325301204828"/>
    <n v="82"/>
    <n v="79.792682926829272"/>
    <x v="1"/>
    <s v="USD"/>
    <x v="197"/>
    <x v="196"/>
    <b v="0"/>
    <b v="0"/>
    <s v="food/food trucks"/>
    <x v="0"/>
    <x v="0"/>
  </r>
  <r>
    <n v="203"/>
    <x v="203"/>
    <s v="Customer-focused client-server service-desk"/>
    <n v="143900"/>
    <n v="193413"/>
    <x v="1"/>
    <n v="134.40792216817235"/>
    <n v="4498"/>
    <n v="42.999777678968428"/>
    <x v="2"/>
    <s v="AUD"/>
    <x v="198"/>
    <x v="197"/>
    <b v="0"/>
    <b v="0"/>
    <s v="theater/plays"/>
    <x v="3"/>
    <x v="3"/>
  </r>
  <r>
    <n v="204"/>
    <x v="204"/>
    <s v="Mandatory multimedia leverage"/>
    <n v="75000"/>
    <n v="2529"/>
    <x v="0"/>
    <n v="3.3719999999999999"/>
    <n v="40"/>
    <n v="63.225000000000001"/>
    <x v="1"/>
    <s v="USD"/>
    <x v="199"/>
    <x v="198"/>
    <b v="0"/>
    <b v="0"/>
    <s v="music/jazz"/>
    <x v="1"/>
    <x v="17"/>
  </r>
  <r>
    <n v="205"/>
    <x v="205"/>
    <s v="Focused analyzing circuit"/>
    <n v="1300"/>
    <n v="5614"/>
    <x v="1"/>
    <n v="431.84615384615387"/>
    <n v="80"/>
    <n v="70.174999999999997"/>
    <x v="1"/>
    <s v="USD"/>
    <x v="200"/>
    <x v="199"/>
    <b v="1"/>
    <b v="0"/>
    <s v="theater/plays"/>
    <x v="3"/>
    <x v="3"/>
  </r>
  <r>
    <n v="206"/>
    <x v="206"/>
    <s v="Fundamental grid-enabled strategy"/>
    <n v="9000"/>
    <n v="3496"/>
    <x v="3"/>
    <n v="38.844444444444441"/>
    <n v="57"/>
    <n v="61.333333333333336"/>
    <x v="1"/>
    <s v="USD"/>
    <x v="201"/>
    <x v="200"/>
    <b v="0"/>
    <b v="0"/>
    <s v="publishing/fiction"/>
    <x v="5"/>
    <x v="13"/>
  </r>
  <r>
    <n v="207"/>
    <x v="207"/>
    <s v="Digitized 5thgeneration knowledgebase"/>
    <n v="1000"/>
    <n v="4257"/>
    <x v="1"/>
    <n v="425.7"/>
    <n v="43"/>
    <n v="99"/>
    <x v="1"/>
    <s v="USD"/>
    <x v="202"/>
    <x v="201"/>
    <b v="0"/>
    <b v="1"/>
    <s v="music/rock"/>
    <x v="1"/>
    <x v="1"/>
  </r>
  <r>
    <n v="208"/>
    <x v="208"/>
    <s v="Mandatory multi-tasking encryption"/>
    <n v="196900"/>
    <n v="199110"/>
    <x v="1"/>
    <n v="101.12239715591672"/>
    <n v="2053"/>
    <n v="96.984900146127615"/>
    <x v="1"/>
    <s v="USD"/>
    <x v="203"/>
    <x v="202"/>
    <b v="0"/>
    <b v="0"/>
    <s v="film &amp; video/documentary"/>
    <x v="4"/>
    <x v="4"/>
  </r>
  <r>
    <n v="209"/>
    <x v="209"/>
    <s v="Distributed system-worthy application"/>
    <n v="194500"/>
    <n v="41212"/>
    <x v="2"/>
    <n v="21.188688946015425"/>
    <n v="808"/>
    <n v="51.004950495049506"/>
    <x v="2"/>
    <s v="AUD"/>
    <x v="204"/>
    <x v="203"/>
    <b v="0"/>
    <b v="0"/>
    <s v="film &amp; video/documentary"/>
    <x v="4"/>
    <x v="4"/>
  </r>
  <r>
    <n v="210"/>
    <x v="210"/>
    <s v="Synergistic tertiary time-frame"/>
    <n v="9400"/>
    <n v="6338"/>
    <x v="0"/>
    <n v="67.425531914893625"/>
    <n v="226"/>
    <n v="28.044247787610619"/>
    <x v="3"/>
    <s v="DKK"/>
    <x v="205"/>
    <x v="204"/>
    <b v="0"/>
    <b v="0"/>
    <s v="film &amp; video/science fiction"/>
    <x v="4"/>
    <x v="22"/>
  </r>
  <r>
    <n v="211"/>
    <x v="211"/>
    <s v="Customer-focused impactful benchmark"/>
    <n v="104400"/>
    <n v="99100"/>
    <x v="0"/>
    <n v="94.923371647509583"/>
    <n v="1625"/>
    <n v="60.984615384615381"/>
    <x v="1"/>
    <s v="USD"/>
    <x v="206"/>
    <x v="205"/>
    <b v="0"/>
    <b v="0"/>
    <s v="theater/plays"/>
    <x v="3"/>
    <x v="3"/>
  </r>
  <r>
    <n v="212"/>
    <x v="212"/>
    <s v="Profound next generation infrastructure"/>
    <n v="8100"/>
    <n v="12300"/>
    <x v="1"/>
    <n v="151.85185185185185"/>
    <n v="168"/>
    <n v="73.214285714285708"/>
    <x v="1"/>
    <s v="USD"/>
    <x v="207"/>
    <x v="206"/>
    <b v="0"/>
    <b v="0"/>
    <s v="theater/plays"/>
    <x v="3"/>
    <x v="3"/>
  </r>
  <r>
    <n v="213"/>
    <x v="213"/>
    <s v="Face-to-face encompassing info-mediaries"/>
    <n v="87900"/>
    <n v="171549"/>
    <x v="1"/>
    <n v="195.16382252559728"/>
    <n v="4289"/>
    <n v="39.997435299603637"/>
    <x v="1"/>
    <s v="USD"/>
    <x v="208"/>
    <x v="207"/>
    <b v="0"/>
    <b v="1"/>
    <s v="music/indie rock"/>
    <x v="1"/>
    <x v="7"/>
  </r>
  <r>
    <n v="214"/>
    <x v="214"/>
    <s v="Open-source fresh-thinking policy"/>
    <n v="1400"/>
    <n v="14324"/>
    <x v="1"/>
    <n v="1023.1428571428571"/>
    <n v="165"/>
    <n v="86.812121212121212"/>
    <x v="1"/>
    <s v="USD"/>
    <x v="209"/>
    <x v="208"/>
    <b v="0"/>
    <b v="0"/>
    <s v="music/rock"/>
    <x v="1"/>
    <x v="1"/>
  </r>
  <r>
    <n v="215"/>
    <x v="215"/>
    <s v="Extended 24/7 implementation"/>
    <n v="156800"/>
    <n v="6024"/>
    <x v="0"/>
    <n v="3.841836734693878"/>
    <n v="143"/>
    <n v="42.125874125874127"/>
    <x v="1"/>
    <s v="USD"/>
    <x v="210"/>
    <x v="209"/>
    <b v="0"/>
    <b v="0"/>
    <s v="theater/plays"/>
    <x v="3"/>
    <x v="3"/>
  </r>
  <r>
    <n v="216"/>
    <x v="216"/>
    <s v="Organic dynamic algorithm"/>
    <n v="121700"/>
    <n v="188721"/>
    <x v="1"/>
    <n v="155.07066557107643"/>
    <n v="1815"/>
    <n v="103.97851239669421"/>
    <x v="1"/>
    <s v="USD"/>
    <x v="211"/>
    <x v="210"/>
    <b v="0"/>
    <b v="0"/>
    <s v="theater/plays"/>
    <x v="3"/>
    <x v="3"/>
  </r>
  <r>
    <n v="217"/>
    <x v="217"/>
    <s v="Organic multi-tasking focus group"/>
    <n v="129400"/>
    <n v="57911"/>
    <x v="0"/>
    <n v="44.753477588871718"/>
    <n v="934"/>
    <n v="62.003211991434689"/>
    <x v="1"/>
    <s v="USD"/>
    <x v="212"/>
    <x v="211"/>
    <b v="0"/>
    <b v="0"/>
    <s v="film &amp; video/science fiction"/>
    <x v="4"/>
    <x v="22"/>
  </r>
  <r>
    <n v="218"/>
    <x v="218"/>
    <s v="Adaptive logistical initiative"/>
    <n v="5700"/>
    <n v="12309"/>
    <x v="1"/>
    <n v="215.94736842105263"/>
    <n v="397"/>
    <n v="31.005037783375315"/>
    <x v="4"/>
    <s v="GBP"/>
    <x v="213"/>
    <x v="212"/>
    <b v="0"/>
    <b v="1"/>
    <s v="film &amp; video/shorts"/>
    <x v="4"/>
    <x v="12"/>
  </r>
  <r>
    <n v="219"/>
    <x v="219"/>
    <s v="Stand-alone mobile customer loyalty"/>
    <n v="41700"/>
    <n v="138497"/>
    <x v="1"/>
    <n v="332.12709832134288"/>
    <n v="1539"/>
    <n v="89.991552956465242"/>
    <x v="1"/>
    <s v="USD"/>
    <x v="214"/>
    <x v="213"/>
    <b v="0"/>
    <b v="0"/>
    <s v="film &amp; video/animation"/>
    <x v="4"/>
    <x v="10"/>
  </r>
  <r>
    <n v="220"/>
    <x v="220"/>
    <s v="Focused composite approach"/>
    <n v="7900"/>
    <n v="667"/>
    <x v="0"/>
    <n v="8.4430379746835449"/>
    <n v="17"/>
    <n v="39.235294117647058"/>
    <x v="1"/>
    <s v="USD"/>
    <x v="215"/>
    <x v="214"/>
    <b v="1"/>
    <b v="0"/>
    <s v="theater/plays"/>
    <x v="3"/>
    <x v="3"/>
  </r>
  <r>
    <n v="221"/>
    <x v="221"/>
    <s v="Face-to-face clear-thinking Local Area Network"/>
    <n v="121500"/>
    <n v="119830"/>
    <x v="0"/>
    <n v="98.625514403292186"/>
    <n v="2179"/>
    <n v="54.993116108306566"/>
    <x v="1"/>
    <s v="USD"/>
    <x v="216"/>
    <x v="215"/>
    <b v="1"/>
    <b v="0"/>
    <s v="food/food trucks"/>
    <x v="0"/>
    <x v="0"/>
  </r>
  <r>
    <n v="222"/>
    <x v="222"/>
    <s v="Cross-group cohesive circuit"/>
    <n v="4800"/>
    <n v="6623"/>
    <x v="1"/>
    <n v="137.97916666666669"/>
    <n v="138"/>
    <n v="47.992753623188406"/>
    <x v="1"/>
    <s v="USD"/>
    <x v="217"/>
    <x v="216"/>
    <b v="0"/>
    <b v="0"/>
    <s v="photography/photography books"/>
    <x v="7"/>
    <x v="14"/>
  </r>
  <r>
    <n v="223"/>
    <x v="223"/>
    <s v="Synergistic explicit capability"/>
    <n v="87300"/>
    <n v="81897"/>
    <x v="0"/>
    <n v="93.81099656357388"/>
    <n v="931"/>
    <n v="87.966702470461868"/>
    <x v="1"/>
    <s v="USD"/>
    <x v="218"/>
    <x v="217"/>
    <b v="0"/>
    <b v="0"/>
    <s v="theater/plays"/>
    <x v="3"/>
    <x v="3"/>
  </r>
  <r>
    <n v="224"/>
    <x v="224"/>
    <s v="Diverse analyzing definition"/>
    <n v="46300"/>
    <n v="186885"/>
    <x v="1"/>
    <n v="403.63930885529157"/>
    <n v="3594"/>
    <n v="51.999165275459099"/>
    <x v="1"/>
    <s v="USD"/>
    <x v="219"/>
    <x v="218"/>
    <b v="0"/>
    <b v="0"/>
    <s v="film &amp; video/science fiction"/>
    <x v="4"/>
    <x v="22"/>
  </r>
  <r>
    <n v="225"/>
    <x v="225"/>
    <s v="Enterprise-wide reciprocal success"/>
    <n v="67800"/>
    <n v="176398"/>
    <x v="1"/>
    <n v="260.1740412979351"/>
    <n v="5880"/>
    <n v="29.999659863945578"/>
    <x v="1"/>
    <s v="USD"/>
    <x v="220"/>
    <x v="219"/>
    <b v="1"/>
    <b v="0"/>
    <s v="music/rock"/>
    <x v="1"/>
    <x v="1"/>
  </r>
  <r>
    <n v="226"/>
    <x v="102"/>
    <s v="Progressive neutral middleware"/>
    <n v="3000"/>
    <n v="10999"/>
    <x v="1"/>
    <n v="366.63333333333333"/>
    <n v="112"/>
    <n v="98.205357142857139"/>
    <x v="1"/>
    <s v="USD"/>
    <x v="221"/>
    <x v="122"/>
    <b v="0"/>
    <b v="0"/>
    <s v="photography/photography books"/>
    <x v="7"/>
    <x v="14"/>
  </r>
  <r>
    <n v="227"/>
    <x v="226"/>
    <s v="Intuitive exuding process improvement"/>
    <n v="60900"/>
    <n v="102751"/>
    <x v="1"/>
    <n v="168.72085385878489"/>
    <n v="943"/>
    <n v="108.96182396606575"/>
    <x v="1"/>
    <s v="USD"/>
    <x v="222"/>
    <x v="220"/>
    <b v="0"/>
    <b v="0"/>
    <s v="games/mobile games"/>
    <x v="6"/>
    <x v="20"/>
  </r>
  <r>
    <n v="228"/>
    <x v="227"/>
    <s v="Exclusive real-time protocol"/>
    <n v="137900"/>
    <n v="165352"/>
    <x v="1"/>
    <n v="119.90717911530093"/>
    <n v="2468"/>
    <n v="66.998379254457049"/>
    <x v="1"/>
    <s v="USD"/>
    <x v="172"/>
    <x v="221"/>
    <b v="0"/>
    <b v="0"/>
    <s v="film &amp; video/animation"/>
    <x v="4"/>
    <x v="10"/>
  </r>
  <r>
    <n v="229"/>
    <x v="228"/>
    <s v="Extended encompassing application"/>
    <n v="85600"/>
    <n v="165798"/>
    <x v="1"/>
    <n v="193.68925233644859"/>
    <n v="2551"/>
    <n v="64.99333594668758"/>
    <x v="1"/>
    <s v="USD"/>
    <x v="223"/>
    <x v="222"/>
    <b v="0"/>
    <b v="1"/>
    <s v="games/mobile games"/>
    <x v="6"/>
    <x v="20"/>
  </r>
  <r>
    <n v="230"/>
    <x v="229"/>
    <s v="Progressive value-added ability"/>
    <n v="2400"/>
    <n v="10084"/>
    <x v="1"/>
    <n v="420.16666666666669"/>
    <n v="101"/>
    <n v="99.841584158415841"/>
    <x v="1"/>
    <s v="USD"/>
    <x v="224"/>
    <x v="223"/>
    <b v="0"/>
    <b v="0"/>
    <s v="games/video games"/>
    <x v="6"/>
    <x v="11"/>
  </r>
  <r>
    <n v="231"/>
    <x v="230"/>
    <s v="Cross-platform uniform hardware"/>
    <n v="7200"/>
    <n v="5523"/>
    <x v="3"/>
    <n v="76.708333333333329"/>
    <n v="67"/>
    <n v="82.432835820895519"/>
    <x v="1"/>
    <s v="USD"/>
    <x v="225"/>
    <x v="224"/>
    <b v="0"/>
    <b v="0"/>
    <s v="theater/plays"/>
    <x v="3"/>
    <x v="3"/>
  </r>
  <r>
    <n v="232"/>
    <x v="231"/>
    <s v="Progressive secondary portal"/>
    <n v="3400"/>
    <n v="5823"/>
    <x v="1"/>
    <n v="171.26470588235293"/>
    <n v="92"/>
    <n v="63.293478260869563"/>
    <x v="1"/>
    <s v="USD"/>
    <x v="226"/>
    <x v="225"/>
    <b v="0"/>
    <b v="0"/>
    <s v="theater/plays"/>
    <x v="3"/>
    <x v="3"/>
  </r>
  <r>
    <n v="233"/>
    <x v="232"/>
    <s v="Multi-lateral national adapter"/>
    <n v="3800"/>
    <n v="6000"/>
    <x v="1"/>
    <n v="157.89473684210526"/>
    <n v="62"/>
    <n v="96.774193548387103"/>
    <x v="1"/>
    <s v="USD"/>
    <x v="227"/>
    <x v="226"/>
    <b v="0"/>
    <b v="0"/>
    <s v="film &amp; video/animation"/>
    <x v="4"/>
    <x v="10"/>
  </r>
  <r>
    <n v="234"/>
    <x v="233"/>
    <s v="Enterprise-wide motivating matrices"/>
    <n v="7500"/>
    <n v="8181"/>
    <x v="1"/>
    <n v="109.08"/>
    <n v="149"/>
    <n v="54.906040268456373"/>
    <x v="6"/>
    <s v="EUR"/>
    <x v="228"/>
    <x v="227"/>
    <b v="0"/>
    <b v="1"/>
    <s v="games/video games"/>
    <x v="6"/>
    <x v="11"/>
  </r>
  <r>
    <n v="235"/>
    <x v="234"/>
    <s v="Polarized upward-trending Local Area Network"/>
    <n v="8600"/>
    <n v="3589"/>
    <x v="0"/>
    <n v="41.732558139534881"/>
    <n v="92"/>
    <n v="39.010869565217391"/>
    <x v="1"/>
    <s v="USD"/>
    <x v="229"/>
    <x v="228"/>
    <b v="0"/>
    <b v="0"/>
    <s v="film &amp; video/animation"/>
    <x v="4"/>
    <x v="10"/>
  </r>
  <r>
    <n v="236"/>
    <x v="235"/>
    <s v="Object-based directional function"/>
    <n v="39500"/>
    <n v="4323"/>
    <x v="0"/>
    <n v="10.944303797468354"/>
    <n v="57"/>
    <n v="75.84210526315789"/>
    <x v="2"/>
    <s v="AUD"/>
    <x v="230"/>
    <x v="229"/>
    <b v="0"/>
    <b v="1"/>
    <s v="music/rock"/>
    <x v="1"/>
    <x v="1"/>
  </r>
  <r>
    <n v="237"/>
    <x v="236"/>
    <s v="Re-contextualized tangible open architecture"/>
    <n v="9300"/>
    <n v="14822"/>
    <x v="1"/>
    <n v="159.3763440860215"/>
    <n v="329"/>
    <n v="45.051671732522799"/>
    <x v="1"/>
    <s v="USD"/>
    <x v="231"/>
    <x v="230"/>
    <b v="0"/>
    <b v="0"/>
    <s v="film &amp; video/animation"/>
    <x v="4"/>
    <x v="10"/>
  </r>
  <r>
    <n v="238"/>
    <x v="237"/>
    <s v="Distributed systemic adapter"/>
    <n v="2400"/>
    <n v="10138"/>
    <x v="1"/>
    <n v="422.41666666666669"/>
    <n v="97"/>
    <n v="104.51546391752578"/>
    <x v="3"/>
    <s v="DKK"/>
    <x v="232"/>
    <x v="231"/>
    <b v="0"/>
    <b v="1"/>
    <s v="theater/plays"/>
    <x v="3"/>
    <x v="3"/>
  </r>
  <r>
    <n v="239"/>
    <x v="238"/>
    <s v="Networked web-enabled instruction set"/>
    <n v="3200"/>
    <n v="3127"/>
    <x v="0"/>
    <n v="97.71875"/>
    <n v="41"/>
    <n v="76.268292682926827"/>
    <x v="1"/>
    <s v="USD"/>
    <x v="233"/>
    <x v="232"/>
    <b v="0"/>
    <b v="0"/>
    <s v="technology/wearables"/>
    <x v="2"/>
    <x v="8"/>
  </r>
  <r>
    <n v="240"/>
    <x v="239"/>
    <s v="Vision-oriented dynamic service-desk"/>
    <n v="29400"/>
    <n v="123124"/>
    <x v="1"/>
    <n v="418.78911564625849"/>
    <n v="1784"/>
    <n v="69.015695067264573"/>
    <x v="1"/>
    <s v="USD"/>
    <x v="194"/>
    <x v="233"/>
    <b v="0"/>
    <b v="0"/>
    <s v="theater/plays"/>
    <x v="3"/>
    <x v="3"/>
  </r>
  <r>
    <n v="241"/>
    <x v="240"/>
    <s v="Vision-oriented actuating open system"/>
    <n v="168500"/>
    <n v="171729"/>
    <x v="1"/>
    <n v="101.91632047477745"/>
    <n v="1684"/>
    <n v="101.97684085510689"/>
    <x v="2"/>
    <s v="AUD"/>
    <x v="234"/>
    <x v="234"/>
    <b v="0"/>
    <b v="1"/>
    <s v="publishing/nonfiction"/>
    <x v="5"/>
    <x v="9"/>
  </r>
  <r>
    <n v="242"/>
    <x v="241"/>
    <s v="Sharable scalable core"/>
    <n v="8400"/>
    <n v="10729"/>
    <x v="1"/>
    <n v="127.72619047619047"/>
    <n v="250"/>
    <n v="42.915999999999997"/>
    <x v="1"/>
    <s v="USD"/>
    <x v="235"/>
    <x v="235"/>
    <b v="0"/>
    <b v="1"/>
    <s v="music/rock"/>
    <x v="1"/>
    <x v="1"/>
  </r>
  <r>
    <n v="243"/>
    <x v="242"/>
    <s v="Customer-focused attitude-oriented function"/>
    <n v="2300"/>
    <n v="10240"/>
    <x v="1"/>
    <n v="445.21739130434781"/>
    <n v="238"/>
    <n v="43.025210084033617"/>
    <x v="1"/>
    <s v="USD"/>
    <x v="236"/>
    <x v="236"/>
    <b v="0"/>
    <b v="0"/>
    <s v="theater/plays"/>
    <x v="3"/>
    <x v="3"/>
  </r>
  <r>
    <n v="244"/>
    <x v="243"/>
    <s v="Reverse-engineered system-worthy extranet"/>
    <n v="700"/>
    <n v="3988"/>
    <x v="1"/>
    <n v="569.71428571428578"/>
    <n v="53"/>
    <n v="75.245283018867923"/>
    <x v="1"/>
    <s v="USD"/>
    <x v="237"/>
    <x v="237"/>
    <b v="0"/>
    <b v="0"/>
    <s v="theater/plays"/>
    <x v="3"/>
    <x v="3"/>
  </r>
  <r>
    <n v="245"/>
    <x v="244"/>
    <s v="Re-engineered systematic monitoring"/>
    <n v="2900"/>
    <n v="14771"/>
    <x v="1"/>
    <n v="509.34482758620686"/>
    <n v="214"/>
    <n v="69.023364485981304"/>
    <x v="1"/>
    <s v="USD"/>
    <x v="238"/>
    <x v="238"/>
    <b v="0"/>
    <b v="0"/>
    <s v="theater/plays"/>
    <x v="3"/>
    <x v="3"/>
  </r>
  <r>
    <n v="246"/>
    <x v="245"/>
    <s v="Seamless value-added standardization"/>
    <n v="4500"/>
    <n v="14649"/>
    <x v="1"/>
    <n v="325.5333333333333"/>
    <n v="222"/>
    <n v="65.986486486486484"/>
    <x v="1"/>
    <s v="USD"/>
    <x v="239"/>
    <x v="239"/>
    <b v="0"/>
    <b v="0"/>
    <s v="technology/web"/>
    <x v="2"/>
    <x v="2"/>
  </r>
  <r>
    <n v="247"/>
    <x v="246"/>
    <s v="Triple-buffered fresh-thinking frame"/>
    <n v="19800"/>
    <n v="184658"/>
    <x v="1"/>
    <n v="932.61616161616166"/>
    <n v="1884"/>
    <n v="98.013800424628457"/>
    <x v="1"/>
    <s v="USD"/>
    <x v="240"/>
    <x v="240"/>
    <b v="0"/>
    <b v="1"/>
    <s v="publishing/fiction"/>
    <x v="5"/>
    <x v="13"/>
  </r>
  <r>
    <n v="248"/>
    <x v="247"/>
    <s v="Streamlined holistic knowledgebase"/>
    <n v="6200"/>
    <n v="13103"/>
    <x v="1"/>
    <n v="211.33870967741933"/>
    <n v="218"/>
    <n v="60.105504587155963"/>
    <x v="2"/>
    <s v="AUD"/>
    <x v="241"/>
    <x v="241"/>
    <b v="0"/>
    <b v="0"/>
    <s v="games/mobile games"/>
    <x v="6"/>
    <x v="20"/>
  </r>
  <r>
    <n v="249"/>
    <x v="248"/>
    <s v="Up-sized intermediate website"/>
    <n v="61500"/>
    <n v="168095"/>
    <x v="1"/>
    <n v="273.32520325203251"/>
    <n v="6465"/>
    <n v="26.000773395204948"/>
    <x v="1"/>
    <s v="USD"/>
    <x v="242"/>
    <x v="242"/>
    <b v="0"/>
    <b v="0"/>
    <s v="publishing/translations"/>
    <x v="5"/>
    <x v="18"/>
  </r>
  <r>
    <n v="250"/>
    <x v="249"/>
    <s v="Future-proofed directional synergy"/>
    <n v="100"/>
    <n v="3"/>
    <x v="0"/>
    <n v="3"/>
    <n v="1"/>
    <n v="3"/>
    <x v="1"/>
    <s v="USD"/>
    <x v="67"/>
    <x v="243"/>
    <b v="0"/>
    <b v="0"/>
    <s v="music/rock"/>
    <x v="1"/>
    <x v="1"/>
  </r>
  <r>
    <n v="251"/>
    <x v="250"/>
    <s v="Enhanced user-facing function"/>
    <n v="7100"/>
    <n v="3840"/>
    <x v="0"/>
    <n v="54.084507042253513"/>
    <n v="101"/>
    <n v="38.019801980198018"/>
    <x v="1"/>
    <s v="USD"/>
    <x v="243"/>
    <x v="244"/>
    <b v="0"/>
    <b v="0"/>
    <s v="theater/plays"/>
    <x v="3"/>
    <x v="3"/>
  </r>
  <r>
    <n v="252"/>
    <x v="251"/>
    <s v="Operative bandwidth-monitored interface"/>
    <n v="1000"/>
    <n v="6263"/>
    <x v="1"/>
    <n v="626.29999999999995"/>
    <n v="59"/>
    <n v="106.15254237288136"/>
    <x v="1"/>
    <s v="USD"/>
    <x v="244"/>
    <x v="245"/>
    <b v="0"/>
    <b v="0"/>
    <s v="theater/plays"/>
    <x v="3"/>
    <x v="3"/>
  </r>
  <r>
    <n v="253"/>
    <x v="252"/>
    <s v="Upgradable multi-state instruction set"/>
    <n v="121500"/>
    <n v="108161"/>
    <x v="0"/>
    <n v="89.021399176954731"/>
    <n v="1335"/>
    <n v="81.019475655430711"/>
    <x v="0"/>
    <s v="CAD"/>
    <x v="245"/>
    <x v="246"/>
    <b v="0"/>
    <b v="0"/>
    <s v="film &amp; video/drama"/>
    <x v="4"/>
    <x v="6"/>
  </r>
  <r>
    <n v="254"/>
    <x v="253"/>
    <s v="De-engineered static Local Area Network"/>
    <n v="4600"/>
    <n v="8505"/>
    <x v="1"/>
    <n v="184.89130434782609"/>
    <n v="88"/>
    <n v="96.647727272727266"/>
    <x v="1"/>
    <s v="USD"/>
    <x v="246"/>
    <x v="247"/>
    <b v="0"/>
    <b v="0"/>
    <s v="publishing/nonfiction"/>
    <x v="5"/>
    <x v="9"/>
  </r>
  <r>
    <n v="255"/>
    <x v="254"/>
    <s v="Upgradable grid-enabled superstructure"/>
    <n v="80500"/>
    <n v="96735"/>
    <x v="1"/>
    <n v="120.16770186335404"/>
    <n v="1697"/>
    <n v="57.003535651149086"/>
    <x v="1"/>
    <s v="USD"/>
    <x v="247"/>
    <x v="248"/>
    <b v="0"/>
    <b v="1"/>
    <s v="music/rock"/>
    <x v="1"/>
    <x v="1"/>
  </r>
  <r>
    <n v="256"/>
    <x v="255"/>
    <s v="Optimized actuating toolset"/>
    <n v="4100"/>
    <n v="959"/>
    <x v="0"/>
    <n v="23.390243902439025"/>
    <n v="15"/>
    <n v="63.93333333333333"/>
    <x v="4"/>
    <s v="GBP"/>
    <x v="248"/>
    <x v="249"/>
    <b v="0"/>
    <b v="0"/>
    <s v="music/rock"/>
    <x v="1"/>
    <x v="1"/>
  </r>
  <r>
    <n v="257"/>
    <x v="256"/>
    <s v="Decentralized exuding strategy"/>
    <n v="5700"/>
    <n v="8322"/>
    <x v="1"/>
    <n v="146"/>
    <n v="92"/>
    <n v="90.456521739130437"/>
    <x v="1"/>
    <s v="USD"/>
    <x v="249"/>
    <x v="250"/>
    <b v="0"/>
    <b v="0"/>
    <s v="theater/plays"/>
    <x v="3"/>
    <x v="3"/>
  </r>
  <r>
    <n v="258"/>
    <x v="257"/>
    <s v="Assimilated coherent hardware"/>
    <n v="5000"/>
    <n v="13424"/>
    <x v="1"/>
    <n v="268.48"/>
    <n v="186"/>
    <n v="72.172043010752688"/>
    <x v="1"/>
    <s v="USD"/>
    <x v="250"/>
    <x v="251"/>
    <b v="0"/>
    <b v="1"/>
    <s v="theater/plays"/>
    <x v="3"/>
    <x v="3"/>
  </r>
  <r>
    <n v="259"/>
    <x v="258"/>
    <s v="Multi-channeled responsive implementation"/>
    <n v="1800"/>
    <n v="10755"/>
    <x v="1"/>
    <n v="597.5"/>
    <n v="138"/>
    <n v="77.934782608695656"/>
    <x v="1"/>
    <s v="USD"/>
    <x v="251"/>
    <x v="252"/>
    <b v="1"/>
    <b v="0"/>
    <s v="photography/photography books"/>
    <x v="7"/>
    <x v="14"/>
  </r>
  <r>
    <n v="260"/>
    <x v="259"/>
    <s v="Centralized modular initiative"/>
    <n v="6300"/>
    <n v="9935"/>
    <x v="1"/>
    <n v="157.69841269841268"/>
    <n v="261"/>
    <n v="38.065134099616856"/>
    <x v="1"/>
    <s v="USD"/>
    <x v="136"/>
    <x v="253"/>
    <b v="0"/>
    <b v="0"/>
    <s v="music/rock"/>
    <x v="1"/>
    <x v="1"/>
  </r>
  <r>
    <n v="261"/>
    <x v="260"/>
    <s v="Reverse-engineered cohesive migration"/>
    <n v="84300"/>
    <n v="26303"/>
    <x v="0"/>
    <n v="31.201660735468568"/>
    <n v="454"/>
    <n v="57.936123348017624"/>
    <x v="1"/>
    <s v="USD"/>
    <x v="252"/>
    <x v="254"/>
    <b v="0"/>
    <b v="1"/>
    <s v="music/rock"/>
    <x v="1"/>
    <x v="1"/>
  </r>
  <r>
    <n v="262"/>
    <x v="261"/>
    <s v="Compatible multimedia hub"/>
    <n v="1700"/>
    <n v="5328"/>
    <x v="1"/>
    <n v="313.41176470588238"/>
    <n v="107"/>
    <n v="49.794392523364486"/>
    <x v="1"/>
    <s v="USD"/>
    <x v="253"/>
    <x v="255"/>
    <b v="0"/>
    <b v="1"/>
    <s v="music/indie rock"/>
    <x v="1"/>
    <x v="7"/>
  </r>
  <r>
    <n v="263"/>
    <x v="262"/>
    <s v="Organic eco-centric success"/>
    <n v="2900"/>
    <n v="10756"/>
    <x v="1"/>
    <n v="370.89655172413791"/>
    <n v="199"/>
    <n v="54.050251256281406"/>
    <x v="1"/>
    <s v="USD"/>
    <x v="254"/>
    <x v="256"/>
    <b v="0"/>
    <b v="0"/>
    <s v="photography/photography books"/>
    <x v="7"/>
    <x v="14"/>
  </r>
  <r>
    <n v="264"/>
    <x v="263"/>
    <s v="Virtual reciprocal policy"/>
    <n v="45600"/>
    <n v="165375"/>
    <x v="1"/>
    <n v="362.66447368421052"/>
    <n v="5512"/>
    <n v="30.002721335268504"/>
    <x v="1"/>
    <s v="USD"/>
    <x v="255"/>
    <x v="257"/>
    <b v="0"/>
    <b v="0"/>
    <s v="theater/plays"/>
    <x v="3"/>
    <x v="3"/>
  </r>
  <r>
    <n v="265"/>
    <x v="264"/>
    <s v="Persevering interactive emulation"/>
    <n v="4900"/>
    <n v="6031"/>
    <x v="1"/>
    <n v="123.08163265306122"/>
    <n v="86"/>
    <n v="70.127906976744185"/>
    <x v="1"/>
    <s v="USD"/>
    <x v="256"/>
    <x v="258"/>
    <b v="0"/>
    <b v="0"/>
    <s v="theater/plays"/>
    <x v="3"/>
    <x v="3"/>
  </r>
  <r>
    <n v="266"/>
    <x v="265"/>
    <s v="Proactive responsive emulation"/>
    <n v="111900"/>
    <n v="85902"/>
    <x v="0"/>
    <n v="76.766756032171585"/>
    <n v="3182"/>
    <n v="26.996228786926462"/>
    <x v="6"/>
    <s v="EUR"/>
    <x v="257"/>
    <x v="259"/>
    <b v="0"/>
    <b v="1"/>
    <s v="music/jazz"/>
    <x v="1"/>
    <x v="17"/>
  </r>
  <r>
    <n v="267"/>
    <x v="266"/>
    <s v="Extended eco-centric function"/>
    <n v="61600"/>
    <n v="143910"/>
    <x v="1"/>
    <n v="233.62012987012989"/>
    <n v="2768"/>
    <n v="51.990606936416185"/>
    <x v="2"/>
    <s v="AUD"/>
    <x v="258"/>
    <x v="260"/>
    <b v="0"/>
    <b v="0"/>
    <s v="theater/plays"/>
    <x v="3"/>
    <x v="3"/>
  </r>
  <r>
    <n v="268"/>
    <x v="267"/>
    <s v="Networked optimal productivity"/>
    <n v="1500"/>
    <n v="2708"/>
    <x v="1"/>
    <n v="180.53333333333333"/>
    <n v="48"/>
    <n v="56.416666666666664"/>
    <x v="1"/>
    <s v="USD"/>
    <x v="259"/>
    <x v="261"/>
    <b v="0"/>
    <b v="0"/>
    <s v="film &amp; video/documentary"/>
    <x v="4"/>
    <x v="4"/>
  </r>
  <r>
    <n v="269"/>
    <x v="268"/>
    <s v="Persistent attitude-oriented approach"/>
    <n v="3500"/>
    <n v="8842"/>
    <x v="1"/>
    <n v="252.62857142857143"/>
    <n v="87"/>
    <n v="101.63218390804597"/>
    <x v="1"/>
    <s v="USD"/>
    <x v="260"/>
    <x v="262"/>
    <b v="0"/>
    <b v="0"/>
    <s v="film &amp; video/television"/>
    <x v="4"/>
    <x v="19"/>
  </r>
  <r>
    <n v="270"/>
    <x v="269"/>
    <s v="Triple-buffered 4thgeneration toolset"/>
    <n v="173900"/>
    <n v="47260"/>
    <x v="3"/>
    <n v="27.176538240368025"/>
    <n v="1890"/>
    <n v="25.005291005291006"/>
    <x v="1"/>
    <s v="USD"/>
    <x v="261"/>
    <x v="263"/>
    <b v="0"/>
    <b v="0"/>
    <s v="games/video games"/>
    <x v="6"/>
    <x v="11"/>
  </r>
  <r>
    <n v="271"/>
    <x v="270"/>
    <s v="Progressive zero administration leverage"/>
    <n v="153700"/>
    <n v="1953"/>
    <x v="2"/>
    <n v="1.2706571242680547"/>
    <n v="61"/>
    <n v="32.016393442622949"/>
    <x v="1"/>
    <s v="USD"/>
    <x v="262"/>
    <x v="264"/>
    <b v="0"/>
    <b v="0"/>
    <s v="photography/photography books"/>
    <x v="7"/>
    <x v="14"/>
  </r>
  <r>
    <n v="272"/>
    <x v="271"/>
    <s v="Networked radical neural-net"/>
    <n v="51100"/>
    <n v="155349"/>
    <x v="1"/>
    <n v="304.0097847358121"/>
    <n v="1894"/>
    <n v="82.021647307286173"/>
    <x v="1"/>
    <s v="USD"/>
    <x v="263"/>
    <x v="265"/>
    <b v="0"/>
    <b v="1"/>
    <s v="theater/plays"/>
    <x v="3"/>
    <x v="3"/>
  </r>
  <r>
    <n v="273"/>
    <x v="272"/>
    <s v="Re-engineered heuristic forecast"/>
    <n v="7800"/>
    <n v="10704"/>
    <x v="1"/>
    <n v="137.23076923076923"/>
    <n v="282"/>
    <n v="37.957446808510639"/>
    <x v="0"/>
    <s v="CAD"/>
    <x v="264"/>
    <x v="266"/>
    <b v="0"/>
    <b v="0"/>
    <s v="theater/plays"/>
    <x v="3"/>
    <x v="3"/>
  </r>
  <r>
    <n v="274"/>
    <x v="273"/>
    <s v="Fully-configurable background algorithm"/>
    <n v="2400"/>
    <n v="773"/>
    <x v="0"/>
    <n v="32.208333333333336"/>
    <n v="15"/>
    <n v="51.533333333333331"/>
    <x v="1"/>
    <s v="USD"/>
    <x v="265"/>
    <x v="267"/>
    <b v="0"/>
    <b v="0"/>
    <s v="theater/plays"/>
    <x v="3"/>
    <x v="3"/>
  </r>
  <r>
    <n v="275"/>
    <x v="274"/>
    <s v="Stand-alone discrete Graphical User Interface"/>
    <n v="3900"/>
    <n v="9419"/>
    <x v="1"/>
    <n v="241.51282051282053"/>
    <n v="116"/>
    <n v="81.198275862068968"/>
    <x v="1"/>
    <s v="USD"/>
    <x v="266"/>
    <x v="153"/>
    <b v="0"/>
    <b v="0"/>
    <s v="publishing/translations"/>
    <x v="5"/>
    <x v="18"/>
  </r>
  <r>
    <n v="276"/>
    <x v="275"/>
    <s v="Front-line foreground project"/>
    <n v="5500"/>
    <n v="5324"/>
    <x v="0"/>
    <n v="96.8"/>
    <n v="133"/>
    <n v="40.030075187969928"/>
    <x v="1"/>
    <s v="USD"/>
    <x v="267"/>
    <x v="268"/>
    <b v="0"/>
    <b v="1"/>
    <s v="games/video games"/>
    <x v="6"/>
    <x v="11"/>
  </r>
  <r>
    <n v="277"/>
    <x v="276"/>
    <s v="Persevering system-worthy info-mediaries"/>
    <n v="700"/>
    <n v="7465"/>
    <x v="1"/>
    <n v="1066.4285714285716"/>
    <n v="83"/>
    <n v="89.939759036144579"/>
    <x v="1"/>
    <s v="USD"/>
    <x v="268"/>
    <x v="269"/>
    <b v="0"/>
    <b v="0"/>
    <s v="theater/plays"/>
    <x v="3"/>
    <x v="3"/>
  </r>
  <r>
    <n v="278"/>
    <x v="277"/>
    <s v="Distributed multi-tasking strategy"/>
    <n v="2700"/>
    <n v="8799"/>
    <x v="1"/>
    <n v="325.88888888888891"/>
    <n v="91"/>
    <n v="96.692307692307693"/>
    <x v="1"/>
    <s v="USD"/>
    <x v="269"/>
    <x v="270"/>
    <b v="0"/>
    <b v="0"/>
    <s v="technology/web"/>
    <x v="2"/>
    <x v="2"/>
  </r>
  <r>
    <n v="279"/>
    <x v="278"/>
    <s v="Vision-oriented methodical application"/>
    <n v="8000"/>
    <n v="13656"/>
    <x v="1"/>
    <n v="170.70000000000002"/>
    <n v="546"/>
    <n v="25.010989010989011"/>
    <x v="1"/>
    <s v="USD"/>
    <x v="270"/>
    <x v="271"/>
    <b v="0"/>
    <b v="0"/>
    <s v="theater/plays"/>
    <x v="3"/>
    <x v="3"/>
  </r>
  <r>
    <n v="280"/>
    <x v="279"/>
    <s v="Function-based high-level infrastructure"/>
    <n v="2500"/>
    <n v="14536"/>
    <x v="1"/>
    <n v="581.44000000000005"/>
    <n v="393"/>
    <n v="36.987277353689571"/>
    <x v="1"/>
    <s v="USD"/>
    <x v="271"/>
    <x v="272"/>
    <b v="0"/>
    <b v="0"/>
    <s v="film &amp; video/animation"/>
    <x v="4"/>
    <x v="10"/>
  </r>
  <r>
    <n v="281"/>
    <x v="280"/>
    <s v="Profound object-oriented paradigm"/>
    <n v="164500"/>
    <n v="150552"/>
    <x v="0"/>
    <n v="91.520972644376897"/>
    <n v="2062"/>
    <n v="73.012609117361791"/>
    <x v="1"/>
    <s v="USD"/>
    <x v="272"/>
    <x v="273"/>
    <b v="0"/>
    <b v="1"/>
    <s v="theater/plays"/>
    <x v="3"/>
    <x v="3"/>
  </r>
  <r>
    <n v="282"/>
    <x v="281"/>
    <s v="Virtual contextually-based circuit"/>
    <n v="8400"/>
    <n v="9076"/>
    <x v="1"/>
    <n v="108.04761904761904"/>
    <n v="133"/>
    <n v="68.240601503759393"/>
    <x v="1"/>
    <s v="USD"/>
    <x v="73"/>
    <x v="274"/>
    <b v="0"/>
    <b v="1"/>
    <s v="film &amp; video/television"/>
    <x v="4"/>
    <x v="19"/>
  </r>
  <r>
    <n v="283"/>
    <x v="282"/>
    <s v="Business-focused dynamic instruction set"/>
    <n v="8100"/>
    <n v="1517"/>
    <x v="0"/>
    <n v="18.728395061728396"/>
    <n v="29"/>
    <n v="52.310344827586206"/>
    <x v="3"/>
    <s v="DKK"/>
    <x v="273"/>
    <x v="148"/>
    <b v="0"/>
    <b v="0"/>
    <s v="music/rock"/>
    <x v="1"/>
    <x v="1"/>
  </r>
  <r>
    <n v="284"/>
    <x v="283"/>
    <s v="Ameliorated fresh-thinking protocol"/>
    <n v="9800"/>
    <n v="8153"/>
    <x v="0"/>
    <n v="83.193877551020407"/>
    <n v="132"/>
    <n v="61.765151515151516"/>
    <x v="1"/>
    <s v="USD"/>
    <x v="274"/>
    <x v="275"/>
    <b v="0"/>
    <b v="0"/>
    <s v="technology/web"/>
    <x v="2"/>
    <x v="2"/>
  </r>
  <r>
    <n v="285"/>
    <x v="284"/>
    <s v="Front-line optimizing emulation"/>
    <n v="900"/>
    <n v="6357"/>
    <x v="1"/>
    <n v="706.33333333333337"/>
    <n v="254"/>
    <n v="25.027559055118111"/>
    <x v="1"/>
    <s v="USD"/>
    <x v="275"/>
    <x v="276"/>
    <b v="0"/>
    <b v="0"/>
    <s v="theater/plays"/>
    <x v="3"/>
    <x v="3"/>
  </r>
  <r>
    <n v="286"/>
    <x v="285"/>
    <s v="Devolved uniform complexity"/>
    <n v="112100"/>
    <n v="19557"/>
    <x v="3"/>
    <n v="17.446030330062445"/>
    <n v="184"/>
    <n v="106.28804347826087"/>
    <x v="1"/>
    <s v="USD"/>
    <x v="276"/>
    <x v="72"/>
    <b v="0"/>
    <b v="0"/>
    <s v="theater/plays"/>
    <x v="3"/>
    <x v="3"/>
  </r>
  <r>
    <n v="287"/>
    <x v="286"/>
    <s v="Public-key intangible superstructure"/>
    <n v="6300"/>
    <n v="13213"/>
    <x v="1"/>
    <n v="209.73015873015873"/>
    <n v="176"/>
    <n v="75.07386363636364"/>
    <x v="1"/>
    <s v="USD"/>
    <x v="277"/>
    <x v="277"/>
    <b v="0"/>
    <b v="0"/>
    <s v="music/electric music"/>
    <x v="1"/>
    <x v="5"/>
  </r>
  <r>
    <n v="288"/>
    <x v="287"/>
    <s v="Secured global success"/>
    <n v="5600"/>
    <n v="5476"/>
    <x v="0"/>
    <n v="97.785714285714292"/>
    <n v="137"/>
    <n v="39.970802919708028"/>
    <x v="3"/>
    <s v="DKK"/>
    <x v="278"/>
    <x v="278"/>
    <b v="0"/>
    <b v="1"/>
    <s v="music/metal"/>
    <x v="1"/>
    <x v="16"/>
  </r>
  <r>
    <n v="289"/>
    <x v="288"/>
    <s v="Grass-roots mission-critical capability"/>
    <n v="800"/>
    <n v="13474"/>
    <x v="1"/>
    <n v="1684.25"/>
    <n v="337"/>
    <n v="39.982195845697326"/>
    <x v="0"/>
    <s v="CAD"/>
    <x v="279"/>
    <x v="71"/>
    <b v="0"/>
    <b v="0"/>
    <s v="theater/plays"/>
    <x v="3"/>
    <x v="3"/>
  </r>
  <r>
    <n v="290"/>
    <x v="289"/>
    <s v="Advanced global data-warehouse"/>
    <n v="168600"/>
    <n v="91722"/>
    <x v="0"/>
    <n v="54.402135231316727"/>
    <n v="908"/>
    <n v="101.01541850220265"/>
    <x v="1"/>
    <s v="USD"/>
    <x v="280"/>
    <x v="279"/>
    <b v="0"/>
    <b v="1"/>
    <s v="film &amp; video/documentary"/>
    <x v="4"/>
    <x v="4"/>
  </r>
  <r>
    <n v="291"/>
    <x v="290"/>
    <s v="Self-enabling uniform complexity"/>
    <n v="1800"/>
    <n v="8219"/>
    <x v="1"/>
    <n v="456.61111111111109"/>
    <n v="107"/>
    <n v="76.813084112149539"/>
    <x v="1"/>
    <s v="USD"/>
    <x v="281"/>
    <x v="280"/>
    <b v="1"/>
    <b v="0"/>
    <s v="technology/web"/>
    <x v="2"/>
    <x v="2"/>
  </r>
  <r>
    <n v="292"/>
    <x v="291"/>
    <s v="Versatile cohesive encoding"/>
    <n v="7300"/>
    <n v="717"/>
    <x v="0"/>
    <n v="9.8219178082191778"/>
    <n v="10"/>
    <n v="71.7"/>
    <x v="1"/>
    <s v="USD"/>
    <x v="282"/>
    <x v="281"/>
    <b v="0"/>
    <b v="0"/>
    <s v="food/food trucks"/>
    <x v="0"/>
    <x v="0"/>
  </r>
  <r>
    <n v="293"/>
    <x v="292"/>
    <s v="Organized executive solution"/>
    <n v="6500"/>
    <n v="1065"/>
    <x v="3"/>
    <n v="16.384615384615383"/>
    <n v="32"/>
    <n v="33.28125"/>
    <x v="6"/>
    <s v="EUR"/>
    <x v="283"/>
    <x v="282"/>
    <b v="0"/>
    <b v="0"/>
    <s v="theater/plays"/>
    <x v="3"/>
    <x v="3"/>
  </r>
  <r>
    <n v="294"/>
    <x v="293"/>
    <s v="Automated local emulation"/>
    <n v="600"/>
    <n v="8038"/>
    <x v="1"/>
    <n v="1339.6666666666667"/>
    <n v="183"/>
    <n v="43.923497267759565"/>
    <x v="1"/>
    <s v="USD"/>
    <x v="284"/>
    <x v="283"/>
    <b v="0"/>
    <b v="0"/>
    <s v="theater/plays"/>
    <x v="3"/>
    <x v="3"/>
  </r>
  <r>
    <n v="295"/>
    <x v="294"/>
    <s v="Enterprise-wide intermediate middleware"/>
    <n v="192900"/>
    <n v="68769"/>
    <x v="0"/>
    <n v="35.650077760497666"/>
    <n v="1910"/>
    <n v="36.004712041884815"/>
    <x v="5"/>
    <s v="CHF"/>
    <x v="285"/>
    <x v="284"/>
    <b v="0"/>
    <b v="0"/>
    <s v="theater/plays"/>
    <x v="3"/>
    <x v="3"/>
  </r>
  <r>
    <n v="296"/>
    <x v="295"/>
    <s v="Grass-roots real-time Local Area Network"/>
    <n v="6100"/>
    <n v="3352"/>
    <x v="0"/>
    <n v="54.950819672131146"/>
    <n v="38"/>
    <n v="88.21052631578948"/>
    <x v="2"/>
    <s v="AUD"/>
    <x v="286"/>
    <x v="285"/>
    <b v="0"/>
    <b v="0"/>
    <s v="theater/plays"/>
    <x v="3"/>
    <x v="3"/>
  </r>
  <r>
    <n v="297"/>
    <x v="296"/>
    <s v="Organized client-driven capacity"/>
    <n v="7200"/>
    <n v="6785"/>
    <x v="0"/>
    <n v="94.236111111111114"/>
    <n v="104"/>
    <n v="65.240384615384613"/>
    <x v="2"/>
    <s v="AUD"/>
    <x v="287"/>
    <x v="286"/>
    <b v="0"/>
    <b v="1"/>
    <s v="theater/plays"/>
    <x v="3"/>
    <x v="3"/>
  </r>
  <r>
    <n v="298"/>
    <x v="297"/>
    <s v="Adaptive intangible database"/>
    <n v="3500"/>
    <n v="5037"/>
    <x v="1"/>
    <n v="143.91428571428571"/>
    <n v="72"/>
    <n v="69.958333333333329"/>
    <x v="1"/>
    <s v="USD"/>
    <x v="288"/>
    <x v="287"/>
    <b v="0"/>
    <b v="1"/>
    <s v="music/rock"/>
    <x v="1"/>
    <x v="1"/>
  </r>
  <r>
    <n v="299"/>
    <x v="298"/>
    <s v="Grass-roots contextually-based algorithm"/>
    <n v="3800"/>
    <n v="1954"/>
    <x v="0"/>
    <n v="51.421052631578945"/>
    <n v="49"/>
    <n v="39.877551020408163"/>
    <x v="1"/>
    <s v="USD"/>
    <x v="289"/>
    <x v="288"/>
    <b v="0"/>
    <b v="0"/>
    <s v="food/food trucks"/>
    <x v="0"/>
    <x v="0"/>
  </r>
  <r>
    <n v="300"/>
    <x v="299"/>
    <s v="Focused executive core"/>
    <n v="100"/>
    <n v="5"/>
    <x v="0"/>
    <n v="5"/>
    <n v="1"/>
    <n v="5"/>
    <x v="3"/>
    <s v="DKK"/>
    <x v="290"/>
    <x v="289"/>
    <b v="0"/>
    <b v="1"/>
    <s v="publishing/nonfiction"/>
    <x v="5"/>
    <x v="9"/>
  </r>
  <r>
    <n v="301"/>
    <x v="300"/>
    <s v="Multi-channeled disintermediate policy"/>
    <n v="900"/>
    <n v="12102"/>
    <x v="1"/>
    <n v="1344.6666666666667"/>
    <n v="295"/>
    <n v="41.023728813559323"/>
    <x v="1"/>
    <s v="USD"/>
    <x v="291"/>
    <x v="290"/>
    <b v="0"/>
    <b v="0"/>
    <s v="film &amp; video/documentary"/>
    <x v="4"/>
    <x v="4"/>
  </r>
  <r>
    <n v="302"/>
    <x v="301"/>
    <s v="Customizable bi-directional hardware"/>
    <n v="76100"/>
    <n v="24234"/>
    <x v="0"/>
    <n v="31.844940867279899"/>
    <n v="245"/>
    <n v="98.914285714285711"/>
    <x v="1"/>
    <s v="USD"/>
    <x v="292"/>
    <x v="18"/>
    <b v="0"/>
    <b v="0"/>
    <s v="theater/plays"/>
    <x v="3"/>
    <x v="3"/>
  </r>
  <r>
    <n v="303"/>
    <x v="302"/>
    <s v="Networked optimal architecture"/>
    <n v="3400"/>
    <n v="2809"/>
    <x v="0"/>
    <n v="82.617647058823536"/>
    <n v="32"/>
    <n v="87.78125"/>
    <x v="1"/>
    <s v="USD"/>
    <x v="293"/>
    <x v="291"/>
    <b v="0"/>
    <b v="0"/>
    <s v="music/indie rock"/>
    <x v="1"/>
    <x v="7"/>
  </r>
  <r>
    <n v="304"/>
    <x v="303"/>
    <s v="User-friendly discrete benchmark"/>
    <n v="2100"/>
    <n v="11469"/>
    <x v="1"/>
    <n v="546.14285714285722"/>
    <n v="142"/>
    <n v="80.767605633802816"/>
    <x v="1"/>
    <s v="USD"/>
    <x v="294"/>
    <x v="292"/>
    <b v="0"/>
    <b v="0"/>
    <s v="film &amp; video/documentary"/>
    <x v="4"/>
    <x v="4"/>
  </r>
  <r>
    <n v="305"/>
    <x v="304"/>
    <s v="Grass-roots actuating policy"/>
    <n v="2800"/>
    <n v="8014"/>
    <x v="1"/>
    <n v="286.21428571428572"/>
    <n v="85"/>
    <n v="94.28235294117647"/>
    <x v="1"/>
    <s v="USD"/>
    <x v="295"/>
    <x v="293"/>
    <b v="0"/>
    <b v="0"/>
    <s v="theater/plays"/>
    <x v="3"/>
    <x v="3"/>
  </r>
  <r>
    <n v="306"/>
    <x v="305"/>
    <s v="Enterprise-wide 3rdgeneration knowledge user"/>
    <n v="6500"/>
    <n v="514"/>
    <x v="0"/>
    <n v="7.9076923076923071"/>
    <n v="7"/>
    <n v="73.428571428571431"/>
    <x v="1"/>
    <s v="USD"/>
    <x v="296"/>
    <x v="294"/>
    <b v="0"/>
    <b v="1"/>
    <s v="theater/plays"/>
    <x v="3"/>
    <x v="3"/>
  </r>
  <r>
    <n v="307"/>
    <x v="306"/>
    <s v="Face-to-face zero tolerance moderator"/>
    <n v="32900"/>
    <n v="43473"/>
    <x v="1"/>
    <n v="132.13677811550153"/>
    <n v="659"/>
    <n v="65.968133535660087"/>
    <x v="3"/>
    <s v="DKK"/>
    <x v="297"/>
    <x v="295"/>
    <b v="0"/>
    <b v="1"/>
    <s v="publishing/fiction"/>
    <x v="5"/>
    <x v="13"/>
  </r>
  <r>
    <n v="308"/>
    <x v="307"/>
    <s v="Grass-roots optimizing projection"/>
    <n v="118200"/>
    <n v="87560"/>
    <x v="0"/>
    <n v="74.077834179357026"/>
    <n v="803"/>
    <n v="109.04109589041096"/>
    <x v="1"/>
    <s v="USD"/>
    <x v="298"/>
    <x v="296"/>
    <b v="0"/>
    <b v="0"/>
    <s v="theater/plays"/>
    <x v="3"/>
    <x v="3"/>
  </r>
  <r>
    <n v="309"/>
    <x v="308"/>
    <s v="User-centric 6thgeneration attitude"/>
    <n v="4100"/>
    <n v="3087"/>
    <x v="3"/>
    <n v="75.292682926829272"/>
    <n v="75"/>
    <n v="41.16"/>
    <x v="1"/>
    <s v="USD"/>
    <x v="299"/>
    <x v="297"/>
    <b v="0"/>
    <b v="1"/>
    <s v="music/indie rock"/>
    <x v="1"/>
    <x v="7"/>
  </r>
  <r>
    <n v="310"/>
    <x v="309"/>
    <s v="Switchable zero tolerance website"/>
    <n v="7800"/>
    <n v="1586"/>
    <x v="0"/>
    <n v="20.333333333333332"/>
    <n v="16"/>
    <n v="99.125"/>
    <x v="1"/>
    <s v="USD"/>
    <x v="300"/>
    <x v="298"/>
    <b v="0"/>
    <b v="0"/>
    <s v="games/video games"/>
    <x v="6"/>
    <x v="11"/>
  </r>
  <r>
    <n v="311"/>
    <x v="310"/>
    <s v="Focused real-time help-desk"/>
    <n v="6300"/>
    <n v="12812"/>
    <x v="1"/>
    <n v="203.36507936507937"/>
    <n v="121"/>
    <n v="105.88429752066116"/>
    <x v="1"/>
    <s v="USD"/>
    <x v="247"/>
    <x v="299"/>
    <b v="0"/>
    <b v="0"/>
    <s v="theater/plays"/>
    <x v="3"/>
    <x v="3"/>
  </r>
  <r>
    <n v="312"/>
    <x v="311"/>
    <s v="Robust impactful approach"/>
    <n v="59100"/>
    <n v="183345"/>
    <x v="1"/>
    <n v="310.2284263959391"/>
    <n v="3742"/>
    <n v="48.996525921966864"/>
    <x v="1"/>
    <s v="USD"/>
    <x v="244"/>
    <x v="300"/>
    <b v="0"/>
    <b v="0"/>
    <s v="theater/plays"/>
    <x v="3"/>
    <x v="3"/>
  </r>
  <r>
    <n v="313"/>
    <x v="312"/>
    <s v="Secured maximized policy"/>
    <n v="2200"/>
    <n v="8697"/>
    <x v="1"/>
    <n v="395.31818181818181"/>
    <n v="223"/>
    <n v="39"/>
    <x v="1"/>
    <s v="USD"/>
    <x v="301"/>
    <x v="301"/>
    <b v="0"/>
    <b v="0"/>
    <s v="music/rock"/>
    <x v="1"/>
    <x v="1"/>
  </r>
  <r>
    <n v="314"/>
    <x v="313"/>
    <s v="Realigned upward-trending strategy"/>
    <n v="1400"/>
    <n v="4126"/>
    <x v="1"/>
    <n v="294.71428571428572"/>
    <n v="133"/>
    <n v="31.022556390977442"/>
    <x v="1"/>
    <s v="USD"/>
    <x v="188"/>
    <x v="162"/>
    <b v="0"/>
    <b v="1"/>
    <s v="film &amp; video/documentary"/>
    <x v="4"/>
    <x v="4"/>
  </r>
  <r>
    <n v="315"/>
    <x v="314"/>
    <s v="Open-source interactive knowledge user"/>
    <n v="9500"/>
    <n v="3220"/>
    <x v="0"/>
    <n v="33.89473684210526"/>
    <n v="31"/>
    <n v="103.87096774193549"/>
    <x v="1"/>
    <s v="USD"/>
    <x v="302"/>
    <x v="302"/>
    <b v="0"/>
    <b v="0"/>
    <s v="theater/plays"/>
    <x v="3"/>
    <x v="3"/>
  </r>
  <r>
    <n v="316"/>
    <x v="315"/>
    <s v="Configurable demand-driven matrix"/>
    <n v="9600"/>
    <n v="6401"/>
    <x v="0"/>
    <n v="66.677083333333329"/>
    <n v="108"/>
    <n v="59.268518518518519"/>
    <x v="6"/>
    <s v="EUR"/>
    <x v="303"/>
    <x v="303"/>
    <b v="0"/>
    <b v="1"/>
    <s v="food/food trucks"/>
    <x v="0"/>
    <x v="0"/>
  </r>
  <r>
    <n v="317"/>
    <x v="316"/>
    <s v="Cross-group coherent hierarchy"/>
    <n v="6600"/>
    <n v="1269"/>
    <x v="0"/>
    <n v="19.227272727272727"/>
    <n v="30"/>
    <n v="42.3"/>
    <x v="1"/>
    <s v="USD"/>
    <x v="304"/>
    <x v="304"/>
    <b v="0"/>
    <b v="0"/>
    <s v="theater/plays"/>
    <x v="3"/>
    <x v="3"/>
  </r>
  <r>
    <n v="318"/>
    <x v="317"/>
    <s v="Decentralized demand-driven open system"/>
    <n v="5700"/>
    <n v="903"/>
    <x v="0"/>
    <n v="15.842105263157894"/>
    <n v="17"/>
    <n v="53.117647058823529"/>
    <x v="1"/>
    <s v="USD"/>
    <x v="305"/>
    <x v="305"/>
    <b v="0"/>
    <b v="0"/>
    <s v="music/rock"/>
    <x v="1"/>
    <x v="1"/>
  </r>
  <r>
    <n v="319"/>
    <x v="318"/>
    <s v="Advanced empowering matrix"/>
    <n v="8400"/>
    <n v="3251"/>
    <x v="3"/>
    <n v="38.702380952380956"/>
    <n v="64"/>
    <n v="50.796875"/>
    <x v="1"/>
    <s v="USD"/>
    <x v="306"/>
    <x v="306"/>
    <b v="0"/>
    <b v="0"/>
    <s v="technology/web"/>
    <x v="2"/>
    <x v="2"/>
  </r>
  <r>
    <n v="320"/>
    <x v="319"/>
    <s v="Phased holistic implementation"/>
    <n v="84400"/>
    <n v="8092"/>
    <x v="0"/>
    <n v="9.5876777251184837"/>
    <n v="80"/>
    <n v="101.15"/>
    <x v="1"/>
    <s v="USD"/>
    <x v="307"/>
    <x v="307"/>
    <b v="0"/>
    <b v="0"/>
    <s v="publishing/fiction"/>
    <x v="5"/>
    <x v="13"/>
  </r>
  <r>
    <n v="321"/>
    <x v="320"/>
    <s v="Proactive attitude-oriented knowledge user"/>
    <n v="170400"/>
    <n v="160422"/>
    <x v="0"/>
    <n v="94.144366197183089"/>
    <n v="2468"/>
    <n v="65.000810372771468"/>
    <x v="1"/>
    <s v="USD"/>
    <x v="308"/>
    <x v="308"/>
    <b v="0"/>
    <b v="0"/>
    <s v="film &amp; video/shorts"/>
    <x v="4"/>
    <x v="12"/>
  </r>
  <r>
    <n v="322"/>
    <x v="321"/>
    <s v="Visionary asymmetric Graphical User Interface"/>
    <n v="117900"/>
    <n v="196377"/>
    <x v="1"/>
    <n v="166.56234096692114"/>
    <n v="5168"/>
    <n v="37.998645510835914"/>
    <x v="1"/>
    <s v="USD"/>
    <x v="309"/>
    <x v="309"/>
    <b v="0"/>
    <b v="0"/>
    <s v="theater/plays"/>
    <x v="3"/>
    <x v="3"/>
  </r>
  <r>
    <n v="323"/>
    <x v="322"/>
    <s v="Integrated zero-defect help-desk"/>
    <n v="8900"/>
    <n v="2148"/>
    <x v="0"/>
    <n v="24.134831460674157"/>
    <n v="26"/>
    <n v="82.615384615384613"/>
    <x v="4"/>
    <s v="GBP"/>
    <x v="310"/>
    <x v="310"/>
    <b v="0"/>
    <b v="0"/>
    <s v="film &amp; video/documentary"/>
    <x v="4"/>
    <x v="4"/>
  </r>
  <r>
    <n v="324"/>
    <x v="323"/>
    <s v="Inverse analyzing matrices"/>
    <n v="7100"/>
    <n v="11648"/>
    <x v="1"/>
    <n v="164.05633802816902"/>
    <n v="307"/>
    <n v="37.941368078175898"/>
    <x v="1"/>
    <s v="USD"/>
    <x v="311"/>
    <x v="311"/>
    <b v="0"/>
    <b v="1"/>
    <s v="theater/plays"/>
    <x v="3"/>
    <x v="3"/>
  </r>
  <r>
    <n v="325"/>
    <x v="324"/>
    <s v="Programmable systemic implementation"/>
    <n v="6500"/>
    <n v="5897"/>
    <x v="0"/>
    <n v="90.723076923076931"/>
    <n v="73"/>
    <n v="80.780821917808225"/>
    <x v="1"/>
    <s v="USD"/>
    <x v="79"/>
    <x v="312"/>
    <b v="0"/>
    <b v="1"/>
    <s v="theater/plays"/>
    <x v="3"/>
    <x v="3"/>
  </r>
  <r>
    <n v="326"/>
    <x v="325"/>
    <s v="Multi-channeled next generation architecture"/>
    <n v="7200"/>
    <n v="3326"/>
    <x v="0"/>
    <n v="46.194444444444443"/>
    <n v="128"/>
    <n v="25.984375"/>
    <x v="1"/>
    <s v="USD"/>
    <x v="312"/>
    <x v="313"/>
    <b v="0"/>
    <b v="0"/>
    <s v="film &amp; video/animation"/>
    <x v="4"/>
    <x v="10"/>
  </r>
  <r>
    <n v="327"/>
    <x v="326"/>
    <s v="Digitized 3rdgeneration encoding"/>
    <n v="2600"/>
    <n v="1002"/>
    <x v="0"/>
    <n v="38.53846153846154"/>
    <n v="33"/>
    <n v="30.363636363636363"/>
    <x v="1"/>
    <s v="USD"/>
    <x v="313"/>
    <x v="314"/>
    <b v="0"/>
    <b v="1"/>
    <s v="theater/plays"/>
    <x v="3"/>
    <x v="3"/>
  </r>
  <r>
    <n v="328"/>
    <x v="327"/>
    <s v="Innovative well-modulated functionalities"/>
    <n v="98700"/>
    <n v="131826"/>
    <x v="1"/>
    <n v="133.56231003039514"/>
    <n v="2441"/>
    <n v="54.004916018025398"/>
    <x v="1"/>
    <s v="USD"/>
    <x v="314"/>
    <x v="315"/>
    <b v="0"/>
    <b v="0"/>
    <s v="music/rock"/>
    <x v="1"/>
    <x v="1"/>
  </r>
  <r>
    <n v="329"/>
    <x v="328"/>
    <s v="Fundamental incremental database"/>
    <n v="93800"/>
    <n v="21477"/>
    <x v="2"/>
    <n v="22.896588486140725"/>
    <n v="211"/>
    <n v="101.78672985781991"/>
    <x v="1"/>
    <s v="USD"/>
    <x v="315"/>
    <x v="316"/>
    <b v="0"/>
    <b v="0"/>
    <s v="games/video games"/>
    <x v="6"/>
    <x v="11"/>
  </r>
  <r>
    <n v="330"/>
    <x v="329"/>
    <s v="Expanded encompassing open architecture"/>
    <n v="33700"/>
    <n v="62330"/>
    <x v="1"/>
    <n v="184.95548961424333"/>
    <n v="1385"/>
    <n v="45.003610108303249"/>
    <x v="4"/>
    <s v="GBP"/>
    <x v="316"/>
    <x v="317"/>
    <b v="0"/>
    <b v="0"/>
    <s v="film &amp; video/documentary"/>
    <x v="4"/>
    <x v="4"/>
  </r>
  <r>
    <n v="331"/>
    <x v="330"/>
    <s v="Intuitive static portal"/>
    <n v="3300"/>
    <n v="14643"/>
    <x v="1"/>
    <n v="443.72727272727275"/>
    <n v="190"/>
    <n v="77.068421052631578"/>
    <x v="1"/>
    <s v="USD"/>
    <x v="317"/>
    <x v="318"/>
    <b v="0"/>
    <b v="0"/>
    <s v="food/food trucks"/>
    <x v="0"/>
    <x v="0"/>
  </r>
  <r>
    <n v="332"/>
    <x v="331"/>
    <s v="Optional bandwidth-monitored definition"/>
    <n v="20700"/>
    <n v="41396"/>
    <x v="1"/>
    <n v="199.9806763285024"/>
    <n v="470"/>
    <n v="88.076595744680844"/>
    <x v="1"/>
    <s v="USD"/>
    <x v="318"/>
    <x v="319"/>
    <b v="0"/>
    <b v="0"/>
    <s v="technology/wearables"/>
    <x v="2"/>
    <x v="8"/>
  </r>
  <r>
    <n v="333"/>
    <x v="332"/>
    <s v="Persistent well-modulated synergy"/>
    <n v="9600"/>
    <n v="11900"/>
    <x v="1"/>
    <n v="123.95833333333333"/>
    <n v="253"/>
    <n v="47.035573122529641"/>
    <x v="1"/>
    <s v="USD"/>
    <x v="319"/>
    <x v="320"/>
    <b v="0"/>
    <b v="0"/>
    <s v="theater/plays"/>
    <x v="3"/>
    <x v="3"/>
  </r>
  <r>
    <n v="334"/>
    <x v="333"/>
    <s v="Assimilated discrete algorithm"/>
    <n v="66200"/>
    <n v="123538"/>
    <x v="1"/>
    <n v="186.61329305135951"/>
    <n v="1113"/>
    <n v="110.99550763701707"/>
    <x v="1"/>
    <s v="USD"/>
    <x v="32"/>
    <x v="321"/>
    <b v="0"/>
    <b v="0"/>
    <s v="music/rock"/>
    <x v="1"/>
    <x v="1"/>
  </r>
  <r>
    <n v="335"/>
    <x v="334"/>
    <s v="Operative uniform hub"/>
    <n v="173800"/>
    <n v="198628"/>
    <x v="1"/>
    <n v="114.28538550057536"/>
    <n v="2283"/>
    <n v="87.003066141042481"/>
    <x v="1"/>
    <s v="USD"/>
    <x v="320"/>
    <x v="322"/>
    <b v="0"/>
    <b v="0"/>
    <s v="music/rock"/>
    <x v="1"/>
    <x v="1"/>
  </r>
  <r>
    <n v="336"/>
    <x v="335"/>
    <s v="Customizable intangible capability"/>
    <n v="70700"/>
    <n v="68602"/>
    <x v="0"/>
    <n v="97.032531824611041"/>
    <n v="1072"/>
    <n v="63.994402985074629"/>
    <x v="1"/>
    <s v="USD"/>
    <x v="321"/>
    <x v="323"/>
    <b v="0"/>
    <b v="1"/>
    <s v="music/rock"/>
    <x v="1"/>
    <x v="1"/>
  </r>
  <r>
    <n v="337"/>
    <x v="336"/>
    <s v="Innovative didactic analyzer"/>
    <n v="94500"/>
    <n v="116064"/>
    <x v="1"/>
    <n v="122.81904761904762"/>
    <n v="1095"/>
    <n v="105.9945205479452"/>
    <x v="1"/>
    <s v="USD"/>
    <x v="322"/>
    <x v="324"/>
    <b v="0"/>
    <b v="0"/>
    <s v="theater/plays"/>
    <x v="3"/>
    <x v="3"/>
  </r>
  <r>
    <n v="338"/>
    <x v="337"/>
    <s v="Decentralized intangible encoding"/>
    <n v="69800"/>
    <n v="125042"/>
    <x v="1"/>
    <n v="179.14326647564468"/>
    <n v="1690"/>
    <n v="73.989349112426041"/>
    <x v="1"/>
    <s v="USD"/>
    <x v="323"/>
    <x v="325"/>
    <b v="0"/>
    <b v="0"/>
    <s v="theater/plays"/>
    <x v="3"/>
    <x v="3"/>
  </r>
  <r>
    <n v="339"/>
    <x v="338"/>
    <s v="Front-line transitional algorithm"/>
    <n v="136300"/>
    <n v="108974"/>
    <x v="3"/>
    <n v="79.951577402787962"/>
    <n v="1297"/>
    <n v="84.02004626060139"/>
    <x v="0"/>
    <s v="CAD"/>
    <x v="324"/>
    <x v="326"/>
    <b v="0"/>
    <b v="0"/>
    <s v="theater/plays"/>
    <x v="3"/>
    <x v="3"/>
  </r>
  <r>
    <n v="340"/>
    <x v="339"/>
    <s v="Switchable didactic matrices"/>
    <n v="37100"/>
    <n v="34964"/>
    <x v="0"/>
    <n v="94.242587601078171"/>
    <n v="393"/>
    <n v="88.966921119592882"/>
    <x v="1"/>
    <s v="USD"/>
    <x v="325"/>
    <x v="327"/>
    <b v="0"/>
    <b v="0"/>
    <s v="photography/photography books"/>
    <x v="7"/>
    <x v="14"/>
  </r>
  <r>
    <n v="341"/>
    <x v="340"/>
    <s v="Ameliorated disintermediate utilization"/>
    <n v="114300"/>
    <n v="96777"/>
    <x v="0"/>
    <n v="84.669291338582681"/>
    <n v="1257"/>
    <n v="76.990453460620529"/>
    <x v="1"/>
    <s v="USD"/>
    <x v="326"/>
    <x v="328"/>
    <b v="0"/>
    <b v="0"/>
    <s v="music/indie rock"/>
    <x v="1"/>
    <x v="7"/>
  </r>
  <r>
    <n v="342"/>
    <x v="341"/>
    <s v="Visionary foreground middleware"/>
    <n v="47900"/>
    <n v="31864"/>
    <x v="0"/>
    <n v="66.521920668058456"/>
    <n v="328"/>
    <n v="97.146341463414629"/>
    <x v="1"/>
    <s v="USD"/>
    <x v="327"/>
    <x v="329"/>
    <b v="0"/>
    <b v="0"/>
    <s v="theater/plays"/>
    <x v="3"/>
    <x v="3"/>
  </r>
  <r>
    <n v="343"/>
    <x v="342"/>
    <s v="Optional zero-defect task-force"/>
    <n v="9000"/>
    <n v="4853"/>
    <x v="0"/>
    <n v="53.922222222222224"/>
    <n v="147"/>
    <n v="33.013605442176868"/>
    <x v="1"/>
    <s v="USD"/>
    <x v="328"/>
    <x v="151"/>
    <b v="0"/>
    <b v="0"/>
    <s v="theater/plays"/>
    <x v="3"/>
    <x v="3"/>
  </r>
  <r>
    <n v="344"/>
    <x v="343"/>
    <s v="Devolved exuding emulation"/>
    <n v="197600"/>
    <n v="82959"/>
    <x v="0"/>
    <n v="41.983299595141702"/>
    <n v="830"/>
    <n v="99.950602409638549"/>
    <x v="1"/>
    <s v="USD"/>
    <x v="329"/>
    <x v="330"/>
    <b v="0"/>
    <b v="0"/>
    <s v="games/video games"/>
    <x v="6"/>
    <x v="11"/>
  </r>
  <r>
    <n v="345"/>
    <x v="344"/>
    <s v="Open-source neutral task-force"/>
    <n v="157600"/>
    <n v="23159"/>
    <x v="0"/>
    <n v="14.69479695431472"/>
    <n v="331"/>
    <n v="69.966767371601208"/>
    <x v="4"/>
    <s v="GBP"/>
    <x v="330"/>
    <x v="331"/>
    <b v="0"/>
    <b v="0"/>
    <s v="film &amp; video/drama"/>
    <x v="4"/>
    <x v="6"/>
  </r>
  <r>
    <n v="346"/>
    <x v="345"/>
    <s v="Virtual attitude-oriented migration"/>
    <n v="8000"/>
    <n v="2758"/>
    <x v="0"/>
    <n v="34.475000000000001"/>
    <n v="25"/>
    <n v="110.32"/>
    <x v="1"/>
    <s v="USD"/>
    <x v="331"/>
    <x v="332"/>
    <b v="0"/>
    <b v="1"/>
    <s v="music/indie rock"/>
    <x v="1"/>
    <x v="7"/>
  </r>
  <r>
    <n v="347"/>
    <x v="346"/>
    <s v="Open-source full-range portal"/>
    <n v="900"/>
    <n v="12607"/>
    <x v="1"/>
    <n v="1400.7777777777778"/>
    <n v="191"/>
    <n v="66.005235602094245"/>
    <x v="1"/>
    <s v="USD"/>
    <x v="332"/>
    <x v="333"/>
    <b v="0"/>
    <b v="0"/>
    <s v="technology/web"/>
    <x v="2"/>
    <x v="2"/>
  </r>
  <r>
    <n v="348"/>
    <x v="347"/>
    <s v="Versatile cohesive open system"/>
    <n v="199000"/>
    <n v="142823"/>
    <x v="0"/>
    <n v="71.770351758793964"/>
    <n v="3483"/>
    <n v="41.005742176284812"/>
    <x v="1"/>
    <s v="USD"/>
    <x v="333"/>
    <x v="334"/>
    <b v="0"/>
    <b v="0"/>
    <s v="food/food trucks"/>
    <x v="0"/>
    <x v="0"/>
  </r>
  <r>
    <n v="349"/>
    <x v="348"/>
    <s v="Multi-layered bottom-line frame"/>
    <n v="180800"/>
    <n v="95958"/>
    <x v="0"/>
    <n v="53.074115044247783"/>
    <n v="923"/>
    <n v="103.96316359696641"/>
    <x v="1"/>
    <s v="USD"/>
    <x v="296"/>
    <x v="335"/>
    <b v="0"/>
    <b v="0"/>
    <s v="theater/plays"/>
    <x v="3"/>
    <x v="3"/>
  </r>
  <r>
    <n v="350"/>
    <x v="349"/>
    <s v="Pre-emptive neutral capacity"/>
    <n v="100"/>
    <n v="5"/>
    <x v="0"/>
    <n v="5"/>
    <n v="1"/>
    <n v="5"/>
    <x v="1"/>
    <s v="USD"/>
    <x v="334"/>
    <x v="336"/>
    <b v="0"/>
    <b v="1"/>
    <s v="music/jazz"/>
    <x v="1"/>
    <x v="17"/>
  </r>
  <r>
    <n v="351"/>
    <x v="350"/>
    <s v="Universal maximized methodology"/>
    <n v="74100"/>
    <n v="94631"/>
    <x v="1"/>
    <n v="127.70715249662618"/>
    <n v="2013"/>
    <n v="47.009935419771487"/>
    <x v="1"/>
    <s v="USD"/>
    <x v="335"/>
    <x v="337"/>
    <b v="0"/>
    <b v="0"/>
    <s v="music/rock"/>
    <x v="1"/>
    <x v="1"/>
  </r>
  <r>
    <n v="352"/>
    <x v="351"/>
    <s v="Expanded hybrid hardware"/>
    <n v="2800"/>
    <n v="977"/>
    <x v="0"/>
    <n v="34.892857142857139"/>
    <n v="33"/>
    <n v="29.606060606060606"/>
    <x v="0"/>
    <s v="CAD"/>
    <x v="336"/>
    <x v="338"/>
    <b v="0"/>
    <b v="0"/>
    <s v="theater/plays"/>
    <x v="3"/>
    <x v="3"/>
  </r>
  <r>
    <n v="353"/>
    <x v="352"/>
    <s v="Profit-focused multi-tasking access"/>
    <n v="33600"/>
    <n v="137961"/>
    <x v="1"/>
    <n v="410.59821428571428"/>
    <n v="1703"/>
    <n v="81.010569583088667"/>
    <x v="1"/>
    <s v="USD"/>
    <x v="337"/>
    <x v="339"/>
    <b v="0"/>
    <b v="0"/>
    <s v="theater/plays"/>
    <x v="3"/>
    <x v="3"/>
  </r>
  <r>
    <n v="354"/>
    <x v="353"/>
    <s v="Profit-focused transitional capability"/>
    <n v="6100"/>
    <n v="7548"/>
    <x v="1"/>
    <n v="123.73770491803278"/>
    <n v="80"/>
    <n v="94.35"/>
    <x v="3"/>
    <s v="DKK"/>
    <x v="338"/>
    <x v="340"/>
    <b v="0"/>
    <b v="0"/>
    <s v="film &amp; video/documentary"/>
    <x v="4"/>
    <x v="4"/>
  </r>
  <r>
    <n v="355"/>
    <x v="354"/>
    <s v="Front-line scalable definition"/>
    <n v="3800"/>
    <n v="2241"/>
    <x v="2"/>
    <n v="58.973684210526315"/>
    <n v="86"/>
    <n v="26.058139534883722"/>
    <x v="1"/>
    <s v="USD"/>
    <x v="339"/>
    <x v="341"/>
    <b v="0"/>
    <b v="0"/>
    <s v="technology/wearables"/>
    <x v="2"/>
    <x v="8"/>
  </r>
  <r>
    <n v="356"/>
    <x v="355"/>
    <s v="Open-source systematic protocol"/>
    <n v="9300"/>
    <n v="3431"/>
    <x v="0"/>
    <n v="36.892473118279568"/>
    <n v="40"/>
    <n v="85.775000000000006"/>
    <x v="6"/>
    <s v="EUR"/>
    <x v="340"/>
    <x v="342"/>
    <b v="0"/>
    <b v="0"/>
    <s v="theater/plays"/>
    <x v="3"/>
    <x v="3"/>
  </r>
  <r>
    <n v="357"/>
    <x v="356"/>
    <s v="Implemented tangible algorithm"/>
    <n v="2300"/>
    <n v="4253"/>
    <x v="1"/>
    <n v="184.91304347826087"/>
    <n v="41"/>
    <n v="103.73170731707317"/>
    <x v="1"/>
    <s v="USD"/>
    <x v="341"/>
    <x v="343"/>
    <b v="0"/>
    <b v="0"/>
    <s v="games/video games"/>
    <x v="6"/>
    <x v="11"/>
  </r>
  <r>
    <n v="358"/>
    <x v="357"/>
    <s v="Profit-focused 3rdgeneration circuit"/>
    <n v="9700"/>
    <n v="1146"/>
    <x v="0"/>
    <n v="11.814432989690722"/>
    <n v="23"/>
    <n v="49.826086956521742"/>
    <x v="0"/>
    <s v="CAD"/>
    <x v="342"/>
    <x v="344"/>
    <b v="1"/>
    <b v="0"/>
    <s v="photography/photography books"/>
    <x v="7"/>
    <x v="14"/>
  </r>
  <r>
    <n v="359"/>
    <x v="358"/>
    <s v="Compatible needs-based architecture"/>
    <n v="4000"/>
    <n v="11948"/>
    <x v="1"/>
    <n v="298.7"/>
    <n v="187"/>
    <n v="63.893048128342244"/>
    <x v="1"/>
    <s v="USD"/>
    <x v="343"/>
    <x v="127"/>
    <b v="0"/>
    <b v="0"/>
    <s v="film &amp; video/animation"/>
    <x v="4"/>
    <x v="10"/>
  </r>
  <r>
    <n v="360"/>
    <x v="359"/>
    <s v="Right-sized zero tolerance migration"/>
    <n v="59700"/>
    <n v="135132"/>
    <x v="1"/>
    <n v="226.35175879396985"/>
    <n v="2875"/>
    <n v="47.002434782608695"/>
    <x v="4"/>
    <s v="GBP"/>
    <x v="344"/>
    <x v="345"/>
    <b v="0"/>
    <b v="1"/>
    <s v="theater/plays"/>
    <x v="3"/>
    <x v="3"/>
  </r>
  <r>
    <n v="361"/>
    <x v="360"/>
    <s v="Quality-focused reciprocal structure"/>
    <n v="5500"/>
    <n v="9546"/>
    <x v="1"/>
    <n v="173.56363636363636"/>
    <n v="88"/>
    <n v="108.47727272727273"/>
    <x v="1"/>
    <s v="USD"/>
    <x v="345"/>
    <x v="346"/>
    <b v="0"/>
    <b v="0"/>
    <s v="theater/plays"/>
    <x v="3"/>
    <x v="3"/>
  </r>
  <r>
    <n v="362"/>
    <x v="361"/>
    <s v="Automated actuating conglomeration"/>
    <n v="3700"/>
    <n v="13755"/>
    <x v="1"/>
    <n v="371.75675675675677"/>
    <n v="191"/>
    <n v="72.015706806282722"/>
    <x v="1"/>
    <s v="USD"/>
    <x v="65"/>
    <x v="347"/>
    <b v="0"/>
    <b v="0"/>
    <s v="music/rock"/>
    <x v="1"/>
    <x v="1"/>
  </r>
  <r>
    <n v="363"/>
    <x v="362"/>
    <s v="Re-contextualized local initiative"/>
    <n v="5200"/>
    <n v="8330"/>
    <x v="1"/>
    <n v="160.19230769230771"/>
    <n v="139"/>
    <n v="59.928057553956833"/>
    <x v="1"/>
    <s v="USD"/>
    <x v="346"/>
    <x v="348"/>
    <b v="0"/>
    <b v="0"/>
    <s v="music/rock"/>
    <x v="1"/>
    <x v="1"/>
  </r>
  <r>
    <n v="364"/>
    <x v="363"/>
    <s v="Switchable intangible definition"/>
    <n v="900"/>
    <n v="14547"/>
    <x v="1"/>
    <n v="1616.3333333333335"/>
    <n v="186"/>
    <n v="78.209677419354833"/>
    <x v="1"/>
    <s v="USD"/>
    <x v="347"/>
    <x v="349"/>
    <b v="0"/>
    <b v="0"/>
    <s v="music/indie rock"/>
    <x v="1"/>
    <x v="7"/>
  </r>
  <r>
    <n v="365"/>
    <x v="364"/>
    <s v="Networked bottom-line initiative"/>
    <n v="1600"/>
    <n v="11735"/>
    <x v="1"/>
    <n v="733.4375"/>
    <n v="112"/>
    <n v="104.77678571428571"/>
    <x v="2"/>
    <s v="AUD"/>
    <x v="348"/>
    <x v="350"/>
    <b v="0"/>
    <b v="0"/>
    <s v="theater/plays"/>
    <x v="3"/>
    <x v="3"/>
  </r>
  <r>
    <n v="366"/>
    <x v="365"/>
    <s v="Robust directional system engine"/>
    <n v="1800"/>
    <n v="10658"/>
    <x v="1"/>
    <n v="592.11111111111109"/>
    <n v="101"/>
    <n v="105.52475247524752"/>
    <x v="1"/>
    <s v="USD"/>
    <x v="349"/>
    <x v="351"/>
    <b v="0"/>
    <b v="1"/>
    <s v="theater/plays"/>
    <x v="3"/>
    <x v="3"/>
  </r>
  <r>
    <n v="367"/>
    <x v="366"/>
    <s v="Triple-buffered explicit methodology"/>
    <n v="9900"/>
    <n v="1870"/>
    <x v="0"/>
    <n v="18.888888888888889"/>
    <n v="75"/>
    <n v="24.933333333333334"/>
    <x v="1"/>
    <s v="USD"/>
    <x v="350"/>
    <x v="33"/>
    <b v="0"/>
    <b v="1"/>
    <s v="theater/plays"/>
    <x v="3"/>
    <x v="3"/>
  </r>
  <r>
    <n v="368"/>
    <x v="367"/>
    <s v="Reactive directional capacity"/>
    <n v="5200"/>
    <n v="14394"/>
    <x v="1"/>
    <n v="276.80769230769232"/>
    <n v="206"/>
    <n v="69.873786407766985"/>
    <x v="4"/>
    <s v="GBP"/>
    <x v="351"/>
    <x v="352"/>
    <b v="0"/>
    <b v="1"/>
    <s v="film &amp; video/documentary"/>
    <x v="4"/>
    <x v="4"/>
  </r>
  <r>
    <n v="369"/>
    <x v="368"/>
    <s v="Polarized needs-based approach"/>
    <n v="5400"/>
    <n v="14743"/>
    <x v="1"/>
    <n v="273.01851851851848"/>
    <n v="154"/>
    <n v="95.733766233766232"/>
    <x v="1"/>
    <s v="USD"/>
    <x v="352"/>
    <x v="353"/>
    <b v="0"/>
    <b v="1"/>
    <s v="film &amp; video/television"/>
    <x v="4"/>
    <x v="19"/>
  </r>
  <r>
    <n v="370"/>
    <x v="369"/>
    <s v="Intuitive well-modulated middleware"/>
    <n v="112300"/>
    <n v="178965"/>
    <x v="1"/>
    <n v="159.36331255565449"/>
    <n v="5966"/>
    <n v="29.997485752598056"/>
    <x v="1"/>
    <s v="USD"/>
    <x v="353"/>
    <x v="354"/>
    <b v="0"/>
    <b v="0"/>
    <s v="theater/plays"/>
    <x v="3"/>
    <x v="3"/>
  </r>
  <r>
    <n v="371"/>
    <x v="370"/>
    <s v="Multi-channeled logistical matrices"/>
    <n v="189200"/>
    <n v="128410"/>
    <x v="0"/>
    <n v="67.869978858350947"/>
    <n v="2176"/>
    <n v="59.011948529411768"/>
    <x v="1"/>
    <s v="USD"/>
    <x v="354"/>
    <x v="355"/>
    <b v="0"/>
    <b v="0"/>
    <s v="theater/plays"/>
    <x v="3"/>
    <x v="3"/>
  </r>
  <r>
    <n v="372"/>
    <x v="371"/>
    <s v="Pre-emptive bifurcated artificial intelligence"/>
    <n v="900"/>
    <n v="14324"/>
    <x v="1"/>
    <n v="1591.5555555555554"/>
    <n v="169"/>
    <n v="84.757396449704146"/>
    <x v="1"/>
    <s v="USD"/>
    <x v="355"/>
    <x v="356"/>
    <b v="0"/>
    <b v="1"/>
    <s v="film &amp; video/documentary"/>
    <x v="4"/>
    <x v="4"/>
  </r>
  <r>
    <n v="373"/>
    <x v="372"/>
    <s v="Down-sized coherent toolset"/>
    <n v="22500"/>
    <n v="164291"/>
    <x v="1"/>
    <n v="730.18222222222221"/>
    <n v="2106"/>
    <n v="78.010921177587846"/>
    <x v="1"/>
    <s v="USD"/>
    <x v="356"/>
    <x v="357"/>
    <b v="0"/>
    <b v="0"/>
    <s v="theater/plays"/>
    <x v="3"/>
    <x v="3"/>
  </r>
  <r>
    <n v="374"/>
    <x v="373"/>
    <s v="Open-source multi-tasking data-warehouse"/>
    <n v="167400"/>
    <n v="22073"/>
    <x v="0"/>
    <n v="13.185782556750297"/>
    <n v="441"/>
    <n v="50.05215419501134"/>
    <x v="1"/>
    <s v="USD"/>
    <x v="357"/>
    <x v="358"/>
    <b v="0"/>
    <b v="1"/>
    <s v="film &amp; video/documentary"/>
    <x v="4"/>
    <x v="4"/>
  </r>
  <r>
    <n v="375"/>
    <x v="374"/>
    <s v="Future-proofed upward-trending contingency"/>
    <n v="2700"/>
    <n v="1479"/>
    <x v="0"/>
    <n v="54.777777777777779"/>
    <n v="25"/>
    <n v="59.16"/>
    <x v="1"/>
    <s v="USD"/>
    <x v="358"/>
    <x v="359"/>
    <b v="0"/>
    <b v="0"/>
    <s v="music/indie rock"/>
    <x v="1"/>
    <x v="7"/>
  </r>
  <r>
    <n v="376"/>
    <x v="375"/>
    <s v="Mandatory uniform matrix"/>
    <n v="3400"/>
    <n v="12275"/>
    <x v="1"/>
    <n v="361.02941176470591"/>
    <n v="131"/>
    <n v="93.702290076335885"/>
    <x v="1"/>
    <s v="USD"/>
    <x v="359"/>
    <x v="360"/>
    <b v="0"/>
    <b v="0"/>
    <s v="music/rock"/>
    <x v="1"/>
    <x v="1"/>
  </r>
  <r>
    <n v="377"/>
    <x v="376"/>
    <s v="Phased methodical initiative"/>
    <n v="49700"/>
    <n v="5098"/>
    <x v="0"/>
    <n v="10.257545271629779"/>
    <n v="127"/>
    <n v="40.14173228346457"/>
    <x v="1"/>
    <s v="USD"/>
    <x v="12"/>
    <x v="361"/>
    <b v="0"/>
    <b v="0"/>
    <s v="theater/plays"/>
    <x v="3"/>
    <x v="3"/>
  </r>
  <r>
    <n v="378"/>
    <x v="377"/>
    <s v="Managed stable function"/>
    <n v="178200"/>
    <n v="24882"/>
    <x v="0"/>
    <n v="13.962962962962964"/>
    <n v="355"/>
    <n v="70.090140845070422"/>
    <x v="1"/>
    <s v="USD"/>
    <x v="360"/>
    <x v="362"/>
    <b v="0"/>
    <b v="0"/>
    <s v="film &amp; video/documentary"/>
    <x v="4"/>
    <x v="4"/>
  </r>
  <r>
    <n v="379"/>
    <x v="378"/>
    <s v="Realigned clear-thinking migration"/>
    <n v="7200"/>
    <n v="2912"/>
    <x v="0"/>
    <n v="40.444444444444443"/>
    <n v="44"/>
    <n v="66.181818181818187"/>
    <x v="4"/>
    <s v="GBP"/>
    <x v="361"/>
    <x v="363"/>
    <b v="0"/>
    <b v="0"/>
    <s v="theater/plays"/>
    <x v="3"/>
    <x v="3"/>
  </r>
  <r>
    <n v="380"/>
    <x v="379"/>
    <s v="Optional clear-thinking process improvement"/>
    <n v="2500"/>
    <n v="4008"/>
    <x v="1"/>
    <n v="160.32"/>
    <n v="84"/>
    <n v="47.714285714285715"/>
    <x v="1"/>
    <s v="USD"/>
    <x v="362"/>
    <x v="364"/>
    <b v="0"/>
    <b v="0"/>
    <s v="theater/plays"/>
    <x v="3"/>
    <x v="3"/>
  </r>
  <r>
    <n v="381"/>
    <x v="380"/>
    <s v="Cross-group global moratorium"/>
    <n v="5300"/>
    <n v="9749"/>
    <x v="1"/>
    <n v="183.9433962264151"/>
    <n v="155"/>
    <n v="62.896774193548389"/>
    <x v="1"/>
    <s v="USD"/>
    <x v="363"/>
    <x v="365"/>
    <b v="0"/>
    <b v="0"/>
    <s v="theater/plays"/>
    <x v="3"/>
    <x v="3"/>
  </r>
  <r>
    <n v="382"/>
    <x v="381"/>
    <s v="Visionary systemic process improvement"/>
    <n v="9100"/>
    <n v="5803"/>
    <x v="0"/>
    <n v="63.769230769230766"/>
    <n v="67"/>
    <n v="86.611940298507463"/>
    <x v="1"/>
    <s v="USD"/>
    <x v="364"/>
    <x v="366"/>
    <b v="0"/>
    <b v="0"/>
    <s v="photography/photography books"/>
    <x v="7"/>
    <x v="14"/>
  </r>
  <r>
    <n v="383"/>
    <x v="382"/>
    <s v="Progressive intangible flexibility"/>
    <n v="6300"/>
    <n v="14199"/>
    <x v="1"/>
    <n v="225.38095238095238"/>
    <n v="189"/>
    <n v="75.126984126984127"/>
    <x v="1"/>
    <s v="USD"/>
    <x v="210"/>
    <x v="285"/>
    <b v="0"/>
    <b v="1"/>
    <s v="food/food trucks"/>
    <x v="0"/>
    <x v="0"/>
  </r>
  <r>
    <n v="384"/>
    <x v="383"/>
    <s v="Reactive real-time software"/>
    <n v="114400"/>
    <n v="196779"/>
    <x v="1"/>
    <n v="172.00961538461539"/>
    <n v="4799"/>
    <n v="41.004167534903104"/>
    <x v="1"/>
    <s v="USD"/>
    <x v="365"/>
    <x v="367"/>
    <b v="1"/>
    <b v="1"/>
    <s v="film &amp; video/documentary"/>
    <x v="4"/>
    <x v="4"/>
  </r>
  <r>
    <n v="385"/>
    <x v="384"/>
    <s v="Programmable incremental knowledge user"/>
    <n v="38900"/>
    <n v="56859"/>
    <x v="1"/>
    <n v="146.16709511568124"/>
    <n v="1137"/>
    <n v="50.007915567282325"/>
    <x v="1"/>
    <s v="USD"/>
    <x v="366"/>
    <x v="368"/>
    <b v="0"/>
    <b v="0"/>
    <s v="publishing/nonfiction"/>
    <x v="5"/>
    <x v="9"/>
  </r>
  <r>
    <n v="386"/>
    <x v="385"/>
    <s v="Progressive 5thgeneration customer loyalty"/>
    <n v="135500"/>
    <n v="103554"/>
    <x v="0"/>
    <n v="76.42361623616236"/>
    <n v="1068"/>
    <n v="96.960674157303373"/>
    <x v="1"/>
    <s v="USD"/>
    <x v="367"/>
    <x v="369"/>
    <b v="0"/>
    <b v="0"/>
    <s v="theater/plays"/>
    <x v="3"/>
    <x v="3"/>
  </r>
  <r>
    <n v="387"/>
    <x v="386"/>
    <s v="Triple-buffered logistical frame"/>
    <n v="109000"/>
    <n v="42795"/>
    <x v="0"/>
    <n v="39.261467889908261"/>
    <n v="424"/>
    <n v="100.93160377358491"/>
    <x v="1"/>
    <s v="USD"/>
    <x v="368"/>
    <x v="370"/>
    <b v="0"/>
    <b v="0"/>
    <s v="technology/wearables"/>
    <x v="2"/>
    <x v="8"/>
  </r>
  <r>
    <n v="388"/>
    <x v="387"/>
    <s v="Exclusive dynamic adapter"/>
    <n v="114800"/>
    <n v="12938"/>
    <x v="3"/>
    <n v="11.270034843205574"/>
    <n v="145"/>
    <n v="89.227586206896547"/>
    <x v="5"/>
    <s v="CHF"/>
    <x v="369"/>
    <x v="371"/>
    <b v="0"/>
    <b v="0"/>
    <s v="music/indie rock"/>
    <x v="1"/>
    <x v="7"/>
  </r>
  <r>
    <n v="389"/>
    <x v="388"/>
    <s v="Automated systemic hierarchy"/>
    <n v="83000"/>
    <n v="101352"/>
    <x v="1"/>
    <n v="122.11084337349398"/>
    <n v="1152"/>
    <n v="87.979166666666671"/>
    <x v="1"/>
    <s v="USD"/>
    <x v="370"/>
    <x v="372"/>
    <b v="0"/>
    <b v="0"/>
    <s v="theater/plays"/>
    <x v="3"/>
    <x v="3"/>
  </r>
  <r>
    <n v="390"/>
    <x v="389"/>
    <s v="Digitized eco-centric core"/>
    <n v="2400"/>
    <n v="4477"/>
    <x v="1"/>
    <n v="186.54166666666669"/>
    <n v="50"/>
    <n v="89.54"/>
    <x v="1"/>
    <s v="USD"/>
    <x v="371"/>
    <x v="373"/>
    <b v="0"/>
    <b v="0"/>
    <s v="photography/photography books"/>
    <x v="7"/>
    <x v="14"/>
  </r>
  <r>
    <n v="391"/>
    <x v="390"/>
    <s v="Mandatory uniform strategy"/>
    <n v="60400"/>
    <n v="4393"/>
    <x v="0"/>
    <n v="7.2731788079470201"/>
    <n v="151"/>
    <n v="29.09271523178808"/>
    <x v="1"/>
    <s v="USD"/>
    <x v="287"/>
    <x v="374"/>
    <b v="0"/>
    <b v="0"/>
    <s v="publishing/nonfiction"/>
    <x v="5"/>
    <x v="9"/>
  </r>
  <r>
    <n v="392"/>
    <x v="391"/>
    <s v="Profit-focused zero administration forecast"/>
    <n v="102900"/>
    <n v="67546"/>
    <x v="0"/>
    <n v="65.642371234207957"/>
    <n v="1608"/>
    <n v="42.006218905472636"/>
    <x v="1"/>
    <s v="USD"/>
    <x v="372"/>
    <x v="375"/>
    <b v="0"/>
    <b v="0"/>
    <s v="technology/wearables"/>
    <x v="2"/>
    <x v="8"/>
  </r>
  <r>
    <n v="393"/>
    <x v="392"/>
    <s v="De-engineered static orchestration"/>
    <n v="62800"/>
    <n v="143788"/>
    <x v="1"/>
    <n v="228.96178343949046"/>
    <n v="3059"/>
    <n v="47.004903563255965"/>
    <x v="0"/>
    <s v="CAD"/>
    <x v="373"/>
    <x v="376"/>
    <b v="0"/>
    <b v="0"/>
    <s v="music/jazz"/>
    <x v="1"/>
    <x v="17"/>
  </r>
  <r>
    <n v="394"/>
    <x v="393"/>
    <s v="Customizable dynamic info-mediaries"/>
    <n v="800"/>
    <n v="3755"/>
    <x v="1"/>
    <n v="469.37499999999994"/>
    <n v="34"/>
    <n v="110.44117647058823"/>
    <x v="1"/>
    <s v="USD"/>
    <x v="374"/>
    <x v="377"/>
    <b v="0"/>
    <b v="1"/>
    <s v="film &amp; video/documentary"/>
    <x v="4"/>
    <x v="4"/>
  </r>
  <r>
    <n v="395"/>
    <x v="122"/>
    <s v="Enhanced incremental budgetary management"/>
    <n v="7100"/>
    <n v="9238"/>
    <x v="1"/>
    <n v="130.11267605633802"/>
    <n v="220"/>
    <n v="41.990909090909092"/>
    <x v="1"/>
    <s v="USD"/>
    <x v="375"/>
    <x v="378"/>
    <b v="1"/>
    <b v="0"/>
    <s v="theater/plays"/>
    <x v="3"/>
    <x v="3"/>
  </r>
  <r>
    <n v="396"/>
    <x v="394"/>
    <s v="Digitized local info-mediaries"/>
    <n v="46100"/>
    <n v="77012"/>
    <x v="1"/>
    <n v="167.05422993492408"/>
    <n v="1604"/>
    <n v="48.012468827930178"/>
    <x v="2"/>
    <s v="AUD"/>
    <x v="376"/>
    <x v="379"/>
    <b v="0"/>
    <b v="0"/>
    <s v="film &amp; video/drama"/>
    <x v="4"/>
    <x v="6"/>
  </r>
  <r>
    <n v="397"/>
    <x v="395"/>
    <s v="Virtual systematic monitoring"/>
    <n v="8100"/>
    <n v="14083"/>
    <x v="1"/>
    <n v="173.8641975308642"/>
    <n v="454"/>
    <n v="31.019823788546255"/>
    <x v="1"/>
    <s v="USD"/>
    <x v="377"/>
    <x v="380"/>
    <b v="0"/>
    <b v="0"/>
    <s v="music/rock"/>
    <x v="1"/>
    <x v="1"/>
  </r>
  <r>
    <n v="398"/>
    <x v="396"/>
    <s v="Reactive bottom-line open architecture"/>
    <n v="1700"/>
    <n v="12202"/>
    <x v="1"/>
    <n v="717.76470588235293"/>
    <n v="123"/>
    <n v="99.203252032520325"/>
    <x v="6"/>
    <s v="EUR"/>
    <x v="378"/>
    <x v="103"/>
    <b v="0"/>
    <b v="1"/>
    <s v="film &amp; video/animation"/>
    <x v="4"/>
    <x v="10"/>
  </r>
  <r>
    <n v="399"/>
    <x v="397"/>
    <s v="Pre-emptive interactive model"/>
    <n v="97300"/>
    <n v="62127"/>
    <x v="0"/>
    <n v="63.850976361767728"/>
    <n v="941"/>
    <n v="66.022316684378325"/>
    <x v="1"/>
    <s v="USD"/>
    <x v="379"/>
    <x v="381"/>
    <b v="0"/>
    <b v="0"/>
    <s v="music/indie rock"/>
    <x v="1"/>
    <x v="7"/>
  </r>
  <r>
    <n v="400"/>
    <x v="398"/>
    <s v="Ergonomic eco-centric open architecture"/>
    <n v="100"/>
    <n v="2"/>
    <x v="0"/>
    <n v="2"/>
    <n v="1"/>
    <n v="2"/>
    <x v="1"/>
    <s v="USD"/>
    <x v="380"/>
    <x v="382"/>
    <b v="0"/>
    <b v="1"/>
    <s v="photography/photography books"/>
    <x v="7"/>
    <x v="14"/>
  </r>
  <r>
    <n v="401"/>
    <x v="399"/>
    <s v="Inverse radical hierarchy"/>
    <n v="900"/>
    <n v="13772"/>
    <x v="1"/>
    <n v="1530.2222222222222"/>
    <n v="299"/>
    <n v="46.060200668896321"/>
    <x v="1"/>
    <s v="USD"/>
    <x v="381"/>
    <x v="383"/>
    <b v="0"/>
    <b v="0"/>
    <s v="theater/plays"/>
    <x v="3"/>
    <x v="3"/>
  </r>
  <r>
    <n v="402"/>
    <x v="400"/>
    <s v="Team-oriented static interface"/>
    <n v="7300"/>
    <n v="2946"/>
    <x v="0"/>
    <n v="40.356164383561641"/>
    <n v="40"/>
    <n v="73.650000000000006"/>
    <x v="1"/>
    <s v="USD"/>
    <x v="382"/>
    <x v="384"/>
    <b v="0"/>
    <b v="1"/>
    <s v="film &amp; video/shorts"/>
    <x v="4"/>
    <x v="12"/>
  </r>
  <r>
    <n v="403"/>
    <x v="401"/>
    <s v="Virtual foreground throughput"/>
    <n v="195800"/>
    <n v="168820"/>
    <x v="0"/>
    <n v="86.220633299284984"/>
    <n v="3015"/>
    <n v="55.99336650082919"/>
    <x v="0"/>
    <s v="CAD"/>
    <x v="125"/>
    <x v="385"/>
    <b v="0"/>
    <b v="1"/>
    <s v="theater/plays"/>
    <x v="3"/>
    <x v="3"/>
  </r>
  <r>
    <n v="404"/>
    <x v="402"/>
    <s v="Visionary exuding Internet solution"/>
    <n v="48900"/>
    <n v="154321"/>
    <x v="1"/>
    <n v="315.58486707566465"/>
    <n v="2237"/>
    <n v="68.985695127402778"/>
    <x v="1"/>
    <s v="USD"/>
    <x v="383"/>
    <x v="386"/>
    <b v="0"/>
    <b v="0"/>
    <s v="theater/plays"/>
    <x v="3"/>
    <x v="3"/>
  </r>
  <r>
    <n v="405"/>
    <x v="403"/>
    <s v="Synchronized secondary analyzer"/>
    <n v="29600"/>
    <n v="26527"/>
    <x v="0"/>
    <n v="89.618243243243242"/>
    <n v="435"/>
    <n v="60.981609195402299"/>
    <x v="1"/>
    <s v="USD"/>
    <x v="384"/>
    <x v="387"/>
    <b v="0"/>
    <b v="0"/>
    <s v="theater/plays"/>
    <x v="3"/>
    <x v="3"/>
  </r>
  <r>
    <n v="406"/>
    <x v="404"/>
    <s v="Balanced attitude-oriented parallelism"/>
    <n v="39300"/>
    <n v="71583"/>
    <x v="1"/>
    <n v="182.14503816793894"/>
    <n v="645"/>
    <n v="110.98139534883721"/>
    <x v="1"/>
    <s v="USD"/>
    <x v="385"/>
    <x v="388"/>
    <b v="1"/>
    <b v="0"/>
    <s v="film &amp; video/documentary"/>
    <x v="4"/>
    <x v="4"/>
  </r>
  <r>
    <n v="407"/>
    <x v="405"/>
    <s v="Organized bandwidth-monitored core"/>
    <n v="3400"/>
    <n v="12100"/>
    <x v="1"/>
    <n v="355.88235294117646"/>
    <n v="484"/>
    <n v="25"/>
    <x v="3"/>
    <s v="DKK"/>
    <x v="386"/>
    <x v="389"/>
    <b v="0"/>
    <b v="0"/>
    <s v="theater/plays"/>
    <x v="3"/>
    <x v="3"/>
  </r>
  <r>
    <n v="408"/>
    <x v="406"/>
    <s v="Cloned leadingedge utilization"/>
    <n v="9200"/>
    <n v="12129"/>
    <x v="1"/>
    <n v="131.83695652173913"/>
    <n v="154"/>
    <n v="78.759740259740255"/>
    <x v="0"/>
    <s v="CAD"/>
    <x v="387"/>
    <x v="390"/>
    <b v="0"/>
    <b v="0"/>
    <s v="film &amp; video/documentary"/>
    <x v="4"/>
    <x v="4"/>
  </r>
  <r>
    <n v="409"/>
    <x v="97"/>
    <s v="Secured asymmetric projection"/>
    <n v="135600"/>
    <n v="62804"/>
    <x v="0"/>
    <n v="46.315634218289084"/>
    <n v="714"/>
    <n v="87.960784313725483"/>
    <x v="1"/>
    <s v="USD"/>
    <x v="388"/>
    <x v="391"/>
    <b v="0"/>
    <b v="0"/>
    <s v="music/rock"/>
    <x v="1"/>
    <x v="1"/>
  </r>
  <r>
    <n v="410"/>
    <x v="407"/>
    <s v="Advanced cohesive Graphic Interface"/>
    <n v="153700"/>
    <n v="55536"/>
    <x v="2"/>
    <n v="36.132726089785294"/>
    <n v="1111"/>
    <n v="49.987398739873989"/>
    <x v="1"/>
    <s v="USD"/>
    <x v="277"/>
    <x v="277"/>
    <b v="0"/>
    <b v="0"/>
    <s v="games/mobile games"/>
    <x v="6"/>
    <x v="20"/>
  </r>
  <r>
    <n v="411"/>
    <x v="408"/>
    <s v="Down-sized maximized function"/>
    <n v="7800"/>
    <n v="8161"/>
    <x v="1"/>
    <n v="104.62820512820512"/>
    <n v="82"/>
    <n v="99.524390243902445"/>
    <x v="1"/>
    <s v="USD"/>
    <x v="389"/>
    <x v="392"/>
    <b v="0"/>
    <b v="0"/>
    <s v="theater/plays"/>
    <x v="3"/>
    <x v="3"/>
  </r>
  <r>
    <n v="412"/>
    <x v="409"/>
    <s v="Realigned zero tolerance software"/>
    <n v="2100"/>
    <n v="14046"/>
    <x v="1"/>
    <n v="668.85714285714289"/>
    <n v="134"/>
    <n v="104.82089552238806"/>
    <x v="1"/>
    <s v="USD"/>
    <x v="390"/>
    <x v="393"/>
    <b v="0"/>
    <b v="0"/>
    <s v="publishing/fiction"/>
    <x v="5"/>
    <x v="13"/>
  </r>
  <r>
    <n v="413"/>
    <x v="410"/>
    <s v="Persevering analyzing extranet"/>
    <n v="189500"/>
    <n v="117628"/>
    <x v="2"/>
    <n v="62.072823218997364"/>
    <n v="1089"/>
    <n v="108.01469237832875"/>
    <x v="1"/>
    <s v="USD"/>
    <x v="391"/>
    <x v="394"/>
    <b v="0"/>
    <b v="0"/>
    <s v="film &amp; video/animation"/>
    <x v="4"/>
    <x v="10"/>
  </r>
  <r>
    <n v="414"/>
    <x v="411"/>
    <s v="Innovative human-resource migration"/>
    <n v="188200"/>
    <n v="159405"/>
    <x v="0"/>
    <n v="84.699787460148784"/>
    <n v="5497"/>
    <n v="28.998544660724033"/>
    <x v="1"/>
    <s v="USD"/>
    <x v="392"/>
    <x v="395"/>
    <b v="0"/>
    <b v="1"/>
    <s v="food/food trucks"/>
    <x v="0"/>
    <x v="0"/>
  </r>
  <r>
    <n v="415"/>
    <x v="412"/>
    <s v="Intuitive needs-based monitoring"/>
    <n v="113500"/>
    <n v="12552"/>
    <x v="0"/>
    <n v="11.059030837004405"/>
    <n v="418"/>
    <n v="30.028708133971293"/>
    <x v="1"/>
    <s v="USD"/>
    <x v="393"/>
    <x v="396"/>
    <b v="0"/>
    <b v="0"/>
    <s v="theater/plays"/>
    <x v="3"/>
    <x v="3"/>
  </r>
  <r>
    <n v="416"/>
    <x v="413"/>
    <s v="Customer-focused disintermediate toolset"/>
    <n v="134600"/>
    <n v="59007"/>
    <x v="0"/>
    <n v="43.838781575037146"/>
    <n v="1439"/>
    <n v="41.005559416261292"/>
    <x v="1"/>
    <s v="USD"/>
    <x v="394"/>
    <x v="397"/>
    <b v="0"/>
    <b v="1"/>
    <s v="film &amp; video/documentary"/>
    <x v="4"/>
    <x v="4"/>
  </r>
  <r>
    <n v="417"/>
    <x v="414"/>
    <s v="Upgradable 24/7 emulation"/>
    <n v="1700"/>
    <n v="943"/>
    <x v="0"/>
    <n v="55.470588235294116"/>
    <n v="15"/>
    <n v="62.866666666666667"/>
    <x v="1"/>
    <s v="USD"/>
    <x v="395"/>
    <x v="398"/>
    <b v="0"/>
    <b v="0"/>
    <s v="theater/plays"/>
    <x v="3"/>
    <x v="3"/>
  </r>
  <r>
    <n v="418"/>
    <x v="32"/>
    <s v="Quality-focused client-server core"/>
    <n v="163700"/>
    <n v="93963"/>
    <x v="0"/>
    <n v="57.399511301160658"/>
    <n v="1999"/>
    <n v="47.005002501250623"/>
    <x v="0"/>
    <s v="CAD"/>
    <x v="396"/>
    <x v="399"/>
    <b v="0"/>
    <b v="0"/>
    <s v="film &amp; video/documentary"/>
    <x v="4"/>
    <x v="4"/>
  </r>
  <r>
    <n v="419"/>
    <x v="415"/>
    <s v="Upgradable maximized protocol"/>
    <n v="113800"/>
    <n v="140469"/>
    <x v="1"/>
    <n v="123.43497363796135"/>
    <n v="5203"/>
    <n v="26.997693638285604"/>
    <x v="1"/>
    <s v="USD"/>
    <x v="397"/>
    <x v="348"/>
    <b v="0"/>
    <b v="0"/>
    <s v="technology/web"/>
    <x v="2"/>
    <x v="2"/>
  </r>
  <r>
    <n v="420"/>
    <x v="416"/>
    <s v="Cross-platform interactive synergy"/>
    <n v="5000"/>
    <n v="6423"/>
    <x v="1"/>
    <n v="128.46"/>
    <n v="94"/>
    <n v="68.329787234042556"/>
    <x v="1"/>
    <s v="USD"/>
    <x v="398"/>
    <x v="400"/>
    <b v="0"/>
    <b v="0"/>
    <s v="theater/plays"/>
    <x v="3"/>
    <x v="3"/>
  </r>
  <r>
    <n v="421"/>
    <x v="417"/>
    <s v="User-centric fault-tolerant archive"/>
    <n v="9400"/>
    <n v="6015"/>
    <x v="0"/>
    <n v="63.989361702127653"/>
    <n v="118"/>
    <n v="50.974576271186443"/>
    <x v="1"/>
    <s v="USD"/>
    <x v="399"/>
    <x v="401"/>
    <b v="0"/>
    <b v="1"/>
    <s v="technology/wearables"/>
    <x v="2"/>
    <x v="8"/>
  </r>
  <r>
    <n v="422"/>
    <x v="418"/>
    <s v="Reverse-engineered regional knowledge user"/>
    <n v="8700"/>
    <n v="11075"/>
    <x v="1"/>
    <n v="127.29885057471265"/>
    <n v="205"/>
    <n v="54.024390243902438"/>
    <x v="1"/>
    <s v="USD"/>
    <x v="400"/>
    <x v="402"/>
    <b v="0"/>
    <b v="1"/>
    <s v="theater/plays"/>
    <x v="3"/>
    <x v="3"/>
  </r>
  <r>
    <n v="423"/>
    <x v="419"/>
    <s v="Self-enabling real-time definition"/>
    <n v="147800"/>
    <n v="15723"/>
    <x v="0"/>
    <n v="10.638024357239512"/>
    <n v="162"/>
    <n v="97.055555555555557"/>
    <x v="1"/>
    <s v="USD"/>
    <x v="116"/>
    <x v="403"/>
    <b v="0"/>
    <b v="1"/>
    <s v="food/food trucks"/>
    <x v="0"/>
    <x v="0"/>
  </r>
  <r>
    <n v="424"/>
    <x v="420"/>
    <s v="User-centric impactful projection"/>
    <n v="5100"/>
    <n v="2064"/>
    <x v="0"/>
    <n v="40.470588235294116"/>
    <n v="83"/>
    <n v="24.867469879518072"/>
    <x v="1"/>
    <s v="USD"/>
    <x v="401"/>
    <x v="404"/>
    <b v="0"/>
    <b v="0"/>
    <s v="music/indie rock"/>
    <x v="1"/>
    <x v="7"/>
  </r>
  <r>
    <n v="425"/>
    <x v="421"/>
    <s v="Vision-oriented actuating hardware"/>
    <n v="2700"/>
    <n v="7767"/>
    <x v="1"/>
    <n v="287.66666666666663"/>
    <n v="92"/>
    <n v="84.423913043478265"/>
    <x v="1"/>
    <s v="USD"/>
    <x v="402"/>
    <x v="405"/>
    <b v="0"/>
    <b v="0"/>
    <s v="photography/photography books"/>
    <x v="7"/>
    <x v="14"/>
  </r>
  <r>
    <n v="426"/>
    <x v="422"/>
    <s v="Virtual leadingedge framework"/>
    <n v="1800"/>
    <n v="10313"/>
    <x v="1"/>
    <n v="572.94444444444446"/>
    <n v="219"/>
    <n v="47.091324200913242"/>
    <x v="1"/>
    <s v="USD"/>
    <x v="403"/>
    <x v="406"/>
    <b v="0"/>
    <b v="0"/>
    <s v="theater/plays"/>
    <x v="3"/>
    <x v="3"/>
  </r>
  <r>
    <n v="427"/>
    <x v="423"/>
    <s v="Managed discrete framework"/>
    <n v="174500"/>
    <n v="197018"/>
    <x v="1"/>
    <n v="112.90429799426933"/>
    <n v="2526"/>
    <n v="77.996041171813147"/>
    <x v="1"/>
    <s v="USD"/>
    <x v="404"/>
    <x v="407"/>
    <b v="0"/>
    <b v="1"/>
    <s v="theater/plays"/>
    <x v="3"/>
    <x v="3"/>
  </r>
  <r>
    <n v="428"/>
    <x v="424"/>
    <s v="Progressive zero-defect capability"/>
    <n v="101400"/>
    <n v="47037"/>
    <x v="0"/>
    <n v="46.387573964497044"/>
    <n v="747"/>
    <n v="62.967871485943775"/>
    <x v="1"/>
    <s v="USD"/>
    <x v="405"/>
    <x v="408"/>
    <b v="0"/>
    <b v="0"/>
    <s v="film &amp; video/animation"/>
    <x v="4"/>
    <x v="10"/>
  </r>
  <r>
    <n v="429"/>
    <x v="425"/>
    <s v="Right-sized demand-driven adapter"/>
    <n v="191000"/>
    <n v="173191"/>
    <x v="3"/>
    <n v="90.675916230366497"/>
    <n v="2138"/>
    <n v="81.006080449017773"/>
    <x v="1"/>
    <s v="USD"/>
    <x v="406"/>
    <x v="409"/>
    <b v="0"/>
    <b v="1"/>
    <s v="photography/photography books"/>
    <x v="7"/>
    <x v="14"/>
  </r>
  <r>
    <n v="430"/>
    <x v="426"/>
    <s v="Re-engineered attitude-oriented frame"/>
    <n v="8100"/>
    <n v="5487"/>
    <x v="0"/>
    <n v="67.740740740740748"/>
    <n v="84"/>
    <n v="65.321428571428569"/>
    <x v="1"/>
    <s v="USD"/>
    <x v="407"/>
    <x v="410"/>
    <b v="0"/>
    <b v="0"/>
    <s v="theater/plays"/>
    <x v="3"/>
    <x v="3"/>
  </r>
  <r>
    <n v="431"/>
    <x v="427"/>
    <s v="Compatible multimedia utilization"/>
    <n v="5100"/>
    <n v="9817"/>
    <x v="1"/>
    <n v="192.49019607843135"/>
    <n v="94"/>
    <n v="104.43617021276596"/>
    <x v="1"/>
    <s v="USD"/>
    <x v="408"/>
    <x v="312"/>
    <b v="1"/>
    <b v="0"/>
    <s v="theater/plays"/>
    <x v="3"/>
    <x v="3"/>
  </r>
  <r>
    <n v="432"/>
    <x v="428"/>
    <s v="Re-contextualized dedicated hardware"/>
    <n v="7700"/>
    <n v="6369"/>
    <x v="0"/>
    <n v="82.714285714285722"/>
    <n v="91"/>
    <n v="69.989010989010993"/>
    <x v="1"/>
    <s v="USD"/>
    <x v="409"/>
    <x v="411"/>
    <b v="0"/>
    <b v="0"/>
    <s v="theater/plays"/>
    <x v="3"/>
    <x v="3"/>
  </r>
  <r>
    <n v="433"/>
    <x v="429"/>
    <s v="Decentralized composite paradigm"/>
    <n v="121400"/>
    <n v="65755"/>
    <x v="0"/>
    <n v="54.163920922570021"/>
    <n v="792"/>
    <n v="83.023989898989896"/>
    <x v="1"/>
    <s v="USD"/>
    <x v="410"/>
    <x v="412"/>
    <b v="0"/>
    <b v="1"/>
    <s v="film &amp; video/documentary"/>
    <x v="4"/>
    <x v="4"/>
  </r>
  <r>
    <n v="434"/>
    <x v="430"/>
    <s v="Cloned transitional hierarchy"/>
    <n v="5400"/>
    <n v="903"/>
    <x v="3"/>
    <n v="16.722222222222221"/>
    <n v="10"/>
    <n v="90.3"/>
    <x v="0"/>
    <s v="CAD"/>
    <x v="411"/>
    <x v="413"/>
    <b v="1"/>
    <b v="0"/>
    <s v="theater/plays"/>
    <x v="3"/>
    <x v="3"/>
  </r>
  <r>
    <n v="435"/>
    <x v="431"/>
    <s v="Advanced discrete leverage"/>
    <n v="152400"/>
    <n v="178120"/>
    <x v="1"/>
    <n v="116.87664041994749"/>
    <n v="1713"/>
    <n v="103.98131932282546"/>
    <x v="6"/>
    <s v="EUR"/>
    <x v="412"/>
    <x v="414"/>
    <b v="0"/>
    <b v="1"/>
    <s v="theater/plays"/>
    <x v="3"/>
    <x v="3"/>
  </r>
  <r>
    <n v="436"/>
    <x v="432"/>
    <s v="Open-source incremental throughput"/>
    <n v="1300"/>
    <n v="13678"/>
    <x v="1"/>
    <n v="1052.1538461538462"/>
    <n v="249"/>
    <n v="54.931726907630519"/>
    <x v="1"/>
    <s v="USD"/>
    <x v="413"/>
    <x v="354"/>
    <b v="0"/>
    <b v="0"/>
    <s v="music/jazz"/>
    <x v="1"/>
    <x v="17"/>
  </r>
  <r>
    <n v="437"/>
    <x v="433"/>
    <s v="Centralized regional interface"/>
    <n v="8100"/>
    <n v="9969"/>
    <x v="1"/>
    <n v="123.07407407407408"/>
    <n v="192"/>
    <n v="51.921875"/>
    <x v="1"/>
    <s v="USD"/>
    <x v="414"/>
    <x v="415"/>
    <b v="0"/>
    <b v="1"/>
    <s v="film &amp; video/animation"/>
    <x v="4"/>
    <x v="10"/>
  </r>
  <r>
    <n v="438"/>
    <x v="434"/>
    <s v="Streamlined web-enabled knowledgebase"/>
    <n v="8300"/>
    <n v="14827"/>
    <x v="1"/>
    <n v="178.63855421686748"/>
    <n v="247"/>
    <n v="60.02834008097166"/>
    <x v="1"/>
    <s v="USD"/>
    <x v="415"/>
    <x v="416"/>
    <b v="0"/>
    <b v="0"/>
    <s v="theater/plays"/>
    <x v="3"/>
    <x v="3"/>
  </r>
  <r>
    <n v="439"/>
    <x v="435"/>
    <s v="Digitized transitional monitoring"/>
    <n v="28400"/>
    <n v="100900"/>
    <x v="1"/>
    <n v="355.28169014084506"/>
    <n v="2293"/>
    <n v="44.003488879197555"/>
    <x v="1"/>
    <s v="USD"/>
    <x v="416"/>
    <x v="417"/>
    <b v="0"/>
    <b v="0"/>
    <s v="film &amp; video/science fiction"/>
    <x v="4"/>
    <x v="22"/>
  </r>
  <r>
    <n v="440"/>
    <x v="436"/>
    <s v="Networked optimal adapter"/>
    <n v="102500"/>
    <n v="165954"/>
    <x v="1"/>
    <n v="161.90634146341463"/>
    <n v="3131"/>
    <n v="53.003513254551258"/>
    <x v="1"/>
    <s v="USD"/>
    <x v="417"/>
    <x v="418"/>
    <b v="0"/>
    <b v="0"/>
    <s v="film &amp; video/television"/>
    <x v="4"/>
    <x v="19"/>
  </r>
  <r>
    <n v="441"/>
    <x v="437"/>
    <s v="Automated optimal function"/>
    <n v="7000"/>
    <n v="1744"/>
    <x v="0"/>
    <n v="24.914285714285715"/>
    <n v="32"/>
    <n v="54.5"/>
    <x v="1"/>
    <s v="USD"/>
    <x v="418"/>
    <x v="419"/>
    <b v="0"/>
    <b v="0"/>
    <s v="technology/wearables"/>
    <x v="2"/>
    <x v="8"/>
  </r>
  <r>
    <n v="442"/>
    <x v="438"/>
    <s v="Devolved system-worthy framework"/>
    <n v="5400"/>
    <n v="10731"/>
    <x v="1"/>
    <n v="198.72222222222223"/>
    <n v="143"/>
    <n v="75.04195804195804"/>
    <x v="6"/>
    <s v="EUR"/>
    <x v="419"/>
    <x v="420"/>
    <b v="0"/>
    <b v="0"/>
    <s v="theater/plays"/>
    <x v="3"/>
    <x v="3"/>
  </r>
  <r>
    <n v="443"/>
    <x v="439"/>
    <s v="Stand-alone user-facing service-desk"/>
    <n v="9300"/>
    <n v="3232"/>
    <x v="3"/>
    <n v="34.752688172043008"/>
    <n v="90"/>
    <n v="35.911111111111111"/>
    <x v="1"/>
    <s v="USD"/>
    <x v="420"/>
    <x v="421"/>
    <b v="0"/>
    <b v="0"/>
    <s v="theater/plays"/>
    <x v="3"/>
    <x v="3"/>
  </r>
  <r>
    <n v="444"/>
    <x v="347"/>
    <s v="Versatile global attitude"/>
    <n v="6200"/>
    <n v="10938"/>
    <x v="1"/>
    <n v="176.41935483870967"/>
    <n v="296"/>
    <n v="36.952702702702702"/>
    <x v="1"/>
    <s v="USD"/>
    <x v="421"/>
    <x v="422"/>
    <b v="0"/>
    <b v="1"/>
    <s v="music/indie rock"/>
    <x v="1"/>
    <x v="7"/>
  </r>
  <r>
    <n v="445"/>
    <x v="440"/>
    <s v="Intuitive demand-driven Local Area Network"/>
    <n v="2100"/>
    <n v="10739"/>
    <x v="1"/>
    <n v="511.38095238095235"/>
    <n v="170"/>
    <n v="63.170588235294119"/>
    <x v="1"/>
    <s v="USD"/>
    <x v="422"/>
    <x v="423"/>
    <b v="0"/>
    <b v="1"/>
    <s v="theater/plays"/>
    <x v="3"/>
    <x v="3"/>
  </r>
  <r>
    <n v="446"/>
    <x v="441"/>
    <s v="Assimilated uniform methodology"/>
    <n v="6800"/>
    <n v="5579"/>
    <x v="0"/>
    <n v="82.044117647058826"/>
    <n v="186"/>
    <n v="29.99462365591398"/>
    <x v="1"/>
    <s v="USD"/>
    <x v="423"/>
    <x v="424"/>
    <b v="0"/>
    <b v="0"/>
    <s v="technology/wearables"/>
    <x v="2"/>
    <x v="8"/>
  </r>
  <r>
    <n v="447"/>
    <x v="442"/>
    <s v="Self-enabling next generation algorithm"/>
    <n v="155200"/>
    <n v="37754"/>
    <x v="3"/>
    <n v="24.326030927835053"/>
    <n v="439"/>
    <n v="86"/>
    <x v="4"/>
    <s v="GBP"/>
    <x v="424"/>
    <x v="425"/>
    <b v="0"/>
    <b v="0"/>
    <s v="film &amp; video/television"/>
    <x v="4"/>
    <x v="19"/>
  </r>
  <r>
    <n v="448"/>
    <x v="443"/>
    <s v="Object-based demand-driven strategy"/>
    <n v="89900"/>
    <n v="45384"/>
    <x v="0"/>
    <n v="50.482758620689658"/>
    <n v="605"/>
    <n v="75.014876033057845"/>
    <x v="1"/>
    <s v="USD"/>
    <x v="425"/>
    <x v="426"/>
    <b v="0"/>
    <b v="1"/>
    <s v="games/video games"/>
    <x v="6"/>
    <x v="11"/>
  </r>
  <r>
    <n v="449"/>
    <x v="444"/>
    <s v="Public-key coherent ability"/>
    <n v="900"/>
    <n v="8703"/>
    <x v="1"/>
    <n v="967"/>
    <n v="86"/>
    <n v="101.19767441860465"/>
    <x v="3"/>
    <s v="DKK"/>
    <x v="426"/>
    <x v="427"/>
    <b v="0"/>
    <b v="0"/>
    <s v="games/video games"/>
    <x v="6"/>
    <x v="11"/>
  </r>
  <r>
    <n v="450"/>
    <x v="445"/>
    <s v="Up-sized composite success"/>
    <n v="100"/>
    <n v="4"/>
    <x v="0"/>
    <n v="4"/>
    <n v="1"/>
    <n v="4"/>
    <x v="0"/>
    <s v="CAD"/>
    <x v="427"/>
    <x v="428"/>
    <b v="0"/>
    <b v="0"/>
    <s v="film &amp; video/animation"/>
    <x v="4"/>
    <x v="10"/>
  </r>
  <r>
    <n v="451"/>
    <x v="446"/>
    <s v="Innovative exuding matrix"/>
    <n v="148400"/>
    <n v="182302"/>
    <x v="1"/>
    <n v="122.84501347708894"/>
    <n v="6286"/>
    <n v="29.001272669424118"/>
    <x v="1"/>
    <s v="USD"/>
    <x v="428"/>
    <x v="429"/>
    <b v="0"/>
    <b v="0"/>
    <s v="music/rock"/>
    <x v="1"/>
    <x v="1"/>
  </r>
  <r>
    <n v="452"/>
    <x v="447"/>
    <s v="Realigned impactful artificial intelligence"/>
    <n v="4800"/>
    <n v="3045"/>
    <x v="0"/>
    <n v="63.4375"/>
    <n v="31"/>
    <n v="98.225806451612897"/>
    <x v="1"/>
    <s v="USD"/>
    <x v="429"/>
    <x v="430"/>
    <b v="0"/>
    <b v="0"/>
    <s v="film &amp; video/drama"/>
    <x v="4"/>
    <x v="6"/>
  </r>
  <r>
    <n v="453"/>
    <x v="448"/>
    <s v="Multi-layered multi-tasking secured line"/>
    <n v="182400"/>
    <n v="102749"/>
    <x v="0"/>
    <n v="56.331688596491226"/>
    <n v="1181"/>
    <n v="87.001693480101608"/>
    <x v="1"/>
    <s v="USD"/>
    <x v="411"/>
    <x v="431"/>
    <b v="0"/>
    <b v="0"/>
    <s v="film &amp; video/science fiction"/>
    <x v="4"/>
    <x v="22"/>
  </r>
  <r>
    <n v="454"/>
    <x v="449"/>
    <s v="Upgradable upward-trending portal"/>
    <n v="4000"/>
    <n v="1763"/>
    <x v="0"/>
    <n v="44.074999999999996"/>
    <n v="39"/>
    <n v="45.205128205128204"/>
    <x v="1"/>
    <s v="USD"/>
    <x v="430"/>
    <x v="432"/>
    <b v="0"/>
    <b v="1"/>
    <s v="film &amp; video/drama"/>
    <x v="4"/>
    <x v="6"/>
  </r>
  <r>
    <n v="455"/>
    <x v="450"/>
    <s v="Profit-focused global product"/>
    <n v="116500"/>
    <n v="137904"/>
    <x v="1"/>
    <n v="118.37253218884121"/>
    <n v="3727"/>
    <n v="37.001341561577675"/>
    <x v="1"/>
    <s v="USD"/>
    <x v="431"/>
    <x v="433"/>
    <b v="0"/>
    <b v="0"/>
    <s v="theater/plays"/>
    <x v="3"/>
    <x v="3"/>
  </r>
  <r>
    <n v="456"/>
    <x v="451"/>
    <s v="Operative well-modulated data-warehouse"/>
    <n v="146400"/>
    <n v="152438"/>
    <x v="1"/>
    <n v="104.1243169398907"/>
    <n v="1605"/>
    <n v="94.976947040498445"/>
    <x v="1"/>
    <s v="USD"/>
    <x v="432"/>
    <x v="434"/>
    <b v="0"/>
    <b v="1"/>
    <s v="music/indie rock"/>
    <x v="1"/>
    <x v="7"/>
  </r>
  <r>
    <n v="457"/>
    <x v="452"/>
    <s v="Cloned asymmetric functionalities"/>
    <n v="5000"/>
    <n v="1332"/>
    <x v="0"/>
    <n v="26.640000000000004"/>
    <n v="46"/>
    <n v="28.956521739130434"/>
    <x v="1"/>
    <s v="USD"/>
    <x v="433"/>
    <x v="435"/>
    <b v="0"/>
    <b v="0"/>
    <s v="theater/plays"/>
    <x v="3"/>
    <x v="3"/>
  </r>
  <r>
    <n v="458"/>
    <x v="453"/>
    <s v="Pre-emptive neutral portal"/>
    <n v="33800"/>
    <n v="118706"/>
    <x v="1"/>
    <n v="351.20118343195264"/>
    <n v="2120"/>
    <n v="55.993396226415094"/>
    <x v="1"/>
    <s v="USD"/>
    <x v="434"/>
    <x v="436"/>
    <b v="0"/>
    <b v="0"/>
    <s v="theater/plays"/>
    <x v="3"/>
    <x v="3"/>
  </r>
  <r>
    <n v="459"/>
    <x v="454"/>
    <s v="Switchable demand-driven help-desk"/>
    <n v="6300"/>
    <n v="5674"/>
    <x v="0"/>
    <n v="90.063492063492063"/>
    <n v="105"/>
    <n v="54.038095238095238"/>
    <x v="1"/>
    <s v="USD"/>
    <x v="435"/>
    <x v="437"/>
    <b v="0"/>
    <b v="0"/>
    <s v="film &amp; video/documentary"/>
    <x v="4"/>
    <x v="4"/>
  </r>
  <r>
    <n v="460"/>
    <x v="455"/>
    <s v="Business-focused static ability"/>
    <n v="2400"/>
    <n v="4119"/>
    <x v="1"/>
    <n v="171.625"/>
    <n v="50"/>
    <n v="82.38"/>
    <x v="1"/>
    <s v="USD"/>
    <x v="8"/>
    <x v="438"/>
    <b v="0"/>
    <b v="0"/>
    <s v="theater/plays"/>
    <x v="3"/>
    <x v="3"/>
  </r>
  <r>
    <n v="461"/>
    <x v="456"/>
    <s v="Networked secondary structure"/>
    <n v="98800"/>
    <n v="139354"/>
    <x v="1"/>
    <n v="141.04655870445345"/>
    <n v="2080"/>
    <n v="66.997115384615384"/>
    <x v="1"/>
    <s v="USD"/>
    <x v="436"/>
    <x v="439"/>
    <b v="0"/>
    <b v="0"/>
    <s v="film &amp; video/drama"/>
    <x v="4"/>
    <x v="6"/>
  </r>
  <r>
    <n v="462"/>
    <x v="457"/>
    <s v="Total multimedia website"/>
    <n v="188800"/>
    <n v="57734"/>
    <x v="0"/>
    <n v="30.57944915254237"/>
    <n v="535"/>
    <n v="107.91401869158878"/>
    <x v="1"/>
    <s v="USD"/>
    <x v="385"/>
    <x v="440"/>
    <b v="0"/>
    <b v="0"/>
    <s v="games/mobile games"/>
    <x v="6"/>
    <x v="20"/>
  </r>
  <r>
    <n v="463"/>
    <x v="458"/>
    <s v="Cross-platform upward-trending parallelism"/>
    <n v="134300"/>
    <n v="145265"/>
    <x v="1"/>
    <n v="108.16455696202532"/>
    <n v="2105"/>
    <n v="69.009501187648453"/>
    <x v="1"/>
    <s v="USD"/>
    <x v="437"/>
    <x v="441"/>
    <b v="0"/>
    <b v="0"/>
    <s v="film &amp; video/animation"/>
    <x v="4"/>
    <x v="10"/>
  </r>
  <r>
    <n v="464"/>
    <x v="459"/>
    <s v="Pre-emptive mission-critical hardware"/>
    <n v="71200"/>
    <n v="95020"/>
    <x v="1"/>
    <n v="133.45505617977528"/>
    <n v="2436"/>
    <n v="39.006568144499177"/>
    <x v="1"/>
    <s v="USD"/>
    <x v="438"/>
    <x v="442"/>
    <b v="0"/>
    <b v="0"/>
    <s v="theater/plays"/>
    <x v="3"/>
    <x v="3"/>
  </r>
  <r>
    <n v="465"/>
    <x v="460"/>
    <s v="Up-sized responsive protocol"/>
    <n v="4700"/>
    <n v="8829"/>
    <x v="1"/>
    <n v="187.85106382978722"/>
    <n v="80"/>
    <n v="110.3625"/>
    <x v="1"/>
    <s v="USD"/>
    <x v="439"/>
    <x v="443"/>
    <b v="0"/>
    <b v="0"/>
    <s v="publishing/translations"/>
    <x v="5"/>
    <x v="18"/>
  </r>
  <r>
    <n v="466"/>
    <x v="461"/>
    <s v="Pre-emptive transitional frame"/>
    <n v="1200"/>
    <n v="3984"/>
    <x v="1"/>
    <n v="332"/>
    <n v="42"/>
    <n v="94.857142857142861"/>
    <x v="1"/>
    <s v="USD"/>
    <x v="440"/>
    <x v="444"/>
    <b v="0"/>
    <b v="1"/>
    <s v="technology/wearables"/>
    <x v="2"/>
    <x v="8"/>
  </r>
  <r>
    <n v="467"/>
    <x v="462"/>
    <s v="Profit-focused content-based application"/>
    <n v="1400"/>
    <n v="8053"/>
    <x v="1"/>
    <n v="575.21428571428578"/>
    <n v="139"/>
    <n v="57.935251798561154"/>
    <x v="0"/>
    <s v="CAD"/>
    <x v="441"/>
    <x v="445"/>
    <b v="0"/>
    <b v="1"/>
    <s v="technology/web"/>
    <x v="2"/>
    <x v="2"/>
  </r>
  <r>
    <n v="468"/>
    <x v="463"/>
    <s v="Streamlined neutral analyzer"/>
    <n v="4000"/>
    <n v="1620"/>
    <x v="0"/>
    <n v="40.5"/>
    <n v="16"/>
    <n v="101.25"/>
    <x v="1"/>
    <s v="USD"/>
    <x v="442"/>
    <x v="368"/>
    <b v="0"/>
    <b v="0"/>
    <s v="theater/plays"/>
    <x v="3"/>
    <x v="3"/>
  </r>
  <r>
    <n v="469"/>
    <x v="464"/>
    <s v="Assimilated neutral utilization"/>
    <n v="5600"/>
    <n v="10328"/>
    <x v="1"/>
    <n v="184.42857142857144"/>
    <n v="159"/>
    <n v="64.95597484276729"/>
    <x v="1"/>
    <s v="USD"/>
    <x v="443"/>
    <x v="446"/>
    <b v="0"/>
    <b v="0"/>
    <s v="film &amp; video/drama"/>
    <x v="4"/>
    <x v="6"/>
  </r>
  <r>
    <n v="470"/>
    <x v="465"/>
    <s v="Extended dedicated archive"/>
    <n v="3600"/>
    <n v="10289"/>
    <x v="1"/>
    <n v="285.80555555555554"/>
    <n v="381"/>
    <n v="27.00524934383202"/>
    <x v="1"/>
    <s v="USD"/>
    <x v="315"/>
    <x v="447"/>
    <b v="0"/>
    <b v="0"/>
    <s v="technology/wearables"/>
    <x v="2"/>
    <x v="8"/>
  </r>
  <r>
    <n v="471"/>
    <x v="197"/>
    <s v="Configurable static help-desk"/>
    <n v="3100"/>
    <n v="9889"/>
    <x v="1"/>
    <n v="319"/>
    <n v="194"/>
    <n v="50.97422680412371"/>
    <x v="4"/>
    <s v="GBP"/>
    <x v="444"/>
    <x v="448"/>
    <b v="0"/>
    <b v="1"/>
    <s v="food/food trucks"/>
    <x v="0"/>
    <x v="0"/>
  </r>
  <r>
    <n v="472"/>
    <x v="466"/>
    <s v="Self-enabling clear-thinking framework"/>
    <n v="153800"/>
    <n v="60342"/>
    <x v="0"/>
    <n v="39.234070221066318"/>
    <n v="575"/>
    <n v="104.94260869565217"/>
    <x v="1"/>
    <s v="USD"/>
    <x v="445"/>
    <x v="178"/>
    <b v="0"/>
    <b v="0"/>
    <s v="music/rock"/>
    <x v="1"/>
    <x v="1"/>
  </r>
  <r>
    <n v="473"/>
    <x v="467"/>
    <s v="Assimilated fault-tolerant capacity"/>
    <n v="5000"/>
    <n v="8907"/>
    <x v="1"/>
    <n v="178.14000000000001"/>
    <n v="106"/>
    <n v="84.028301886792448"/>
    <x v="1"/>
    <s v="USD"/>
    <x v="446"/>
    <x v="449"/>
    <b v="0"/>
    <b v="0"/>
    <s v="music/electric music"/>
    <x v="1"/>
    <x v="5"/>
  </r>
  <r>
    <n v="474"/>
    <x v="468"/>
    <s v="Enhanced neutral ability"/>
    <n v="4000"/>
    <n v="14606"/>
    <x v="1"/>
    <n v="365.15"/>
    <n v="142"/>
    <n v="102.85915492957747"/>
    <x v="1"/>
    <s v="USD"/>
    <x v="447"/>
    <x v="450"/>
    <b v="0"/>
    <b v="0"/>
    <s v="film &amp; video/television"/>
    <x v="4"/>
    <x v="19"/>
  </r>
  <r>
    <n v="475"/>
    <x v="469"/>
    <s v="Function-based attitude-oriented groupware"/>
    <n v="7400"/>
    <n v="8432"/>
    <x v="1"/>
    <n v="113.94594594594594"/>
    <n v="211"/>
    <n v="39.962085308056871"/>
    <x v="1"/>
    <s v="USD"/>
    <x v="448"/>
    <x v="451"/>
    <b v="0"/>
    <b v="1"/>
    <s v="publishing/translations"/>
    <x v="5"/>
    <x v="18"/>
  </r>
  <r>
    <n v="476"/>
    <x v="470"/>
    <s v="Optional solution-oriented instruction set"/>
    <n v="191500"/>
    <n v="57122"/>
    <x v="0"/>
    <n v="29.828720626631856"/>
    <n v="1120"/>
    <n v="51.001785714285717"/>
    <x v="1"/>
    <s v="USD"/>
    <x v="342"/>
    <x v="452"/>
    <b v="0"/>
    <b v="0"/>
    <s v="publishing/fiction"/>
    <x v="5"/>
    <x v="13"/>
  </r>
  <r>
    <n v="477"/>
    <x v="471"/>
    <s v="Organic object-oriented core"/>
    <n v="8500"/>
    <n v="4613"/>
    <x v="0"/>
    <n v="54.270588235294113"/>
    <n v="113"/>
    <n v="40.823008849557525"/>
    <x v="1"/>
    <s v="USD"/>
    <x v="449"/>
    <x v="453"/>
    <b v="0"/>
    <b v="0"/>
    <s v="film &amp; video/science fiction"/>
    <x v="4"/>
    <x v="22"/>
  </r>
  <r>
    <n v="478"/>
    <x v="472"/>
    <s v="Balanced impactful circuit"/>
    <n v="68800"/>
    <n v="162603"/>
    <x v="1"/>
    <n v="236.34156976744185"/>
    <n v="2756"/>
    <n v="58.999637155297535"/>
    <x v="1"/>
    <s v="USD"/>
    <x v="450"/>
    <x v="454"/>
    <b v="0"/>
    <b v="0"/>
    <s v="technology/wearables"/>
    <x v="2"/>
    <x v="8"/>
  </r>
  <r>
    <n v="479"/>
    <x v="473"/>
    <s v="Future-proofed heuristic encryption"/>
    <n v="2400"/>
    <n v="12310"/>
    <x v="1"/>
    <n v="512.91666666666663"/>
    <n v="173"/>
    <n v="71.156069364161851"/>
    <x v="4"/>
    <s v="GBP"/>
    <x v="451"/>
    <x v="455"/>
    <b v="0"/>
    <b v="0"/>
    <s v="food/food trucks"/>
    <x v="0"/>
    <x v="0"/>
  </r>
  <r>
    <n v="480"/>
    <x v="474"/>
    <s v="Balanced bifurcated leverage"/>
    <n v="8600"/>
    <n v="8656"/>
    <x v="1"/>
    <n v="100.65116279069768"/>
    <n v="87"/>
    <n v="99.494252873563212"/>
    <x v="1"/>
    <s v="USD"/>
    <x v="452"/>
    <x v="456"/>
    <b v="0"/>
    <b v="1"/>
    <s v="photography/photography books"/>
    <x v="7"/>
    <x v="14"/>
  </r>
  <r>
    <n v="481"/>
    <x v="475"/>
    <s v="Sharable discrete budgetary management"/>
    <n v="196600"/>
    <n v="159931"/>
    <x v="0"/>
    <n v="81.348423194303152"/>
    <n v="1538"/>
    <n v="103.98634590377114"/>
    <x v="1"/>
    <s v="USD"/>
    <x v="453"/>
    <x v="457"/>
    <b v="0"/>
    <b v="1"/>
    <s v="theater/plays"/>
    <x v="3"/>
    <x v="3"/>
  </r>
  <r>
    <n v="482"/>
    <x v="476"/>
    <s v="Focused solution-oriented instruction set"/>
    <n v="4200"/>
    <n v="689"/>
    <x v="0"/>
    <n v="16.404761904761905"/>
    <n v="9"/>
    <n v="76.555555555555557"/>
    <x v="1"/>
    <s v="USD"/>
    <x v="454"/>
    <x v="458"/>
    <b v="0"/>
    <b v="1"/>
    <s v="publishing/fiction"/>
    <x v="5"/>
    <x v="13"/>
  </r>
  <r>
    <n v="483"/>
    <x v="477"/>
    <s v="Down-sized actuating infrastructure"/>
    <n v="91400"/>
    <n v="48236"/>
    <x v="0"/>
    <n v="52.774617067833695"/>
    <n v="554"/>
    <n v="87.068592057761734"/>
    <x v="1"/>
    <s v="USD"/>
    <x v="455"/>
    <x v="459"/>
    <b v="0"/>
    <b v="0"/>
    <s v="theater/plays"/>
    <x v="3"/>
    <x v="3"/>
  </r>
  <r>
    <n v="484"/>
    <x v="478"/>
    <s v="Synergistic cohesive adapter"/>
    <n v="29600"/>
    <n v="77021"/>
    <x v="1"/>
    <n v="260.20608108108109"/>
    <n v="1572"/>
    <n v="48.99554707379135"/>
    <x v="4"/>
    <s v="GBP"/>
    <x v="456"/>
    <x v="460"/>
    <b v="0"/>
    <b v="1"/>
    <s v="food/food trucks"/>
    <x v="0"/>
    <x v="0"/>
  </r>
  <r>
    <n v="485"/>
    <x v="479"/>
    <s v="Quality-focused mission-critical structure"/>
    <n v="90600"/>
    <n v="27844"/>
    <x v="0"/>
    <n v="30.73289183222958"/>
    <n v="648"/>
    <n v="42.969135802469133"/>
    <x v="4"/>
    <s v="GBP"/>
    <x v="457"/>
    <x v="461"/>
    <b v="0"/>
    <b v="0"/>
    <s v="theater/plays"/>
    <x v="3"/>
    <x v="3"/>
  </r>
  <r>
    <n v="486"/>
    <x v="480"/>
    <s v="Compatible exuding Graphical User Interface"/>
    <n v="5200"/>
    <n v="702"/>
    <x v="0"/>
    <n v="13.5"/>
    <n v="21"/>
    <n v="33.428571428571431"/>
    <x v="4"/>
    <s v="GBP"/>
    <x v="458"/>
    <x v="462"/>
    <b v="0"/>
    <b v="1"/>
    <s v="publishing/translations"/>
    <x v="5"/>
    <x v="18"/>
  </r>
  <r>
    <n v="487"/>
    <x v="481"/>
    <s v="Monitored 24/7 time-frame"/>
    <n v="110300"/>
    <n v="197024"/>
    <x v="1"/>
    <n v="178.62556663644605"/>
    <n v="2346"/>
    <n v="83.982949701619773"/>
    <x v="1"/>
    <s v="USD"/>
    <x v="459"/>
    <x v="463"/>
    <b v="0"/>
    <b v="0"/>
    <s v="theater/plays"/>
    <x v="3"/>
    <x v="3"/>
  </r>
  <r>
    <n v="488"/>
    <x v="482"/>
    <s v="Virtual secondary open architecture"/>
    <n v="5300"/>
    <n v="11663"/>
    <x v="1"/>
    <n v="220.0566037735849"/>
    <n v="115"/>
    <n v="101.41739130434783"/>
    <x v="1"/>
    <s v="USD"/>
    <x v="460"/>
    <x v="464"/>
    <b v="0"/>
    <b v="0"/>
    <s v="theater/plays"/>
    <x v="3"/>
    <x v="3"/>
  </r>
  <r>
    <n v="489"/>
    <x v="483"/>
    <s v="Down-sized mobile time-frame"/>
    <n v="9200"/>
    <n v="9339"/>
    <x v="1"/>
    <n v="101.5108695652174"/>
    <n v="85"/>
    <n v="109.87058823529412"/>
    <x v="6"/>
    <s v="EUR"/>
    <x v="461"/>
    <x v="465"/>
    <b v="0"/>
    <b v="0"/>
    <s v="technology/wearables"/>
    <x v="2"/>
    <x v="8"/>
  </r>
  <r>
    <n v="490"/>
    <x v="484"/>
    <s v="Innovative disintermediate encryption"/>
    <n v="2400"/>
    <n v="4596"/>
    <x v="1"/>
    <n v="191.5"/>
    <n v="144"/>
    <n v="31.916666666666668"/>
    <x v="1"/>
    <s v="USD"/>
    <x v="462"/>
    <x v="466"/>
    <b v="0"/>
    <b v="0"/>
    <s v="journalism/audio"/>
    <x v="8"/>
    <x v="23"/>
  </r>
  <r>
    <n v="491"/>
    <x v="485"/>
    <s v="Universal contextually-based knowledgebase"/>
    <n v="56800"/>
    <n v="173437"/>
    <x v="1"/>
    <n v="305.34683098591546"/>
    <n v="2443"/>
    <n v="70.993450675399103"/>
    <x v="1"/>
    <s v="USD"/>
    <x v="463"/>
    <x v="467"/>
    <b v="0"/>
    <b v="1"/>
    <s v="food/food trucks"/>
    <x v="0"/>
    <x v="0"/>
  </r>
  <r>
    <n v="492"/>
    <x v="486"/>
    <s v="Persevering interactive matrix"/>
    <n v="191000"/>
    <n v="45831"/>
    <x v="3"/>
    <n v="23.995287958115181"/>
    <n v="595"/>
    <n v="77.026890756302521"/>
    <x v="1"/>
    <s v="USD"/>
    <x v="464"/>
    <x v="468"/>
    <b v="1"/>
    <b v="1"/>
    <s v="film &amp; video/shorts"/>
    <x v="4"/>
    <x v="12"/>
  </r>
  <r>
    <n v="493"/>
    <x v="487"/>
    <s v="Seamless background framework"/>
    <n v="900"/>
    <n v="6514"/>
    <x v="1"/>
    <n v="723.77777777777771"/>
    <n v="64"/>
    <n v="101.78125"/>
    <x v="1"/>
    <s v="USD"/>
    <x v="465"/>
    <x v="469"/>
    <b v="0"/>
    <b v="0"/>
    <s v="photography/photography books"/>
    <x v="7"/>
    <x v="14"/>
  </r>
  <r>
    <n v="494"/>
    <x v="488"/>
    <s v="Balanced upward-trending productivity"/>
    <n v="2500"/>
    <n v="13684"/>
    <x v="1"/>
    <n v="547.36"/>
    <n v="268"/>
    <n v="51.059701492537314"/>
    <x v="1"/>
    <s v="USD"/>
    <x v="466"/>
    <x v="470"/>
    <b v="0"/>
    <b v="0"/>
    <s v="technology/wearables"/>
    <x v="2"/>
    <x v="8"/>
  </r>
  <r>
    <n v="495"/>
    <x v="489"/>
    <s v="Centralized clear-thinking solution"/>
    <n v="3200"/>
    <n v="13264"/>
    <x v="1"/>
    <n v="414.49999999999994"/>
    <n v="195"/>
    <n v="68.02051282051282"/>
    <x v="3"/>
    <s v="DKK"/>
    <x v="467"/>
    <x v="471"/>
    <b v="0"/>
    <b v="0"/>
    <s v="theater/plays"/>
    <x v="3"/>
    <x v="3"/>
  </r>
  <r>
    <n v="496"/>
    <x v="490"/>
    <s v="Optimized bi-directional extranet"/>
    <n v="183800"/>
    <n v="1667"/>
    <x v="0"/>
    <n v="0.90696409140369971"/>
    <n v="54"/>
    <n v="30.87037037037037"/>
    <x v="1"/>
    <s v="USD"/>
    <x v="468"/>
    <x v="472"/>
    <b v="0"/>
    <b v="0"/>
    <s v="film &amp; video/animation"/>
    <x v="4"/>
    <x v="10"/>
  </r>
  <r>
    <n v="497"/>
    <x v="491"/>
    <s v="Intuitive actuating benchmark"/>
    <n v="9800"/>
    <n v="3349"/>
    <x v="0"/>
    <n v="34.173469387755098"/>
    <n v="120"/>
    <n v="27.908333333333335"/>
    <x v="1"/>
    <s v="USD"/>
    <x v="469"/>
    <x v="473"/>
    <b v="0"/>
    <b v="1"/>
    <s v="technology/wearables"/>
    <x v="2"/>
    <x v="8"/>
  </r>
  <r>
    <n v="498"/>
    <x v="492"/>
    <s v="Devolved background project"/>
    <n v="193400"/>
    <n v="46317"/>
    <x v="0"/>
    <n v="23.948810754912099"/>
    <n v="579"/>
    <n v="79.994818652849744"/>
    <x v="3"/>
    <s v="DKK"/>
    <x v="470"/>
    <x v="474"/>
    <b v="0"/>
    <b v="0"/>
    <s v="technology/web"/>
    <x v="2"/>
    <x v="2"/>
  </r>
  <r>
    <n v="499"/>
    <x v="493"/>
    <s v="Reverse-engineered executive emulation"/>
    <n v="163800"/>
    <n v="78743"/>
    <x v="0"/>
    <n v="48.072649572649574"/>
    <n v="2072"/>
    <n v="38.003378378378379"/>
    <x v="1"/>
    <s v="USD"/>
    <x v="471"/>
    <x v="475"/>
    <b v="0"/>
    <b v="1"/>
    <s v="film &amp; video/documentary"/>
    <x v="4"/>
    <x v="4"/>
  </r>
  <r>
    <n v="500"/>
    <x v="494"/>
    <s v="Team-oriented clear-thinking matrix"/>
    <n v="100"/>
    <n v="0"/>
    <x v="0"/>
    <n v="0"/>
    <n v="0"/>
    <e v="#DIV/0!"/>
    <x v="1"/>
    <s v="USD"/>
    <x v="472"/>
    <x v="380"/>
    <b v="0"/>
    <b v="1"/>
    <s v="theater/plays"/>
    <x v="3"/>
    <x v="3"/>
  </r>
  <r>
    <n v="501"/>
    <x v="495"/>
    <s v="Focused coherent methodology"/>
    <n v="153600"/>
    <n v="107743"/>
    <x v="0"/>
    <n v="70.145182291666657"/>
    <n v="1796"/>
    <n v="59.990534521158132"/>
    <x v="1"/>
    <s v="USD"/>
    <x v="473"/>
    <x v="353"/>
    <b v="0"/>
    <b v="0"/>
    <s v="film &amp; video/documentary"/>
    <x v="4"/>
    <x v="4"/>
  </r>
  <r>
    <n v="502"/>
    <x v="212"/>
    <s v="Reduced context-sensitive complexity"/>
    <n v="1300"/>
    <n v="6889"/>
    <x v="1"/>
    <n v="529.92307692307691"/>
    <n v="186"/>
    <n v="37.037634408602152"/>
    <x v="2"/>
    <s v="AUD"/>
    <x v="474"/>
    <x v="476"/>
    <b v="0"/>
    <b v="1"/>
    <s v="games/video games"/>
    <x v="6"/>
    <x v="11"/>
  </r>
  <r>
    <n v="503"/>
    <x v="496"/>
    <s v="Decentralized 4thgeneration time-frame"/>
    <n v="25500"/>
    <n v="45983"/>
    <x v="1"/>
    <n v="180.32549019607845"/>
    <n v="460"/>
    <n v="99.963043478260872"/>
    <x v="1"/>
    <s v="USD"/>
    <x v="72"/>
    <x v="477"/>
    <b v="0"/>
    <b v="0"/>
    <s v="film &amp; video/drama"/>
    <x v="4"/>
    <x v="6"/>
  </r>
  <r>
    <n v="504"/>
    <x v="497"/>
    <s v="De-engineered cohesive moderator"/>
    <n v="7500"/>
    <n v="6924"/>
    <x v="0"/>
    <n v="92.320000000000007"/>
    <n v="62"/>
    <n v="111.6774193548387"/>
    <x v="6"/>
    <s v="EUR"/>
    <x v="443"/>
    <x v="478"/>
    <b v="0"/>
    <b v="0"/>
    <s v="music/rock"/>
    <x v="1"/>
    <x v="1"/>
  </r>
  <r>
    <n v="505"/>
    <x v="498"/>
    <s v="Ameliorated explicit parallelism"/>
    <n v="89900"/>
    <n v="12497"/>
    <x v="0"/>
    <n v="13.901001112347053"/>
    <n v="347"/>
    <n v="36.014409221902014"/>
    <x v="1"/>
    <s v="USD"/>
    <x v="475"/>
    <x v="479"/>
    <b v="0"/>
    <b v="1"/>
    <s v="publishing/radio &amp; podcasts"/>
    <x v="5"/>
    <x v="15"/>
  </r>
  <r>
    <n v="506"/>
    <x v="499"/>
    <s v="Customizable background monitoring"/>
    <n v="18000"/>
    <n v="166874"/>
    <x v="1"/>
    <n v="927.07777777777767"/>
    <n v="2528"/>
    <n v="66.010284810126578"/>
    <x v="1"/>
    <s v="USD"/>
    <x v="81"/>
    <x v="480"/>
    <b v="0"/>
    <b v="1"/>
    <s v="theater/plays"/>
    <x v="3"/>
    <x v="3"/>
  </r>
  <r>
    <n v="507"/>
    <x v="500"/>
    <s v="Compatible well-modulated budgetary management"/>
    <n v="2100"/>
    <n v="837"/>
    <x v="0"/>
    <n v="39.857142857142861"/>
    <n v="19"/>
    <n v="44.05263157894737"/>
    <x v="1"/>
    <s v="USD"/>
    <x v="476"/>
    <x v="481"/>
    <b v="0"/>
    <b v="1"/>
    <s v="technology/web"/>
    <x v="2"/>
    <x v="2"/>
  </r>
  <r>
    <n v="508"/>
    <x v="501"/>
    <s v="Up-sized radical pricing structure"/>
    <n v="172700"/>
    <n v="193820"/>
    <x v="1"/>
    <n v="112.22929936305732"/>
    <n v="3657"/>
    <n v="52.999726551818434"/>
    <x v="1"/>
    <s v="USD"/>
    <x v="192"/>
    <x v="482"/>
    <b v="0"/>
    <b v="0"/>
    <s v="theater/plays"/>
    <x v="3"/>
    <x v="3"/>
  </r>
  <r>
    <n v="509"/>
    <x v="173"/>
    <s v="Robust zero-defect project"/>
    <n v="168500"/>
    <n v="119510"/>
    <x v="0"/>
    <n v="70.925816023738875"/>
    <n v="1258"/>
    <n v="95"/>
    <x v="1"/>
    <s v="USD"/>
    <x v="477"/>
    <x v="483"/>
    <b v="0"/>
    <b v="0"/>
    <s v="theater/plays"/>
    <x v="3"/>
    <x v="3"/>
  </r>
  <r>
    <n v="510"/>
    <x v="502"/>
    <s v="Re-engineered mobile task-force"/>
    <n v="7800"/>
    <n v="9289"/>
    <x v="1"/>
    <n v="119.08974358974358"/>
    <n v="131"/>
    <n v="70.908396946564892"/>
    <x v="2"/>
    <s v="AUD"/>
    <x v="478"/>
    <x v="484"/>
    <b v="0"/>
    <b v="0"/>
    <s v="film &amp; video/drama"/>
    <x v="4"/>
    <x v="6"/>
  </r>
  <r>
    <n v="511"/>
    <x v="503"/>
    <s v="User-centric intangible neural-net"/>
    <n v="147800"/>
    <n v="35498"/>
    <x v="0"/>
    <n v="24.017591339648174"/>
    <n v="362"/>
    <n v="98.060773480662988"/>
    <x v="1"/>
    <s v="USD"/>
    <x v="479"/>
    <x v="265"/>
    <b v="0"/>
    <b v="0"/>
    <s v="theater/plays"/>
    <x v="3"/>
    <x v="3"/>
  </r>
  <r>
    <n v="512"/>
    <x v="504"/>
    <s v="Organized explicit core"/>
    <n v="9100"/>
    <n v="12678"/>
    <x v="1"/>
    <n v="139.31868131868131"/>
    <n v="239"/>
    <n v="53.046025104602514"/>
    <x v="1"/>
    <s v="USD"/>
    <x v="480"/>
    <x v="485"/>
    <b v="0"/>
    <b v="1"/>
    <s v="games/video games"/>
    <x v="6"/>
    <x v="11"/>
  </r>
  <r>
    <n v="513"/>
    <x v="505"/>
    <s v="Synchronized 6thgeneration adapter"/>
    <n v="8300"/>
    <n v="3260"/>
    <x v="3"/>
    <n v="39.277108433734945"/>
    <n v="35"/>
    <n v="93.142857142857139"/>
    <x v="1"/>
    <s v="USD"/>
    <x v="180"/>
    <x v="486"/>
    <b v="0"/>
    <b v="0"/>
    <s v="film &amp; video/television"/>
    <x v="4"/>
    <x v="19"/>
  </r>
  <r>
    <n v="514"/>
    <x v="506"/>
    <s v="Centralized motivating capacity"/>
    <n v="138700"/>
    <n v="31123"/>
    <x v="3"/>
    <n v="22.439077144917089"/>
    <n v="528"/>
    <n v="58.945075757575758"/>
    <x v="5"/>
    <s v="CHF"/>
    <x v="481"/>
    <x v="412"/>
    <b v="0"/>
    <b v="1"/>
    <s v="music/rock"/>
    <x v="1"/>
    <x v="1"/>
  </r>
  <r>
    <n v="515"/>
    <x v="507"/>
    <s v="Phased 24hour flexibility"/>
    <n v="8600"/>
    <n v="4797"/>
    <x v="0"/>
    <n v="55.779069767441861"/>
    <n v="133"/>
    <n v="36.067669172932334"/>
    <x v="0"/>
    <s v="CAD"/>
    <x v="482"/>
    <x v="487"/>
    <b v="0"/>
    <b v="1"/>
    <s v="theater/plays"/>
    <x v="3"/>
    <x v="3"/>
  </r>
  <r>
    <n v="516"/>
    <x v="508"/>
    <s v="Exclusive 5thgeneration structure"/>
    <n v="125400"/>
    <n v="53324"/>
    <x v="0"/>
    <n v="42.523125996810208"/>
    <n v="846"/>
    <n v="63.030732860520096"/>
    <x v="1"/>
    <s v="USD"/>
    <x v="194"/>
    <x v="488"/>
    <b v="0"/>
    <b v="0"/>
    <s v="publishing/nonfiction"/>
    <x v="5"/>
    <x v="9"/>
  </r>
  <r>
    <n v="517"/>
    <x v="509"/>
    <s v="Multi-tiered maximized orchestration"/>
    <n v="5900"/>
    <n v="6608"/>
    <x v="1"/>
    <n v="112.00000000000001"/>
    <n v="78"/>
    <n v="84.717948717948715"/>
    <x v="1"/>
    <s v="USD"/>
    <x v="483"/>
    <x v="489"/>
    <b v="0"/>
    <b v="0"/>
    <s v="food/food trucks"/>
    <x v="0"/>
    <x v="0"/>
  </r>
  <r>
    <n v="518"/>
    <x v="510"/>
    <s v="Open-architected uniform instruction set"/>
    <n v="8800"/>
    <n v="622"/>
    <x v="0"/>
    <n v="7.0681818181818183"/>
    <n v="10"/>
    <n v="62.2"/>
    <x v="1"/>
    <s v="USD"/>
    <x v="484"/>
    <x v="442"/>
    <b v="0"/>
    <b v="1"/>
    <s v="film &amp; video/animation"/>
    <x v="4"/>
    <x v="10"/>
  </r>
  <r>
    <n v="519"/>
    <x v="511"/>
    <s v="Exclusive asymmetric analyzer"/>
    <n v="177700"/>
    <n v="180802"/>
    <x v="1"/>
    <n v="101.74563871693867"/>
    <n v="1773"/>
    <n v="101.97518330513255"/>
    <x v="1"/>
    <s v="USD"/>
    <x v="355"/>
    <x v="437"/>
    <b v="0"/>
    <b v="1"/>
    <s v="music/rock"/>
    <x v="1"/>
    <x v="1"/>
  </r>
  <r>
    <n v="520"/>
    <x v="512"/>
    <s v="Organic radical collaboration"/>
    <n v="800"/>
    <n v="3406"/>
    <x v="1"/>
    <n v="425.75"/>
    <n v="32"/>
    <n v="106.4375"/>
    <x v="1"/>
    <s v="USD"/>
    <x v="485"/>
    <x v="490"/>
    <b v="0"/>
    <b v="0"/>
    <s v="theater/plays"/>
    <x v="3"/>
    <x v="3"/>
  </r>
  <r>
    <n v="521"/>
    <x v="513"/>
    <s v="Function-based multi-state software"/>
    <n v="7600"/>
    <n v="11061"/>
    <x v="1"/>
    <n v="145.53947368421052"/>
    <n v="369"/>
    <n v="29.975609756097562"/>
    <x v="1"/>
    <s v="USD"/>
    <x v="486"/>
    <x v="491"/>
    <b v="0"/>
    <b v="1"/>
    <s v="film &amp; video/drama"/>
    <x v="4"/>
    <x v="6"/>
  </r>
  <r>
    <n v="522"/>
    <x v="514"/>
    <s v="Innovative static budgetary management"/>
    <n v="50500"/>
    <n v="16389"/>
    <x v="0"/>
    <n v="32.453465346534657"/>
    <n v="191"/>
    <n v="85.806282722513089"/>
    <x v="1"/>
    <s v="USD"/>
    <x v="487"/>
    <x v="163"/>
    <b v="0"/>
    <b v="0"/>
    <s v="film &amp; video/shorts"/>
    <x v="4"/>
    <x v="12"/>
  </r>
  <r>
    <n v="523"/>
    <x v="515"/>
    <s v="Triple-buffered holistic ability"/>
    <n v="900"/>
    <n v="6303"/>
    <x v="1"/>
    <n v="700.33333333333326"/>
    <n v="89"/>
    <n v="70.82022471910112"/>
    <x v="1"/>
    <s v="USD"/>
    <x v="488"/>
    <x v="492"/>
    <b v="0"/>
    <b v="0"/>
    <s v="film &amp; video/shorts"/>
    <x v="4"/>
    <x v="12"/>
  </r>
  <r>
    <n v="524"/>
    <x v="516"/>
    <s v="Diverse scalable superstructure"/>
    <n v="96700"/>
    <n v="81136"/>
    <x v="0"/>
    <n v="83.904860392967933"/>
    <n v="1979"/>
    <n v="40.998484082870135"/>
    <x v="1"/>
    <s v="USD"/>
    <x v="489"/>
    <x v="493"/>
    <b v="0"/>
    <b v="0"/>
    <s v="theater/plays"/>
    <x v="3"/>
    <x v="3"/>
  </r>
  <r>
    <n v="525"/>
    <x v="517"/>
    <s v="Balanced leadingedge data-warehouse"/>
    <n v="2100"/>
    <n v="1768"/>
    <x v="0"/>
    <n v="84.19047619047619"/>
    <n v="63"/>
    <n v="28.063492063492063"/>
    <x v="1"/>
    <s v="USD"/>
    <x v="490"/>
    <x v="494"/>
    <b v="0"/>
    <b v="0"/>
    <s v="technology/wearables"/>
    <x v="2"/>
    <x v="8"/>
  </r>
  <r>
    <n v="526"/>
    <x v="518"/>
    <s v="Digitized bandwidth-monitored open architecture"/>
    <n v="8300"/>
    <n v="12944"/>
    <x v="1"/>
    <n v="155.95180722891567"/>
    <n v="147"/>
    <n v="88.054421768707485"/>
    <x v="1"/>
    <s v="USD"/>
    <x v="312"/>
    <x v="495"/>
    <b v="0"/>
    <b v="1"/>
    <s v="theater/plays"/>
    <x v="3"/>
    <x v="3"/>
  </r>
  <r>
    <n v="527"/>
    <x v="519"/>
    <s v="Enterprise-wide intermediate portal"/>
    <n v="189200"/>
    <n v="188480"/>
    <x v="0"/>
    <n v="99.619450317124731"/>
    <n v="6080"/>
    <n v="31"/>
    <x v="0"/>
    <s v="CAD"/>
    <x v="491"/>
    <x v="496"/>
    <b v="0"/>
    <b v="0"/>
    <s v="film &amp; video/animation"/>
    <x v="4"/>
    <x v="10"/>
  </r>
  <r>
    <n v="528"/>
    <x v="520"/>
    <s v="Focused leadingedge matrix"/>
    <n v="9000"/>
    <n v="7227"/>
    <x v="0"/>
    <n v="80.300000000000011"/>
    <n v="80"/>
    <n v="90.337500000000006"/>
    <x v="4"/>
    <s v="GBP"/>
    <x v="492"/>
    <x v="497"/>
    <b v="0"/>
    <b v="0"/>
    <s v="music/indie rock"/>
    <x v="1"/>
    <x v="7"/>
  </r>
  <r>
    <n v="529"/>
    <x v="521"/>
    <s v="Seamless logistical encryption"/>
    <n v="5100"/>
    <n v="574"/>
    <x v="0"/>
    <n v="11.254901960784313"/>
    <n v="9"/>
    <n v="63.777777777777779"/>
    <x v="1"/>
    <s v="USD"/>
    <x v="493"/>
    <x v="180"/>
    <b v="0"/>
    <b v="0"/>
    <s v="games/video games"/>
    <x v="6"/>
    <x v="11"/>
  </r>
  <r>
    <n v="530"/>
    <x v="522"/>
    <s v="Stand-alone human-resource workforce"/>
    <n v="105000"/>
    <n v="96328"/>
    <x v="0"/>
    <n v="91.740952380952379"/>
    <n v="1784"/>
    <n v="53.995515695067262"/>
    <x v="1"/>
    <s v="USD"/>
    <x v="494"/>
    <x v="498"/>
    <b v="0"/>
    <b v="1"/>
    <s v="publishing/fiction"/>
    <x v="5"/>
    <x v="13"/>
  </r>
  <r>
    <n v="531"/>
    <x v="523"/>
    <s v="Automated zero tolerance implementation"/>
    <n v="186700"/>
    <n v="178338"/>
    <x v="2"/>
    <n v="95.521156936261391"/>
    <n v="3640"/>
    <n v="48.993956043956047"/>
    <x v="5"/>
    <s v="CHF"/>
    <x v="495"/>
    <x v="499"/>
    <b v="0"/>
    <b v="0"/>
    <s v="games/video games"/>
    <x v="6"/>
    <x v="11"/>
  </r>
  <r>
    <n v="532"/>
    <x v="524"/>
    <s v="Pre-emptive grid-enabled contingency"/>
    <n v="1600"/>
    <n v="8046"/>
    <x v="1"/>
    <n v="502.87499999999994"/>
    <n v="126"/>
    <n v="63.857142857142854"/>
    <x v="0"/>
    <s v="CAD"/>
    <x v="496"/>
    <x v="500"/>
    <b v="0"/>
    <b v="0"/>
    <s v="theater/plays"/>
    <x v="3"/>
    <x v="3"/>
  </r>
  <r>
    <n v="533"/>
    <x v="525"/>
    <s v="Multi-lateral didactic encoding"/>
    <n v="115600"/>
    <n v="184086"/>
    <x v="1"/>
    <n v="159.24394463667818"/>
    <n v="2218"/>
    <n v="82.996393146979258"/>
    <x v="4"/>
    <s v="GBP"/>
    <x v="497"/>
    <x v="50"/>
    <b v="0"/>
    <b v="0"/>
    <s v="music/indie rock"/>
    <x v="1"/>
    <x v="7"/>
  </r>
  <r>
    <n v="534"/>
    <x v="526"/>
    <s v="Self-enabling didactic orchestration"/>
    <n v="89100"/>
    <n v="13385"/>
    <x v="0"/>
    <n v="15.022446689113355"/>
    <n v="243"/>
    <n v="55.08230452674897"/>
    <x v="1"/>
    <s v="USD"/>
    <x v="498"/>
    <x v="501"/>
    <b v="0"/>
    <b v="1"/>
    <s v="film &amp; video/drama"/>
    <x v="4"/>
    <x v="6"/>
  </r>
  <r>
    <n v="535"/>
    <x v="527"/>
    <s v="Profit-focused 24/7 data-warehouse"/>
    <n v="2600"/>
    <n v="12533"/>
    <x v="1"/>
    <n v="482.03846153846149"/>
    <n v="202"/>
    <n v="62.044554455445542"/>
    <x v="6"/>
    <s v="EUR"/>
    <x v="499"/>
    <x v="502"/>
    <b v="0"/>
    <b v="1"/>
    <s v="theater/plays"/>
    <x v="3"/>
    <x v="3"/>
  </r>
  <r>
    <n v="536"/>
    <x v="528"/>
    <s v="Enhanced methodical middleware"/>
    <n v="9800"/>
    <n v="14697"/>
    <x v="1"/>
    <n v="149.96938775510205"/>
    <n v="140"/>
    <n v="104.97857142857143"/>
    <x v="6"/>
    <s v="EUR"/>
    <x v="500"/>
    <x v="52"/>
    <b v="0"/>
    <b v="0"/>
    <s v="publishing/fiction"/>
    <x v="5"/>
    <x v="13"/>
  </r>
  <r>
    <n v="537"/>
    <x v="529"/>
    <s v="Synchronized client-driven projection"/>
    <n v="84400"/>
    <n v="98935"/>
    <x v="1"/>
    <n v="117.22156398104266"/>
    <n v="1052"/>
    <n v="94.044676806083643"/>
    <x v="3"/>
    <s v="DKK"/>
    <x v="501"/>
    <x v="503"/>
    <b v="1"/>
    <b v="1"/>
    <s v="film &amp; video/documentary"/>
    <x v="4"/>
    <x v="4"/>
  </r>
  <r>
    <n v="538"/>
    <x v="530"/>
    <s v="Networked didactic time-frame"/>
    <n v="151300"/>
    <n v="57034"/>
    <x v="0"/>
    <n v="37.695968274950431"/>
    <n v="1296"/>
    <n v="44.007716049382715"/>
    <x v="1"/>
    <s v="USD"/>
    <x v="502"/>
    <x v="504"/>
    <b v="0"/>
    <b v="0"/>
    <s v="games/mobile games"/>
    <x v="6"/>
    <x v="20"/>
  </r>
  <r>
    <n v="539"/>
    <x v="531"/>
    <s v="Assimilated exuding toolset"/>
    <n v="9800"/>
    <n v="7120"/>
    <x v="0"/>
    <n v="72.653061224489804"/>
    <n v="77"/>
    <n v="92.467532467532465"/>
    <x v="1"/>
    <s v="USD"/>
    <x v="503"/>
    <x v="505"/>
    <b v="0"/>
    <b v="1"/>
    <s v="food/food trucks"/>
    <x v="0"/>
    <x v="0"/>
  </r>
  <r>
    <n v="540"/>
    <x v="532"/>
    <s v="Front-line client-server secured line"/>
    <n v="5300"/>
    <n v="14097"/>
    <x v="1"/>
    <n v="265.98113207547169"/>
    <n v="247"/>
    <n v="57.072874493927124"/>
    <x v="1"/>
    <s v="USD"/>
    <x v="504"/>
    <x v="506"/>
    <b v="0"/>
    <b v="0"/>
    <s v="photography/photography books"/>
    <x v="7"/>
    <x v="14"/>
  </r>
  <r>
    <n v="541"/>
    <x v="533"/>
    <s v="Polarized systemic Internet solution"/>
    <n v="178000"/>
    <n v="43086"/>
    <x v="0"/>
    <n v="24.205617977528089"/>
    <n v="395"/>
    <n v="109.07848101265823"/>
    <x v="6"/>
    <s v="EUR"/>
    <x v="505"/>
    <x v="507"/>
    <b v="0"/>
    <b v="0"/>
    <s v="games/mobile games"/>
    <x v="6"/>
    <x v="20"/>
  </r>
  <r>
    <n v="542"/>
    <x v="534"/>
    <s v="Profit-focused exuding moderator"/>
    <n v="77000"/>
    <n v="1930"/>
    <x v="0"/>
    <n v="2.5064935064935066"/>
    <n v="49"/>
    <n v="39.387755102040813"/>
    <x v="4"/>
    <s v="GBP"/>
    <x v="506"/>
    <x v="508"/>
    <b v="0"/>
    <b v="0"/>
    <s v="music/indie rock"/>
    <x v="1"/>
    <x v="7"/>
  </r>
  <r>
    <n v="543"/>
    <x v="535"/>
    <s v="Cross-group high-level moderator"/>
    <n v="84900"/>
    <n v="13864"/>
    <x v="0"/>
    <n v="16.329799764428738"/>
    <n v="180"/>
    <n v="77.022222222222226"/>
    <x v="1"/>
    <s v="USD"/>
    <x v="507"/>
    <x v="509"/>
    <b v="0"/>
    <b v="0"/>
    <s v="games/video games"/>
    <x v="6"/>
    <x v="11"/>
  </r>
  <r>
    <n v="544"/>
    <x v="536"/>
    <s v="Public-key 3rdgeneration system engine"/>
    <n v="2800"/>
    <n v="7742"/>
    <x v="1"/>
    <n v="276.5"/>
    <n v="84"/>
    <n v="92.166666666666671"/>
    <x v="1"/>
    <s v="USD"/>
    <x v="508"/>
    <x v="510"/>
    <b v="0"/>
    <b v="0"/>
    <s v="music/rock"/>
    <x v="1"/>
    <x v="1"/>
  </r>
  <r>
    <n v="545"/>
    <x v="537"/>
    <s v="Organized value-added access"/>
    <n v="184800"/>
    <n v="164109"/>
    <x v="0"/>
    <n v="88.803571428571431"/>
    <n v="2690"/>
    <n v="61.007063197026021"/>
    <x v="1"/>
    <s v="USD"/>
    <x v="509"/>
    <x v="511"/>
    <b v="0"/>
    <b v="0"/>
    <s v="theater/plays"/>
    <x v="3"/>
    <x v="3"/>
  </r>
  <r>
    <n v="546"/>
    <x v="538"/>
    <s v="Cloned global Graphical User Interface"/>
    <n v="4200"/>
    <n v="6870"/>
    <x v="1"/>
    <n v="163.57142857142856"/>
    <n v="88"/>
    <n v="78.068181818181813"/>
    <x v="1"/>
    <s v="USD"/>
    <x v="510"/>
    <x v="512"/>
    <b v="0"/>
    <b v="1"/>
    <s v="theater/plays"/>
    <x v="3"/>
    <x v="3"/>
  </r>
  <r>
    <n v="547"/>
    <x v="539"/>
    <s v="Focused solution-oriented matrix"/>
    <n v="1300"/>
    <n v="12597"/>
    <x v="1"/>
    <n v="969"/>
    <n v="156"/>
    <n v="80.75"/>
    <x v="1"/>
    <s v="USD"/>
    <x v="511"/>
    <x v="513"/>
    <b v="0"/>
    <b v="0"/>
    <s v="film &amp; video/drama"/>
    <x v="4"/>
    <x v="6"/>
  </r>
  <r>
    <n v="548"/>
    <x v="540"/>
    <s v="Monitored discrete toolset"/>
    <n v="66100"/>
    <n v="179074"/>
    <x v="1"/>
    <n v="270.91376701966715"/>
    <n v="2985"/>
    <n v="59.991289782244557"/>
    <x v="1"/>
    <s v="USD"/>
    <x v="512"/>
    <x v="514"/>
    <b v="0"/>
    <b v="0"/>
    <s v="theater/plays"/>
    <x v="3"/>
    <x v="3"/>
  </r>
  <r>
    <n v="549"/>
    <x v="541"/>
    <s v="Business-focused intermediate system engine"/>
    <n v="29500"/>
    <n v="83843"/>
    <x v="1"/>
    <n v="284.21355932203392"/>
    <n v="762"/>
    <n v="110.03018372703411"/>
    <x v="1"/>
    <s v="USD"/>
    <x v="513"/>
    <x v="515"/>
    <b v="0"/>
    <b v="0"/>
    <s v="technology/wearables"/>
    <x v="2"/>
    <x v="8"/>
  </r>
  <r>
    <n v="550"/>
    <x v="542"/>
    <s v="De-engineered disintermediate encoding"/>
    <n v="100"/>
    <n v="4"/>
    <x v="3"/>
    <n v="4"/>
    <n v="1"/>
    <n v="4"/>
    <x v="5"/>
    <s v="CHF"/>
    <x v="514"/>
    <x v="516"/>
    <b v="0"/>
    <b v="0"/>
    <s v="music/indie rock"/>
    <x v="1"/>
    <x v="7"/>
  </r>
  <r>
    <n v="551"/>
    <x v="543"/>
    <s v="Streamlined upward-trending analyzer"/>
    <n v="180100"/>
    <n v="105598"/>
    <x v="0"/>
    <n v="58.6329816768462"/>
    <n v="2779"/>
    <n v="37.99856063332134"/>
    <x v="2"/>
    <s v="AUD"/>
    <x v="515"/>
    <x v="517"/>
    <b v="0"/>
    <b v="1"/>
    <s v="technology/web"/>
    <x v="2"/>
    <x v="2"/>
  </r>
  <r>
    <n v="552"/>
    <x v="544"/>
    <s v="Distributed human-resource policy"/>
    <n v="9000"/>
    <n v="8866"/>
    <x v="0"/>
    <n v="98.51111111111112"/>
    <n v="92"/>
    <n v="96.369565217391298"/>
    <x v="1"/>
    <s v="USD"/>
    <x v="516"/>
    <x v="518"/>
    <b v="0"/>
    <b v="0"/>
    <s v="theater/plays"/>
    <x v="3"/>
    <x v="3"/>
  </r>
  <r>
    <n v="553"/>
    <x v="545"/>
    <s v="De-engineered 5thgeneration contingency"/>
    <n v="170600"/>
    <n v="75022"/>
    <x v="0"/>
    <n v="43.975381008206334"/>
    <n v="1028"/>
    <n v="72.978599221789878"/>
    <x v="1"/>
    <s v="USD"/>
    <x v="517"/>
    <x v="519"/>
    <b v="0"/>
    <b v="0"/>
    <s v="music/rock"/>
    <x v="1"/>
    <x v="1"/>
  </r>
  <r>
    <n v="554"/>
    <x v="546"/>
    <s v="Multi-channeled upward-trending application"/>
    <n v="9500"/>
    <n v="14408"/>
    <x v="1"/>
    <n v="151.66315789473683"/>
    <n v="554"/>
    <n v="26.007220216606498"/>
    <x v="0"/>
    <s v="CAD"/>
    <x v="518"/>
    <x v="520"/>
    <b v="0"/>
    <b v="0"/>
    <s v="music/indie rock"/>
    <x v="1"/>
    <x v="7"/>
  </r>
  <r>
    <n v="555"/>
    <x v="547"/>
    <s v="Organic maximized database"/>
    <n v="6300"/>
    <n v="14089"/>
    <x v="1"/>
    <n v="223.63492063492063"/>
    <n v="135"/>
    <n v="104.36296296296297"/>
    <x v="3"/>
    <s v="DKK"/>
    <x v="519"/>
    <x v="219"/>
    <b v="0"/>
    <b v="0"/>
    <s v="music/rock"/>
    <x v="1"/>
    <x v="1"/>
  </r>
  <r>
    <n v="556"/>
    <x v="195"/>
    <s v="Grass-roots 24/7 attitude"/>
    <n v="5200"/>
    <n v="12467"/>
    <x v="1"/>
    <n v="239.75"/>
    <n v="122"/>
    <n v="102.18852459016394"/>
    <x v="1"/>
    <s v="USD"/>
    <x v="520"/>
    <x v="521"/>
    <b v="0"/>
    <b v="1"/>
    <s v="publishing/translations"/>
    <x v="5"/>
    <x v="18"/>
  </r>
  <r>
    <n v="557"/>
    <x v="548"/>
    <s v="Team-oriented global strategy"/>
    <n v="6000"/>
    <n v="11960"/>
    <x v="1"/>
    <n v="199.33333333333334"/>
    <n v="221"/>
    <n v="54.117647058823529"/>
    <x v="1"/>
    <s v="USD"/>
    <x v="521"/>
    <x v="522"/>
    <b v="0"/>
    <b v="1"/>
    <s v="film &amp; video/science fiction"/>
    <x v="4"/>
    <x v="22"/>
  </r>
  <r>
    <n v="558"/>
    <x v="549"/>
    <s v="Enhanced client-driven capacity"/>
    <n v="5800"/>
    <n v="7966"/>
    <x v="1"/>
    <n v="137.34482758620689"/>
    <n v="126"/>
    <n v="63.222222222222221"/>
    <x v="1"/>
    <s v="USD"/>
    <x v="522"/>
    <x v="523"/>
    <b v="0"/>
    <b v="0"/>
    <s v="theater/plays"/>
    <x v="3"/>
    <x v="3"/>
  </r>
  <r>
    <n v="559"/>
    <x v="550"/>
    <s v="Exclusive systematic productivity"/>
    <n v="105300"/>
    <n v="106321"/>
    <x v="1"/>
    <n v="100.9696106362773"/>
    <n v="1022"/>
    <n v="104.03228962818004"/>
    <x v="1"/>
    <s v="USD"/>
    <x v="523"/>
    <x v="524"/>
    <b v="0"/>
    <b v="0"/>
    <s v="theater/plays"/>
    <x v="3"/>
    <x v="3"/>
  </r>
  <r>
    <n v="560"/>
    <x v="551"/>
    <s v="Re-engineered radical policy"/>
    <n v="20000"/>
    <n v="158832"/>
    <x v="1"/>
    <n v="794.16"/>
    <n v="3177"/>
    <n v="49.994334277620396"/>
    <x v="1"/>
    <s v="USD"/>
    <x v="524"/>
    <x v="348"/>
    <b v="0"/>
    <b v="0"/>
    <s v="film &amp; video/animation"/>
    <x v="4"/>
    <x v="10"/>
  </r>
  <r>
    <n v="561"/>
    <x v="552"/>
    <s v="Down-sized logistical adapter"/>
    <n v="3000"/>
    <n v="11091"/>
    <x v="1"/>
    <n v="369.7"/>
    <n v="198"/>
    <n v="56.015151515151516"/>
    <x v="5"/>
    <s v="CHF"/>
    <x v="525"/>
    <x v="280"/>
    <b v="0"/>
    <b v="0"/>
    <s v="theater/plays"/>
    <x v="3"/>
    <x v="3"/>
  </r>
  <r>
    <n v="562"/>
    <x v="553"/>
    <s v="Configurable bandwidth-monitored throughput"/>
    <n v="9900"/>
    <n v="1269"/>
    <x v="0"/>
    <n v="12.818181818181817"/>
    <n v="26"/>
    <n v="48.807692307692307"/>
    <x v="5"/>
    <s v="CHF"/>
    <x v="188"/>
    <x v="525"/>
    <b v="0"/>
    <b v="0"/>
    <s v="music/rock"/>
    <x v="1"/>
    <x v="1"/>
  </r>
  <r>
    <n v="563"/>
    <x v="554"/>
    <s v="Optional tangible pricing structure"/>
    <n v="3700"/>
    <n v="5107"/>
    <x v="1"/>
    <n v="138.02702702702703"/>
    <n v="85"/>
    <n v="60.082352941176474"/>
    <x v="2"/>
    <s v="AUD"/>
    <x v="526"/>
    <x v="526"/>
    <b v="0"/>
    <b v="0"/>
    <s v="film &amp; video/documentary"/>
    <x v="4"/>
    <x v="4"/>
  </r>
  <r>
    <n v="564"/>
    <x v="555"/>
    <s v="Organic high-level implementation"/>
    <n v="168700"/>
    <n v="141393"/>
    <x v="0"/>
    <n v="83.813278008298752"/>
    <n v="1790"/>
    <n v="78.990502793296088"/>
    <x v="1"/>
    <s v="USD"/>
    <x v="527"/>
    <x v="527"/>
    <b v="0"/>
    <b v="0"/>
    <s v="theater/plays"/>
    <x v="3"/>
    <x v="3"/>
  </r>
  <r>
    <n v="565"/>
    <x v="556"/>
    <s v="Decentralized logistical collaboration"/>
    <n v="94900"/>
    <n v="194166"/>
    <x v="1"/>
    <n v="204.60063224446787"/>
    <n v="3596"/>
    <n v="53.99499443826474"/>
    <x v="1"/>
    <s v="USD"/>
    <x v="528"/>
    <x v="528"/>
    <b v="0"/>
    <b v="0"/>
    <s v="theater/plays"/>
    <x v="3"/>
    <x v="3"/>
  </r>
  <r>
    <n v="566"/>
    <x v="557"/>
    <s v="Advanced content-based installation"/>
    <n v="9300"/>
    <n v="4124"/>
    <x v="0"/>
    <n v="44.344086021505376"/>
    <n v="37"/>
    <n v="111.45945945945945"/>
    <x v="1"/>
    <s v="USD"/>
    <x v="522"/>
    <x v="529"/>
    <b v="0"/>
    <b v="1"/>
    <s v="music/electric music"/>
    <x v="1"/>
    <x v="5"/>
  </r>
  <r>
    <n v="567"/>
    <x v="558"/>
    <s v="Distributed high-level open architecture"/>
    <n v="6800"/>
    <n v="14865"/>
    <x v="1"/>
    <n v="218.60294117647058"/>
    <n v="244"/>
    <n v="60.922131147540981"/>
    <x v="1"/>
    <s v="USD"/>
    <x v="529"/>
    <x v="360"/>
    <b v="0"/>
    <b v="0"/>
    <s v="music/rock"/>
    <x v="1"/>
    <x v="1"/>
  </r>
  <r>
    <n v="568"/>
    <x v="559"/>
    <s v="Synergized zero tolerance help-desk"/>
    <n v="72400"/>
    <n v="134688"/>
    <x v="1"/>
    <n v="186.03314917127071"/>
    <n v="5180"/>
    <n v="26.0015444015444"/>
    <x v="1"/>
    <s v="USD"/>
    <x v="530"/>
    <x v="254"/>
    <b v="0"/>
    <b v="0"/>
    <s v="theater/plays"/>
    <x v="3"/>
    <x v="3"/>
  </r>
  <r>
    <n v="569"/>
    <x v="560"/>
    <s v="Extended multi-tasking definition"/>
    <n v="20100"/>
    <n v="47705"/>
    <x v="1"/>
    <n v="237.33830845771143"/>
    <n v="589"/>
    <n v="80.993208828522924"/>
    <x v="6"/>
    <s v="EUR"/>
    <x v="531"/>
    <x v="530"/>
    <b v="0"/>
    <b v="0"/>
    <s v="film &amp; video/animation"/>
    <x v="4"/>
    <x v="10"/>
  </r>
  <r>
    <n v="570"/>
    <x v="561"/>
    <s v="Realigned uniform knowledge user"/>
    <n v="31200"/>
    <n v="95364"/>
    <x v="1"/>
    <n v="305.65384615384613"/>
    <n v="2725"/>
    <n v="34.995963302752294"/>
    <x v="1"/>
    <s v="USD"/>
    <x v="515"/>
    <x v="531"/>
    <b v="0"/>
    <b v="1"/>
    <s v="music/rock"/>
    <x v="1"/>
    <x v="1"/>
  </r>
  <r>
    <n v="571"/>
    <x v="562"/>
    <s v="Monitored grid-enabled model"/>
    <n v="3500"/>
    <n v="3295"/>
    <x v="0"/>
    <n v="94.142857142857139"/>
    <n v="35"/>
    <n v="94.142857142857139"/>
    <x v="6"/>
    <s v="EUR"/>
    <x v="532"/>
    <x v="532"/>
    <b v="0"/>
    <b v="0"/>
    <s v="film &amp; video/shorts"/>
    <x v="4"/>
    <x v="12"/>
  </r>
  <r>
    <n v="572"/>
    <x v="563"/>
    <s v="Assimilated actuating policy"/>
    <n v="9000"/>
    <n v="4896"/>
    <x v="3"/>
    <n v="54.400000000000006"/>
    <n v="94"/>
    <n v="52.085106382978722"/>
    <x v="1"/>
    <s v="USD"/>
    <x v="533"/>
    <x v="533"/>
    <b v="0"/>
    <b v="1"/>
    <s v="music/rock"/>
    <x v="1"/>
    <x v="1"/>
  </r>
  <r>
    <n v="573"/>
    <x v="564"/>
    <s v="Total incremental productivity"/>
    <n v="6700"/>
    <n v="7496"/>
    <x v="1"/>
    <n v="111.88059701492537"/>
    <n v="300"/>
    <n v="24.986666666666668"/>
    <x v="1"/>
    <s v="USD"/>
    <x v="409"/>
    <x v="534"/>
    <b v="0"/>
    <b v="0"/>
    <s v="journalism/audio"/>
    <x v="8"/>
    <x v="23"/>
  </r>
  <r>
    <n v="574"/>
    <x v="565"/>
    <s v="Adaptive local task-force"/>
    <n v="2700"/>
    <n v="9967"/>
    <x v="1"/>
    <n v="369.14814814814815"/>
    <n v="144"/>
    <n v="69.215277777777771"/>
    <x v="1"/>
    <s v="USD"/>
    <x v="534"/>
    <x v="535"/>
    <b v="0"/>
    <b v="1"/>
    <s v="food/food trucks"/>
    <x v="0"/>
    <x v="0"/>
  </r>
  <r>
    <n v="575"/>
    <x v="566"/>
    <s v="Universal zero-defect concept"/>
    <n v="83300"/>
    <n v="52421"/>
    <x v="0"/>
    <n v="62.930372148859547"/>
    <n v="558"/>
    <n v="93.944444444444443"/>
    <x v="1"/>
    <s v="USD"/>
    <x v="53"/>
    <x v="536"/>
    <b v="0"/>
    <b v="1"/>
    <s v="theater/plays"/>
    <x v="3"/>
    <x v="3"/>
  </r>
  <r>
    <n v="576"/>
    <x v="567"/>
    <s v="Object-based bottom-line superstructure"/>
    <n v="9700"/>
    <n v="6298"/>
    <x v="0"/>
    <n v="64.927835051546396"/>
    <n v="64"/>
    <n v="98.40625"/>
    <x v="1"/>
    <s v="USD"/>
    <x v="535"/>
    <x v="537"/>
    <b v="0"/>
    <b v="0"/>
    <s v="theater/plays"/>
    <x v="3"/>
    <x v="3"/>
  </r>
  <r>
    <n v="577"/>
    <x v="568"/>
    <s v="Adaptive 24hour projection"/>
    <n v="8200"/>
    <n v="1546"/>
    <x v="3"/>
    <n v="18.853658536585368"/>
    <n v="37"/>
    <n v="41.783783783783782"/>
    <x v="1"/>
    <s v="USD"/>
    <x v="536"/>
    <x v="538"/>
    <b v="0"/>
    <b v="0"/>
    <s v="music/jazz"/>
    <x v="1"/>
    <x v="17"/>
  </r>
  <r>
    <n v="578"/>
    <x v="569"/>
    <s v="Sharable radical toolset"/>
    <n v="96500"/>
    <n v="16168"/>
    <x v="0"/>
    <n v="16.754404145077721"/>
    <n v="245"/>
    <n v="65.991836734693877"/>
    <x v="1"/>
    <s v="USD"/>
    <x v="537"/>
    <x v="539"/>
    <b v="0"/>
    <b v="0"/>
    <s v="film &amp; video/science fiction"/>
    <x v="4"/>
    <x v="22"/>
  </r>
  <r>
    <n v="579"/>
    <x v="570"/>
    <s v="Focused multimedia knowledgebase"/>
    <n v="6200"/>
    <n v="6269"/>
    <x v="1"/>
    <n v="101.11290322580646"/>
    <n v="87"/>
    <n v="72.05747126436782"/>
    <x v="1"/>
    <s v="USD"/>
    <x v="538"/>
    <x v="540"/>
    <b v="0"/>
    <b v="0"/>
    <s v="music/jazz"/>
    <x v="1"/>
    <x v="17"/>
  </r>
  <r>
    <n v="580"/>
    <x v="251"/>
    <s v="Seamless 6thgeneration extranet"/>
    <n v="43800"/>
    <n v="149578"/>
    <x v="1"/>
    <n v="341.5022831050228"/>
    <n v="3116"/>
    <n v="48.003209242618745"/>
    <x v="1"/>
    <s v="USD"/>
    <x v="539"/>
    <x v="541"/>
    <b v="0"/>
    <b v="0"/>
    <s v="theater/plays"/>
    <x v="3"/>
    <x v="3"/>
  </r>
  <r>
    <n v="581"/>
    <x v="571"/>
    <s v="Sharable mobile knowledgebase"/>
    <n v="6000"/>
    <n v="3841"/>
    <x v="0"/>
    <n v="64.016666666666666"/>
    <n v="71"/>
    <n v="54.098591549295776"/>
    <x v="1"/>
    <s v="USD"/>
    <x v="540"/>
    <x v="542"/>
    <b v="0"/>
    <b v="0"/>
    <s v="technology/web"/>
    <x v="2"/>
    <x v="2"/>
  </r>
  <r>
    <n v="582"/>
    <x v="572"/>
    <s v="Cross-group global system engine"/>
    <n v="8700"/>
    <n v="4531"/>
    <x v="0"/>
    <n v="52.080459770114942"/>
    <n v="42"/>
    <n v="107.88095238095238"/>
    <x v="1"/>
    <s v="USD"/>
    <x v="505"/>
    <x v="543"/>
    <b v="0"/>
    <b v="1"/>
    <s v="games/video games"/>
    <x v="6"/>
    <x v="11"/>
  </r>
  <r>
    <n v="583"/>
    <x v="573"/>
    <s v="Centralized clear-thinking conglomeration"/>
    <n v="18900"/>
    <n v="60934"/>
    <x v="1"/>
    <n v="322.40211640211641"/>
    <n v="909"/>
    <n v="67.034103410341032"/>
    <x v="1"/>
    <s v="USD"/>
    <x v="541"/>
    <x v="544"/>
    <b v="0"/>
    <b v="0"/>
    <s v="film &amp; video/documentary"/>
    <x v="4"/>
    <x v="4"/>
  </r>
  <r>
    <n v="584"/>
    <x v="8"/>
    <s v="De-engineered cohesive system engine"/>
    <n v="86400"/>
    <n v="103255"/>
    <x v="1"/>
    <n v="119.50810185185186"/>
    <n v="1613"/>
    <n v="64.01425914445133"/>
    <x v="1"/>
    <s v="USD"/>
    <x v="542"/>
    <x v="545"/>
    <b v="0"/>
    <b v="0"/>
    <s v="technology/web"/>
    <x v="2"/>
    <x v="2"/>
  </r>
  <r>
    <n v="585"/>
    <x v="574"/>
    <s v="Reactive analyzing function"/>
    <n v="8900"/>
    <n v="13065"/>
    <x v="1"/>
    <n v="146.79775280898878"/>
    <n v="136"/>
    <n v="96.066176470588232"/>
    <x v="1"/>
    <s v="USD"/>
    <x v="543"/>
    <x v="546"/>
    <b v="0"/>
    <b v="0"/>
    <s v="publishing/translations"/>
    <x v="5"/>
    <x v="18"/>
  </r>
  <r>
    <n v="586"/>
    <x v="575"/>
    <s v="Robust hybrid budgetary management"/>
    <n v="700"/>
    <n v="6654"/>
    <x v="1"/>
    <n v="950.57142857142856"/>
    <n v="130"/>
    <n v="51.184615384615384"/>
    <x v="1"/>
    <s v="USD"/>
    <x v="544"/>
    <x v="547"/>
    <b v="0"/>
    <b v="0"/>
    <s v="music/rock"/>
    <x v="1"/>
    <x v="1"/>
  </r>
  <r>
    <n v="587"/>
    <x v="576"/>
    <s v="Open-source analyzing monitoring"/>
    <n v="9400"/>
    <n v="6852"/>
    <x v="0"/>
    <n v="72.893617021276597"/>
    <n v="156"/>
    <n v="43.92307692307692"/>
    <x v="0"/>
    <s v="CAD"/>
    <x v="35"/>
    <x v="548"/>
    <b v="0"/>
    <b v="1"/>
    <s v="food/food trucks"/>
    <x v="0"/>
    <x v="0"/>
  </r>
  <r>
    <n v="588"/>
    <x v="577"/>
    <s v="Up-sized discrete firmware"/>
    <n v="157600"/>
    <n v="124517"/>
    <x v="0"/>
    <n v="79.008248730964468"/>
    <n v="1368"/>
    <n v="91.021198830409361"/>
    <x v="4"/>
    <s v="GBP"/>
    <x v="152"/>
    <x v="298"/>
    <b v="0"/>
    <b v="0"/>
    <s v="theater/plays"/>
    <x v="3"/>
    <x v="3"/>
  </r>
  <r>
    <n v="589"/>
    <x v="578"/>
    <s v="Exclusive intangible extranet"/>
    <n v="7900"/>
    <n v="5113"/>
    <x v="0"/>
    <n v="64.721518987341781"/>
    <n v="102"/>
    <n v="50.127450980392155"/>
    <x v="1"/>
    <s v="USD"/>
    <x v="545"/>
    <x v="549"/>
    <b v="0"/>
    <b v="0"/>
    <s v="film &amp; video/documentary"/>
    <x v="4"/>
    <x v="4"/>
  </r>
  <r>
    <n v="590"/>
    <x v="579"/>
    <s v="Synergized analyzing process improvement"/>
    <n v="7100"/>
    <n v="5824"/>
    <x v="0"/>
    <n v="82.028169014084511"/>
    <n v="86"/>
    <n v="67.720930232558146"/>
    <x v="2"/>
    <s v="AUD"/>
    <x v="546"/>
    <x v="550"/>
    <b v="0"/>
    <b v="0"/>
    <s v="publishing/radio &amp; podcasts"/>
    <x v="5"/>
    <x v="15"/>
  </r>
  <r>
    <n v="591"/>
    <x v="580"/>
    <s v="Realigned dedicated system engine"/>
    <n v="600"/>
    <n v="6226"/>
    <x v="1"/>
    <n v="1037.6666666666667"/>
    <n v="102"/>
    <n v="61.03921568627451"/>
    <x v="1"/>
    <s v="USD"/>
    <x v="547"/>
    <x v="551"/>
    <b v="0"/>
    <b v="0"/>
    <s v="games/video games"/>
    <x v="6"/>
    <x v="11"/>
  </r>
  <r>
    <n v="592"/>
    <x v="581"/>
    <s v="Object-based bandwidth-monitored concept"/>
    <n v="156800"/>
    <n v="20243"/>
    <x v="0"/>
    <n v="12.910076530612244"/>
    <n v="253"/>
    <n v="80.011857707509876"/>
    <x v="1"/>
    <s v="USD"/>
    <x v="548"/>
    <x v="552"/>
    <b v="0"/>
    <b v="0"/>
    <s v="theater/plays"/>
    <x v="3"/>
    <x v="3"/>
  </r>
  <r>
    <n v="593"/>
    <x v="582"/>
    <s v="Ameliorated client-driven open system"/>
    <n v="121600"/>
    <n v="188288"/>
    <x v="1"/>
    <n v="154.84210526315789"/>
    <n v="4006"/>
    <n v="47.001497753369947"/>
    <x v="1"/>
    <s v="USD"/>
    <x v="549"/>
    <x v="238"/>
    <b v="0"/>
    <b v="0"/>
    <s v="film &amp; video/animation"/>
    <x v="4"/>
    <x v="10"/>
  </r>
  <r>
    <n v="594"/>
    <x v="583"/>
    <s v="Upgradable leadingedge Local Area Network"/>
    <n v="157300"/>
    <n v="11167"/>
    <x v="0"/>
    <n v="7.0991735537190088"/>
    <n v="157"/>
    <n v="71.127388535031841"/>
    <x v="1"/>
    <s v="USD"/>
    <x v="550"/>
    <x v="553"/>
    <b v="0"/>
    <b v="1"/>
    <s v="theater/plays"/>
    <x v="3"/>
    <x v="3"/>
  </r>
  <r>
    <n v="595"/>
    <x v="584"/>
    <s v="Customizable intermediate data-warehouse"/>
    <n v="70300"/>
    <n v="146595"/>
    <x v="1"/>
    <n v="208.52773826458036"/>
    <n v="1629"/>
    <n v="89.99079189686924"/>
    <x v="1"/>
    <s v="USD"/>
    <x v="551"/>
    <x v="554"/>
    <b v="0"/>
    <b v="1"/>
    <s v="theater/plays"/>
    <x v="3"/>
    <x v="3"/>
  </r>
  <r>
    <n v="596"/>
    <x v="585"/>
    <s v="Managed optimizing archive"/>
    <n v="7900"/>
    <n v="7875"/>
    <x v="0"/>
    <n v="99.683544303797461"/>
    <n v="183"/>
    <n v="43.032786885245905"/>
    <x v="1"/>
    <s v="USD"/>
    <x v="552"/>
    <x v="496"/>
    <b v="0"/>
    <b v="1"/>
    <s v="film &amp; video/drama"/>
    <x v="4"/>
    <x v="6"/>
  </r>
  <r>
    <n v="597"/>
    <x v="586"/>
    <s v="Diverse systematic projection"/>
    <n v="73800"/>
    <n v="148779"/>
    <x v="1"/>
    <n v="201.59756097560978"/>
    <n v="2188"/>
    <n v="67.997714808043881"/>
    <x v="1"/>
    <s v="USD"/>
    <x v="462"/>
    <x v="555"/>
    <b v="0"/>
    <b v="0"/>
    <s v="theater/plays"/>
    <x v="3"/>
    <x v="3"/>
  </r>
  <r>
    <n v="598"/>
    <x v="587"/>
    <s v="Up-sized web-enabled info-mediaries"/>
    <n v="108500"/>
    <n v="175868"/>
    <x v="1"/>
    <n v="162.09032258064516"/>
    <n v="2409"/>
    <n v="73.004566210045667"/>
    <x v="6"/>
    <s v="EUR"/>
    <x v="553"/>
    <x v="556"/>
    <b v="0"/>
    <b v="0"/>
    <s v="music/rock"/>
    <x v="1"/>
    <x v="1"/>
  </r>
  <r>
    <n v="599"/>
    <x v="588"/>
    <s v="Persevering optimizing Graphical User Interface"/>
    <n v="140300"/>
    <n v="5112"/>
    <x v="0"/>
    <n v="3.6436208125445471"/>
    <n v="82"/>
    <n v="62.341463414634148"/>
    <x v="3"/>
    <s v="DKK"/>
    <x v="554"/>
    <x v="557"/>
    <b v="0"/>
    <b v="0"/>
    <s v="film &amp; video/documentary"/>
    <x v="4"/>
    <x v="4"/>
  </r>
  <r>
    <n v="600"/>
    <x v="589"/>
    <s v="Cross-platform tertiary array"/>
    <n v="100"/>
    <n v="5"/>
    <x v="0"/>
    <n v="5"/>
    <n v="1"/>
    <n v="5"/>
    <x v="4"/>
    <s v="GBP"/>
    <x v="555"/>
    <x v="558"/>
    <b v="0"/>
    <b v="0"/>
    <s v="food/food trucks"/>
    <x v="0"/>
    <x v="0"/>
  </r>
  <r>
    <n v="601"/>
    <x v="590"/>
    <s v="Inverse neutral structure"/>
    <n v="6300"/>
    <n v="13018"/>
    <x v="1"/>
    <n v="206.63492063492063"/>
    <n v="194"/>
    <n v="67.103092783505161"/>
    <x v="1"/>
    <s v="USD"/>
    <x v="548"/>
    <x v="559"/>
    <b v="1"/>
    <b v="0"/>
    <s v="technology/wearables"/>
    <x v="2"/>
    <x v="8"/>
  </r>
  <r>
    <n v="602"/>
    <x v="591"/>
    <s v="Quality-focused system-worthy support"/>
    <n v="71100"/>
    <n v="91176"/>
    <x v="1"/>
    <n v="128.23628691983123"/>
    <n v="1140"/>
    <n v="79.978947368421046"/>
    <x v="1"/>
    <s v="USD"/>
    <x v="62"/>
    <x v="560"/>
    <b v="0"/>
    <b v="0"/>
    <s v="theater/plays"/>
    <x v="3"/>
    <x v="3"/>
  </r>
  <r>
    <n v="603"/>
    <x v="592"/>
    <s v="Vision-oriented 5thgeneration array"/>
    <n v="5300"/>
    <n v="6342"/>
    <x v="1"/>
    <n v="119.66037735849055"/>
    <n v="102"/>
    <n v="62.176470588235297"/>
    <x v="1"/>
    <s v="USD"/>
    <x v="556"/>
    <x v="561"/>
    <b v="0"/>
    <b v="0"/>
    <s v="theater/plays"/>
    <x v="3"/>
    <x v="3"/>
  </r>
  <r>
    <n v="604"/>
    <x v="593"/>
    <s v="Cross-platform logistical circuit"/>
    <n v="88700"/>
    <n v="151438"/>
    <x v="1"/>
    <n v="170.73055242390078"/>
    <n v="2857"/>
    <n v="53.005950297514879"/>
    <x v="1"/>
    <s v="USD"/>
    <x v="557"/>
    <x v="562"/>
    <b v="0"/>
    <b v="0"/>
    <s v="theater/plays"/>
    <x v="3"/>
    <x v="3"/>
  </r>
  <r>
    <n v="605"/>
    <x v="594"/>
    <s v="Profound solution-oriented matrix"/>
    <n v="3300"/>
    <n v="6178"/>
    <x v="1"/>
    <n v="187.21212121212122"/>
    <n v="107"/>
    <n v="57.738317757009348"/>
    <x v="1"/>
    <s v="USD"/>
    <x v="27"/>
    <x v="563"/>
    <b v="0"/>
    <b v="0"/>
    <s v="publishing/nonfiction"/>
    <x v="5"/>
    <x v="9"/>
  </r>
  <r>
    <n v="606"/>
    <x v="595"/>
    <s v="Extended asynchronous initiative"/>
    <n v="3400"/>
    <n v="6405"/>
    <x v="1"/>
    <n v="188.38235294117646"/>
    <n v="160"/>
    <n v="40.03125"/>
    <x v="4"/>
    <s v="GBP"/>
    <x v="558"/>
    <x v="529"/>
    <b v="0"/>
    <b v="0"/>
    <s v="music/rock"/>
    <x v="1"/>
    <x v="1"/>
  </r>
  <r>
    <n v="607"/>
    <x v="596"/>
    <s v="Fundamental needs-based frame"/>
    <n v="137600"/>
    <n v="180667"/>
    <x v="1"/>
    <n v="131.29869186046511"/>
    <n v="2230"/>
    <n v="81.016591928251117"/>
    <x v="1"/>
    <s v="USD"/>
    <x v="559"/>
    <x v="564"/>
    <b v="0"/>
    <b v="0"/>
    <s v="food/food trucks"/>
    <x v="0"/>
    <x v="0"/>
  </r>
  <r>
    <n v="608"/>
    <x v="597"/>
    <s v="Compatible full-range leverage"/>
    <n v="3900"/>
    <n v="11075"/>
    <x v="1"/>
    <n v="283.97435897435901"/>
    <n v="316"/>
    <n v="35.047468354430379"/>
    <x v="1"/>
    <s v="USD"/>
    <x v="426"/>
    <x v="565"/>
    <b v="0"/>
    <b v="1"/>
    <s v="music/jazz"/>
    <x v="1"/>
    <x v="17"/>
  </r>
  <r>
    <n v="609"/>
    <x v="598"/>
    <s v="Upgradable holistic system engine"/>
    <n v="10000"/>
    <n v="12042"/>
    <x v="1"/>
    <n v="120.41999999999999"/>
    <n v="117"/>
    <n v="102.92307692307692"/>
    <x v="1"/>
    <s v="USD"/>
    <x v="560"/>
    <x v="566"/>
    <b v="0"/>
    <b v="0"/>
    <s v="film &amp; video/science fiction"/>
    <x v="4"/>
    <x v="22"/>
  </r>
  <r>
    <n v="610"/>
    <x v="599"/>
    <s v="Stand-alone multi-state data-warehouse"/>
    <n v="42800"/>
    <n v="179356"/>
    <x v="1"/>
    <n v="419.0560747663551"/>
    <n v="6406"/>
    <n v="27.998126756166094"/>
    <x v="1"/>
    <s v="USD"/>
    <x v="561"/>
    <x v="567"/>
    <b v="0"/>
    <b v="0"/>
    <s v="theater/plays"/>
    <x v="3"/>
    <x v="3"/>
  </r>
  <r>
    <n v="611"/>
    <x v="600"/>
    <s v="Multi-lateral maximized core"/>
    <n v="8200"/>
    <n v="1136"/>
    <x v="3"/>
    <n v="13.853658536585368"/>
    <n v="15"/>
    <n v="75.733333333333334"/>
    <x v="1"/>
    <s v="USD"/>
    <x v="562"/>
    <x v="568"/>
    <b v="0"/>
    <b v="0"/>
    <s v="theater/plays"/>
    <x v="3"/>
    <x v="3"/>
  </r>
  <r>
    <n v="612"/>
    <x v="601"/>
    <s v="Innovative holistic hub"/>
    <n v="6200"/>
    <n v="8645"/>
    <x v="1"/>
    <n v="139.43548387096774"/>
    <n v="192"/>
    <n v="45.026041666666664"/>
    <x v="1"/>
    <s v="USD"/>
    <x v="563"/>
    <x v="569"/>
    <b v="0"/>
    <b v="0"/>
    <s v="music/electric music"/>
    <x v="1"/>
    <x v="5"/>
  </r>
  <r>
    <n v="613"/>
    <x v="602"/>
    <s v="Reverse-engineered 24/7 methodology"/>
    <n v="1100"/>
    <n v="1914"/>
    <x v="1"/>
    <n v="174"/>
    <n v="26"/>
    <n v="73.615384615384613"/>
    <x v="0"/>
    <s v="CAD"/>
    <x v="564"/>
    <x v="570"/>
    <b v="0"/>
    <b v="0"/>
    <s v="theater/plays"/>
    <x v="3"/>
    <x v="3"/>
  </r>
  <r>
    <n v="614"/>
    <x v="603"/>
    <s v="Business-focused dynamic info-mediaries"/>
    <n v="26500"/>
    <n v="41205"/>
    <x v="1"/>
    <n v="155.49056603773585"/>
    <n v="723"/>
    <n v="56.991701244813278"/>
    <x v="1"/>
    <s v="USD"/>
    <x v="565"/>
    <x v="571"/>
    <b v="0"/>
    <b v="0"/>
    <s v="theater/plays"/>
    <x v="3"/>
    <x v="3"/>
  </r>
  <r>
    <n v="615"/>
    <x v="604"/>
    <s v="Digitized clear-thinking installation"/>
    <n v="8500"/>
    <n v="14488"/>
    <x v="1"/>
    <n v="170.44705882352943"/>
    <n v="170"/>
    <n v="85.223529411764702"/>
    <x v="6"/>
    <s v="EUR"/>
    <x v="566"/>
    <x v="572"/>
    <b v="0"/>
    <b v="0"/>
    <s v="theater/plays"/>
    <x v="3"/>
    <x v="3"/>
  </r>
  <r>
    <n v="616"/>
    <x v="605"/>
    <s v="Quality-focused 24/7 superstructure"/>
    <n v="6400"/>
    <n v="12129"/>
    <x v="1"/>
    <n v="189.515625"/>
    <n v="238"/>
    <n v="50.962184873949582"/>
    <x v="4"/>
    <s v="GBP"/>
    <x v="567"/>
    <x v="573"/>
    <b v="0"/>
    <b v="1"/>
    <s v="music/indie rock"/>
    <x v="1"/>
    <x v="7"/>
  </r>
  <r>
    <n v="617"/>
    <x v="606"/>
    <s v="Multi-channeled local intranet"/>
    <n v="1400"/>
    <n v="3496"/>
    <x v="1"/>
    <n v="249.71428571428572"/>
    <n v="55"/>
    <n v="63.563636363636363"/>
    <x v="1"/>
    <s v="USD"/>
    <x v="568"/>
    <x v="471"/>
    <b v="0"/>
    <b v="0"/>
    <s v="theater/plays"/>
    <x v="3"/>
    <x v="3"/>
  </r>
  <r>
    <n v="618"/>
    <x v="607"/>
    <s v="Open-architected mobile emulation"/>
    <n v="198600"/>
    <n v="97037"/>
    <x v="0"/>
    <n v="48.860523665659613"/>
    <n v="1198"/>
    <n v="80.999165275459092"/>
    <x v="1"/>
    <s v="USD"/>
    <x v="569"/>
    <x v="574"/>
    <b v="0"/>
    <b v="0"/>
    <s v="publishing/nonfiction"/>
    <x v="5"/>
    <x v="9"/>
  </r>
  <r>
    <n v="619"/>
    <x v="608"/>
    <s v="Ameliorated foreground methodology"/>
    <n v="195900"/>
    <n v="55757"/>
    <x v="0"/>
    <n v="28.461970393057683"/>
    <n v="648"/>
    <n v="86.044753086419746"/>
    <x v="1"/>
    <s v="USD"/>
    <x v="570"/>
    <x v="575"/>
    <b v="1"/>
    <b v="1"/>
    <s v="theater/plays"/>
    <x v="3"/>
    <x v="3"/>
  </r>
  <r>
    <n v="620"/>
    <x v="609"/>
    <s v="Synergized well-modulated project"/>
    <n v="4300"/>
    <n v="11525"/>
    <x v="1"/>
    <n v="268.02325581395348"/>
    <n v="128"/>
    <n v="90.0390625"/>
    <x v="2"/>
    <s v="AUD"/>
    <x v="571"/>
    <x v="576"/>
    <b v="0"/>
    <b v="0"/>
    <s v="photography/photography books"/>
    <x v="7"/>
    <x v="14"/>
  </r>
  <r>
    <n v="621"/>
    <x v="610"/>
    <s v="Extended context-sensitive forecast"/>
    <n v="25600"/>
    <n v="158669"/>
    <x v="1"/>
    <n v="619.80078125"/>
    <n v="2144"/>
    <n v="74.006063432835816"/>
    <x v="1"/>
    <s v="USD"/>
    <x v="572"/>
    <x v="577"/>
    <b v="0"/>
    <b v="0"/>
    <s v="theater/plays"/>
    <x v="3"/>
    <x v="3"/>
  </r>
  <r>
    <n v="622"/>
    <x v="611"/>
    <s v="Total leadingedge neural-net"/>
    <n v="189000"/>
    <n v="5916"/>
    <x v="0"/>
    <n v="3.1301587301587301"/>
    <n v="64"/>
    <n v="92.4375"/>
    <x v="1"/>
    <s v="USD"/>
    <x v="573"/>
    <x v="578"/>
    <b v="0"/>
    <b v="0"/>
    <s v="music/indie rock"/>
    <x v="1"/>
    <x v="7"/>
  </r>
  <r>
    <n v="623"/>
    <x v="612"/>
    <s v="Organic actuating protocol"/>
    <n v="94300"/>
    <n v="150806"/>
    <x v="1"/>
    <n v="159.92152704135739"/>
    <n v="2693"/>
    <n v="55.999257333828446"/>
    <x v="4"/>
    <s v="GBP"/>
    <x v="574"/>
    <x v="477"/>
    <b v="0"/>
    <b v="0"/>
    <s v="theater/plays"/>
    <x v="3"/>
    <x v="3"/>
  </r>
  <r>
    <n v="624"/>
    <x v="613"/>
    <s v="Down-sized national software"/>
    <n v="5100"/>
    <n v="14249"/>
    <x v="1"/>
    <n v="279.39215686274508"/>
    <n v="432"/>
    <n v="32.983796296296298"/>
    <x v="1"/>
    <s v="USD"/>
    <x v="511"/>
    <x v="579"/>
    <b v="0"/>
    <b v="0"/>
    <s v="photography/photography books"/>
    <x v="7"/>
    <x v="14"/>
  </r>
  <r>
    <n v="625"/>
    <x v="614"/>
    <s v="Organic upward-trending Graphical User Interface"/>
    <n v="7500"/>
    <n v="5803"/>
    <x v="0"/>
    <n v="77.373333333333335"/>
    <n v="62"/>
    <n v="93.596774193548384"/>
    <x v="1"/>
    <s v="USD"/>
    <x v="575"/>
    <x v="580"/>
    <b v="0"/>
    <b v="0"/>
    <s v="theater/plays"/>
    <x v="3"/>
    <x v="3"/>
  </r>
  <r>
    <n v="626"/>
    <x v="615"/>
    <s v="Synergistic tertiary budgetary management"/>
    <n v="6400"/>
    <n v="13205"/>
    <x v="1"/>
    <n v="206.32812500000003"/>
    <n v="189"/>
    <n v="69.867724867724874"/>
    <x v="1"/>
    <s v="USD"/>
    <x v="576"/>
    <x v="581"/>
    <b v="0"/>
    <b v="1"/>
    <s v="theater/plays"/>
    <x v="3"/>
    <x v="3"/>
  </r>
  <r>
    <n v="627"/>
    <x v="616"/>
    <s v="Open-architected incremental ability"/>
    <n v="1600"/>
    <n v="11108"/>
    <x v="1"/>
    <n v="694.25"/>
    <n v="154"/>
    <n v="72.129870129870127"/>
    <x v="4"/>
    <s v="GBP"/>
    <x v="577"/>
    <x v="582"/>
    <b v="1"/>
    <b v="0"/>
    <s v="food/food trucks"/>
    <x v="0"/>
    <x v="0"/>
  </r>
  <r>
    <n v="628"/>
    <x v="617"/>
    <s v="Intuitive object-oriented task-force"/>
    <n v="1900"/>
    <n v="2884"/>
    <x v="1"/>
    <n v="151.78947368421052"/>
    <n v="96"/>
    <n v="30.041666666666668"/>
    <x v="1"/>
    <s v="USD"/>
    <x v="578"/>
    <x v="581"/>
    <b v="0"/>
    <b v="0"/>
    <s v="music/indie rock"/>
    <x v="1"/>
    <x v="7"/>
  </r>
  <r>
    <n v="629"/>
    <x v="618"/>
    <s v="Multi-tiered executive toolset"/>
    <n v="85900"/>
    <n v="55476"/>
    <x v="0"/>
    <n v="64.58207217694995"/>
    <n v="750"/>
    <n v="73.968000000000004"/>
    <x v="1"/>
    <s v="USD"/>
    <x v="579"/>
    <x v="583"/>
    <b v="0"/>
    <b v="1"/>
    <s v="theater/plays"/>
    <x v="3"/>
    <x v="3"/>
  </r>
  <r>
    <n v="630"/>
    <x v="619"/>
    <s v="Grass-roots directional workforce"/>
    <n v="9500"/>
    <n v="5973"/>
    <x v="3"/>
    <n v="62.873684210526314"/>
    <n v="87"/>
    <n v="68.65517241379311"/>
    <x v="1"/>
    <s v="USD"/>
    <x v="580"/>
    <x v="584"/>
    <b v="0"/>
    <b v="1"/>
    <s v="theater/plays"/>
    <x v="3"/>
    <x v="3"/>
  </r>
  <r>
    <n v="631"/>
    <x v="620"/>
    <s v="Quality-focused real-time solution"/>
    <n v="59200"/>
    <n v="183756"/>
    <x v="1"/>
    <n v="310.39864864864865"/>
    <n v="3063"/>
    <n v="59.992164544564154"/>
    <x v="1"/>
    <s v="USD"/>
    <x v="581"/>
    <x v="585"/>
    <b v="0"/>
    <b v="0"/>
    <s v="theater/plays"/>
    <x v="3"/>
    <x v="3"/>
  </r>
  <r>
    <n v="632"/>
    <x v="621"/>
    <s v="Reduced interactive matrix"/>
    <n v="72100"/>
    <n v="30902"/>
    <x v="2"/>
    <n v="42.859916782246884"/>
    <n v="278"/>
    <n v="111.15827338129496"/>
    <x v="1"/>
    <s v="USD"/>
    <x v="582"/>
    <x v="586"/>
    <b v="0"/>
    <b v="0"/>
    <s v="theater/plays"/>
    <x v="3"/>
    <x v="3"/>
  </r>
  <r>
    <n v="633"/>
    <x v="622"/>
    <s v="Adaptive context-sensitive architecture"/>
    <n v="6700"/>
    <n v="5569"/>
    <x v="0"/>
    <n v="83.119402985074629"/>
    <n v="105"/>
    <n v="53.038095238095238"/>
    <x v="1"/>
    <s v="USD"/>
    <x v="336"/>
    <x v="587"/>
    <b v="0"/>
    <b v="0"/>
    <s v="film &amp; video/animation"/>
    <x v="4"/>
    <x v="10"/>
  </r>
  <r>
    <n v="634"/>
    <x v="623"/>
    <s v="Polarized incremental portal"/>
    <n v="118200"/>
    <n v="92824"/>
    <x v="3"/>
    <n v="78.531302876480552"/>
    <n v="1658"/>
    <n v="55.985524728588658"/>
    <x v="1"/>
    <s v="USD"/>
    <x v="583"/>
    <x v="588"/>
    <b v="0"/>
    <b v="0"/>
    <s v="film &amp; video/television"/>
    <x v="4"/>
    <x v="19"/>
  </r>
  <r>
    <n v="635"/>
    <x v="624"/>
    <s v="Reactive regional access"/>
    <n v="139000"/>
    <n v="158590"/>
    <x v="1"/>
    <n v="114.09352517985612"/>
    <n v="2266"/>
    <n v="69.986760812003524"/>
    <x v="1"/>
    <s v="USD"/>
    <x v="584"/>
    <x v="589"/>
    <b v="0"/>
    <b v="0"/>
    <s v="film &amp; video/television"/>
    <x v="4"/>
    <x v="19"/>
  </r>
  <r>
    <n v="636"/>
    <x v="625"/>
    <s v="Stand-alone reciprocal frame"/>
    <n v="197700"/>
    <n v="127591"/>
    <x v="0"/>
    <n v="64.537683358624179"/>
    <n v="2604"/>
    <n v="48.998079877112133"/>
    <x v="3"/>
    <s v="DKK"/>
    <x v="585"/>
    <x v="590"/>
    <b v="0"/>
    <b v="1"/>
    <s v="film &amp; video/animation"/>
    <x v="4"/>
    <x v="10"/>
  </r>
  <r>
    <n v="637"/>
    <x v="626"/>
    <s v="Open-architected 24/7 throughput"/>
    <n v="8500"/>
    <n v="6750"/>
    <x v="0"/>
    <n v="79.411764705882348"/>
    <n v="65"/>
    <n v="103.84615384615384"/>
    <x v="1"/>
    <s v="USD"/>
    <x v="586"/>
    <x v="591"/>
    <b v="0"/>
    <b v="0"/>
    <s v="theater/plays"/>
    <x v="3"/>
    <x v="3"/>
  </r>
  <r>
    <n v="638"/>
    <x v="627"/>
    <s v="Monitored 24/7 approach"/>
    <n v="81600"/>
    <n v="9318"/>
    <x v="0"/>
    <n v="11.419117647058824"/>
    <n v="94"/>
    <n v="99.127659574468083"/>
    <x v="1"/>
    <s v="USD"/>
    <x v="587"/>
    <x v="592"/>
    <b v="0"/>
    <b v="1"/>
    <s v="theater/plays"/>
    <x v="3"/>
    <x v="3"/>
  </r>
  <r>
    <n v="639"/>
    <x v="628"/>
    <s v="Upgradable explicit forecast"/>
    <n v="8600"/>
    <n v="4832"/>
    <x v="2"/>
    <n v="56.186046511627907"/>
    <n v="45"/>
    <n v="107.37777777777778"/>
    <x v="1"/>
    <s v="USD"/>
    <x v="588"/>
    <x v="593"/>
    <b v="0"/>
    <b v="1"/>
    <s v="film &amp; video/drama"/>
    <x v="4"/>
    <x v="6"/>
  </r>
  <r>
    <n v="640"/>
    <x v="629"/>
    <s v="Pre-emptive context-sensitive support"/>
    <n v="119800"/>
    <n v="19769"/>
    <x v="0"/>
    <n v="16.501669449081803"/>
    <n v="257"/>
    <n v="76.922178988326849"/>
    <x v="1"/>
    <s v="USD"/>
    <x v="589"/>
    <x v="510"/>
    <b v="0"/>
    <b v="0"/>
    <s v="theater/plays"/>
    <x v="3"/>
    <x v="3"/>
  </r>
  <r>
    <n v="641"/>
    <x v="630"/>
    <s v="Business-focused leadingedge instruction set"/>
    <n v="9400"/>
    <n v="11277"/>
    <x v="1"/>
    <n v="119.96808510638297"/>
    <n v="194"/>
    <n v="58.128865979381445"/>
    <x v="5"/>
    <s v="CHF"/>
    <x v="590"/>
    <x v="594"/>
    <b v="0"/>
    <b v="0"/>
    <s v="theater/plays"/>
    <x v="3"/>
    <x v="3"/>
  </r>
  <r>
    <n v="642"/>
    <x v="631"/>
    <s v="Extended multi-state knowledge user"/>
    <n v="9200"/>
    <n v="13382"/>
    <x v="1"/>
    <n v="145.45652173913044"/>
    <n v="129"/>
    <n v="103.73643410852713"/>
    <x v="0"/>
    <s v="CAD"/>
    <x v="591"/>
    <x v="595"/>
    <b v="0"/>
    <b v="0"/>
    <s v="technology/wearables"/>
    <x v="2"/>
    <x v="8"/>
  </r>
  <r>
    <n v="643"/>
    <x v="632"/>
    <s v="Future-proofed modular groupware"/>
    <n v="14900"/>
    <n v="32986"/>
    <x v="1"/>
    <n v="221.38255033557047"/>
    <n v="375"/>
    <n v="87.962666666666664"/>
    <x v="1"/>
    <s v="USD"/>
    <x v="592"/>
    <x v="596"/>
    <b v="0"/>
    <b v="0"/>
    <s v="theater/plays"/>
    <x v="3"/>
    <x v="3"/>
  </r>
  <r>
    <n v="644"/>
    <x v="633"/>
    <s v="Distributed real-time algorithm"/>
    <n v="169400"/>
    <n v="81984"/>
    <x v="0"/>
    <n v="48.396694214876035"/>
    <n v="2928"/>
    <n v="28"/>
    <x v="0"/>
    <s v="CAD"/>
    <x v="593"/>
    <x v="597"/>
    <b v="0"/>
    <b v="0"/>
    <s v="theater/plays"/>
    <x v="3"/>
    <x v="3"/>
  </r>
  <r>
    <n v="645"/>
    <x v="634"/>
    <s v="Multi-lateral heuristic throughput"/>
    <n v="192100"/>
    <n v="178483"/>
    <x v="0"/>
    <n v="92.911504424778755"/>
    <n v="4697"/>
    <n v="37.999361294443261"/>
    <x v="1"/>
    <s v="USD"/>
    <x v="594"/>
    <x v="598"/>
    <b v="0"/>
    <b v="1"/>
    <s v="music/rock"/>
    <x v="1"/>
    <x v="1"/>
  </r>
  <r>
    <n v="646"/>
    <x v="635"/>
    <s v="Switchable reciprocal middleware"/>
    <n v="98700"/>
    <n v="87448"/>
    <x v="0"/>
    <n v="88.599797365754824"/>
    <n v="2915"/>
    <n v="29.999313893653515"/>
    <x v="1"/>
    <s v="USD"/>
    <x v="595"/>
    <x v="599"/>
    <b v="0"/>
    <b v="0"/>
    <s v="games/video games"/>
    <x v="6"/>
    <x v="11"/>
  </r>
  <r>
    <n v="647"/>
    <x v="636"/>
    <s v="Inverse multimedia Graphic Interface"/>
    <n v="4500"/>
    <n v="1863"/>
    <x v="0"/>
    <n v="41.4"/>
    <n v="18"/>
    <n v="103.5"/>
    <x v="1"/>
    <s v="USD"/>
    <x v="596"/>
    <x v="600"/>
    <b v="0"/>
    <b v="0"/>
    <s v="publishing/translations"/>
    <x v="5"/>
    <x v="18"/>
  </r>
  <r>
    <n v="648"/>
    <x v="637"/>
    <s v="Vision-oriented local contingency"/>
    <n v="98600"/>
    <n v="62174"/>
    <x v="3"/>
    <n v="63.056795131845846"/>
    <n v="723"/>
    <n v="85.994467496542185"/>
    <x v="1"/>
    <s v="USD"/>
    <x v="597"/>
    <x v="601"/>
    <b v="1"/>
    <b v="0"/>
    <s v="food/food trucks"/>
    <x v="0"/>
    <x v="0"/>
  </r>
  <r>
    <n v="649"/>
    <x v="638"/>
    <s v="Reactive 6thgeneration hub"/>
    <n v="121700"/>
    <n v="59003"/>
    <x v="0"/>
    <n v="48.482333607230892"/>
    <n v="602"/>
    <n v="98.011627906976742"/>
    <x v="5"/>
    <s v="CHF"/>
    <x v="598"/>
    <x v="602"/>
    <b v="1"/>
    <b v="1"/>
    <s v="theater/plays"/>
    <x v="3"/>
    <x v="3"/>
  </r>
  <r>
    <n v="650"/>
    <x v="639"/>
    <s v="Optional asymmetric success"/>
    <n v="100"/>
    <n v="2"/>
    <x v="0"/>
    <n v="2"/>
    <n v="1"/>
    <n v="2"/>
    <x v="1"/>
    <s v="USD"/>
    <x v="599"/>
    <x v="603"/>
    <b v="0"/>
    <b v="0"/>
    <s v="music/jazz"/>
    <x v="1"/>
    <x v="17"/>
  </r>
  <r>
    <n v="651"/>
    <x v="640"/>
    <s v="Digitized analyzing capacity"/>
    <n v="196700"/>
    <n v="174039"/>
    <x v="0"/>
    <n v="88.47941026944585"/>
    <n v="3868"/>
    <n v="44.994570837642193"/>
    <x v="6"/>
    <s v="EUR"/>
    <x v="600"/>
    <x v="604"/>
    <b v="0"/>
    <b v="0"/>
    <s v="film &amp; video/shorts"/>
    <x v="4"/>
    <x v="12"/>
  </r>
  <r>
    <n v="652"/>
    <x v="641"/>
    <s v="Vision-oriented regional hub"/>
    <n v="10000"/>
    <n v="12684"/>
    <x v="1"/>
    <n v="126.84"/>
    <n v="409"/>
    <n v="31.012224938875306"/>
    <x v="1"/>
    <s v="USD"/>
    <x v="601"/>
    <x v="292"/>
    <b v="0"/>
    <b v="0"/>
    <s v="technology/web"/>
    <x v="2"/>
    <x v="2"/>
  </r>
  <r>
    <n v="653"/>
    <x v="642"/>
    <s v="Monitored incremental info-mediaries"/>
    <n v="600"/>
    <n v="14033"/>
    <x v="1"/>
    <n v="2338.833333333333"/>
    <n v="234"/>
    <n v="59.970085470085472"/>
    <x v="1"/>
    <s v="USD"/>
    <x v="602"/>
    <x v="605"/>
    <b v="0"/>
    <b v="0"/>
    <s v="technology/web"/>
    <x v="2"/>
    <x v="2"/>
  </r>
  <r>
    <n v="654"/>
    <x v="643"/>
    <s v="Programmable static middleware"/>
    <n v="35000"/>
    <n v="177936"/>
    <x v="1"/>
    <n v="508.38857142857148"/>
    <n v="3016"/>
    <n v="58.9973474801061"/>
    <x v="1"/>
    <s v="USD"/>
    <x v="335"/>
    <x v="606"/>
    <b v="0"/>
    <b v="0"/>
    <s v="music/metal"/>
    <x v="1"/>
    <x v="16"/>
  </r>
  <r>
    <n v="655"/>
    <x v="644"/>
    <s v="Multi-layered bottom-line encryption"/>
    <n v="6900"/>
    <n v="13212"/>
    <x v="1"/>
    <n v="191.47826086956522"/>
    <n v="264"/>
    <n v="50.045454545454547"/>
    <x v="1"/>
    <s v="USD"/>
    <x v="603"/>
    <x v="607"/>
    <b v="1"/>
    <b v="0"/>
    <s v="photography/photography books"/>
    <x v="7"/>
    <x v="14"/>
  </r>
  <r>
    <n v="656"/>
    <x v="645"/>
    <s v="Vision-oriented systematic Graphical User Interface"/>
    <n v="118400"/>
    <n v="49879"/>
    <x v="0"/>
    <n v="42.127533783783782"/>
    <n v="504"/>
    <n v="98.966269841269835"/>
    <x v="2"/>
    <s v="AUD"/>
    <x v="604"/>
    <x v="608"/>
    <b v="0"/>
    <b v="0"/>
    <s v="food/food trucks"/>
    <x v="0"/>
    <x v="0"/>
  </r>
  <r>
    <n v="657"/>
    <x v="646"/>
    <s v="Balanced optimal hardware"/>
    <n v="10000"/>
    <n v="824"/>
    <x v="0"/>
    <n v="8.24"/>
    <n v="14"/>
    <n v="58.857142857142854"/>
    <x v="1"/>
    <s v="USD"/>
    <x v="605"/>
    <x v="609"/>
    <b v="0"/>
    <b v="0"/>
    <s v="film &amp; video/science fiction"/>
    <x v="4"/>
    <x v="22"/>
  </r>
  <r>
    <n v="658"/>
    <x v="647"/>
    <s v="Self-enabling mission-critical success"/>
    <n v="52600"/>
    <n v="31594"/>
    <x v="3"/>
    <n v="60.064638783269963"/>
    <n v="390"/>
    <n v="81.010256410256417"/>
    <x v="1"/>
    <s v="USD"/>
    <x v="606"/>
    <x v="610"/>
    <b v="0"/>
    <b v="0"/>
    <s v="music/rock"/>
    <x v="1"/>
    <x v="1"/>
  </r>
  <r>
    <n v="659"/>
    <x v="648"/>
    <s v="Grass-roots dynamic emulation"/>
    <n v="120700"/>
    <n v="57010"/>
    <x v="0"/>
    <n v="47.232808616404313"/>
    <n v="750"/>
    <n v="76.013333333333335"/>
    <x v="4"/>
    <s v="GBP"/>
    <x v="65"/>
    <x v="611"/>
    <b v="0"/>
    <b v="0"/>
    <s v="film &amp; video/documentary"/>
    <x v="4"/>
    <x v="4"/>
  </r>
  <r>
    <n v="660"/>
    <x v="649"/>
    <s v="Fundamental disintermediate matrix"/>
    <n v="9100"/>
    <n v="7438"/>
    <x v="0"/>
    <n v="81.736263736263737"/>
    <n v="77"/>
    <n v="96.597402597402592"/>
    <x v="1"/>
    <s v="USD"/>
    <x v="607"/>
    <x v="612"/>
    <b v="1"/>
    <b v="0"/>
    <s v="theater/plays"/>
    <x v="3"/>
    <x v="3"/>
  </r>
  <r>
    <n v="661"/>
    <x v="650"/>
    <s v="Right-sized secondary challenge"/>
    <n v="106800"/>
    <n v="57872"/>
    <x v="0"/>
    <n v="54.187265917603"/>
    <n v="752"/>
    <n v="76.957446808510639"/>
    <x v="3"/>
    <s v="DKK"/>
    <x v="608"/>
    <x v="613"/>
    <b v="0"/>
    <b v="0"/>
    <s v="music/jazz"/>
    <x v="1"/>
    <x v="17"/>
  </r>
  <r>
    <n v="662"/>
    <x v="651"/>
    <s v="Implemented exuding software"/>
    <n v="9100"/>
    <n v="8906"/>
    <x v="0"/>
    <n v="97.868131868131869"/>
    <n v="131"/>
    <n v="67.984732824427482"/>
    <x v="1"/>
    <s v="USD"/>
    <x v="609"/>
    <x v="614"/>
    <b v="0"/>
    <b v="0"/>
    <s v="theater/plays"/>
    <x v="3"/>
    <x v="3"/>
  </r>
  <r>
    <n v="663"/>
    <x v="652"/>
    <s v="Total optimizing software"/>
    <n v="10000"/>
    <n v="7724"/>
    <x v="0"/>
    <n v="77.239999999999995"/>
    <n v="87"/>
    <n v="88.781609195402297"/>
    <x v="1"/>
    <s v="USD"/>
    <x v="610"/>
    <x v="615"/>
    <b v="0"/>
    <b v="0"/>
    <s v="theater/plays"/>
    <x v="3"/>
    <x v="3"/>
  </r>
  <r>
    <n v="664"/>
    <x v="327"/>
    <s v="Optional maximized attitude"/>
    <n v="79400"/>
    <n v="26571"/>
    <x v="0"/>
    <n v="33.464735516372798"/>
    <n v="1063"/>
    <n v="24.99623706491063"/>
    <x v="1"/>
    <s v="USD"/>
    <x v="541"/>
    <x v="616"/>
    <b v="0"/>
    <b v="0"/>
    <s v="music/jazz"/>
    <x v="1"/>
    <x v="17"/>
  </r>
  <r>
    <n v="665"/>
    <x v="653"/>
    <s v="Customer-focused impactful extranet"/>
    <n v="5100"/>
    <n v="12219"/>
    <x v="1"/>
    <n v="239.58823529411765"/>
    <n v="272"/>
    <n v="44.922794117647058"/>
    <x v="1"/>
    <s v="USD"/>
    <x v="611"/>
    <x v="453"/>
    <b v="0"/>
    <b v="1"/>
    <s v="film &amp; video/documentary"/>
    <x v="4"/>
    <x v="4"/>
  </r>
  <r>
    <n v="666"/>
    <x v="654"/>
    <s v="Cloned bottom-line success"/>
    <n v="3100"/>
    <n v="1985"/>
    <x v="3"/>
    <n v="64.032258064516128"/>
    <n v="25"/>
    <n v="79.400000000000006"/>
    <x v="1"/>
    <s v="USD"/>
    <x v="612"/>
    <x v="617"/>
    <b v="0"/>
    <b v="1"/>
    <s v="theater/plays"/>
    <x v="3"/>
    <x v="3"/>
  </r>
  <r>
    <n v="667"/>
    <x v="655"/>
    <s v="Decentralized bandwidth-monitored ability"/>
    <n v="6900"/>
    <n v="12155"/>
    <x v="1"/>
    <n v="176.15942028985506"/>
    <n v="419"/>
    <n v="29.009546539379475"/>
    <x v="1"/>
    <s v="USD"/>
    <x v="613"/>
    <x v="618"/>
    <b v="0"/>
    <b v="0"/>
    <s v="journalism/audio"/>
    <x v="8"/>
    <x v="23"/>
  </r>
  <r>
    <n v="668"/>
    <x v="656"/>
    <s v="Programmable leadingedge budgetary management"/>
    <n v="27500"/>
    <n v="5593"/>
    <x v="0"/>
    <n v="20.33818181818182"/>
    <n v="76"/>
    <n v="73.59210526315789"/>
    <x v="1"/>
    <s v="USD"/>
    <x v="614"/>
    <x v="619"/>
    <b v="0"/>
    <b v="0"/>
    <s v="theater/plays"/>
    <x v="3"/>
    <x v="3"/>
  </r>
  <r>
    <n v="669"/>
    <x v="657"/>
    <s v="Upgradable bi-directional concept"/>
    <n v="48800"/>
    <n v="175020"/>
    <x v="1"/>
    <n v="358.64754098360658"/>
    <n v="1621"/>
    <n v="107.97038864898211"/>
    <x v="6"/>
    <s v="EUR"/>
    <x v="615"/>
    <x v="620"/>
    <b v="0"/>
    <b v="0"/>
    <s v="theater/plays"/>
    <x v="3"/>
    <x v="3"/>
  </r>
  <r>
    <n v="670"/>
    <x v="635"/>
    <s v="Re-contextualized homogeneous flexibility"/>
    <n v="16200"/>
    <n v="75955"/>
    <x v="1"/>
    <n v="468.85802469135803"/>
    <n v="1101"/>
    <n v="68.987284287011803"/>
    <x v="1"/>
    <s v="USD"/>
    <x v="90"/>
    <x v="621"/>
    <b v="0"/>
    <b v="0"/>
    <s v="music/indie rock"/>
    <x v="1"/>
    <x v="7"/>
  </r>
  <r>
    <n v="671"/>
    <x v="658"/>
    <s v="Monitored bi-directional standardization"/>
    <n v="97600"/>
    <n v="119127"/>
    <x v="1"/>
    <n v="122.05635245901641"/>
    <n v="1073"/>
    <n v="111.02236719478098"/>
    <x v="1"/>
    <s v="USD"/>
    <x v="616"/>
    <x v="622"/>
    <b v="0"/>
    <b v="1"/>
    <s v="theater/plays"/>
    <x v="3"/>
    <x v="3"/>
  </r>
  <r>
    <n v="672"/>
    <x v="659"/>
    <s v="Stand-alone grid-enabled leverage"/>
    <n v="197900"/>
    <n v="110689"/>
    <x v="0"/>
    <n v="55.931783729156137"/>
    <n v="4428"/>
    <n v="24.997515808491418"/>
    <x v="2"/>
    <s v="AUD"/>
    <x v="617"/>
    <x v="623"/>
    <b v="0"/>
    <b v="0"/>
    <s v="theater/plays"/>
    <x v="3"/>
    <x v="3"/>
  </r>
  <r>
    <n v="673"/>
    <x v="660"/>
    <s v="Assimilated regional groupware"/>
    <n v="5600"/>
    <n v="2445"/>
    <x v="0"/>
    <n v="43.660714285714285"/>
    <n v="58"/>
    <n v="42.155172413793103"/>
    <x v="6"/>
    <s v="EUR"/>
    <x v="618"/>
    <x v="624"/>
    <b v="0"/>
    <b v="0"/>
    <s v="music/indie rock"/>
    <x v="1"/>
    <x v="7"/>
  </r>
  <r>
    <n v="674"/>
    <x v="661"/>
    <s v="Up-sized 24hour instruction set"/>
    <n v="170700"/>
    <n v="57250"/>
    <x v="3"/>
    <n v="33.53837141183363"/>
    <n v="1218"/>
    <n v="47.003284072249592"/>
    <x v="1"/>
    <s v="USD"/>
    <x v="619"/>
    <x v="625"/>
    <b v="0"/>
    <b v="0"/>
    <s v="photography/photography books"/>
    <x v="7"/>
    <x v="14"/>
  </r>
  <r>
    <n v="675"/>
    <x v="662"/>
    <s v="Right-sized web-enabled intranet"/>
    <n v="9700"/>
    <n v="11929"/>
    <x v="1"/>
    <n v="122.97938144329896"/>
    <n v="331"/>
    <n v="36.0392749244713"/>
    <x v="1"/>
    <s v="USD"/>
    <x v="620"/>
    <x v="626"/>
    <b v="0"/>
    <b v="0"/>
    <s v="journalism/audio"/>
    <x v="8"/>
    <x v="23"/>
  </r>
  <r>
    <n v="676"/>
    <x v="663"/>
    <s v="Expanded needs-based orchestration"/>
    <n v="62300"/>
    <n v="118214"/>
    <x v="1"/>
    <n v="189.74959871589084"/>
    <n v="1170"/>
    <n v="101.03760683760684"/>
    <x v="1"/>
    <s v="USD"/>
    <x v="621"/>
    <x v="627"/>
    <b v="0"/>
    <b v="0"/>
    <s v="photography/photography books"/>
    <x v="7"/>
    <x v="14"/>
  </r>
  <r>
    <n v="677"/>
    <x v="664"/>
    <s v="Organic system-worthy orchestration"/>
    <n v="5300"/>
    <n v="4432"/>
    <x v="0"/>
    <n v="83.622641509433961"/>
    <n v="111"/>
    <n v="39.927927927927925"/>
    <x v="1"/>
    <s v="USD"/>
    <x v="622"/>
    <x v="491"/>
    <b v="0"/>
    <b v="0"/>
    <s v="publishing/fiction"/>
    <x v="5"/>
    <x v="13"/>
  </r>
  <r>
    <n v="678"/>
    <x v="665"/>
    <s v="Inverse static standardization"/>
    <n v="99500"/>
    <n v="17879"/>
    <x v="3"/>
    <n v="17.968844221105527"/>
    <n v="215"/>
    <n v="83.158139534883716"/>
    <x v="1"/>
    <s v="USD"/>
    <x v="35"/>
    <x v="628"/>
    <b v="0"/>
    <b v="0"/>
    <s v="film &amp; video/drama"/>
    <x v="4"/>
    <x v="6"/>
  </r>
  <r>
    <n v="679"/>
    <x v="307"/>
    <s v="Synchronized motivating solution"/>
    <n v="1400"/>
    <n v="14511"/>
    <x v="1"/>
    <n v="1036.5"/>
    <n v="363"/>
    <n v="39.97520661157025"/>
    <x v="1"/>
    <s v="USD"/>
    <x v="623"/>
    <x v="629"/>
    <b v="0"/>
    <b v="1"/>
    <s v="food/food trucks"/>
    <x v="0"/>
    <x v="0"/>
  </r>
  <r>
    <n v="680"/>
    <x v="666"/>
    <s v="Open-source 4thgeneration open system"/>
    <n v="145600"/>
    <n v="141822"/>
    <x v="0"/>
    <n v="97.405219780219781"/>
    <n v="2955"/>
    <n v="47.993908629441627"/>
    <x v="1"/>
    <s v="USD"/>
    <x v="624"/>
    <x v="630"/>
    <b v="0"/>
    <b v="1"/>
    <s v="games/mobile games"/>
    <x v="6"/>
    <x v="20"/>
  </r>
  <r>
    <n v="681"/>
    <x v="667"/>
    <s v="Decentralized context-sensitive superstructure"/>
    <n v="184100"/>
    <n v="159037"/>
    <x v="0"/>
    <n v="86.386203150461711"/>
    <n v="1657"/>
    <n v="95.978877489438744"/>
    <x v="1"/>
    <s v="USD"/>
    <x v="625"/>
    <x v="631"/>
    <b v="0"/>
    <b v="0"/>
    <s v="theater/plays"/>
    <x v="3"/>
    <x v="3"/>
  </r>
  <r>
    <n v="682"/>
    <x v="668"/>
    <s v="Compatible 5thgeneration concept"/>
    <n v="5400"/>
    <n v="8109"/>
    <x v="1"/>
    <n v="150.16666666666666"/>
    <n v="103"/>
    <n v="78.728155339805824"/>
    <x v="1"/>
    <s v="USD"/>
    <x v="626"/>
    <x v="632"/>
    <b v="0"/>
    <b v="0"/>
    <s v="theater/plays"/>
    <x v="3"/>
    <x v="3"/>
  </r>
  <r>
    <n v="683"/>
    <x v="669"/>
    <s v="Virtual systemic intranet"/>
    <n v="2300"/>
    <n v="8244"/>
    <x v="1"/>
    <n v="358.43478260869563"/>
    <n v="147"/>
    <n v="56.081632653061227"/>
    <x v="1"/>
    <s v="USD"/>
    <x v="627"/>
    <x v="633"/>
    <b v="0"/>
    <b v="0"/>
    <s v="theater/plays"/>
    <x v="3"/>
    <x v="3"/>
  </r>
  <r>
    <n v="684"/>
    <x v="670"/>
    <s v="Optimized systemic algorithm"/>
    <n v="1400"/>
    <n v="7600"/>
    <x v="1"/>
    <n v="542.85714285714289"/>
    <n v="110"/>
    <n v="69.090909090909093"/>
    <x v="0"/>
    <s v="CAD"/>
    <x v="628"/>
    <x v="634"/>
    <b v="0"/>
    <b v="0"/>
    <s v="publishing/nonfiction"/>
    <x v="5"/>
    <x v="9"/>
  </r>
  <r>
    <n v="685"/>
    <x v="671"/>
    <s v="Customizable homogeneous firmware"/>
    <n v="140000"/>
    <n v="94501"/>
    <x v="0"/>
    <n v="67.500714285714281"/>
    <n v="926"/>
    <n v="102.05291576673866"/>
    <x v="0"/>
    <s v="CAD"/>
    <x v="629"/>
    <x v="415"/>
    <b v="0"/>
    <b v="0"/>
    <s v="theater/plays"/>
    <x v="3"/>
    <x v="3"/>
  </r>
  <r>
    <n v="686"/>
    <x v="672"/>
    <s v="Front-line cohesive extranet"/>
    <n v="7500"/>
    <n v="14381"/>
    <x v="1"/>
    <n v="191.74666666666667"/>
    <n v="134"/>
    <n v="107.32089552238806"/>
    <x v="1"/>
    <s v="USD"/>
    <x v="630"/>
    <x v="635"/>
    <b v="0"/>
    <b v="0"/>
    <s v="technology/wearables"/>
    <x v="2"/>
    <x v="8"/>
  </r>
  <r>
    <n v="687"/>
    <x v="673"/>
    <s v="Distributed holistic neural-net"/>
    <n v="1500"/>
    <n v="13980"/>
    <x v="1"/>
    <n v="932"/>
    <n v="269"/>
    <n v="51.970260223048328"/>
    <x v="1"/>
    <s v="USD"/>
    <x v="631"/>
    <x v="607"/>
    <b v="0"/>
    <b v="0"/>
    <s v="theater/plays"/>
    <x v="3"/>
    <x v="3"/>
  </r>
  <r>
    <n v="688"/>
    <x v="674"/>
    <s v="Devolved client-server monitoring"/>
    <n v="2900"/>
    <n v="12449"/>
    <x v="1"/>
    <n v="429.27586206896552"/>
    <n v="175"/>
    <n v="71.137142857142862"/>
    <x v="1"/>
    <s v="USD"/>
    <x v="632"/>
    <x v="636"/>
    <b v="0"/>
    <b v="1"/>
    <s v="film &amp; video/television"/>
    <x v="4"/>
    <x v="19"/>
  </r>
  <r>
    <n v="689"/>
    <x v="675"/>
    <s v="Seamless directional capacity"/>
    <n v="7300"/>
    <n v="7348"/>
    <x v="1"/>
    <n v="100.65753424657535"/>
    <n v="69"/>
    <n v="106.49275362318841"/>
    <x v="1"/>
    <s v="USD"/>
    <x v="633"/>
    <x v="637"/>
    <b v="0"/>
    <b v="0"/>
    <s v="technology/web"/>
    <x v="2"/>
    <x v="2"/>
  </r>
  <r>
    <n v="690"/>
    <x v="676"/>
    <s v="Polarized actuating implementation"/>
    <n v="3600"/>
    <n v="8158"/>
    <x v="1"/>
    <n v="226.61111111111109"/>
    <n v="190"/>
    <n v="42.93684210526316"/>
    <x v="1"/>
    <s v="USD"/>
    <x v="634"/>
    <x v="638"/>
    <b v="0"/>
    <b v="1"/>
    <s v="film &amp; video/documentary"/>
    <x v="4"/>
    <x v="4"/>
  </r>
  <r>
    <n v="691"/>
    <x v="677"/>
    <s v="Front-line disintermediate hub"/>
    <n v="5000"/>
    <n v="7119"/>
    <x v="1"/>
    <n v="142.38"/>
    <n v="237"/>
    <n v="30.037974683544302"/>
    <x v="1"/>
    <s v="USD"/>
    <x v="635"/>
    <x v="639"/>
    <b v="1"/>
    <b v="1"/>
    <s v="film &amp; video/documentary"/>
    <x v="4"/>
    <x v="4"/>
  </r>
  <r>
    <n v="692"/>
    <x v="678"/>
    <s v="Decentralized 4thgeneration challenge"/>
    <n v="6000"/>
    <n v="5438"/>
    <x v="0"/>
    <n v="90.633333333333326"/>
    <n v="77"/>
    <n v="70.623376623376629"/>
    <x v="4"/>
    <s v="GBP"/>
    <x v="636"/>
    <x v="640"/>
    <b v="0"/>
    <b v="0"/>
    <s v="music/rock"/>
    <x v="1"/>
    <x v="1"/>
  </r>
  <r>
    <n v="693"/>
    <x v="679"/>
    <s v="Reverse-engineered composite hierarchy"/>
    <n v="180400"/>
    <n v="115396"/>
    <x v="0"/>
    <n v="63.966740576496676"/>
    <n v="1748"/>
    <n v="66.016018306636155"/>
    <x v="1"/>
    <s v="USD"/>
    <x v="637"/>
    <x v="641"/>
    <b v="0"/>
    <b v="0"/>
    <s v="theater/plays"/>
    <x v="3"/>
    <x v="3"/>
  </r>
  <r>
    <n v="694"/>
    <x v="680"/>
    <s v="Programmable tangible ability"/>
    <n v="9100"/>
    <n v="7656"/>
    <x v="0"/>
    <n v="84.131868131868131"/>
    <n v="79"/>
    <n v="96.911392405063296"/>
    <x v="1"/>
    <s v="USD"/>
    <x v="638"/>
    <x v="642"/>
    <b v="0"/>
    <b v="0"/>
    <s v="theater/plays"/>
    <x v="3"/>
    <x v="3"/>
  </r>
  <r>
    <n v="695"/>
    <x v="681"/>
    <s v="Configurable full-range emulation"/>
    <n v="9200"/>
    <n v="12322"/>
    <x v="1"/>
    <n v="133.93478260869566"/>
    <n v="196"/>
    <n v="62.867346938775512"/>
    <x v="6"/>
    <s v="EUR"/>
    <x v="639"/>
    <x v="445"/>
    <b v="1"/>
    <b v="0"/>
    <s v="music/rock"/>
    <x v="1"/>
    <x v="1"/>
  </r>
  <r>
    <n v="696"/>
    <x v="682"/>
    <s v="Total real-time hardware"/>
    <n v="164100"/>
    <n v="96888"/>
    <x v="0"/>
    <n v="59.042047531992694"/>
    <n v="889"/>
    <n v="108.98537682789652"/>
    <x v="1"/>
    <s v="USD"/>
    <x v="640"/>
    <x v="116"/>
    <b v="0"/>
    <b v="1"/>
    <s v="theater/plays"/>
    <x v="3"/>
    <x v="3"/>
  </r>
  <r>
    <n v="697"/>
    <x v="683"/>
    <s v="Profound system-worthy functionalities"/>
    <n v="128900"/>
    <n v="196960"/>
    <x v="1"/>
    <n v="152.80062063615205"/>
    <n v="7295"/>
    <n v="26.999314599040439"/>
    <x v="1"/>
    <s v="USD"/>
    <x v="641"/>
    <x v="643"/>
    <b v="0"/>
    <b v="0"/>
    <s v="music/electric music"/>
    <x v="1"/>
    <x v="5"/>
  </r>
  <r>
    <n v="698"/>
    <x v="684"/>
    <s v="Cloned hybrid focus group"/>
    <n v="42100"/>
    <n v="188057"/>
    <x v="1"/>
    <n v="446.69121140142522"/>
    <n v="2893"/>
    <n v="65.004147943311438"/>
    <x v="0"/>
    <s v="CAD"/>
    <x v="642"/>
    <x v="644"/>
    <b v="0"/>
    <b v="0"/>
    <s v="technology/wearables"/>
    <x v="2"/>
    <x v="8"/>
  </r>
  <r>
    <n v="699"/>
    <x v="196"/>
    <s v="Ergonomic dedicated focus group"/>
    <n v="7400"/>
    <n v="6245"/>
    <x v="0"/>
    <n v="84.391891891891888"/>
    <n v="56"/>
    <n v="111.51785714285714"/>
    <x v="1"/>
    <s v="USD"/>
    <x v="230"/>
    <x v="645"/>
    <b v="0"/>
    <b v="0"/>
    <s v="film &amp; video/drama"/>
    <x v="4"/>
    <x v="6"/>
  </r>
  <r>
    <n v="700"/>
    <x v="685"/>
    <s v="Realigned zero administration paradigm"/>
    <n v="100"/>
    <n v="3"/>
    <x v="0"/>
    <n v="3"/>
    <n v="1"/>
    <n v="3"/>
    <x v="1"/>
    <s v="USD"/>
    <x v="67"/>
    <x v="646"/>
    <b v="0"/>
    <b v="0"/>
    <s v="technology/wearables"/>
    <x v="2"/>
    <x v="8"/>
  </r>
  <r>
    <n v="701"/>
    <x v="686"/>
    <s v="Open-source multi-tasking methodology"/>
    <n v="52000"/>
    <n v="91014"/>
    <x v="1"/>
    <n v="175.02692307692308"/>
    <n v="820"/>
    <n v="110.99268292682927"/>
    <x v="1"/>
    <s v="USD"/>
    <x v="643"/>
    <x v="647"/>
    <b v="1"/>
    <b v="0"/>
    <s v="theater/plays"/>
    <x v="3"/>
    <x v="3"/>
  </r>
  <r>
    <n v="702"/>
    <x v="687"/>
    <s v="Object-based attitude-oriented analyzer"/>
    <n v="8700"/>
    <n v="4710"/>
    <x v="0"/>
    <n v="54.137931034482754"/>
    <n v="83"/>
    <n v="56.746987951807228"/>
    <x v="1"/>
    <s v="USD"/>
    <x v="644"/>
    <x v="467"/>
    <b v="0"/>
    <b v="0"/>
    <s v="technology/wearables"/>
    <x v="2"/>
    <x v="8"/>
  </r>
  <r>
    <n v="703"/>
    <x v="688"/>
    <s v="Cross-platform tertiary hub"/>
    <n v="63400"/>
    <n v="197728"/>
    <x v="1"/>
    <n v="311.87381703470032"/>
    <n v="2038"/>
    <n v="97.020608439646708"/>
    <x v="1"/>
    <s v="USD"/>
    <x v="645"/>
    <x v="648"/>
    <b v="1"/>
    <b v="1"/>
    <s v="publishing/translations"/>
    <x v="5"/>
    <x v="18"/>
  </r>
  <r>
    <n v="704"/>
    <x v="689"/>
    <s v="Seamless clear-thinking artificial intelligence"/>
    <n v="8700"/>
    <n v="10682"/>
    <x v="1"/>
    <n v="122.78160919540231"/>
    <n v="116"/>
    <n v="92.08620689655173"/>
    <x v="1"/>
    <s v="USD"/>
    <x v="646"/>
    <x v="649"/>
    <b v="0"/>
    <b v="0"/>
    <s v="film &amp; video/animation"/>
    <x v="4"/>
    <x v="10"/>
  </r>
  <r>
    <n v="705"/>
    <x v="690"/>
    <s v="Centralized tangible success"/>
    <n v="169700"/>
    <n v="168048"/>
    <x v="0"/>
    <n v="99.026517383618156"/>
    <n v="2025"/>
    <n v="82.986666666666665"/>
    <x v="4"/>
    <s v="GBP"/>
    <x v="626"/>
    <x v="650"/>
    <b v="0"/>
    <b v="0"/>
    <s v="publishing/nonfiction"/>
    <x v="5"/>
    <x v="9"/>
  </r>
  <r>
    <n v="706"/>
    <x v="691"/>
    <s v="Customer-focused multimedia methodology"/>
    <n v="108400"/>
    <n v="138586"/>
    <x v="1"/>
    <n v="127.84686346863469"/>
    <n v="1345"/>
    <n v="103.03791821561339"/>
    <x v="2"/>
    <s v="AUD"/>
    <x v="647"/>
    <x v="651"/>
    <b v="0"/>
    <b v="1"/>
    <s v="technology/web"/>
    <x v="2"/>
    <x v="2"/>
  </r>
  <r>
    <n v="707"/>
    <x v="692"/>
    <s v="Visionary maximized Local Area Network"/>
    <n v="7300"/>
    <n v="11579"/>
    <x v="1"/>
    <n v="158.61643835616439"/>
    <n v="168"/>
    <n v="68.922619047619051"/>
    <x v="1"/>
    <s v="USD"/>
    <x v="159"/>
    <x v="652"/>
    <b v="0"/>
    <b v="0"/>
    <s v="film &amp; video/drama"/>
    <x v="4"/>
    <x v="6"/>
  </r>
  <r>
    <n v="708"/>
    <x v="693"/>
    <s v="Secured bifurcated intranet"/>
    <n v="1700"/>
    <n v="12020"/>
    <x v="1"/>
    <n v="707.05882352941171"/>
    <n v="137"/>
    <n v="87.737226277372258"/>
    <x v="5"/>
    <s v="CHF"/>
    <x v="648"/>
    <x v="653"/>
    <b v="0"/>
    <b v="0"/>
    <s v="theater/plays"/>
    <x v="3"/>
    <x v="3"/>
  </r>
  <r>
    <n v="709"/>
    <x v="694"/>
    <s v="Grass-roots 4thgeneration product"/>
    <n v="9800"/>
    <n v="13954"/>
    <x v="1"/>
    <n v="142.38775510204081"/>
    <n v="186"/>
    <n v="75.021505376344081"/>
    <x v="6"/>
    <s v="EUR"/>
    <x v="267"/>
    <x v="654"/>
    <b v="0"/>
    <b v="0"/>
    <s v="theater/plays"/>
    <x v="3"/>
    <x v="3"/>
  </r>
  <r>
    <n v="710"/>
    <x v="695"/>
    <s v="Reduced next generation info-mediaries"/>
    <n v="4300"/>
    <n v="6358"/>
    <x v="1"/>
    <n v="147.86046511627907"/>
    <n v="125"/>
    <n v="50.863999999999997"/>
    <x v="1"/>
    <s v="USD"/>
    <x v="649"/>
    <x v="655"/>
    <b v="0"/>
    <b v="1"/>
    <s v="theater/plays"/>
    <x v="3"/>
    <x v="3"/>
  </r>
  <r>
    <n v="711"/>
    <x v="696"/>
    <s v="Customizable full-range artificial intelligence"/>
    <n v="6200"/>
    <n v="1260"/>
    <x v="0"/>
    <n v="20.322580645161288"/>
    <n v="14"/>
    <n v="90"/>
    <x v="6"/>
    <s v="EUR"/>
    <x v="248"/>
    <x v="656"/>
    <b v="1"/>
    <b v="1"/>
    <s v="theater/plays"/>
    <x v="3"/>
    <x v="3"/>
  </r>
  <r>
    <n v="712"/>
    <x v="697"/>
    <s v="Programmable leadingedge contingency"/>
    <n v="800"/>
    <n v="14725"/>
    <x v="1"/>
    <n v="1840.625"/>
    <n v="202"/>
    <n v="72.896039603960389"/>
    <x v="1"/>
    <s v="USD"/>
    <x v="571"/>
    <x v="657"/>
    <b v="0"/>
    <b v="0"/>
    <s v="theater/plays"/>
    <x v="3"/>
    <x v="3"/>
  </r>
  <r>
    <n v="713"/>
    <x v="698"/>
    <s v="Multi-layered global groupware"/>
    <n v="6900"/>
    <n v="11174"/>
    <x v="1"/>
    <n v="161.94202898550725"/>
    <n v="103"/>
    <n v="108.48543689320388"/>
    <x v="1"/>
    <s v="USD"/>
    <x v="650"/>
    <x v="89"/>
    <b v="0"/>
    <b v="0"/>
    <s v="publishing/radio &amp; podcasts"/>
    <x v="5"/>
    <x v="15"/>
  </r>
  <r>
    <n v="714"/>
    <x v="699"/>
    <s v="Switchable methodical superstructure"/>
    <n v="38500"/>
    <n v="182036"/>
    <x v="1"/>
    <n v="472.82077922077923"/>
    <n v="1785"/>
    <n v="101.98095238095237"/>
    <x v="1"/>
    <s v="USD"/>
    <x v="1"/>
    <x v="658"/>
    <b v="0"/>
    <b v="0"/>
    <s v="music/rock"/>
    <x v="1"/>
    <x v="1"/>
  </r>
  <r>
    <n v="715"/>
    <x v="700"/>
    <s v="Expanded even-keeled portal"/>
    <n v="118000"/>
    <n v="28870"/>
    <x v="0"/>
    <n v="24.466101694915253"/>
    <n v="656"/>
    <n v="44.009146341463413"/>
    <x v="1"/>
    <s v="USD"/>
    <x v="651"/>
    <x v="438"/>
    <b v="0"/>
    <b v="0"/>
    <s v="games/mobile games"/>
    <x v="6"/>
    <x v="20"/>
  </r>
  <r>
    <n v="716"/>
    <x v="701"/>
    <s v="Advanced modular moderator"/>
    <n v="2000"/>
    <n v="10353"/>
    <x v="1"/>
    <n v="517.65"/>
    <n v="157"/>
    <n v="65.942675159235662"/>
    <x v="1"/>
    <s v="USD"/>
    <x v="652"/>
    <x v="659"/>
    <b v="0"/>
    <b v="1"/>
    <s v="theater/plays"/>
    <x v="3"/>
    <x v="3"/>
  </r>
  <r>
    <n v="717"/>
    <x v="702"/>
    <s v="Reverse-engineered well-modulated ability"/>
    <n v="5600"/>
    <n v="13868"/>
    <x v="1"/>
    <n v="247.64285714285714"/>
    <n v="555"/>
    <n v="24.987387387387386"/>
    <x v="1"/>
    <s v="USD"/>
    <x v="653"/>
    <x v="660"/>
    <b v="0"/>
    <b v="0"/>
    <s v="film &amp; video/documentary"/>
    <x v="4"/>
    <x v="4"/>
  </r>
  <r>
    <n v="718"/>
    <x v="703"/>
    <s v="Expanded optimal pricing structure"/>
    <n v="8300"/>
    <n v="8317"/>
    <x v="1"/>
    <n v="100.20481927710843"/>
    <n v="297"/>
    <n v="28.003367003367003"/>
    <x v="1"/>
    <s v="USD"/>
    <x v="654"/>
    <x v="661"/>
    <b v="0"/>
    <b v="0"/>
    <s v="technology/wearables"/>
    <x v="2"/>
    <x v="8"/>
  </r>
  <r>
    <n v="719"/>
    <x v="704"/>
    <s v="Down-sized uniform ability"/>
    <n v="6900"/>
    <n v="10557"/>
    <x v="1"/>
    <n v="153"/>
    <n v="123"/>
    <n v="85.829268292682926"/>
    <x v="1"/>
    <s v="USD"/>
    <x v="655"/>
    <x v="662"/>
    <b v="0"/>
    <b v="0"/>
    <s v="publishing/fiction"/>
    <x v="5"/>
    <x v="13"/>
  </r>
  <r>
    <n v="720"/>
    <x v="705"/>
    <s v="Multi-layered upward-trending conglomeration"/>
    <n v="8700"/>
    <n v="3227"/>
    <x v="3"/>
    <n v="37.091954022988503"/>
    <n v="38"/>
    <n v="84.921052631578945"/>
    <x v="3"/>
    <s v="DKK"/>
    <x v="656"/>
    <x v="236"/>
    <b v="0"/>
    <b v="1"/>
    <s v="theater/plays"/>
    <x v="3"/>
    <x v="3"/>
  </r>
  <r>
    <n v="721"/>
    <x v="706"/>
    <s v="Open-architected systematic intranet"/>
    <n v="123600"/>
    <n v="5429"/>
    <x v="3"/>
    <n v="4.392394822006473"/>
    <n v="60"/>
    <n v="90.483333333333334"/>
    <x v="1"/>
    <s v="USD"/>
    <x v="657"/>
    <x v="663"/>
    <b v="0"/>
    <b v="0"/>
    <s v="music/rock"/>
    <x v="1"/>
    <x v="1"/>
  </r>
  <r>
    <n v="722"/>
    <x v="707"/>
    <s v="Proactive 24hour frame"/>
    <n v="48500"/>
    <n v="75906"/>
    <x v="1"/>
    <n v="156.50721649484535"/>
    <n v="3036"/>
    <n v="25.00197628458498"/>
    <x v="1"/>
    <s v="USD"/>
    <x v="265"/>
    <x v="202"/>
    <b v="0"/>
    <b v="0"/>
    <s v="film &amp; video/documentary"/>
    <x v="4"/>
    <x v="4"/>
  </r>
  <r>
    <n v="723"/>
    <x v="708"/>
    <s v="Exclusive fresh-thinking model"/>
    <n v="4900"/>
    <n v="13250"/>
    <x v="1"/>
    <n v="270.40816326530609"/>
    <n v="144"/>
    <n v="92.013888888888886"/>
    <x v="2"/>
    <s v="AUD"/>
    <x v="658"/>
    <x v="664"/>
    <b v="0"/>
    <b v="0"/>
    <s v="theater/plays"/>
    <x v="3"/>
    <x v="3"/>
  </r>
  <r>
    <n v="724"/>
    <x v="709"/>
    <s v="Business-focused encompassing intranet"/>
    <n v="8400"/>
    <n v="11261"/>
    <x v="1"/>
    <n v="134.05952380952382"/>
    <n v="121"/>
    <n v="93.066115702479337"/>
    <x v="4"/>
    <s v="GBP"/>
    <x v="659"/>
    <x v="665"/>
    <b v="0"/>
    <b v="1"/>
    <s v="theater/plays"/>
    <x v="3"/>
    <x v="3"/>
  </r>
  <r>
    <n v="725"/>
    <x v="710"/>
    <s v="Optional 6thgeneration access"/>
    <n v="193200"/>
    <n v="97369"/>
    <x v="0"/>
    <n v="50.398033126293996"/>
    <n v="1596"/>
    <n v="61.008145363408524"/>
    <x v="1"/>
    <s v="USD"/>
    <x v="660"/>
    <x v="666"/>
    <b v="0"/>
    <b v="0"/>
    <s v="games/mobile games"/>
    <x v="6"/>
    <x v="20"/>
  </r>
  <r>
    <n v="726"/>
    <x v="711"/>
    <s v="Realigned web-enabled functionalities"/>
    <n v="54300"/>
    <n v="48227"/>
    <x v="3"/>
    <n v="88.815837937384899"/>
    <n v="524"/>
    <n v="92.036259541984734"/>
    <x v="1"/>
    <s v="USD"/>
    <x v="661"/>
    <x v="602"/>
    <b v="0"/>
    <b v="1"/>
    <s v="theater/plays"/>
    <x v="3"/>
    <x v="3"/>
  </r>
  <r>
    <n v="727"/>
    <x v="712"/>
    <s v="Enterprise-wide multimedia software"/>
    <n v="8900"/>
    <n v="14685"/>
    <x v="1"/>
    <n v="165"/>
    <n v="181"/>
    <n v="81.132596685082873"/>
    <x v="1"/>
    <s v="USD"/>
    <x v="4"/>
    <x v="667"/>
    <b v="0"/>
    <b v="0"/>
    <s v="technology/web"/>
    <x v="2"/>
    <x v="2"/>
  </r>
  <r>
    <n v="728"/>
    <x v="713"/>
    <s v="Versatile mission-critical knowledgebase"/>
    <n v="4200"/>
    <n v="735"/>
    <x v="0"/>
    <n v="17.5"/>
    <n v="10"/>
    <n v="73.5"/>
    <x v="1"/>
    <s v="USD"/>
    <x v="662"/>
    <x v="668"/>
    <b v="0"/>
    <b v="0"/>
    <s v="theater/plays"/>
    <x v="3"/>
    <x v="3"/>
  </r>
  <r>
    <n v="729"/>
    <x v="714"/>
    <s v="Multi-lateral object-oriented open system"/>
    <n v="5600"/>
    <n v="10397"/>
    <x v="1"/>
    <n v="185.66071428571428"/>
    <n v="122"/>
    <n v="85.221311475409834"/>
    <x v="1"/>
    <s v="USD"/>
    <x v="663"/>
    <x v="669"/>
    <b v="0"/>
    <b v="0"/>
    <s v="film &amp; video/drama"/>
    <x v="4"/>
    <x v="6"/>
  </r>
  <r>
    <n v="730"/>
    <x v="715"/>
    <s v="Visionary system-worthy attitude"/>
    <n v="28800"/>
    <n v="118847"/>
    <x v="1"/>
    <n v="412.6631944444444"/>
    <n v="1071"/>
    <n v="110.96825396825396"/>
    <x v="0"/>
    <s v="CAD"/>
    <x v="664"/>
    <x v="670"/>
    <b v="0"/>
    <b v="0"/>
    <s v="technology/wearables"/>
    <x v="2"/>
    <x v="8"/>
  </r>
  <r>
    <n v="731"/>
    <x v="716"/>
    <s v="Synergized content-based hierarchy"/>
    <n v="8000"/>
    <n v="7220"/>
    <x v="3"/>
    <n v="90.25"/>
    <n v="219"/>
    <n v="32.968036529680369"/>
    <x v="1"/>
    <s v="USD"/>
    <x v="665"/>
    <x v="601"/>
    <b v="0"/>
    <b v="0"/>
    <s v="technology/web"/>
    <x v="2"/>
    <x v="2"/>
  </r>
  <r>
    <n v="732"/>
    <x v="717"/>
    <s v="Business-focused 24hour access"/>
    <n v="117000"/>
    <n v="107622"/>
    <x v="0"/>
    <n v="91.984615384615381"/>
    <n v="1121"/>
    <n v="96.005352363960753"/>
    <x v="1"/>
    <s v="USD"/>
    <x v="666"/>
    <x v="671"/>
    <b v="0"/>
    <b v="1"/>
    <s v="music/rock"/>
    <x v="1"/>
    <x v="1"/>
  </r>
  <r>
    <n v="733"/>
    <x v="718"/>
    <s v="Automated hybrid orchestration"/>
    <n v="15800"/>
    <n v="83267"/>
    <x v="1"/>
    <n v="527.00632911392404"/>
    <n v="980"/>
    <n v="84.96632653061225"/>
    <x v="1"/>
    <s v="USD"/>
    <x v="43"/>
    <x v="672"/>
    <b v="0"/>
    <b v="0"/>
    <s v="music/metal"/>
    <x v="1"/>
    <x v="16"/>
  </r>
  <r>
    <n v="734"/>
    <x v="719"/>
    <s v="Exclusive 5thgeneration leverage"/>
    <n v="4200"/>
    <n v="13404"/>
    <x v="1"/>
    <n v="319.14285714285711"/>
    <n v="536"/>
    <n v="25.007462686567163"/>
    <x v="1"/>
    <s v="USD"/>
    <x v="667"/>
    <x v="673"/>
    <b v="0"/>
    <b v="1"/>
    <s v="theater/plays"/>
    <x v="3"/>
    <x v="3"/>
  </r>
  <r>
    <n v="735"/>
    <x v="720"/>
    <s v="Grass-roots zero administration alliance"/>
    <n v="37100"/>
    <n v="131404"/>
    <x v="1"/>
    <n v="354.18867924528303"/>
    <n v="1991"/>
    <n v="65.998995479658461"/>
    <x v="1"/>
    <s v="USD"/>
    <x v="668"/>
    <x v="674"/>
    <b v="0"/>
    <b v="0"/>
    <s v="photography/photography books"/>
    <x v="7"/>
    <x v="14"/>
  </r>
  <r>
    <n v="736"/>
    <x v="721"/>
    <s v="Proactive heuristic orchestration"/>
    <n v="7700"/>
    <n v="2533"/>
    <x v="3"/>
    <n v="32.896103896103895"/>
    <n v="29"/>
    <n v="87.34482758620689"/>
    <x v="1"/>
    <s v="USD"/>
    <x v="669"/>
    <x v="675"/>
    <b v="0"/>
    <b v="0"/>
    <s v="publishing/nonfiction"/>
    <x v="5"/>
    <x v="9"/>
  </r>
  <r>
    <n v="737"/>
    <x v="722"/>
    <s v="Function-based systematic Graphical User Interface"/>
    <n v="3700"/>
    <n v="5028"/>
    <x v="1"/>
    <n v="135.8918918918919"/>
    <n v="180"/>
    <n v="27.933333333333334"/>
    <x v="1"/>
    <s v="USD"/>
    <x v="670"/>
    <x v="676"/>
    <b v="0"/>
    <b v="0"/>
    <s v="music/indie rock"/>
    <x v="1"/>
    <x v="7"/>
  </r>
  <r>
    <n v="738"/>
    <x v="486"/>
    <s v="Extended zero administration software"/>
    <n v="74700"/>
    <n v="1557"/>
    <x v="0"/>
    <n v="2.0843373493975905"/>
    <n v="15"/>
    <n v="103.8"/>
    <x v="1"/>
    <s v="USD"/>
    <x v="671"/>
    <x v="677"/>
    <b v="0"/>
    <b v="1"/>
    <s v="theater/plays"/>
    <x v="3"/>
    <x v="3"/>
  </r>
  <r>
    <n v="739"/>
    <x v="723"/>
    <s v="Multi-tiered discrete support"/>
    <n v="10000"/>
    <n v="6100"/>
    <x v="0"/>
    <n v="61"/>
    <n v="191"/>
    <n v="31.937172774869111"/>
    <x v="1"/>
    <s v="USD"/>
    <x v="672"/>
    <x v="678"/>
    <b v="0"/>
    <b v="0"/>
    <s v="music/indie rock"/>
    <x v="1"/>
    <x v="7"/>
  </r>
  <r>
    <n v="740"/>
    <x v="724"/>
    <s v="Phased system-worthy conglomeration"/>
    <n v="5300"/>
    <n v="1592"/>
    <x v="0"/>
    <n v="30.037735849056602"/>
    <n v="16"/>
    <n v="99.5"/>
    <x v="1"/>
    <s v="USD"/>
    <x v="673"/>
    <x v="679"/>
    <b v="0"/>
    <b v="0"/>
    <s v="theater/plays"/>
    <x v="3"/>
    <x v="3"/>
  </r>
  <r>
    <n v="741"/>
    <x v="287"/>
    <s v="Balanced mobile alliance"/>
    <n v="1200"/>
    <n v="14150"/>
    <x v="1"/>
    <n v="1179.1666666666665"/>
    <n v="130"/>
    <n v="108.84615384615384"/>
    <x v="1"/>
    <s v="USD"/>
    <x v="674"/>
    <x v="680"/>
    <b v="0"/>
    <b v="0"/>
    <s v="theater/plays"/>
    <x v="3"/>
    <x v="3"/>
  </r>
  <r>
    <n v="742"/>
    <x v="725"/>
    <s v="Reactive solution-oriented groupware"/>
    <n v="1200"/>
    <n v="13513"/>
    <x v="1"/>
    <n v="1126.0833333333335"/>
    <n v="122"/>
    <n v="110.76229508196721"/>
    <x v="1"/>
    <s v="USD"/>
    <x v="675"/>
    <x v="681"/>
    <b v="0"/>
    <b v="0"/>
    <s v="music/electric music"/>
    <x v="1"/>
    <x v="5"/>
  </r>
  <r>
    <n v="743"/>
    <x v="726"/>
    <s v="Exclusive bandwidth-monitored orchestration"/>
    <n v="3900"/>
    <n v="504"/>
    <x v="0"/>
    <n v="12.923076923076923"/>
    <n v="17"/>
    <n v="29.647058823529413"/>
    <x v="1"/>
    <s v="USD"/>
    <x v="676"/>
    <x v="682"/>
    <b v="0"/>
    <b v="1"/>
    <s v="theater/plays"/>
    <x v="3"/>
    <x v="3"/>
  </r>
  <r>
    <n v="744"/>
    <x v="727"/>
    <s v="Intuitive exuding initiative"/>
    <n v="2000"/>
    <n v="14240"/>
    <x v="1"/>
    <n v="712"/>
    <n v="140"/>
    <n v="101.71428571428571"/>
    <x v="1"/>
    <s v="USD"/>
    <x v="342"/>
    <x v="683"/>
    <b v="0"/>
    <b v="1"/>
    <s v="theater/plays"/>
    <x v="3"/>
    <x v="3"/>
  </r>
  <r>
    <n v="745"/>
    <x v="728"/>
    <s v="Streamlined needs-based knowledge user"/>
    <n v="6900"/>
    <n v="2091"/>
    <x v="0"/>
    <n v="30.304347826086957"/>
    <n v="34"/>
    <n v="61.5"/>
    <x v="1"/>
    <s v="USD"/>
    <x v="677"/>
    <x v="684"/>
    <b v="0"/>
    <b v="0"/>
    <s v="technology/wearables"/>
    <x v="2"/>
    <x v="8"/>
  </r>
  <r>
    <n v="746"/>
    <x v="729"/>
    <s v="Automated system-worthy structure"/>
    <n v="55800"/>
    <n v="118580"/>
    <x v="1"/>
    <n v="212.50896057347671"/>
    <n v="3388"/>
    <n v="35"/>
    <x v="1"/>
    <s v="USD"/>
    <x v="678"/>
    <x v="685"/>
    <b v="0"/>
    <b v="0"/>
    <s v="technology/web"/>
    <x v="2"/>
    <x v="2"/>
  </r>
  <r>
    <n v="747"/>
    <x v="730"/>
    <s v="Secured clear-thinking intranet"/>
    <n v="4900"/>
    <n v="11214"/>
    <x v="1"/>
    <n v="228.85714285714286"/>
    <n v="280"/>
    <n v="40.049999999999997"/>
    <x v="1"/>
    <s v="USD"/>
    <x v="679"/>
    <x v="488"/>
    <b v="0"/>
    <b v="0"/>
    <s v="theater/plays"/>
    <x v="3"/>
    <x v="3"/>
  </r>
  <r>
    <n v="748"/>
    <x v="731"/>
    <s v="Cloned actuating architecture"/>
    <n v="194900"/>
    <n v="68137"/>
    <x v="3"/>
    <n v="34.959979476654695"/>
    <n v="614"/>
    <n v="110.97231270358306"/>
    <x v="1"/>
    <s v="USD"/>
    <x v="680"/>
    <x v="686"/>
    <b v="0"/>
    <b v="1"/>
    <s v="film &amp; video/animation"/>
    <x v="4"/>
    <x v="10"/>
  </r>
  <r>
    <n v="749"/>
    <x v="732"/>
    <s v="Down-sized needs-based task-force"/>
    <n v="8600"/>
    <n v="13527"/>
    <x v="1"/>
    <n v="157.29069767441862"/>
    <n v="366"/>
    <n v="36.959016393442624"/>
    <x v="6"/>
    <s v="EUR"/>
    <x v="681"/>
    <x v="687"/>
    <b v="0"/>
    <b v="1"/>
    <s v="technology/wearables"/>
    <x v="2"/>
    <x v="8"/>
  </r>
  <r>
    <n v="750"/>
    <x v="733"/>
    <s v="Extended responsive Internet solution"/>
    <n v="100"/>
    <n v="1"/>
    <x v="0"/>
    <n v="1"/>
    <n v="1"/>
    <n v="1"/>
    <x v="4"/>
    <s v="GBP"/>
    <x v="682"/>
    <x v="688"/>
    <b v="0"/>
    <b v="0"/>
    <s v="music/electric music"/>
    <x v="1"/>
    <x v="5"/>
  </r>
  <r>
    <n v="751"/>
    <x v="734"/>
    <s v="Universal value-added moderator"/>
    <n v="3600"/>
    <n v="8363"/>
    <x v="1"/>
    <n v="232.30555555555554"/>
    <n v="270"/>
    <n v="30.974074074074075"/>
    <x v="1"/>
    <s v="USD"/>
    <x v="683"/>
    <x v="689"/>
    <b v="1"/>
    <b v="1"/>
    <s v="publishing/nonfiction"/>
    <x v="5"/>
    <x v="9"/>
  </r>
  <r>
    <n v="752"/>
    <x v="735"/>
    <s v="Sharable motivating emulation"/>
    <n v="5800"/>
    <n v="5362"/>
    <x v="3"/>
    <n v="92.448275862068968"/>
    <n v="114"/>
    <n v="47.035087719298247"/>
    <x v="1"/>
    <s v="USD"/>
    <x v="684"/>
    <x v="690"/>
    <b v="0"/>
    <b v="1"/>
    <s v="theater/plays"/>
    <x v="3"/>
    <x v="3"/>
  </r>
  <r>
    <n v="753"/>
    <x v="736"/>
    <s v="Networked web-enabled product"/>
    <n v="4700"/>
    <n v="12065"/>
    <x v="1"/>
    <n v="256.70212765957444"/>
    <n v="137"/>
    <n v="88.065693430656935"/>
    <x v="1"/>
    <s v="USD"/>
    <x v="674"/>
    <x v="691"/>
    <b v="0"/>
    <b v="0"/>
    <s v="photography/photography books"/>
    <x v="7"/>
    <x v="14"/>
  </r>
  <r>
    <n v="754"/>
    <x v="737"/>
    <s v="Advanced dedicated encoding"/>
    <n v="70400"/>
    <n v="118603"/>
    <x v="1"/>
    <n v="168.47017045454547"/>
    <n v="3205"/>
    <n v="37.005616224648989"/>
    <x v="1"/>
    <s v="USD"/>
    <x v="685"/>
    <x v="424"/>
    <b v="0"/>
    <b v="0"/>
    <s v="theater/plays"/>
    <x v="3"/>
    <x v="3"/>
  </r>
  <r>
    <n v="755"/>
    <x v="738"/>
    <s v="Stand-alone multi-state project"/>
    <n v="4500"/>
    <n v="7496"/>
    <x v="1"/>
    <n v="166.57777777777778"/>
    <n v="288"/>
    <n v="26.027777777777779"/>
    <x v="3"/>
    <s v="DKK"/>
    <x v="605"/>
    <x v="231"/>
    <b v="0"/>
    <b v="1"/>
    <s v="theater/plays"/>
    <x v="3"/>
    <x v="3"/>
  </r>
  <r>
    <n v="756"/>
    <x v="739"/>
    <s v="Customizable bi-directional monitoring"/>
    <n v="1300"/>
    <n v="10037"/>
    <x v="1"/>
    <n v="772.07692307692309"/>
    <n v="148"/>
    <n v="67.817567567567565"/>
    <x v="1"/>
    <s v="USD"/>
    <x v="686"/>
    <x v="692"/>
    <b v="0"/>
    <b v="0"/>
    <s v="theater/plays"/>
    <x v="3"/>
    <x v="3"/>
  </r>
  <r>
    <n v="757"/>
    <x v="740"/>
    <s v="Profit-focused motivating function"/>
    <n v="1400"/>
    <n v="5696"/>
    <x v="1"/>
    <n v="406.85714285714283"/>
    <n v="114"/>
    <n v="49.964912280701753"/>
    <x v="1"/>
    <s v="USD"/>
    <x v="687"/>
    <x v="693"/>
    <b v="0"/>
    <b v="0"/>
    <s v="film &amp; video/drama"/>
    <x v="4"/>
    <x v="6"/>
  </r>
  <r>
    <n v="758"/>
    <x v="741"/>
    <s v="Proactive systemic firmware"/>
    <n v="29600"/>
    <n v="167005"/>
    <x v="1"/>
    <n v="564.20608108108115"/>
    <n v="1518"/>
    <n v="110.01646903820817"/>
    <x v="0"/>
    <s v="CAD"/>
    <x v="688"/>
    <x v="694"/>
    <b v="0"/>
    <b v="0"/>
    <s v="music/rock"/>
    <x v="1"/>
    <x v="1"/>
  </r>
  <r>
    <n v="759"/>
    <x v="742"/>
    <s v="Grass-roots upward-trending installation"/>
    <n v="167500"/>
    <n v="114615"/>
    <x v="0"/>
    <n v="68.426865671641792"/>
    <n v="1274"/>
    <n v="89.964678178963894"/>
    <x v="1"/>
    <s v="USD"/>
    <x v="689"/>
    <x v="236"/>
    <b v="0"/>
    <b v="0"/>
    <s v="music/electric music"/>
    <x v="1"/>
    <x v="5"/>
  </r>
  <r>
    <n v="760"/>
    <x v="743"/>
    <s v="Virtual heuristic hub"/>
    <n v="48300"/>
    <n v="16592"/>
    <x v="0"/>
    <n v="34.351966873706004"/>
    <n v="210"/>
    <n v="79.009523809523813"/>
    <x v="6"/>
    <s v="EUR"/>
    <x v="690"/>
    <x v="695"/>
    <b v="0"/>
    <b v="1"/>
    <s v="games/video games"/>
    <x v="6"/>
    <x v="11"/>
  </r>
  <r>
    <n v="761"/>
    <x v="744"/>
    <s v="Customizable leadingedge model"/>
    <n v="2200"/>
    <n v="14420"/>
    <x v="1"/>
    <n v="655.4545454545455"/>
    <n v="166"/>
    <n v="86.867469879518069"/>
    <x v="1"/>
    <s v="USD"/>
    <x v="691"/>
    <x v="696"/>
    <b v="0"/>
    <b v="0"/>
    <s v="music/rock"/>
    <x v="1"/>
    <x v="1"/>
  </r>
  <r>
    <n v="762"/>
    <x v="307"/>
    <s v="Upgradable uniform service-desk"/>
    <n v="3500"/>
    <n v="6204"/>
    <x v="1"/>
    <n v="177.25714285714284"/>
    <n v="100"/>
    <n v="62.04"/>
    <x v="2"/>
    <s v="AUD"/>
    <x v="692"/>
    <x v="697"/>
    <b v="0"/>
    <b v="0"/>
    <s v="music/jazz"/>
    <x v="1"/>
    <x v="17"/>
  </r>
  <r>
    <n v="763"/>
    <x v="745"/>
    <s v="Inverse client-driven product"/>
    <n v="5600"/>
    <n v="6338"/>
    <x v="1"/>
    <n v="113.17857142857144"/>
    <n v="235"/>
    <n v="26.970212765957445"/>
    <x v="1"/>
    <s v="USD"/>
    <x v="693"/>
    <x v="698"/>
    <b v="0"/>
    <b v="1"/>
    <s v="theater/plays"/>
    <x v="3"/>
    <x v="3"/>
  </r>
  <r>
    <n v="764"/>
    <x v="746"/>
    <s v="Managed bandwidth-monitored system engine"/>
    <n v="1100"/>
    <n v="8010"/>
    <x v="1"/>
    <n v="728.18181818181824"/>
    <n v="148"/>
    <n v="54.121621621621621"/>
    <x v="1"/>
    <s v="USD"/>
    <x v="694"/>
    <x v="699"/>
    <b v="0"/>
    <b v="0"/>
    <s v="music/rock"/>
    <x v="1"/>
    <x v="1"/>
  </r>
  <r>
    <n v="765"/>
    <x v="747"/>
    <s v="Advanced transitional help-desk"/>
    <n v="3900"/>
    <n v="8125"/>
    <x v="1"/>
    <n v="208.33333333333334"/>
    <n v="198"/>
    <n v="41.035353535353536"/>
    <x v="1"/>
    <s v="USD"/>
    <x v="695"/>
    <x v="489"/>
    <b v="1"/>
    <b v="1"/>
    <s v="music/indie rock"/>
    <x v="1"/>
    <x v="7"/>
  </r>
  <r>
    <n v="766"/>
    <x v="748"/>
    <s v="De-engineered disintermediate encryption"/>
    <n v="43800"/>
    <n v="13653"/>
    <x v="0"/>
    <n v="31.171232876712331"/>
    <n v="248"/>
    <n v="55.052419354838712"/>
    <x v="2"/>
    <s v="AUD"/>
    <x v="123"/>
    <x v="512"/>
    <b v="0"/>
    <b v="0"/>
    <s v="film &amp; video/science fiction"/>
    <x v="4"/>
    <x v="22"/>
  </r>
  <r>
    <n v="767"/>
    <x v="749"/>
    <s v="Upgradable attitude-oriented project"/>
    <n v="97200"/>
    <n v="55372"/>
    <x v="0"/>
    <n v="56.967078189300416"/>
    <n v="513"/>
    <n v="107.93762183235867"/>
    <x v="1"/>
    <s v="USD"/>
    <x v="696"/>
    <x v="700"/>
    <b v="0"/>
    <b v="0"/>
    <s v="publishing/translations"/>
    <x v="5"/>
    <x v="18"/>
  </r>
  <r>
    <n v="768"/>
    <x v="750"/>
    <s v="Fundamental zero tolerance alliance"/>
    <n v="4800"/>
    <n v="11088"/>
    <x v="1"/>
    <n v="231"/>
    <n v="150"/>
    <n v="73.92"/>
    <x v="1"/>
    <s v="USD"/>
    <x v="626"/>
    <x v="701"/>
    <b v="0"/>
    <b v="0"/>
    <s v="theater/plays"/>
    <x v="3"/>
    <x v="3"/>
  </r>
  <r>
    <n v="769"/>
    <x v="751"/>
    <s v="Devolved 24hour forecast"/>
    <n v="125600"/>
    <n v="109106"/>
    <x v="0"/>
    <n v="86.867834394904463"/>
    <n v="3410"/>
    <n v="31.995894428152493"/>
    <x v="1"/>
    <s v="USD"/>
    <x v="697"/>
    <x v="340"/>
    <b v="0"/>
    <b v="0"/>
    <s v="games/video games"/>
    <x v="6"/>
    <x v="11"/>
  </r>
  <r>
    <n v="770"/>
    <x v="752"/>
    <s v="User-centric attitude-oriented intranet"/>
    <n v="4300"/>
    <n v="11642"/>
    <x v="1"/>
    <n v="270.74418604651163"/>
    <n v="216"/>
    <n v="53.898148148148145"/>
    <x v="6"/>
    <s v="EUR"/>
    <x v="698"/>
    <x v="702"/>
    <b v="0"/>
    <b v="1"/>
    <s v="theater/plays"/>
    <x v="3"/>
    <x v="3"/>
  </r>
  <r>
    <n v="771"/>
    <x v="753"/>
    <s v="Self-enabling 5thgeneration paradigm"/>
    <n v="5600"/>
    <n v="2769"/>
    <x v="3"/>
    <n v="49.446428571428569"/>
    <n v="26"/>
    <n v="106.5"/>
    <x v="1"/>
    <s v="USD"/>
    <x v="699"/>
    <x v="703"/>
    <b v="0"/>
    <b v="0"/>
    <s v="theater/plays"/>
    <x v="3"/>
    <x v="3"/>
  </r>
  <r>
    <n v="772"/>
    <x v="754"/>
    <s v="Persistent 3rdgeneration moratorium"/>
    <n v="149600"/>
    <n v="169586"/>
    <x v="1"/>
    <n v="113.3596256684492"/>
    <n v="5139"/>
    <n v="32.999805409612762"/>
    <x v="1"/>
    <s v="USD"/>
    <x v="700"/>
    <x v="704"/>
    <b v="0"/>
    <b v="0"/>
    <s v="music/indie rock"/>
    <x v="1"/>
    <x v="7"/>
  </r>
  <r>
    <n v="773"/>
    <x v="755"/>
    <s v="Cross-platform empowering project"/>
    <n v="53100"/>
    <n v="101185"/>
    <x v="1"/>
    <n v="190.55555555555554"/>
    <n v="2353"/>
    <n v="43.00254993625159"/>
    <x v="1"/>
    <s v="USD"/>
    <x v="701"/>
    <x v="705"/>
    <b v="0"/>
    <b v="0"/>
    <s v="theater/plays"/>
    <x v="3"/>
    <x v="3"/>
  </r>
  <r>
    <n v="774"/>
    <x v="756"/>
    <s v="Polarized user-facing interface"/>
    <n v="5000"/>
    <n v="6775"/>
    <x v="1"/>
    <n v="135.5"/>
    <n v="78"/>
    <n v="86.858974358974365"/>
    <x v="6"/>
    <s v="EUR"/>
    <x v="702"/>
    <x v="706"/>
    <b v="0"/>
    <b v="0"/>
    <s v="technology/web"/>
    <x v="2"/>
    <x v="2"/>
  </r>
  <r>
    <n v="775"/>
    <x v="757"/>
    <s v="Customer-focused non-volatile framework"/>
    <n v="9400"/>
    <n v="968"/>
    <x v="0"/>
    <n v="10.297872340425531"/>
    <n v="10"/>
    <n v="96.8"/>
    <x v="1"/>
    <s v="USD"/>
    <x v="703"/>
    <x v="707"/>
    <b v="0"/>
    <b v="0"/>
    <s v="music/rock"/>
    <x v="1"/>
    <x v="1"/>
  </r>
  <r>
    <n v="776"/>
    <x v="758"/>
    <s v="Synchronized multimedia frame"/>
    <n v="110800"/>
    <n v="72623"/>
    <x v="0"/>
    <n v="65.544223826714799"/>
    <n v="2201"/>
    <n v="32.995456610631528"/>
    <x v="1"/>
    <s v="USD"/>
    <x v="704"/>
    <x v="708"/>
    <b v="0"/>
    <b v="0"/>
    <s v="theater/plays"/>
    <x v="3"/>
    <x v="3"/>
  </r>
  <r>
    <n v="777"/>
    <x v="759"/>
    <s v="Open-architected stable algorithm"/>
    <n v="93800"/>
    <n v="45987"/>
    <x v="0"/>
    <n v="49.026652452025587"/>
    <n v="676"/>
    <n v="68.028106508875737"/>
    <x v="1"/>
    <s v="USD"/>
    <x v="431"/>
    <x v="709"/>
    <b v="0"/>
    <b v="0"/>
    <s v="theater/plays"/>
    <x v="3"/>
    <x v="3"/>
  </r>
  <r>
    <n v="778"/>
    <x v="760"/>
    <s v="Cross-platform optimizing website"/>
    <n v="1300"/>
    <n v="10243"/>
    <x v="1"/>
    <n v="787.92307692307691"/>
    <n v="174"/>
    <n v="58.867816091954026"/>
    <x v="5"/>
    <s v="CHF"/>
    <x v="705"/>
    <x v="710"/>
    <b v="0"/>
    <b v="0"/>
    <s v="film &amp; video/animation"/>
    <x v="4"/>
    <x v="10"/>
  </r>
  <r>
    <n v="779"/>
    <x v="761"/>
    <s v="Public-key actuating projection"/>
    <n v="108700"/>
    <n v="87293"/>
    <x v="0"/>
    <n v="80.306347746090154"/>
    <n v="831"/>
    <n v="105.04572803850782"/>
    <x v="1"/>
    <s v="USD"/>
    <x v="706"/>
    <x v="711"/>
    <b v="0"/>
    <b v="1"/>
    <s v="theater/plays"/>
    <x v="3"/>
    <x v="3"/>
  </r>
  <r>
    <n v="780"/>
    <x v="762"/>
    <s v="Implemented intangible instruction set"/>
    <n v="5100"/>
    <n v="5421"/>
    <x v="1"/>
    <n v="106.29411764705883"/>
    <n v="164"/>
    <n v="33.054878048780488"/>
    <x v="1"/>
    <s v="USD"/>
    <x v="707"/>
    <x v="712"/>
    <b v="0"/>
    <b v="1"/>
    <s v="film &amp; video/drama"/>
    <x v="4"/>
    <x v="6"/>
  </r>
  <r>
    <n v="781"/>
    <x v="763"/>
    <s v="Cross-group interactive architecture"/>
    <n v="8700"/>
    <n v="4414"/>
    <x v="3"/>
    <n v="50.735632183908038"/>
    <n v="56"/>
    <n v="78.821428571428569"/>
    <x v="5"/>
    <s v="CHF"/>
    <x v="708"/>
    <x v="70"/>
    <b v="0"/>
    <b v="0"/>
    <s v="theater/plays"/>
    <x v="3"/>
    <x v="3"/>
  </r>
  <r>
    <n v="782"/>
    <x v="764"/>
    <s v="Centralized asymmetric framework"/>
    <n v="5100"/>
    <n v="10981"/>
    <x v="1"/>
    <n v="215.31372549019611"/>
    <n v="161"/>
    <n v="68.204968944099377"/>
    <x v="1"/>
    <s v="USD"/>
    <x v="709"/>
    <x v="713"/>
    <b v="0"/>
    <b v="1"/>
    <s v="film &amp; video/animation"/>
    <x v="4"/>
    <x v="10"/>
  </r>
  <r>
    <n v="783"/>
    <x v="765"/>
    <s v="Down-sized systematic utilization"/>
    <n v="7400"/>
    <n v="10451"/>
    <x v="1"/>
    <n v="141.22972972972974"/>
    <n v="138"/>
    <n v="75.731884057971016"/>
    <x v="1"/>
    <s v="USD"/>
    <x v="710"/>
    <x v="714"/>
    <b v="0"/>
    <b v="0"/>
    <s v="music/rock"/>
    <x v="1"/>
    <x v="1"/>
  </r>
  <r>
    <n v="784"/>
    <x v="766"/>
    <s v="Profound fault-tolerant model"/>
    <n v="88900"/>
    <n v="102535"/>
    <x v="1"/>
    <n v="115.33745781777279"/>
    <n v="3308"/>
    <n v="30.996070133010882"/>
    <x v="1"/>
    <s v="USD"/>
    <x v="711"/>
    <x v="715"/>
    <b v="0"/>
    <b v="0"/>
    <s v="technology/web"/>
    <x v="2"/>
    <x v="2"/>
  </r>
  <r>
    <n v="785"/>
    <x v="767"/>
    <s v="Multi-channeled bi-directional moratorium"/>
    <n v="6700"/>
    <n v="12939"/>
    <x v="1"/>
    <n v="193.11940298507463"/>
    <n v="127"/>
    <n v="101.88188976377953"/>
    <x v="2"/>
    <s v="AUD"/>
    <x v="157"/>
    <x v="716"/>
    <b v="0"/>
    <b v="1"/>
    <s v="film &amp; video/animation"/>
    <x v="4"/>
    <x v="10"/>
  </r>
  <r>
    <n v="786"/>
    <x v="768"/>
    <s v="Object-based content-based ability"/>
    <n v="1500"/>
    <n v="10946"/>
    <x v="1"/>
    <n v="729.73333333333335"/>
    <n v="207"/>
    <n v="52.879227053140099"/>
    <x v="6"/>
    <s v="EUR"/>
    <x v="630"/>
    <x v="717"/>
    <b v="0"/>
    <b v="1"/>
    <s v="music/jazz"/>
    <x v="1"/>
    <x v="17"/>
  </r>
  <r>
    <n v="787"/>
    <x v="769"/>
    <s v="Progressive coherent secured line"/>
    <n v="61200"/>
    <n v="60994"/>
    <x v="0"/>
    <n v="99.66339869281046"/>
    <n v="859"/>
    <n v="71.005820721769496"/>
    <x v="0"/>
    <s v="CAD"/>
    <x v="712"/>
    <x v="718"/>
    <b v="0"/>
    <b v="0"/>
    <s v="music/rock"/>
    <x v="1"/>
    <x v="1"/>
  </r>
  <r>
    <n v="788"/>
    <x v="770"/>
    <s v="Synchronized directional capability"/>
    <n v="3600"/>
    <n v="3174"/>
    <x v="2"/>
    <n v="88.166666666666671"/>
    <n v="31"/>
    <n v="102.38709677419355"/>
    <x v="1"/>
    <s v="USD"/>
    <x v="93"/>
    <x v="719"/>
    <b v="0"/>
    <b v="0"/>
    <s v="film &amp; video/animation"/>
    <x v="4"/>
    <x v="10"/>
  </r>
  <r>
    <n v="789"/>
    <x v="771"/>
    <s v="Cross-platform composite migration"/>
    <n v="9000"/>
    <n v="3351"/>
    <x v="0"/>
    <n v="37.233333333333334"/>
    <n v="45"/>
    <n v="74.466666666666669"/>
    <x v="1"/>
    <s v="USD"/>
    <x v="713"/>
    <x v="115"/>
    <b v="0"/>
    <b v="0"/>
    <s v="theater/plays"/>
    <x v="3"/>
    <x v="3"/>
  </r>
  <r>
    <n v="790"/>
    <x v="772"/>
    <s v="Operative local pricing structure"/>
    <n v="185900"/>
    <n v="56774"/>
    <x v="3"/>
    <n v="30.540075309306079"/>
    <n v="1113"/>
    <n v="51.009883198562441"/>
    <x v="1"/>
    <s v="USD"/>
    <x v="714"/>
    <x v="720"/>
    <b v="0"/>
    <b v="0"/>
    <s v="theater/plays"/>
    <x v="3"/>
    <x v="3"/>
  </r>
  <r>
    <n v="791"/>
    <x v="773"/>
    <s v="Optional web-enabled extranet"/>
    <n v="2100"/>
    <n v="540"/>
    <x v="0"/>
    <n v="25.714285714285712"/>
    <n v="6"/>
    <n v="90"/>
    <x v="1"/>
    <s v="USD"/>
    <x v="715"/>
    <x v="721"/>
    <b v="0"/>
    <b v="0"/>
    <s v="food/food trucks"/>
    <x v="0"/>
    <x v="0"/>
  </r>
  <r>
    <n v="792"/>
    <x v="774"/>
    <s v="Reduced 6thgeneration intranet"/>
    <n v="2000"/>
    <n v="680"/>
    <x v="0"/>
    <n v="34"/>
    <n v="7"/>
    <n v="97.142857142857139"/>
    <x v="1"/>
    <s v="USD"/>
    <x v="716"/>
    <x v="722"/>
    <b v="0"/>
    <b v="1"/>
    <s v="theater/plays"/>
    <x v="3"/>
    <x v="3"/>
  </r>
  <r>
    <n v="793"/>
    <x v="775"/>
    <s v="Networked disintermediate leverage"/>
    <n v="1100"/>
    <n v="13045"/>
    <x v="1"/>
    <n v="1185.909090909091"/>
    <n v="181"/>
    <n v="72.071823204419886"/>
    <x v="5"/>
    <s v="CHF"/>
    <x v="448"/>
    <x v="451"/>
    <b v="0"/>
    <b v="0"/>
    <s v="publishing/nonfiction"/>
    <x v="5"/>
    <x v="9"/>
  </r>
  <r>
    <n v="794"/>
    <x v="776"/>
    <s v="Optional optimal website"/>
    <n v="6600"/>
    <n v="8276"/>
    <x v="1"/>
    <n v="125.39393939393939"/>
    <n v="110"/>
    <n v="75.236363636363635"/>
    <x v="1"/>
    <s v="USD"/>
    <x v="717"/>
    <x v="642"/>
    <b v="0"/>
    <b v="0"/>
    <s v="music/rock"/>
    <x v="1"/>
    <x v="1"/>
  </r>
  <r>
    <n v="795"/>
    <x v="777"/>
    <s v="Stand-alone asynchronous functionalities"/>
    <n v="7100"/>
    <n v="1022"/>
    <x v="0"/>
    <n v="14.394366197183098"/>
    <n v="31"/>
    <n v="32.967741935483872"/>
    <x v="1"/>
    <s v="USD"/>
    <x v="718"/>
    <x v="723"/>
    <b v="0"/>
    <b v="0"/>
    <s v="film &amp; video/drama"/>
    <x v="4"/>
    <x v="6"/>
  </r>
  <r>
    <n v="796"/>
    <x v="778"/>
    <s v="Profound full-range open system"/>
    <n v="7800"/>
    <n v="4275"/>
    <x v="0"/>
    <n v="54.807692307692314"/>
    <n v="78"/>
    <n v="54.807692307692307"/>
    <x v="1"/>
    <s v="USD"/>
    <x v="719"/>
    <x v="724"/>
    <b v="0"/>
    <b v="1"/>
    <s v="games/mobile games"/>
    <x v="6"/>
    <x v="20"/>
  </r>
  <r>
    <n v="797"/>
    <x v="779"/>
    <s v="Optional tangible utilization"/>
    <n v="7600"/>
    <n v="8332"/>
    <x v="1"/>
    <n v="109.63157894736841"/>
    <n v="185"/>
    <n v="45.037837837837834"/>
    <x v="1"/>
    <s v="USD"/>
    <x v="720"/>
    <x v="725"/>
    <b v="0"/>
    <b v="0"/>
    <s v="technology/web"/>
    <x v="2"/>
    <x v="2"/>
  </r>
  <r>
    <n v="798"/>
    <x v="780"/>
    <s v="Seamless maximized product"/>
    <n v="3400"/>
    <n v="6408"/>
    <x v="1"/>
    <n v="188.47058823529412"/>
    <n v="121"/>
    <n v="52.958677685950413"/>
    <x v="1"/>
    <s v="USD"/>
    <x v="721"/>
    <x v="726"/>
    <b v="0"/>
    <b v="1"/>
    <s v="theater/plays"/>
    <x v="3"/>
    <x v="3"/>
  </r>
  <r>
    <n v="799"/>
    <x v="781"/>
    <s v="Devolved tertiary time-frame"/>
    <n v="84500"/>
    <n v="73522"/>
    <x v="0"/>
    <n v="87.008284023668637"/>
    <n v="1225"/>
    <n v="60.017959183673469"/>
    <x v="4"/>
    <s v="GBP"/>
    <x v="722"/>
    <x v="727"/>
    <b v="0"/>
    <b v="0"/>
    <s v="theater/plays"/>
    <x v="3"/>
    <x v="3"/>
  </r>
  <r>
    <n v="800"/>
    <x v="782"/>
    <s v="Centralized regional function"/>
    <n v="100"/>
    <n v="1"/>
    <x v="0"/>
    <n v="1"/>
    <n v="1"/>
    <n v="1"/>
    <x v="5"/>
    <s v="CHF"/>
    <x v="139"/>
    <x v="560"/>
    <b v="0"/>
    <b v="0"/>
    <s v="music/rock"/>
    <x v="1"/>
    <x v="1"/>
  </r>
  <r>
    <n v="801"/>
    <x v="783"/>
    <s v="User-friendly high-level initiative"/>
    <n v="2300"/>
    <n v="4667"/>
    <x v="1"/>
    <n v="202.9130434782609"/>
    <n v="106"/>
    <n v="44.028301886792455"/>
    <x v="1"/>
    <s v="USD"/>
    <x v="723"/>
    <x v="728"/>
    <b v="0"/>
    <b v="1"/>
    <s v="photography/photography books"/>
    <x v="7"/>
    <x v="14"/>
  </r>
  <r>
    <n v="802"/>
    <x v="784"/>
    <s v="Reverse-engineered zero-defect infrastructure"/>
    <n v="6200"/>
    <n v="12216"/>
    <x v="1"/>
    <n v="197.03225806451613"/>
    <n v="142"/>
    <n v="86.028169014084511"/>
    <x v="1"/>
    <s v="USD"/>
    <x v="704"/>
    <x v="339"/>
    <b v="0"/>
    <b v="0"/>
    <s v="photography/photography books"/>
    <x v="7"/>
    <x v="14"/>
  </r>
  <r>
    <n v="803"/>
    <x v="785"/>
    <s v="Stand-alone background customer loyalty"/>
    <n v="6100"/>
    <n v="6527"/>
    <x v="1"/>
    <n v="107"/>
    <n v="233"/>
    <n v="28.012875536480685"/>
    <x v="1"/>
    <s v="USD"/>
    <x v="724"/>
    <x v="35"/>
    <b v="0"/>
    <b v="0"/>
    <s v="theater/plays"/>
    <x v="3"/>
    <x v="3"/>
  </r>
  <r>
    <n v="804"/>
    <x v="786"/>
    <s v="Business-focused discrete software"/>
    <n v="2600"/>
    <n v="6987"/>
    <x v="1"/>
    <n v="268.73076923076923"/>
    <n v="218"/>
    <n v="32.050458715596328"/>
    <x v="1"/>
    <s v="USD"/>
    <x v="725"/>
    <x v="729"/>
    <b v="0"/>
    <b v="0"/>
    <s v="music/rock"/>
    <x v="1"/>
    <x v="1"/>
  </r>
  <r>
    <n v="805"/>
    <x v="787"/>
    <s v="Advanced intermediate Graphic Interface"/>
    <n v="9700"/>
    <n v="4932"/>
    <x v="0"/>
    <n v="50.845360824742272"/>
    <n v="67"/>
    <n v="73.611940298507463"/>
    <x v="2"/>
    <s v="AUD"/>
    <x v="660"/>
    <x v="241"/>
    <b v="0"/>
    <b v="0"/>
    <s v="film &amp; video/documentary"/>
    <x v="4"/>
    <x v="4"/>
  </r>
  <r>
    <n v="806"/>
    <x v="788"/>
    <s v="Adaptive holistic hub"/>
    <n v="700"/>
    <n v="8262"/>
    <x v="1"/>
    <n v="1180.2857142857142"/>
    <n v="76"/>
    <n v="108.71052631578948"/>
    <x v="1"/>
    <s v="USD"/>
    <x v="726"/>
    <x v="730"/>
    <b v="0"/>
    <b v="1"/>
    <s v="film &amp; video/drama"/>
    <x v="4"/>
    <x v="6"/>
  </r>
  <r>
    <n v="807"/>
    <x v="789"/>
    <s v="Automated uniform concept"/>
    <n v="700"/>
    <n v="1848"/>
    <x v="1"/>
    <n v="264"/>
    <n v="43"/>
    <n v="42.97674418604651"/>
    <x v="1"/>
    <s v="USD"/>
    <x v="727"/>
    <x v="322"/>
    <b v="0"/>
    <b v="1"/>
    <s v="theater/plays"/>
    <x v="3"/>
    <x v="3"/>
  </r>
  <r>
    <n v="808"/>
    <x v="790"/>
    <s v="Enhanced regional flexibility"/>
    <n v="5200"/>
    <n v="1583"/>
    <x v="0"/>
    <n v="30.44230769230769"/>
    <n v="19"/>
    <n v="83.315789473684205"/>
    <x v="1"/>
    <s v="USD"/>
    <x v="728"/>
    <x v="731"/>
    <b v="0"/>
    <b v="0"/>
    <s v="food/food trucks"/>
    <x v="0"/>
    <x v="0"/>
  </r>
  <r>
    <n v="809"/>
    <x v="764"/>
    <s v="Public-key bottom-line algorithm"/>
    <n v="140800"/>
    <n v="88536"/>
    <x v="0"/>
    <n v="62.880681818181813"/>
    <n v="2108"/>
    <n v="42"/>
    <x v="5"/>
    <s v="CHF"/>
    <x v="729"/>
    <x v="732"/>
    <b v="0"/>
    <b v="0"/>
    <s v="film &amp; video/documentary"/>
    <x v="4"/>
    <x v="4"/>
  </r>
  <r>
    <n v="810"/>
    <x v="791"/>
    <s v="Multi-layered intangible instruction set"/>
    <n v="6400"/>
    <n v="12360"/>
    <x v="1"/>
    <n v="193.125"/>
    <n v="221"/>
    <n v="55.927601809954751"/>
    <x v="1"/>
    <s v="USD"/>
    <x v="730"/>
    <x v="157"/>
    <b v="0"/>
    <b v="1"/>
    <s v="theater/plays"/>
    <x v="3"/>
    <x v="3"/>
  </r>
  <r>
    <n v="811"/>
    <x v="792"/>
    <s v="Fundamental methodical emulation"/>
    <n v="92500"/>
    <n v="71320"/>
    <x v="0"/>
    <n v="77.102702702702715"/>
    <n v="679"/>
    <n v="105.03681885125184"/>
    <x v="1"/>
    <s v="USD"/>
    <x v="731"/>
    <x v="733"/>
    <b v="0"/>
    <b v="1"/>
    <s v="games/video games"/>
    <x v="6"/>
    <x v="11"/>
  </r>
  <r>
    <n v="812"/>
    <x v="793"/>
    <s v="Expanded value-added hardware"/>
    <n v="59700"/>
    <n v="134640"/>
    <x v="1"/>
    <n v="225.52763819095478"/>
    <n v="2805"/>
    <n v="48"/>
    <x v="0"/>
    <s v="CAD"/>
    <x v="78"/>
    <x v="734"/>
    <b v="0"/>
    <b v="0"/>
    <s v="publishing/nonfiction"/>
    <x v="5"/>
    <x v="9"/>
  </r>
  <r>
    <n v="813"/>
    <x v="794"/>
    <s v="Diverse high-level attitude"/>
    <n v="3200"/>
    <n v="7661"/>
    <x v="1"/>
    <n v="239.40625"/>
    <n v="68"/>
    <n v="112.66176470588235"/>
    <x v="1"/>
    <s v="USD"/>
    <x v="732"/>
    <x v="735"/>
    <b v="0"/>
    <b v="0"/>
    <s v="games/video games"/>
    <x v="6"/>
    <x v="11"/>
  </r>
  <r>
    <n v="814"/>
    <x v="795"/>
    <s v="Visionary 24hour analyzer"/>
    <n v="3200"/>
    <n v="2950"/>
    <x v="0"/>
    <n v="92.1875"/>
    <n v="36"/>
    <n v="81.944444444444443"/>
    <x v="3"/>
    <s v="DKK"/>
    <x v="733"/>
    <x v="736"/>
    <b v="0"/>
    <b v="1"/>
    <s v="music/rock"/>
    <x v="1"/>
    <x v="1"/>
  </r>
  <r>
    <n v="815"/>
    <x v="796"/>
    <s v="Centralized bandwidth-monitored leverage"/>
    <n v="9000"/>
    <n v="11721"/>
    <x v="1"/>
    <n v="130.23333333333335"/>
    <n v="183"/>
    <n v="64.049180327868854"/>
    <x v="0"/>
    <s v="CAD"/>
    <x v="734"/>
    <x v="737"/>
    <b v="0"/>
    <b v="0"/>
    <s v="music/rock"/>
    <x v="1"/>
    <x v="1"/>
  </r>
  <r>
    <n v="816"/>
    <x v="797"/>
    <s v="Ergonomic mission-critical moratorium"/>
    <n v="2300"/>
    <n v="14150"/>
    <x v="1"/>
    <n v="615.21739130434787"/>
    <n v="133"/>
    <n v="106.39097744360902"/>
    <x v="1"/>
    <s v="USD"/>
    <x v="406"/>
    <x v="738"/>
    <b v="1"/>
    <b v="1"/>
    <s v="theater/plays"/>
    <x v="3"/>
    <x v="3"/>
  </r>
  <r>
    <n v="817"/>
    <x v="798"/>
    <s v="Front-line intermediate moderator"/>
    <n v="51300"/>
    <n v="189192"/>
    <x v="1"/>
    <n v="368.79532163742692"/>
    <n v="2489"/>
    <n v="76.011249497790274"/>
    <x v="6"/>
    <s v="EUR"/>
    <x v="735"/>
    <x v="739"/>
    <b v="0"/>
    <b v="1"/>
    <s v="publishing/nonfiction"/>
    <x v="5"/>
    <x v="9"/>
  </r>
  <r>
    <n v="818"/>
    <x v="311"/>
    <s v="Automated local secured line"/>
    <n v="700"/>
    <n v="7664"/>
    <x v="1"/>
    <n v="1094.8571428571429"/>
    <n v="69"/>
    <n v="111.07246376811594"/>
    <x v="1"/>
    <s v="USD"/>
    <x v="736"/>
    <x v="740"/>
    <b v="0"/>
    <b v="1"/>
    <s v="theater/plays"/>
    <x v="3"/>
    <x v="3"/>
  </r>
  <r>
    <n v="819"/>
    <x v="799"/>
    <s v="Integrated bandwidth-monitored alliance"/>
    <n v="8900"/>
    <n v="4509"/>
    <x v="0"/>
    <n v="50.662921348314605"/>
    <n v="47"/>
    <n v="95.936170212765958"/>
    <x v="1"/>
    <s v="USD"/>
    <x v="737"/>
    <x v="697"/>
    <b v="1"/>
    <b v="0"/>
    <s v="games/video games"/>
    <x v="6"/>
    <x v="11"/>
  </r>
  <r>
    <n v="820"/>
    <x v="800"/>
    <s v="Cross-group heuristic forecast"/>
    <n v="1500"/>
    <n v="12009"/>
    <x v="1"/>
    <n v="800.6"/>
    <n v="279"/>
    <n v="43.043010752688176"/>
    <x v="4"/>
    <s v="GBP"/>
    <x v="192"/>
    <x v="741"/>
    <b v="0"/>
    <b v="1"/>
    <s v="music/rock"/>
    <x v="1"/>
    <x v="1"/>
  </r>
  <r>
    <n v="821"/>
    <x v="801"/>
    <s v="Extended impactful secured line"/>
    <n v="4900"/>
    <n v="14273"/>
    <x v="1"/>
    <n v="291.28571428571428"/>
    <n v="210"/>
    <n v="67.966666666666669"/>
    <x v="1"/>
    <s v="USD"/>
    <x v="738"/>
    <x v="742"/>
    <b v="0"/>
    <b v="0"/>
    <s v="film &amp; video/documentary"/>
    <x v="4"/>
    <x v="4"/>
  </r>
  <r>
    <n v="822"/>
    <x v="802"/>
    <s v="Distributed optimizing protocol"/>
    <n v="54000"/>
    <n v="188982"/>
    <x v="1"/>
    <n v="349.9666666666667"/>
    <n v="2100"/>
    <n v="89.991428571428571"/>
    <x v="1"/>
    <s v="USD"/>
    <x v="739"/>
    <x v="743"/>
    <b v="0"/>
    <b v="0"/>
    <s v="music/rock"/>
    <x v="1"/>
    <x v="1"/>
  </r>
  <r>
    <n v="823"/>
    <x v="803"/>
    <s v="Secured well-modulated system engine"/>
    <n v="4100"/>
    <n v="14640"/>
    <x v="1"/>
    <n v="357.07317073170731"/>
    <n v="252"/>
    <n v="58.095238095238095"/>
    <x v="1"/>
    <s v="USD"/>
    <x v="613"/>
    <x v="744"/>
    <b v="1"/>
    <b v="1"/>
    <s v="music/rock"/>
    <x v="1"/>
    <x v="1"/>
  </r>
  <r>
    <n v="824"/>
    <x v="804"/>
    <s v="Streamlined national benchmark"/>
    <n v="85000"/>
    <n v="107516"/>
    <x v="1"/>
    <n v="126.48941176470588"/>
    <n v="1280"/>
    <n v="83.996875000000003"/>
    <x v="1"/>
    <s v="USD"/>
    <x v="740"/>
    <x v="269"/>
    <b v="0"/>
    <b v="1"/>
    <s v="publishing/nonfiction"/>
    <x v="5"/>
    <x v="9"/>
  </r>
  <r>
    <n v="825"/>
    <x v="805"/>
    <s v="Open-architected 24/7 infrastructure"/>
    <n v="3600"/>
    <n v="13950"/>
    <x v="1"/>
    <n v="387.5"/>
    <n v="157"/>
    <n v="88.853503184713375"/>
    <x v="4"/>
    <s v="GBP"/>
    <x v="145"/>
    <x v="745"/>
    <b v="0"/>
    <b v="0"/>
    <s v="film &amp; video/shorts"/>
    <x v="4"/>
    <x v="12"/>
  </r>
  <r>
    <n v="826"/>
    <x v="806"/>
    <s v="Digitized 6thgeneration Local Area Network"/>
    <n v="2800"/>
    <n v="12797"/>
    <x v="1"/>
    <n v="457.03571428571428"/>
    <n v="194"/>
    <n v="65.963917525773198"/>
    <x v="1"/>
    <s v="USD"/>
    <x v="741"/>
    <x v="746"/>
    <b v="0"/>
    <b v="1"/>
    <s v="theater/plays"/>
    <x v="3"/>
    <x v="3"/>
  </r>
  <r>
    <n v="827"/>
    <x v="807"/>
    <s v="Innovative actuating artificial intelligence"/>
    <n v="2300"/>
    <n v="6134"/>
    <x v="1"/>
    <n v="266.69565217391306"/>
    <n v="82"/>
    <n v="74.804878048780495"/>
    <x v="2"/>
    <s v="AUD"/>
    <x v="742"/>
    <x v="747"/>
    <b v="0"/>
    <b v="1"/>
    <s v="film &amp; video/drama"/>
    <x v="4"/>
    <x v="6"/>
  </r>
  <r>
    <n v="828"/>
    <x v="808"/>
    <s v="Cross-platform reciprocal budgetary management"/>
    <n v="7100"/>
    <n v="4899"/>
    <x v="0"/>
    <n v="69"/>
    <n v="70"/>
    <n v="69.98571428571428"/>
    <x v="1"/>
    <s v="USD"/>
    <x v="202"/>
    <x v="503"/>
    <b v="0"/>
    <b v="0"/>
    <s v="theater/plays"/>
    <x v="3"/>
    <x v="3"/>
  </r>
  <r>
    <n v="829"/>
    <x v="809"/>
    <s v="Vision-oriented scalable portal"/>
    <n v="9600"/>
    <n v="4929"/>
    <x v="0"/>
    <n v="51.34375"/>
    <n v="154"/>
    <n v="32.006493506493506"/>
    <x v="1"/>
    <s v="USD"/>
    <x v="743"/>
    <x v="748"/>
    <b v="0"/>
    <b v="0"/>
    <s v="theater/plays"/>
    <x v="3"/>
    <x v="3"/>
  </r>
  <r>
    <n v="830"/>
    <x v="810"/>
    <s v="Persevering zero administration knowledge user"/>
    <n v="121600"/>
    <n v="1424"/>
    <x v="0"/>
    <n v="1.1710526315789473"/>
    <n v="22"/>
    <n v="64.727272727272734"/>
    <x v="1"/>
    <s v="USD"/>
    <x v="744"/>
    <x v="330"/>
    <b v="0"/>
    <b v="0"/>
    <s v="theater/plays"/>
    <x v="3"/>
    <x v="3"/>
  </r>
  <r>
    <n v="831"/>
    <x v="811"/>
    <s v="Front-line bottom-line Graphic Interface"/>
    <n v="97100"/>
    <n v="105817"/>
    <x v="1"/>
    <n v="108.97734294541709"/>
    <n v="4233"/>
    <n v="24.998110087408456"/>
    <x v="1"/>
    <s v="USD"/>
    <x v="745"/>
    <x v="749"/>
    <b v="0"/>
    <b v="0"/>
    <s v="photography/photography books"/>
    <x v="7"/>
    <x v="14"/>
  </r>
  <r>
    <n v="832"/>
    <x v="812"/>
    <s v="Synergized fault-tolerant hierarchy"/>
    <n v="43200"/>
    <n v="136156"/>
    <x v="1"/>
    <n v="315.17592592592592"/>
    <n v="1297"/>
    <n v="104.97764070932922"/>
    <x v="3"/>
    <s v="DKK"/>
    <x v="746"/>
    <x v="750"/>
    <b v="1"/>
    <b v="0"/>
    <s v="publishing/translations"/>
    <x v="5"/>
    <x v="18"/>
  </r>
  <r>
    <n v="833"/>
    <x v="813"/>
    <s v="Expanded asynchronous groupware"/>
    <n v="6800"/>
    <n v="10723"/>
    <x v="1"/>
    <n v="157.69117647058823"/>
    <n v="165"/>
    <n v="64.987878787878785"/>
    <x v="3"/>
    <s v="DKK"/>
    <x v="747"/>
    <x v="751"/>
    <b v="0"/>
    <b v="0"/>
    <s v="publishing/translations"/>
    <x v="5"/>
    <x v="18"/>
  </r>
  <r>
    <n v="834"/>
    <x v="814"/>
    <s v="Expanded fault-tolerant emulation"/>
    <n v="7300"/>
    <n v="11228"/>
    <x v="1"/>
    <n v="153.8082191780822"/>
    <n v="119"/>
    <n v="94.352941176470594"/>
    <x v="1"/>
    <s v="USD"/>
    <x v="362"/>
    <x v="451"/>
    <b v="0"/>
    <b v="0"/>
    <s v="theater/plays"/>
    <x v="3"/>
    <x v="3"/>
  </r>
  <r>
    <n v="835"/>
    <x v="815"/>
    <s v="Future-proofed 24hour model"/>
    <n v="86200"/>
    <n v="77355"/>
    <x v="0"/>
    <n v="89.738979118329468"/>
    <n v="1758"/>
    <n v="44.001706484641637"/>
    <x v="1"/>
    <s v="USD"/>
    <x v="748"/>
    <x v="752"/>
    <b v="0"/>
    <b v="0"/>
    <s v="technology/web"/>
    <x v="2"/>
    <x v="2"/>
  </r>
  <r>
    <n v="836"/>
    <x v="816"/>
    <s v="Optimized didactic intranet"/>
    <n v="8100"/>
    <n v="6086"/>
    <x v="0"/>
    <n v="75.135802469135797"/>
    <n v="94"/>
    <n v="64.744680851063833"/>
    <x v="1"/>
    <s v="USD"/>
    <x v="749"/>
    <x v="753"/>
    <b v="0"/>
    <b v="0"/>
    <s v="music/indie rock"/>
    <x v="1"/>
    <x v="7"/>
  </r>
  <r>
    <n v="837"/>
    <x v="817"/>
    <s v="Right-sized dedicated standardization"/>
    <n v="17700"/>
    <n v="150960"/>
    <x v="1"/>
    <n v="852.88135593220341"/>
    <n v="1797"/>
    <n v="84.00667779632721"/>
    <x v="1"/>
    <s v="USD"/>
    <x v="643"/>
    <x v="754"/>
    <b v="0"/>
    <b v="0"/>
    <s v="music/jazz"/>
    <x v="1"/>
    <x v="17"/>
  </r>
  <r>
    <n v="838"/>
    <x v="818"/>
    <s v="Vision-oriented high-level extranet"/>
    <n v="6400"/>
    <n v="8890"/>
    <x v="1"/>
    <n v="138.90625"/>
    <n v="261"/>
    <n v="34.061302681992338"/>
    <x v="1"/>
    <s v="USD"/>
    <x v="750"/>
    <x v="755"/>
    <b v="0"/>
    <b v="0"/>
    <s v="theater/plays"/>
    <x v="3"/>
    <x v="3"/>
  </r>
  <r>
    <n v="839"/>
    <x v="819"/>
    <s v="Organized scalable initiative"/>
    <n v="7700"/>
    <n v="14644"/>
    <x v="1"/>
    <n v="190.18181818181819"/>
    <n v="157"/>
    <n v="93.273885350318466"/>
    <x v="1"/>
    <s v="USD"/>
    <x v="751"/>
    <x v="756"/>
    <b v="0"/>
    <b v="1"/>
    <s v="film &amp; video/documentary"/>
    <x v="4"/>
    <x v="4"/>
  </r>
  <r>
    <n v="840"/>
    <x v="820"/>
    <s v="Enhanced regional moderator"/>
    <n v="116300"/>
    <n v="116583"/>
    <x v="1"/>
    <n v="100.24333619948409"/>
    <n v="3533"/>
    <n v="32.998301726577978"/>
    <x v="1"/>
    <s v="USD"/>
    <x v="752"/>
    <x v="757"/>
    <b v="0"/>
    <b v="1"/>
    <s v="theater/plays"/>
    <x v="3"/>
    <x v="3"/>
  </r>
  <r>
    <n v="841"/>
    <x v="821"/>
    <s v="Automated even-keeled emulation"/>
    <n v="9100"/>
    <n v="12991"/>
    <x v="1"/>
    <n v="142.75824175824175"/>
    <n v="155"/>
    <n v="83.812903225806451"/>
    <x v="1"/>
    <s v="USD"/>
    <x v="753"/>
    <x v="758"/>
    <b v="0"/>
    <b v="0"/>
    <s v="technology/web"/>
    <x v="2"/>
    <x v="2"/>
  </r>
  <r>
    <n v="842"/>
    <x v="822"/>
    <s v="Reverse-engineered multi-tasking product"/>
    <n v="1500"/>
    <n v="8447"/>
    <x v="1"/>
    <n v="563.13333333333333"/>
    <n v="132"/>
    <n v="63.992424242424242"/>
    <x v="6"/>
    <s v="EUR"/>
    <x v="754"/>
    <x v="759"/>
    <b v="0"/>
    <b v="0"/>
    <s v="technology/wearables"/>
    <x v="2"/>
    <x v="8"/>
  </r>
  <r>
    <n v="843"/>
    <x v="823"/>
    <s v="De-engineered next generation parallelism"/>
    <n v="8800"/>
    <n v="2703"/>
    <x v="0"/>
    <n v="30.715909090909086"/>
    <n v="33"/>
    <n v="81.909090909090907"/>
    <x v="1"/>
    <s v="USD"/>
    <x v="755"/>
    <x v="760"/>
    <b v="0"/>
    <b v="0"/>
    <s v="photography/photography books"/>
    <x v="7"/>
    <x v="14"/>
  </r>
  <r>
    <n v="844"/>
    <x v="824"/>
    <s v="Intuitive cohesive groupware"/>
    <n v="8800"/>
    <n v="8747"/>
    <x v="3"/>
    <n v="99.39772727272728"/>
    <n v="94"/>
    <n v="93.053191489361708"/>
    <x v="1"/>
    <s v="USD"/>
    <x v="756"/>
    <x v="761"/>
    <b v="0"/>
    <b v="0"/>
    <s v="film &amp; video/documentary"/>
    <x v="4"/>
    <x v="4"/>
  </r>
  <r>
    <n v="845"/>
    <x v="825"/>
    <s v="Up-sized high-level access"/>
    <n v="69900"/>
    <n v="138087"/>
    <x v="1"/>
    <n v="197.54935622317598"/>
    <n v="1354"/>
    <n v="101.98449039881831"/>
    <x v="4"/>
    <s v="GBP"/>
    <x v="757"/>
    <x v="78"/>
    <b v="0"/>
    <b v="0"/>
    <s v="technology/web"/>
    <x v="2"/>
    <x v="2"/>
  </r>
  <r>
    <n v="846"/>
    <x v="826"/>
    <s v="Phased empowering success"/>
    <n v="1000"/>
    <n v="5085"/>
    <x v="1"/>
    <n v="508.5"/>
    <n v="48"/>
    <n v="105.9375"/>
    <x v="1"/>
    <s v="USD"/>
    <x v="758"/>
    <x v="762"/>
    <b v="1"/>
    <b v="1"/>
    <s v="technology/web"/>
    <x v="2"/>
    <x v="2"/>
  </r>
  <r>
    <n v="847"/>
    <x v="827"/>
    <s v="Distributed actuating project"/>
    <n v="4700"/>
    <n v="11174"/>
    <x v="1"/>
    <n v="237.74468085106383"/>
    <n v="110"/>
    <n v="101.58181818181818"/>
    <x v="1"/>
    <s v="USD"/>
    <x v="759"/>
    <x v="763"/>
    <b v="0"/>
    <b v="0"/>
    <s v="food/food trucks"/>
    <x v="0"/>
    <x v="0"/>
  </r>
  <r>
    <n v="848"/>
    <x v="828"/>
    <s v="Robust motivating orchestration"/>
    <n v="3200"/>
    <n v="10831"/>
    <x v="1"/>
    <n v="338.46875"/>
    <n v="172"/>
    <n v="62.970930232558139"/>
    <x v="1"/>
    <s v="USD"/>
    <x v="760"/>
    <x v="764"/>
    <b v="0"/>
    <b v="0"/>
    <s v="film &amp; video/drama"/>
    <x v="4"/>
    <x v="6"/>
  </r>
  <r>
    <n v="849"/>
    <x v="829"/>
    <s v="Vision-oriented uniform instruction set"/>
    <n v="6700"/>
    <n v="8917"/>
    <x v="1"/>
    <n v="133.08955223880596"/>
    <n v="307"/>
    <n v="29.045602605863191"/>
    <x v="1"/>
    <s v="USD"/>
    <x v="761"/>
    <x v="765"/>
    <b v="0"/>
    <b v="1"/>
    <s v="music/indie rock"/>
    <x v="1"/>
    <x v="7"/>
  </r>
  <r>
    <n v="850"/>
    <x v="830"/>
    <s v="Cross-group upward-trending hierarchy"/>
    <n v="100"/>
    <n v="1"/>
    <x v="0"/>
    <n v="1"/>
    <n v="1"/>
    <n v="1"/>
    <x v="1"/>
    <s v="USD"/>
    <x v="762"/>
    <x v="539"/>
    <b v="1"/>
    <b v="0"/>
    <s v="music/rock"/>
    <x v="1"/>
    <x v="1"/>
  </r>
  <r>
    <n v="851"/>
    <x v="831"/>
    <s v="Object-based needs-based info-mediaries"/>
    <n v="6000"/>
    <n v="12468"/>
    <x v="1"/>
    <n v="207.79999999999998"/>
    <n v="160"/>
    <n v="77.924999999999997"/>
    <x v="1"/>
    <s v="USD"/>
    <x v="444"/>
    <x v="766"/>
    <b v="0"/>
    <b v="0"/>
    <s v="music/electric music"/>
    <x v="1"/>
    <x v="5"/>
  </r>
  <r>
    <n v="852"/>
    <x v="832"/>
    <s v="Open-source reciprocal standardization"/>
    <n v="4900"/>
    <n v="2505"/>
    <x v="0"/>
    <n v="51.122448979591837"/>
    <n v="31"/>
    <n v="80.806451612903231"/>
    <x v="1"/>
    <s v="USD"/>
    <x v="763"/>
    <x v="422"/>
    <b v="0"/>
    <b v="1"/>
    <s v="games/video games"/>
    <x v="6"/>
    <x v="11"/>
  </r>
  <r>
    <n v="853"/>
    <x v="833"/>
    <s v="Secured well-modulated projection"/>
    <n v="17100"/>
    <n v="111502"/>
    <x v="1"/>
    <n v="652.05847953216369"/>
    <n v="1467"/>
    <n v="76.006816632583508"/>
    <x v="0"/>
    <s v="CAD"/>
    <x v="764"/>
    <x v="767"/>
    <b v="0"/>
    <b v="1"/>
    <s v="music/indie rock"/>
    <x v="1"/>
    <x v="7"/>
  </r>
  <r>
    <n v="854"/>
    <x v="834"/>
    <s v="Multi-channeled secondary middleware"/>
    <n v="171000"/>
    <n v="194309"/>
    <x v="1"/>
    <n v="113.63099415204678"/>
    <n v="2662"/>
    <n v="72.993613824192337"/>
    <x v="0"/>
    <s v="CAD"/>
    <x v="765"/>
    <x v="768"/>
    <b v="0"/>
    <b v="0"/>
    <s v="publishing/fiction"/>
    <x v="5"/>
    <x v="13"/>
  </r>
  <r>
    <n v="855"/>
    <x v="835"/>
    <s v="Horizontal clear-thinking framework"/>
    <n v="23400"/>
    <n v="23956"/>
    <x v="1"/>
    <n v="102.37606837606839"/>
    <n v="452"/>
    <n v="53"/>
    <x v="2"/>
    <s v="AUD"/>
    <x v="766"/>
    <x v="214"/>
    <b v="0"/>
    <b v="0"/>
    <s v="theater/plays"/>
    <x v="3"/>
    <x v="3"/>
  </r>
  <r>
    <n v="856"/>
    <x v="764"/>
    <s v="Profound composite core"/>
    <n v="2400"/>
    <n v="8558"/>
    <x v="1"/>
    <n v="356.58333333333331"/>
    <n v="158"/>
    <n v="54.164556962025316"/>
    <x v="1"/>
    <s v="USD"/>
    <x v="767"/>
    <x v="769"/>
    <b v="0"/>
    <b v="0"/>
    <s v="food/food trucks"/>
    <x v="0"/>
    <x v="0"/>
  </r>
  <r>
    <n v="857"/>
    <x v="836"/>
    <s v="Programmable disintermediate matrices"/>
    <n v="5300"/>
    <n v="7413"/>
    <x v="1"/>
    <n v="139.86792452830187"/>
    <n v="225"/>
    <n v="32.946666666666665"/>
    <x v="5"/>
    <s v="CHF"/>
    <x v="768"/>
    <x v="770"/>
    <b v="1"/>
    <b v="0"/>
    <s v="film &amp; video/shorts"/>
    <x v="4"/>
    <x v="12"/>
  </r>
  <r>
    <n v="858"/>
    <x v="837"/>
    <s v="Realigned 5thgeneration knowledge user"/>
    <n v="4000"/>
    <n v="2778"/>
    <x v="0"/>
    <n v="69.45"/>
    <n v="35"/>
    <n v="79.371428571428567"/>
    <x v="1"/>
    <s v="USD"/>
    <x v="769"/>
    <x v="771"/>
    <b v="1"/>
    <b v="0"/>
    <s v="food/food trucks"/>
    <x v="0"/>
    <x v="0"/>
  </r>
  <r>
    <n v="859"/>
    <x v="838"/>
    <s v="Multi-layered upward-trending groupware"/>
    <n v="7300"/>
    <n v="2594"/>
    <x v="0"/>
    <n v="35.534246575342465"/>
    <n v="63"/>
    <n v="41.174603174603178"/>
    <x v="1"/>
    <s v="USD"/>
    <x v="770"/>
    <x v="250"/>
    <b v="0"/>
    <b v="1"/>
    <s v="theater/plays"/>
    <x v="3"/>
    <x v="3"/>
  </r>
  <r>
    <n v="860"/>
    <x v="839"/>
    <s v="Re-contextualized leadingedge firmware"/>
    <n v="2000"/>
    <n v="5033"/>
    <x v="1"/>
    <n v="251.65"/>
    <n v="65"/>
    <n v="77.430769230769229"/>
    <x v="1"/>
    <s v="USD"/>
    <x v="771"/>
    <x v="772"/>
    <b v="0"/>
    <b v="1"/>
    <s v="technology/wearables"/>
    <x v="2"/>
    <x v="8"/>
  </r>
  <r>
    <n v="861"/>
    <x v="840"/>
    <s v="Devolved disintermediate analyzer"/>
    <n v="8800"/>
    <n v="9317"/>
    <x v="1"/>
    <n v="105.87500000000001"/>
    <n v="163"/>
    <n v="57.159509202453989"/>
    <x v="1"/>
    <s v="USD"/>
    <x v="772"/>
    <x v="773"/>
    <b v="0"/>
    <b v="0"/>
    <s v="theater/plays"/>
    <x v="3"/>
    <x v="3"/>
  </r>
  <r>
    <n v="862"/>
    <x v="841"/>
    <s v="Profound disintermediate open system"/>
    <n v="3500"/>
    <n v="6560"/>
    <x v="1"/>
    <n v="187.42857142857144"/>
    <n v="85"/>
    <n v="77.17647058823529"/>
    <x v="1"/>
    <s v="USD"/>
    <x v="773"/>
    <x v="774"/>
    <b v="0"/>
    <b v="0"/>
    <s v="theater/plays"/>
    <x v="3"/>
    <x v="3"/>
  </r>
  <r>
    <n v="863"/>
    <x v="842"/>
    <s v="Automated reciprocal protocol"/>
    <n v="1400"/>
    <n v="5415"/>
    <x v="1"/>
    <n v="386.78571428571428"/>
    <n v="217"/>
    <n v="24.953917050691246"/>
    <x v="1"/>
    <s v="USD"/>
    <x v="774"/>
    <x v="331"/>
    <b v="0"/>
    <b v="1"/>
    <s v="film &amp; video/television"/>
    <x v="4"/>
    <x v="19"/>
  </r>
  <r>
    <n v="864"/>
    <x v="843"/>
    <s v="Automated static workforce"/>
    <n v="4200"/>
    <n v="14577"/>
    <x v="1"/>
    <n v="347.07142857142856"/>
    <n v="150"/>
    <n v="97.18"/>
    <x v="1"/>
    <s v="USD"/>
    <x v="775"/>
    <x v="775"/>
    <b v="0"/>
    <b v="0"/>
    <s v="film &amp; video/shorts"/>
    <x v="4"/>
    <x v="12"/>
  </r>
  <r>
    <n v="865"/>
    <x v="844"/>
    <s v="Horizontal attitude-oriented help-desk"/>
    <n v="81000"/>
    <n v="150515"/>
    <x v="1"/>
    <n v="185.82098765432099"/>
    <n v="3272"/>
    <n v="46.000916870415651"/>
    <x v="1"/>
    <s v="USD"/>
    <x v="776"/>
    <x v="776"/>
    <b v="0"/>
    <b v="0"/>
    <s v="theater/plays"/>
    <x v="3"/>
    <x v="3"/>
  </r>
  <r>
    <n v="866"/>
    <x v="845"/>
    <s v="Versatile 5thgeneration matrices"/>
    <n v="182800"/>
    <n v="79045"/>
    <x v="3"/>
    <n v="43.241247264770237"/>
    <n v="898"/>
    <n v="88.023385300668153"/>
    <x v="1"/>
    <s v="USD"/>
    <x v="777"/>
    <x v="777"/>
    <b v="0"/>
    <b v="0"/>
    <s v="photography/photography books"/>
    <x v="7"/>
    <x v="14"/>
  </r>
  <r>
    <n v="867"/>
    <x v="846"/>
    <s v="Cross-platform next generation service-desk"/>
    <n v="4800"/>
    <n v="7797"/>
    <x v="1"/>
    <n v="162.4375"/>
    <n v="300"/>
    <n v="25.99"/>
    <x v="1"/>
    <s v="USD"/>
    <x v="778"/>
    <x v="778"/>
    <b v="0"/>
    <b v="0"/>
    <s v="food/food trucks"/>
    <x v="0"/>
    <x v="0"/>
  </r>
  <r>
    <n v="868"/>
    <x v="847"/>
    <s v="Front-line web-enabled installation"/>
    <n v="7000"/>
    <n v="12939"/>
    <x v="1"/>
    <n v="184.84285714285716"/>
    <n v="126"/>
    <n v="102.69047619047619"/>
    <x v="1"/>
    <s v="USD"/>
    <x v="779"/>
    <x v="779"/>
    <b v="0"/>
    <b v="0"/>
    <s v="theater/plays"/>
    <x v="3"/>
    <x v="3"/>
  </r>
  <r>
    <n v="869"/>
    <x v="848"/>
    <s v="Multi-channeled responsive product"/>
    <n v="161900"/>
    <n v="38376"/>
    <x v="0"/>
    <n v="23.703520691785052"/>
    <n v="526"/>
    <n v="72.958174904942965"/>
    <x v="1"/>
    <s v="USD"/>
    <x v="780"/>
    <x v="780"/>
    <b v="0"/>
    <b v="0"/>
    <s v="film &amp; video/drama"/>
    <x v="4"/>
    <x v="6"/>
  </r>
  <r>
    <n v="870"/>
    <x v="849"/>
    <s v="Adaptive demand-driven encryption"/>
    <n v="7700"/>
    <n v="6920"/>
    <x v="0"/>
    <n v="89.870129870129873"/>
    <n v="121"/>
    <n v="57.190082644628099"/>
    <x v="1"/>
    <s v="USD"/>
    <x v="335"/>
    <x v="781"/>
    <b v="0"/>
    <b v="0"/>
    <s v="theater/plays"/>
    <x v="3"/>
    <x v="3"/>
  </r>
  <r>
    <n v="871"/>
    <x v="850"/>
    <s v="Re-engineered client-driven knowledge user"/>
    <n v="71500"/>
    <n v="194912"/>
    <x v="1"/>
    <n v="272.6041958041958"/>
    <n v="2320"/>
    <n v="84.013793103448279"/>
    <x v="1"/>
    <s v="USD"/>
    <x v="535"/>
    <x v="782"/>
    <b v="0"/>
    <b v="1"/>
    <s v="theater/plays"/>
    <x v="3"/>
    <x v="3"/>
  </r>
  <r>
    <n v="872"/>
    <x v="851"/>
    <s v="Compatible logistical paradigm"/>
    <n v="4700"/>
    <n v="7992"/>
    <x v="1"/>
    <n v="170.04255319148936"/>
    <n v="81"/>
    <n v="98.666666666666671"/>
    <x v="2"/>
    <s v="AUD"/>
    <x v="270"/>
    <x v="783"/>
    <b v="0"/>
    <b v="0"/>
    <s v="film &amp; video/science fiction"/>
    <x v="4"/>
    <x v="22"/>
  </r>
  <r>
    <n v="873"/>
    <x v="852"/>
    <s v="Intuitive value-added installation"/>
    <n v="42100"/>
    <n v="79268"/>
    <x v="1"/>
    <n v="188.28503562945369"/>
    <n v="1887"/>
    <n v="42.007419183889773"/>
    <x v="1"/>
    <s v="USD"/>
    <x v="781"/>
    <x v="393"/>
    <b v="0"/>
    <b v="0"/>
    <s v="photography/photography books"/>
    <x v="7"/>
    <x v="14"/>
  </r>
  <r>
    <n v="874"/>
    <x v="853"/>
    <s v="Managed discrete parallelism"/>
    <n v="40200"/>
    <n v="139468"/>
    <x v="1"/>
    <n v="346.93532338308455"/>
    <n v="4358"/>
    <n v="32.002753556677376"/>
    <x v="1"/>
    <s v="USD"/>
    <x v="782"/>
    <x v="784"/>
    <b v="0"/>
    <b v="1"/>
    <s v="photography/photography books"/>
    <x v="7"/>
    <x v="14"/>
  </r>
  <r>
    <n v="875"/>
    <x v="854"/>
    <s v="Implemented tangible approach"/>
    <n v="7900"/>
    <n v="5465"/>
    <x v="0"/>
    <n v="69.177215189873422"/>
    <n v="67"/>
    <n v="81.567164179104481"/>
    <x v="1"/>
    <s v="USD"/>
    <x v="783"/>
    <x v="785"/>
    <b v="0"/>
    <b v="0"/>
    <s v="music/rock"/>
    <x v="1"/>
    <x v="1"/>
  </r>
  <r>
    <n v="876"/>
    <x v="855"/>
    <s v="Re-engineered encompassing definition"/>
    <n v="8300"/>
    <n v="2111"/>
    <x v="0"/>
    <n v="25.433734939759034"/>
    <n v="57"/>
    <n v="37.035087719298247"/>
    <x v="0"/>
    <s v="CAD"/>
    <x v="784"/>
    <x v="229"/>
    <b v="0"/>
    <b v="0"/>
    <s v="photography/photography books"/>
    <x v="7"/>
    <x v="14"/>
  </r>
  <r>
    <n v="877"/>
    <x v="856"/>
    <s v="Multi-lateral uniform collaboration"/>
    <n v="163600"/>
    <n v="126628"/>
    <x v="0"/>
    <n v="77.400977995110026"/>
    <n v="1229"/>
    <n v="103.033360455655"/>
    <x v="1"/>
    <s v="USD"/>
    <x v="785"/>
    <x v="786"/>
    <b v="0"/>
    <b v="0"/>
    <s v="food/food trucks"/>
    <x v="0"/>
    <x v="0"/>
  </r>
  <r>
    <n v="878"/>
    <x v="857"/>
    <s v="Enterprise-wide foreground paradigm"/>
    <n v="2700"/>
    <n v="1012"/>
    <x v="0"/>
    <n v="37.481481481481481"/>
    <n v="12"/>
    <n v="84.333333333333329"/>
    <x v="6"/>
    <s v="EUR"/>
    <x v="786"/>
    <x v="787"/>
    <b v="0"/>
    <b v="0"/>
    <s v="music/metal"/>
    <x v="1"/>
    <x v="16"/>
  </r>
  <r>
    <n v="879"/>
    <x v="858"/>
    <s v="Stand-alone incremental parallelism"/>
    <n v="1000"/>
    <n v="5438"/>
    <x v="1"/>
    <n v="543.79999999999995"/>
    <n v="53"/>
    <n v="102.60377358490567"/>
    <x v="1"/>
    <s v="USD"/>
    <x v="787"/>
    <x v="341"/>
    <b v="0"/>
    <b v="0"/>
    <s v="publishing/nonfiction"/>
    <x v="5"/>
    <x v="9"/>
  </r>
  <r>
    <n v="880"/>
    <x v="859"/>
    <s v="Persevering 5thgeneration throughput"/>
    <n v="84500"/>
    <n v="193101"/>
    <x v="1"/>
    <n v="228.52189349112427"/>
    <n v="2414"/>
    <n v="79.992129246064621"/>
    <x v="1"/>
    <s v="USD"/>
    <x v="788"/>
    <x v="788"/>
    <b v="0"/>
    <b v="0"/>
    <s v="music/electric music"/>
    <x v="1"/>
    <x v="5"/>
  </r>
  <r>
    <n v="881"/>
    <x v="860"/>
    <s v="Implemented object-oriented synergy"/>
    <n v="81300"/>
    <n v="31665"/>
    <x v="0"/>
    <n v="38.948339483394832"/>
    <n v="452"/>
    <n v="70.055309734513273"/>
    <x v="1"/>
    <s v="USD"/>
    <x v="330"/>
    <x v="789"/>
    <b v="0"/>
    <b v="1"/>
    <s v="theater/plays"/>
    <x v="3"/>
    <x v="3"/>
  </r>
  <r>
    <n v="882"/>
    <x v="861"/>
    <s v="Balanced demand-driven definition"/>
    <n v="800"/>
    <n v="2960"/>
    <x v="1"/>
    <n v="370"/>
    <n v="80"/>
    <n v="37"/>
    <x v="1"/>
    <s v="USD"/>
    <x v="789"/>
    <x v="790"/>
    <b v="0"/>
    <b v="0"/>
    <s v="theater/plays"/>
    <x v="3"/>
    <x v="3"/>
  </r>
  <r>
    <n v="883"/>
    <x v="862"/>
    <s v="Customer-focused mobile Graphic Interface"/>
    <n v="3400"/>
    <n v="8089"/>
    <x v="1"/>
    <n v="237.91176470588232"/>
    <n v="193"/>
    <n v="41.911917098445599"/>
    <x v="1"/>
    <s v="USD"/>
    <x v="790"/>
    <x v="791"/>
    <b v="0"/>
    <b v="0"/>
    <s v="film &amp; video/shorts"/>
    <x v="4"/>
    <x v="12"/>
  </r>
  <r>
    <n v="884"/>
    <x v="863"/>
    <s v="Horizontal secondary interface"/>
    <n v="170800"/>
    <n v="109374"/>
    <x v="0"/>
    <n v="64.036299765807954"/>
    <n v="1886"/>
    <n v="57.992576882290564"/>
    <x v="1"/>
    <s v="USD"/>
    <x v="791"/>
    <x v="792"/>
    <b v="0"/>
    <b v="1"/>
    <s v="theater/plays"/>
    <x v="3"/>
    <x v="3"/>
  </r>
  <r>
    <n v="885"/>
    <x v="864"/>
    <s v="Virtual analyzing collaboration"/>
    <n v="1800"/>
    <n v="2129"/>
    <x v="1"/>
    <n v="118.27777777777777"/>
    <n v="52"/>
    <n v="40.942307692307693"/>
    <x v="1"/>
    <s v="USD"/>
    <x v="792"/>
    <x v="556"/>
    <b v="0"/>
    <b v="0"/>
    <s v="theater/plays"/>
    <x v="3"/>
    <x v="3"/>
  </r>
  <r>
    <n v="886"/>
    <x v="865"/>
    <s v="Multi-tiered explicit focus group"/>
    <n v="150600"/>
    <n v="127745"/>
    <x v="0"/>
    <n v="84.824037184594957"/>
    <n v="1825"/>
    <n v="69.9972602739726"/>
    <x v="1"/>
    <s v="USD"/>
    <x v="793"/>
    <x v="488"/>
    <b v="0"/>
    <b v="0"/>
    <s v="music/indie rock"/>
    <x v="1"/>
    <x v="7"/>
  </r>
  <r>
    <n v="887"/>
    <x v="866"/>
    <s v="Multi-layered systematic knowledgebase"/>
    <n v="7800"/>
    <n v="2289"/>
    <x v="0"/>
    <n v="29.346153846153843"/>
    <n v="31"/>
    <n v="73.838709677419359"/>
    <x v="1"/>
    <s v="USD"/>
    <x v="794"/>
    <x v="232"/>
    <b v="0"/>
    <b v="1"/>
    <s v="theater/plays"/>
    <x v="3"/>
    <x v="3"/>
  </r>
  <r>
    <n v="888"/>
    <x v="867"/>
    <s v="Reverse-engineered uniform knowledge user"/>
    <n v="5800"/>
    <n v="12174"/>
    <x v="1"/>
    <n v="209.89655172413794"/>
    <n v="290"/>
    <n v="41.979310344827589"/>
    <x v="1"/>
    <s v="USD"/>
    <x v="795"/>
    <x v="793"/>
    <b v="0"/>
    <b v="0"/>
    <s v="theater/plays"/>
    <x v="3"/>
    <x v="3"/>
  </r>
  <r>
    <n v="889"/>
    <x v="868"/>
    <s v="Secured dynamic capacity"/>
    <n v="5600"/>
    <n v="9508"/>
    <x v="1"/>
    <n v="169.78571428571431"/>
    <n v="122"/>
    <n v="77.93442622950819"/>
    <x v="1"/>
    <s v="USD"/>
    <x v="796"/>
    <x v="794"/>
    <b v="0"/>
    <b v="1"/>
    <s v="music/electric music"/>
    <x v="1"/>
    <x v="5"/>
  </r>
  <r>
    <n v="890"/>
    <x v="869"/>
    <s v="Devolved foreground throughput"/>
    <n v="134400"/>
    <n v="155849"/>
    <x v="1"/>
    <n v="115.95907738095239"/>
    <n v="1470"/>
    <n v="106.01972789115646"/>
    <x v="1"/>
    <s v="USD"/>
    <x v="797"/>
    <x v="138"/>
    <b v="0"/>
    <b v="0"/>
    <s v="music/indie rock"/>
    <x v="1"/>
    <x v="7"/>
  </r>
  <r>
    <n v="891"/>
    <x v="870"/>
    <s v="Synchronized demand-driven infrastructure"/>
    <n v="3000"/>
    <n v="7758"/>
    <x v="1"/>
    <n v="258.59999999999997"/>
    <n v="165"/>
    <n v="47.018181818181816"/>
    <x v="0"/>
    <s v="CAD"/>
    <x v="798"/>
    <x v="795"/>
    <b v="0"/>
    <b v="0"/>
    <s v="film &amp; video/documentary"/>
    <x v="4"/>
    <x v="4"/>
  </r>
  <r>
    <n v="892"/>
    <x v="871"/>
    <s v="Realigned discrete structure"/>
    <n v="6000"/>
    <n v="13835"/>
    <x v="1"/>
    <n v="230.58333333333331"/>
    <n v="182"/>
    <n v="76.016483516483518"/>
    <x v="1"/>
    <s v="USD"/>
    <x v="799"/>
    <x v="796"/>
    <b v="0"/>
    <b v="0"/>
    <s v="publishing/translations"/>
    <x v="5"/>
    <x v="18"/>
  </r>
  <r>
    <n v="893"/>
    <x v="872"/>
    <s v="Progressive grid-enabled website"/>
    <n v="8400"/>
    <n v="10770"/>
    <x v="1"/>
    <n v="128.21428571428572"/>
    <n v="199"/>
    <n v="54.120603015075375"/>
    <x v="6"/>
    <s v="EUR"/>
    <x v="800"/>
    <x v="797"/>
    <b v="0"/>
    <b v="1"/>
    <s v="film &amp; video/documentary"/>
    <x v="4"/>
    <x v="4"/>
  </r>
  <r>
    <n v="894"/>
    <x v="873"/>
    <s v="Organic cohesive neural-net"/>
    <n v="1700"/>
    <n v="3208"/>
    <x v="1"/>
    <n v="188.70588235294116"/>
    <n v="56"/>
    <n v="57.285714285714285"/>
    <x v="4"/>
    <s v="GBP"/>
    <x v="801"/>
    <x v="798"/>
    <b v="0"/>
    <b v="1"/>
    <s v="film &amp; video/television"/>
    <x v="4"/>
    <x v="19"/>
  </r>
  <r>
    <n v="895"/>
    <x v="874"/>
    <s v="Integrated demand-driven info-mediaries"/>
    <n v="159800"/>
    <n v="11108"/>
    <x v="0"/>
    <n v="6.9511889862327907"/>
    <n v="107"/>
    <n v="103.81308411214954"/>
    <x v="1"/>
    <s v="USD"/>
    <x v="802"/>
    <x v="799"/>
    <b v="0"/>
    <b v="0"/>
    <s v="theater/plays"/>
    <x v="3"/>
    <x v="3"/>
  </r>
  <r>
    <n v="896"/>
    <x v="875"/>
    <s v="Reverse-engineered client-server extranet"/>
    <n v="19800"/>
    <n v="153338"/>
    <x v="1"/>
    <n v="774.43434343434342"/>
    <n v="1460"/>
    <n v="105.02602739726028"/>
    <x v="2"/>
    <s v="AUD"/>
    <x v="803"/>
    <x v="800"/>
    <b v="0"/>
    <b v="1"/>
    <s v="food/food trucks"/>
    <x v="0"/>
    <x v="0"/>
  </r>
  <r>
    <n v="897"/>
    <x v="876"/>
    <s v="Organized discrete encoding"/>
    <n v="8800"/>
    <n v="2437"/>
    <x v="0"/>
    <n v="27.693181818181817"/>
    <n v="27"/>
    <n v="90.259259259259252"/>
    <x v="1"/>
    <s v="USD"/>
    <x v="212"/>
    <x v="368"/>
    <b v="0"/>
    <b v="0"/>
    <s v="theater/plays"/>
    <x v="3"/>
    <x v="3"/>
  </r>
  <r>
    <n v="898"/>
    <x v="877"/>
    <s v="Balanced regional flexibility"/>
    <n v="179100"/>
    <n v="93991"/>
    <x v="0"/>
    <n v="52.479620323841424"/>
    <n v="1221"/>
    <n v="76.978705978705975"/>
    <x v="1"/>
    <s v="USD"/>
    <x v="804"/>
    <x v="801"/>
    <b v="0"/>
    <b v="0"/>
    <s v="film &amp; video/documentary"/>
    <x v="4"/>
    <x v="4"/>
  </r>
  <r>
    <n v="899"/>
    <x v="878"/>
    <s v="Implemented multimedia time-frame"/>
    <n v="3100"/>
    <n v="12620"/>
    <x v="1"/>
    <n v="407.09677419354841"/>
    <n v="123"/>
    <n v="102.60162601626017"/>
    <x v="5"/>
    <s v="CHF"/>
    <x v="805"/>
    <x v="802"/>
    <b v="0"/>
    <b v="0"/>
    <s v="music/jazz"/>
    <x v="1"/>
    <x v="17"/>
  </r>
  <r>
    <n v="900"/>
    <x v="879"/>
    <s v="Enhanced uniform service-desk"/>
    <n v="100"/>
    <n v="2"/>
    <x v="0"/>
    <n v="2"/>
    <n v="1"/>
    <n v="2"/>
    <x v="1"/>
    <s v="USD"/>
    <x v="806"/>
    <x v="803"/>
    <b v="0"/>
    <b v="1"/>
    <s v="technology/web"/>
    <x v="2"/>
    <x v="2"/>
  </r>
  <r>
    <n v="901"/>
    <x v="880"/>
    <s v="Versatile bottom-line definition"/>
    <n v="5600"/>
    <n v="8746"/>
    <x v="1"/>
    <n v="156.17857142857144"/>
    <n v="159"/>
    <n v="55.0062893081761"/>
    <x v="1"/>
    <s v="USD"/>
    <x v="807"/>
    <x v="482"/>
    <b v="0"/>
    <b v="1"/>
    <s v="music/rock"/>
    <x v="1"/>
    <x v="1"/>
  </r>
  <r>
    <n v="902"/>
    <x v="881"/>
    <s v="Integrated bifurcated software"/>
    <n v="1400"/>
    <n v="3534"/>
    <x v="1"/>
    <n v="252.42857142857144"/>
    <n v="110"/>
    <n v="32.127272727272725"/>
    <x v="1"/>
    <s v="USD"/>
    <x v="722"/>
    <x v="496"/>
    <b v="0"/>
    <b v="0"/>
    <s v="technology/web"/>
    <x v="2"/>
    <x v="2"/>
  </r>
  <r>
    <n v="903"/>
    <x v="882"/>
    <s v="Assimilated next generation instruction set"/>
    <n v="41000"/>
    <n v="709"/>
    <x v="2"/>
    <n v="1.729268292682927"/>
    <n v="14"/>
    <n v="50.642857142857146"/>
    <x v="1"/>
    <s v="USD"/>
    <x v="477"/>
    <x v="804"/>
    <b v="0"/>
    <b v="1"/>
    <s v="publishing/nonfiction"/>
    <x v="5"/>
    <x v="9"/>
  </r>
  <r>
    <n v="904"/>
    <x v="883"/>
    <s v="Digitized foreground array"/>
    <n v="6500"/>
    <n v="795"/>
    <x v="0"/>
    <n v="12.230769230769232"/>
    <n v="16"/>
    <n v="49.6875"/>
    <x v="1"/>
    <s v="USD"/>
    <x v="259"/>
    <x v="805"/>
    <b v="0"/>
    <b v="0"/>
    <s v="publishing/radio &amp; podcasts"/>
    <x v="5"/>
    <x v="15"/>
  </r>
  <r>
    <n v="905"/>
    <x v="884"/>
    <s v="Re-engineered clear-thinking project"/>
    <n v="7900"/>
    <n v="12955"/>
    <x v="1"/>
    <n v="163.98734177215189"/>
    <n v="236"/>
    <n v="54.894067796610166"/>
    <x v="1"/>
    <s v="USD"/>
    <x v="9"/>
    <x v="806"/>
    <b v="0"/>
    <b v="0"/>
    <s v="theater/plays"/>
    <x v="3"/>
    <x v="3"/>
  </r>
  <r>
    <n v="906"/>
    <x v="885"/>
    <s v="Implemented even-keeled standardization"/>
    <n v="5500"/>
    <n v="8964"/>
    <x v="1"/>
    <n v="162.98181818181817"/>
    <n v="191"/>
    <n v="46.931937172774866"/>
    <x v="1"/>
    <s v="USD"/>
    <x v="808"/>
    <x v="807"/>
    <b v="1"/>
    <b v="1"/>
    <s v="film &amp; video/documentary"/>
    <x v="4"/>
    <x v="4"/>
  </r>
  <r>
    <n v="907"/>
    <x v="886"/>
    <s v="Quality-focused asymmetric adapter"/>
    <n v="9100"/>
    <n v="1843"/>
    <x v="0"/>
    <n v="20.252747252747252"/>
    <n v="41"/>
    <n v="44.951219512195124"/>
    <x v="1"/>
    <s v="USD"/>
    <x v="809"/>
    <x v="808"/>
    <b v="0"/>
    <b v="0"/>
    <s v="theater/plays"/>
    <x v="3"/>
    <x v="3"/>
  </r>
  <r>
    <n v="908"/>
    <x v="887"/>
    <s v="Networked intangible help-desk"/>
    <n v="38200"/>
    <n v="121950"/>
    <x v="1"/>
    <n v="319.24083769633506"/>
    <n v="3934"/>
    <n v="30.99898322318251"/>
    <x v="1"/>
    <s v="USD"/>
    <x v="444"/>
    <x v="104"/>
    <b v="0"/>
    <b v="0"/>
    <s v="games/video games"/>
    <x v="6"/>
    <x v="11"/>
  </r>
  <r>
    <n v="909"/>
    <x v="888"/>
    <s v="Synchronized attitude-oriented frame"/>
    <n v="1800"/>
    <n v="8621"/>
    <x v="1"/>
    <n v="478.94444444444446"/>
    <n v="80"/>
    <n v="107.7625"/>
    <x v="0"/>
    <s v="CAD"/>
    <x v="384"/>
    <x v="809"/>
    <b v="0"/>
    <b v="1"/>
    <s v="theater/plays"/>
    <x v="3"/>
    <x v="3"/>
  </r>
  <r>
    <n v="910"/>
    <x v="889"/>
    <s v="Proactive incremental architecture"/>
    <n v="154500"/>
    <n v="30215"/>
    <x v="3"/>
    <n v="19.556634304207122"/>
    <n v="296"/>
    <n v="102.07770270270271"/>
    <x v="1"/>
    <s v="USD"/>
    <x v="810"/>
    <x v="810"/>
    <b v="0"/>
    <b v="0"/>
    <s v="theater/plays"/>
    <x v="3"/>
    <x v="3"/>
  </r>
  <r>
    <n v="911"/>
    <x v="890"/>
    <s v="Cloned responsive standardization"/>
    <n v="5800"/>
    <n v="11539"/>
    <x v="1"/>
    <n v="198.94827586206895"/>
    <n v="462"/>
    <n v="24.976190476190474"/>
    <x v="1"/>
    <s v="USD"/>
    <x v="811"/>
    <x v="811"/>
    <b v="1"/>
    <b v="0"/>
    <s v="technology/web"/>
    <x v="2"/>
    <x v="2"/>
  </r>
  <r>
    <n v="912"/>
    <x v="891"/>
    <s v="Reduced bifurcated pricing structure"/>
    <n v="1800"/>
    <n v="14310"/>
    <x v="1"/>
    <n v="795"/>
    <n v="179"/>
    <n v="79.944134078212286"/>
    <x v="1"/>
    <s v="USD"/>
    <x v="812"/>
    <x v="812"/>
    <b v="1"/>
    <b v="0"/>
    <s v="film &amp; video/drama"/>
    <x v="4"/>
    <x v="6"/>
  </r>
  <r>
    <n v="913"/>
    <x v="892"/>
    <s v="Re-engineered asymmetric challenge"/>
    <n v="70200"/>
    <n v="35536"/>
    <x v="0"/>
    <n v="50.621082621082621"/>
    <n v="523"/>
    <n v="67.946462715105156"/>
    <x v="2"/>
    <s v="AUD"/>
    <x v="813"/>
    <x v="813"/>
    <b v="0"/>
    <b v="0"/>
    <s v="film &amp; video/drama"/>
    <x v="4"/>
    <x v="6"/>
  </r>
  <r>
    <n v="914"/>
    <x v="893"/>
    <s v="Diverse client-driven conglomeration"/>
    <n v="6400"/>
    <n v="3676"/>
    <x v="0"/>
    <n v="57.4375"/>
    <n v="141"/>
    <n v="26.070921985815602"/>
    <x v="4"/>
    <s v="GBP"/>
    <x v="814"/>
    <x v="814"/>
    <b v="0"/>
    <b v="0"/>
    <s v="theater/plays"/>
    <x v="3"/>
    <x v="3"/>
  </r>
  <r>
    <n v="915"/>
    <x v="894"/>
    <s v="Configurable upward-trending solution"/>
    <n v="125900"/>
    <n v="195936"/>
    <x v="1"/>
    <n v="155.62827640984909"/>
    <n v="1866"/>
    <n v="105.0032154340836"/>
    <x v="4"/>
    <s v="GBP"/>
    <x v="80"/>
    <x v="815"/>
    <b v="0"/>
    <b v="0"/>
    <s v="film &amp; video/television"/>
    <x v="4"/>
    <x v="19"/>
  </r>
  <r>
    <n v="916"/>
    <x v="895"/>
    <s v="Persistent bandwidth-monitored framework"/>
    <n v="3700"/>
    <n v="1343"/>
    <x v="0"/>
    <n v="36.297297297297298"/>
    <n v="52"/>
    <n v="25.826923076923077"/>
    <x v="1"/>
    <s v="USD"/>
    <x v="815"/>
    <x v="414"/>
    <b v="0"/>
    <b v="0"/>
    <s v="photography/photography books"/>
    <x v="7"/>
    <x v="14"/>
  </r>
  <r>
    <n v="917"/>
    <x v="896"/>
    <s v="Polarized discrete product"/>
    <n v="3600"/>
    <n v="2097"/>
    <x v="2"/>
    <n v="58.25"/>
    <n v="27"/>
    <n v="77.666666666666671"/>
    <x v="4"/>
    <s v="GBP"/>
    <x v="816"/>
    <x v="816"/>
    <b v="0"/>
    <b v="1"/>
    <s v="film &amp; video/shorts"/>
    <x v="4"/>
    <x v="12"/>
  </r>
  <r>
    <n v="918"/>
    <x v="897"/>
    <s v="Seamless dynamic website"/>
    <n v="3800"/>
    <n v="9021"/>
    <x v="1"/>
    <n v="237.39473684210526"/>
    <n v="156"/>
    <n v="57.82692307692308"/>
    <x v="5"/>
    <s v="CHF"/>
    <x v="474"/>
    <x v="82"/>
    <b v="0"/>
    <b v="0"/>
    <s v="publishing/radio &amp; podcasts"/>
    <x v="5"/>
    <x v="15"/>
  </r>
  <r>
    <n v="919"/>
    <x v="898"/>
    <s v="Extended multimedia firmware"/>
    <n v="35600"/>
    <n v="20915"/>
    <x v="0"/>
    <n v="58.75"/>
    <n v="225"/>
    <n v="92.955555555555549"/>
    <x v="2"/>
    <s v="AUD"/>
    <x v="817"/>
    <x v="817"/>
    <b v="0"/>
    <b v="1"/>
    <s v="theater/plays"/>
    <x v="3"/>
    <x v="3"/>
  </r>
  <r>
    <n v="920"/>
    <x v="899"/>
    <s v="Versatile directional project"/>
    <n v="5300"/>
    <n v="9676"/>
    <x v="1"/>
    <n v="182.56603773584905"/>
    <n v="255"/>
    <n v="37.945098039215686"/>
    <x v="1"/>
    <s v="USD"/>
    <x v="818"/>
    <x v="818"/>
    <b v="1"/>
    <b v="0"/>
    <s v="film &amp; video/animation"/>
    <x v="4"/>
    <x v="10"/>
  </r>
  <r>
    <n v="921"/>
    <x v="900"/>
    <s v="Profound directional knowledge user"/>
    <n v="160400"/>
    <n v="1210"/>
    <x v="0"/>
    <n v="0.75436408977556113"/>
    <n v="38"/>
    <n v="31.842105263157894"/>
    <x v="1"/>
    <s v="USD"/>
    <x v="819"/>
    <x v="819"/>
    <b v="0"/>
    <b v="0"/>
    <s v="technology/web"/>
    <x v="2"/>
    <x v="2"/>
  </r>
  <r>
    <n v="922"/>
    <x v="901"/>
    <s v="Ameliorated logistical capability"/>
    <n v="51400"/>
    <n v="90440"/>
    <x v="1"/>
    <n v="175.95330739299609"/>
    <n v="2261"/>
    <n v="40"/>
    <x v="1"/>
    <s v="USD"/>
    <x v="609"/>
    <x v="320"/>
    <b v="0"/>
    <b v="1"/>
    <s v="music/world music"/>
    <x v="1"/>
    <x v="21"/>
  </r>
  <r>
    <n v="923"/>
    <x v="902"/>
    <s v="Sharable discrete definition"/>
    <n v="1700"/>
    <n v="4044"/>
    <x v="1"/>
    <n v="237.88235294117646"/>
    <n v="40"/>
    <n v="101.1"/>
    <x v="1"/>
    <s v="USD"/>
    <x v="547"/>
    <x v="820"/>
    <b v="0"/>
    <b v="0"/>
    <s v="theater/plays"/>
    <x v="3"/>
    <x v="3"/>
  </r>
  <r>
    <n v="924"/>
    <x v="903"/>
    <s v="User-friendly next generation core"/>
    <n v="39400"/>
    <n v="192292"/>
    <x v="1"/>
    <n v="488.05076142131981"/>
    <n v="2289"/>
    <n v="84.006989951944078"/>
    <x v="6"/>
    <s v="EUR"/>
    <x v="820"/>
    <x v="821"/>
    <b v="0"/>
    <b v="0"/>
    <s v="theater/plays"/>
    <x v="3"/>
    <x v="3"/>
  </r>
  <r>
    <n v="925"/>
    <x v="904"/>
    <s v="Profit-focused empowering system engine"/>
    <n v="3000"/>
    <n v="6722"/>
    <x v="1"/>
    <n v="224.06666666666669"/>
    <n v="65"/>
    <n v="103.41538461538461"/>
    <x v="1"/>
    <s v="USD"/>
    <x v="821"/>
    <x v="822"/>
    <b v="0"/>
    <b v="0"/>
    <s v="theater/plays"/>
    <x v="3"/>
    <x v="3"/>
  </r>
  <r>
    <n v="926"/>
    <x v="905"/>
    <s v="Synchronized cohesive encoding"/>
    <n v="8700"/>
    <n v="1577"/>
    <x v="0"/>
    <n v="18.126436781609197"/>
    <n v="15"/>
    <n v="105.13333333333334"/>
    <x v="1"/>
    <s v="USD"/>
    <x v="151"/>
    <x v="823"/>
    <b v="0"/>
    <b v="0"/>
    <s v="food/food trucks"/>
    <x v="0"/>
    <x v="0"/>
  </r>
  <r>
    <n v="927"/>
    <x v="906"/>
    <s v="Synergistic dynamic utilization"/>
    <n v="7200"/>
    <n v="3301"/>
    <x v="0"/>
    <n v="45.847222222222221"/>
    <n v="37"/>
    <n v="89.21621621621621"/>
    <x v="1"/>
    <s v="USD"/>
    <x v="822"/>
    <x v="824"/>
    <b v="0"/>
    <b v="0"/>
    <s v="theater/plays"/>
    <x v="3"/>
    <x v="3"/>
  </r>
  <r>
    <n v="928"/>
    <x v="907"/>
    <s v="Triple-buffered bi-directional model"/>
    <n v="167400"/>
    <n v="196386"/>
    <x v="1"/>
    <n v="117.31541218637993"/>
    <n v="3777"/>
    <n v="51.995234312946785"/>
    <x v="6"/>
    <s v="EUR"/>
    <x v="823"/>
    <x v="497"/>
    <b v="0"/>
    <b v="0"/>
    <s v="technology/web"/>
    <x v="2"/>
    <x v="2"/>
  </r>
  <r>
    <n v="929"/>
    <x v="908"/>
    <s v="Polarized tertiary function"/>
    <n v="5500"/>
    <n v="11952"/>
    <x v="1"/>
    <n v="217.30909090909088"/>
    <n v="184"/>
    <n v="64.956521739130437"/>
    <x v="4"/>
    <s v="GBP"/>
    <x v="824"/>
    <x v="825"/>
    <b v="0"/>
    <b v="0"/>
    <s v="theater/plays"/>
    <x v="3"/>
    <x v="3"/>
  </r>
  <r>
    <n v="930"/>
    <x v="909"/>
    <s v="Configurable fault-tolerant structure"/>
    <n v="3500"/>
    <n v="3930"/>
    <x v="1"/>
    <n v="112.28571428571428"/>
    <n v="85"/>
    <n v="46.235294117647058"/>
    <x v="1"/>
    <s v="USD"/>
    <x v="825"/>
    <x v="826"/>
    <b v="0"/>
    <b v="1"/>
    <s v="theater/plays"/>
    <x v="3"/>
    <x v="3"/>
  </r>
  <r>
    <n v="931"/>
    <x v="910"/>
    <s v="Digitized 24/7 budgetary management"/>
    <n v="7900"/>
    <n v="5729"/>
    <x v="0"/>
    <n v="72.51898734177216"/>
    <n v="112"/>
    <n v="51.151785714285715"/>
    <x v="1"/>
    <s v="USD"/>
    <x v="826"/>
    <x v="827"/>
    <b v="0"/>
    <b v="1"/>
    <s v="theater/plays"/>
    <x v="3"/>
    <x v="3"/>
  </r>
  <r>
    <n v="932"/>
    <x v="911"/>
    <s v="Stand-alone zero tolerance algorithm"/>
    <n v="2300"/>
    <n v="4883"/>
    <x v="1"/>
    <n v="212.30434782608697"/>
    <n v="144"/>
    <n v="33.909722222222221"/>
    <x v="1"/>
    <s v="USD"/>
    <x v="827"/>
    <x v="828"/>
    <b v="0"/>
    <b v="0"/>
    <s v="music/rock"/>
    <x v="1"/>
    <x v="1"/>
  </r>
  <r>
    <n v="933"/>
    <x v="912"/>
    <s v="Implemented tangible support"/>
    <n v="73000"/>
    <n v="175015"/>
    <x v="1"/>
    <n v="239.74657534246577"/>
    <n v="1902"/>
    <n v="92.016298633017882"/>
    <x v="1"/>
    <s v="USD"/>
    <x v="828"/>
    <x v="829"/>
    <b v="0"/>
    <b v="0"/>
    <s v="theater/plays"/>
    <x v="3"/>
    <x v="3"/>
  </r>
  <r>
    <n v="934"/>
    <x v="913"/>
    <s v="Reactive radical framework"/>
    <n v="6200"/>
    <n v="11280"/>
    <x v="1"/>
    <n v="181.93548387096774"/>
    <n v="105"/>
    <n v="107.42857142857143"/>
    <x v="1"/>
    <s v="USD"/>
    <x v="829"/>
    <x v="830"/>
    <b v="0"/>
    <b v="0"/>
    <s v="theater/plays"/>
    <x v="3"/>
    <x v="3"/>
  </r>
  <r>
    <n v="935"/>
    <x v="914"/>
    <s v="Object-based full-range knowledge user"/>
    <n v="6100"/>
    <n v="10012"/>
    <x v="1"/>
    <n v="164.13114754098362"/>
    <n v="132"/>
    <n v="75.848484848484844"/>
    <x v="1"/>
    <s v="USD"/>
    <x v="830"/>
    <x v="94"/>
    <b v="0"/>
    <b v="0"/>
    <s v="theater/plays"/>
    <x v="3"/>
    <x v="3"/>
  </r>
  <r>
    <n v="936"/>
    <x v="591"/>
    <s v="Enhanced composite contingency"/>
    <n v="103200"/>
    <n v="1690"/>
    <x v="0"/>
    <n v="1.6375968992248062"/>
    <n v="21"/>
    <n v="80.476190476190482"/>
    <x v="1"/>
    <s v="USD"/>
    <x v="831"/>
    <x v="831"/>
    <b v="1"/>
    <b v="0"/>
    <s v="theater/plays"/>
    <x v="3"/>
    <x v="3"/>
  </r>
  <r>
    <n v="937"/>
    <x v="915"/>
    <s v="Cloned fresh-thinking model"/>
    <n v="171000"/>
    <n v="84891"/>
    <x v="3"/>
    <n v="49.64385964912281"/>
    <n v="976"/>
    <n v="86.978483606557376"/>
    <x v="1"/>
    <s v="USD"/>
    <x v="832"/>
    <x v="832"/>
    <b v="0"/>
    <b v="0"/>
    <s v="film &amp; video/documentary"/>
    <x v="4"/>
    <x v="4"/>
  </r>
  <r>
    <n v="938"/>
    <x v="916"/>
    <s v="Total dedicated benchmark"/>
    <n v="9200"/>
    <n v="10093"/>
    <x v="1"/>
    <n v="109.70652173913042"/>
    <n v="96"/>
    <n v="105.13541666666667"/>
    <x v="1"/>
    <s v="USD"/>
    <x v="833"/>
    <x v="833"/>
    <b v="0"/>
    <b v="1"/>
    <s v="publishing/fiction"/>
    <x v="5"/>
    <x v="13"/>
  </r>
  <r>
    <n v="939"/>
    <x v="917"/>
    <s v="Streamlined human-resource Graphic Interface"/>
    <n v="7800"/>
    <n v="3839"/>
    <x v="0"/>
    <n v="49.217948717948715"/>
    <n v="67"/>
    <n v="57.298507462686565"/>
    <x v="1"/>
    <s v="USD"/>
    <x v="834"/>
    <x v="834"/>
    <b v="0"/>
    <b v="1"/>
    <s v="games/video games"/>
    <x v="6"/>
    <x v="11"/>
  </r>
  <r>
    <n v="940"/>
    <x v="918"/>
    <s v="Upgradable analyzing core"/>
    <n v="9900"/>
    <n v="6161"/>
    <x v="2"/>
    <n v="62.232323232323225"/>
    <n v="66"/>
    <n v="93.348484848484844"/>
    <x v="0"/>
    <s v="CAD"/>
    <x v="835"/>
    <x v="835"/>
    <b v="0"/>
    <b v="0"/>
    <s v="technology/web"/>
    <x v="2"/>
    <x v="2"/>
  </r>
  <r>
    <n v="941"/>
    <x v="919"/>
    <s v="Profound exuding pricing structure"/>
    <n v="43000"/>
    <n v="5615"/>
    <x v="0"/>
    <n v="13.05813953488372"/>
    <n v="78"/>
    <n v="71.987179487179489"/>
    <x v="1"/>
    <s v="USD"/>
    <x v="836"/>
    <x v="836"/>
    <b v="1"/>
    <b v="0"/>
    <s v="theater/plays"/>
    <x v="3"/>
    <x v="3"/>
  </r>
  <r>
    <n v="942"/>
    <x v="916"/>
    <s v="Horizontal optimizing model"/>
    <n v="9600"/>
    <n v="6205"/>
    <x v="0"/>
    <n v="64.635416666666671"/>
    <n v="67"/>
    <n v="92.611940298507463"/>
    <x v="2"/>
    <s v="AUD"/>
    <x v="837"/>
    <x v="611"/>
    <b v="0"/>
    <b v="0"/>
    <s v="theater/plays"/>
    <x v="3"/>
    <x v="3"/>
  </r>
  <r>
    <n v="943"/>
    <x v="920"/>
    <s v="Synchronized fault-tolerant algorithm"/>
    <n v="7500"/>
    <n v="11969"/>
    <x v="1"/>
    <n v="159.58666666666667"/>
    <n v="114"/>
    <n v="104.99122807017544"/>
    <x v="1"/>
    <s v="USD"/>
    <x v="219"/>
    <x v="837"/>
    <b v="0"/>
    <b v="0"/>
    <s v="food/food trucks"/>
    <x v="0"/>
    <x v="0"/>
  </r>
  <r>
    <n v="944"/>
    <x v="921"/>
    <s v="Streamlined 5thgeneration intranet"/>
    <n v="10000"/>
    <n v="8142"/>
    <x v="0"/>
    <n v="81.42"/>
    <n v="263"/>
    <n v="30.958174904942965"/>
    <x v="2"/>
    <s v="AUD"/>
    <x v="365"/>
    <x v="334"/>
    <b v="0"/>
    <b v="0"/>
    <s v="photography/photography books"/>
    <x v="7"/>
    <x v="14"/>
  </r>
  <r>
    <n v="945"/>
    <x v="922"/>
    <s v="Cross-group clear-thinking task-force"/>
    <n v="172000"/>
    <n v="55805"/>
    <x v="0"/>
    <n v="32.444767441860463"/>
    <n v="1691"/>
    <n v="33.001182732111175"/>
    <x v="1"/>
    <s v="USD"/>
    <x v="838"/>
    <x v="838"/>
    <b v="1"/>
    <b v="0"/>
    <s v="photography/photography books"/>
    <x v="7"/>
    <x v="14"/>
  </r>
  <r>
    <n v="946"/>
    <x v="923"/>
    <s v="Public-key bandwidth-monitored intranet"/>
    <n v="153700"/>
    <n v="15238"/>
    <x v="0"/>
    <n v="9.9141184124918666"/>
    <n v="181"/>
    <n v="84.187845303867405"/>
    <x v="1"/>
    <s v="USD"/>
    <x v="839"/>
    <x v="839"/>
    <b v="0"/>
    <b v="0"/>
    <s v="theater/plays"/>
    <x v="3"/>
    <x v="3"/>
  </r>
  <r>
    <n v="947"/>
    <x v="924"/>
    <s v="Upgradable clear-thinking hardware"/>
    <n v="3600"/>
    <n v="961"/>
    <x v="0"/>
    <n v="26.694444444444443"/>
    <n v="13"/>
    <n v="73.92307692307692"/>
    <x v="1"/>
    <s v="USD"/>
    <x v="840"/>
    <x v="216"/>
    <b v="0"/>
    <b v="0"/>
    <s v="theater/plays"/>
    <x v="3"/>
    <x v="3"/>
  </r>
  <r>
    <n v="948"/>
    <x v="925"/>
    <s v="Integrated holistic paradigm"/>
    <n v="9400"/>
    <n v="5918"/>
    <x v="3"/>
    <n v="62.957446808510639"/>
    <n v="160"/>
    <n v="36.987499999999997"/>
    <x v="1"/>
    <s v="USD"/>
    <x v="841"/>
    <x v="840"/>
    <b v="1"/>
    <b v="1"/>
    <s v="film &amp; video/documentary"/>
    <x v="4"/>
    <x v="4"/>
  </r>
  <r>
    <n v="949"/>
    <x v="926"/>
    <s v="Seamless clear-thinking conglomeration"/>
    <n v="5900"/>
    <n v="9520"/>
    <x v="1"/>
    <n v="161.35593220338984"/>
    <n v="203"/>
    <n v="46.896551724137929"/>
    <x v="1"/>
    <s v="USD"/>
    <x v="842"/>
    <x v="133"/>
    <b v="0"/>
    <b v="0"/>
    <s v="technology/web"/>
    <x v="2"/>
    <x v="2"/>
  </r>
  <r>
    <n v="950"/>
    <x v="927"/>
    <s v="Persistent content-based methodology"/>
    <n v="100"/>
    <n v="5"/>
    <x v="0"/>
    <n v="5"/>
    <n v="1"/>
    <n v="5"/>
    <x v="1"/>
    <s v="USD"/>
    <x v="843"/>
    <x v="354"/>
    <b v="0"/>
    <b v="1"/>
    <s v="theater/plays"/>
    <x v="3"/>
    <x v="3"/>
  </r>
  <r>
    <n v="951"/>
    <x v="928"/>
    <s v="Re-engineered 24hour matrix"/>
    <n v="14500"/>
    <n v="159056"/>
    <x v="1"/>
    <n v="1096.9379310344827"/>
    <n v="1559"/>
    <n v="102.02437459910199"/>
    <x v="1"/>
    <s v="USD"/>
    <x v="844"/>
    <x v="721"/>
    <b v="0"/>
    <b v="1"/>
    <s v="music/rock"/>
    <x v="1"/>
    <x v="1"/>
  </r>
  <r>
    <n v="952"/>
    <x v="929"/>
    <s v="Virtual multi-tasking core"/>
    <n v="145500"/>
    <n v="101987"/>
    <x v="3"/>
    <n v="70.094158075601371"/>
    <n v="2266"/>
    <n v="45.007502206531335"/>
    <x v="1"/>
    <s v="USD"/>
    <x v="845"/>
    <x v="841"/>
    <b v="0"/>
    <b v="0"/>
    <s v="film &amp; video/documentary"/>
    <x v="4"/>
    <x v="4"/>
  </r>
  <r>
    <n v="953"/>
    <x v="930"/>
    <s v="Streamlined fault-tolerant conglomeration"/>
    <n v="3300"/>
    <n v="1980"/>
    <x v="0"/>
    <n v="60"/>
    <n v="21"/>
    <n v="94.285714285714292"/>
    <x v="1"/>
    <s v="USD"/>
    <x v="846"/>
    <x v="842"/>
    <b v="0"/>
    <b v="1"/>
    <s v="film &amp; video/science fiction"/>
    <x v="4"/>
    <x v="22"/>
  </r>
  <r>
    <n v="954"/>
    <x v="931"/>
    <s v="Enterprise-wide client-driven policy"/>
    <n v="42600"/>
    <n v="156384"/>
    <x v="1"/>
    <n v="367.0985915492958"/>
    <n v="1548"/>
    <n v="101.02325581395348"/>
    <x v="2"/>
    <s v="AUD"/>
    <x v="110"/>
    <x v="843"/>
    <b v="0"/>
    <b v="0"/>
    <s v="technology/web"/>
    <x v="2"/>
    <x v="2"/>
  </r>
  <r>
    <n v="955"/>
    <x v="932"/>
    <s v="Function-based next generation emulation"/>
    <n v="700"/>
    <n v="7763"/>
    <x v="1"/>
    <n v="1109"/>
    <n v="80"/>
    <n v="97.037499999999994"/>
    <x v="1"/>
    <s v="USD"/>
    <x v="847"/>
    <x v="844"/>
    <b v="0"/>
    <b v="0"/>
    <s v="theater/plays"/>
    <x v="3"/>
    <x v="3"/>
  </r>
  <r>
    <n v="956"/>
    <x v="933"/>
    <s v="Re-engineered composite focus group"/>
    <n v="187600"/>
    <n v="35698"/>
    <x v="0"/>
    <n v="19.028784648187631"/>
    <n v="830"/>
    <n v="43.00963855421687"/>
    <x v="1"/>
    <s v="USD"/>
    <x v="848"/>
    <x v="845"/>
    <b v="0"/>
    <b v="0"/>
    <s v="film &amp; video/science fiction"/>
    <x v="4"/>
    <x v="22"/>
  </r>
  <r>
    <n v="957"/>
    <x v="934"/>
    <s v="Profound mission-critical function"/>
    <n v="9800"/>
    <n v="12434"/>
    <x v="1"/>
    <n v="126.87755102040816"/>
    <n v="131"/>
    <n v="94.916030534351151"/>
    <x v="1"/>
    <s v="USD"/>
    <x v="849"/>
    <x v="846"/>
    <b v="0"/>
    <b v="0"/>
    <s v="theater/plays"/>
    <x v="3"/>
    <x v="3"/>
  </r>
  <r>
    <n v="958"/>
    <x v="935"/>
    <s v="De-engineered zero-defect open system"/>
    <n v="1100"/>
    <n v="8081"/>
    <x v="1"/>
    <n v="734.63636363636363"/>
    <n v="112"/>
    <n v="72.151785714285708"/>
    <x v="1"/>
    <s v="USD"/>
    <x v="780"/>
    <x v="847"/>
    <b v="0"/>
    <b v="0"/>
    <s v="film &amp; video/animation"/>
    <x v="4"/>
    <x v="10"/>
  </r>
  <r>
    <n v="959"/>
    <x v="936"/>
    <s v="Operative hybrid utilization"/>
    <n v="145000"/>
    <n v="6631"/>
    <x v="0"/>
    <n v="4.5731034482758623"/>
    <n v="130"/>
    <n v="51.007692307692309"/>
    <x v="1"/>
    <s v="USD"/>
    <x v="140"/>
    <x v="688"/>
    <b v="0"/>
    <b v="0"/>
    <s v="publishing/translations"/>
    <x v="5"/>
    <x v="18"/>
  </r>
  <r>
    <n v="960"/>
    <x v="937"/>
    <s v="Function-based interactive matrix"/>
    <n v="5500"/>
    <n v="4678"/>
    <x v="0"/>
    <n v="85.054545454545448"/>
    <n v="55"/>
    <n v="85.054545454545448"/>
    <x v="1"/>
    <s v="USD"/>
    <x v="850"/>
    <x v="848"/>
    <b v="0"/>
    <b v="0"/>
    <s v="technology/web"/>
    <x v="2"/>
    <x v="2"/>
  </r>
  <r>
    <n v="961"/>
    <x v="938"/>
    <s v="Optimized content-based collaboration"/>
    <n v="5700"/>
    <n v="6800"/>
    <x v="1"/>
    <n v="119.29824561403508"/>
    <n v="155"/>
    <n v="43.87096774193548"/>
    <x v="1"/>
    <s v="USD"/>
    <x v="851"/>
    <x v="248"/>
    <b v="0"/>
    <b v="0"/>
    <s v="publishing/translations"/>
    <x v="5"/>
    <x v="18"/>
  </r>
  <r>
    <n v="962"/>
    <x v="939"/>
    <s v="User-centric cohesive policy"/>
    <n v="3600"/>
    <n v="10657"/>
    <x v="1"/>
    <n v="296.02777777777777"/>
    <n v="266"/>
    <n v="40.063909774436091"/>
    <x v="1"/>
    <s v="USD"/>
    <x v="852"/>
    <x v="849"/>
    <b v="0"/>
    <b v="0"/>
    <s v="food/food trucks"/>
    <x v="0"/>
    <x v="0"/>
  </r>
  <r>
    <n v="963"/>
    <x v="940"/>
    <s v="Ergonomic methodical hub"/>
    <n v="5900"/>
    <n v="4997"/>
    <x v="0"/>
    <n v="84.694915254237287"/>
    <n v="114"/>
    <n v="43.833333333333336"/>
    <x v="6"/>
    <s v="EUR"/>
    <x v="853"/>
    <x v="850"/>
    <b v="0"/>
    <b v="1"/>
    <s v="photography/photography books"/>
    <x v="7"/>
    <x v="14"/>
  </r>
  <r>
    <n v="964"/>
    <x v="941"/>
    <s v="Devolved disintermediate encryption"/>
    <n v="3700"/>
    <n v="13164"/>
    <x v="1"/>
    <n v="355.7837837837838"/>
    <n v="155"/>
    <n v="84.92903225806451"/>
    <x v="1"/>
    <s v="USD"/>
    <x v="854"/>
    <x v="851"/>
    <b v="0"/>
    <b v="0"/>
    <s v="theater/plays"/>
    <x v="3"/>
    <x v="3"/>
  </r>
  <r>
    <n v="965"/>
    <x v="942"/>
    <s v="Phased clear-thinking policy"/>
    <n v="2200"/>
    <n v="8501"/>
    <x v="1"/>
    <n v="386.40909090909093"/>
    <n v="207"/>
    <n v="41.067632850241544"/>
    <x v="4"/>
    <s v="GBP"/>
    <x v="67"/>
    <x v="852"/>
    <b v="0"/>
    <b v="0"/>
    <s v="music/rock"/>
    <x v="1"/>
    <x v="1"/>
  </r>
  <r>
    <n v="966"/>
    <x v="411"/>
    <s v="Seamless solution-oriented capacity"/>
    <n v="1700"/>
    <n v="13468"/>
    <x v="1"/>
    <n v="792.23529411764707"/>
    <n v="245"/>
    <n v="54.971428571428568"/>
    <x v="1"/>
    <s v="USD"/>
    <x v="855"/>
    <x v="853"/>
    <b v="0"/>
    <b v="0"/>
    <s v="theater/plays"/>
    <x v="3"/>
    <x v="3"/>
  </r>
  <r>
    <n v="967"/>
    <x v="943"/>
    <s v="Organized human-resource attitude"/>
    <n v="88400"/>
    <n v="121138"/>
    <x v="1"/>
    <n v="137.03393665158373"/>
    <n v="1573"/>
    <n v="77.010807374443743"/>
    <x v="1"/>
    <s v="USD"/>
    <x v="107"/>
    <x v="104"/>
    <b v="0"/>
    <b v="0"/>
    <s v="music/world music"/>
    <x v="1"/>
    <x v="21"/>
  </r>
  <r>
    <n v="968"/>
    <x v="944"/>
    <s v="Open-architected disintermediate budgetary management"/>
    <n v="2400"/>
    <n v="8117"/>
    <x v="1"/>
    <n v="338.20833333333337"/>
    <n v="114"/>
    <n v="71.201754385964918"/>
    <x v="1"/>
    <s v="USD"/>
    <x v="344"/>
    <x v="854"/>
    <b v="0"/>
    <b v="0"/>
    <s v="food/food trucks"/>
    <x v="0"/>
    <x v="0"/>
  </r>
  <r>
    <n v="969"/>
    <x v="945"/>
    <s v="Multi-lateral radical solution"/>
    <n v="7900"/>
    <n v="8550"/>
    <x v="1"/>
    <n v="108.22784810126582"/>
    <n v="93"/>
    <n v="91.935483870967744"/>
    <x v="1"/>
    <s v="USD"/>
    <x v="856"/>
    <x v="855"/>
    <b v="0"/>
    <b v="0"/>
    <s v="theater/plays"/>
    <x v="3"/>
    <x v="3"/>
  </r>
  <r>
    <n v="970"/>
    <x v="946"/>
    <s v="Inverse context-sensitive info-mediaries"/>
    <n v="94900"/>
    <n v="57659"/>
    <x v="0"/>
    <n v="60.757639620653315"/>
    <n v="594"/>
    <n v="97.069023569023571"/>
    <x v="1"/>
    <s v="USD"/>
    <x v="857"/>
    <x v="856"/>
    <b v="0"/>
    <b v="0"/>
    <s v="theater/plays"/>
    <x v="3"/>
    <x v="3"/>
  </r>
  <r>
    <n v="971"/>
    <x v="947"/>
    <s v="Versatile neutral workforce"/>
    <n v="5100"/>
    <n v="1414"/>
    <x v="0"/>
    <n v="27.725490196078432"/>
    <n v="24"/>
    <n v="58.916666666666664"/>
    <x v="1"/>
    <s v="USD"/>
    <x v="858"/>
    <x v="857"/>
    <b v="0"/>
    <b v="0"/>
    <s v="film &amp; video/television"/>
    <x v="4"/>
    <x v="19"/>
  </r>
  <r>
    <n v="972"/>
    <x v="948"/>
    <s v="Multi-tiered systematic knowledge user"/>
    <n v="42700"/>
    <n v="97524"/>
    <x v="1"/>
    <n v="228.3934426229508"/>
    <n v="1681"/>
    <n v="58.015466983938133"/>
    <x v="1"/>
    <s v="USD"/>
    <x v="859"/>
    <x v="858"/>
    <b v="0"/>
    <b v="1"/>
    <s v="technology/web"/>
    <x v="2"/>
    <x v="2"/>
  </r>
  <r>
    <n v="973"/>
    <x v="949"/>
    <s v="Programmable multi-state algorithm"/>
    <n v="121100"/>
    <n v="26176"/>
    <x v="0"/>
    <n v="21.615194054500414"/>
    <n v="252"/>
    <n v="103.87301587301587"/>
    <x v="1"/>
    <s v="USD"/>
    <x v="860"/>
    <x v="859"/>
    <b v="0"/>
    <b v="1"/>
    <s v="theater/plays"/>
    <x v="3"/>
    <x v="3"/>
  </r>
  <r>
    <n v="974"/>
    <x v="950"/>
    <s v="Multi-channeled reciprocal interface"/>
    <n v="800"/>
    <n v="2991"/>
    <x v="1"/>
    <n v="373.875"/>
    <n v="32"/>
    <n v="93.46875"/>
    <x v="1"/>
    <s v="USD"/>
    <x v="170"/>
    <x v="860"/>
    <b v="0"/>
    <b v="0"/>
    <s v="music/indie rock"/>
    <x v="1"/>
    <x v="7"/>
  </r>
  <r>
    <n v="975"/>
    <x v="951"/>
    <s v="Right-sized maximized migration"/>
    <n v="5400"/>
    <n v="8366"/>
    <x v="1"/>
    <n v="154.92592592592592"/>
    <n v="135"/>
    <n v="61.970370370370368"/>
    <x v="1"/>
    <s v="USD"/>
    <x v="861"/>
    <x v="264"/>
    <b v="0"/>
    <b v="1"/>
    <s v="theater/plays"/>
    <x v="3"/>
    <x v="3"/>
  </r>
  <r>
    <n v="976"/>
    <x v="952"/>
    <s v="Self-enabling value-added artificial intelligence"/>
    <n v="4000"/>
    <n v="12886"/>
    <x v="1"/>
    <n v="322.14999999999998"/>
    <n v="140"/>
    <n v="92.042857142857144"/>
    <x v="1"/>
    <s v="USD"/>
    <x v="862"/>
    <x v="65"/>
    <b v="0"/>
    <b v="1"/>
    <s v="theater/plays"/>
    <x v="3"/>
    <x v="3"/>
  </r>
  <r>
    <n v="977"/>
    <x v="597"/>
    <s v="Vision-oriented interactive solution"/>
    <n v="7000"/>
    <n v="5177"/>
    <x v="0"/>
    <n v="73.957142857142856"/>
    <n v="67"/>
    <n v="77.268656716417908"/>
    <x v="1"/>
    <s v="USD"/>
    <x v="863"/>
    <x v="861"/>
    <b v="0"/>
    <b v="0"/>
    <s v="food/food trucks"/>
    <x v="0"/>
    <x v="0"/>
  </r>
  <r>
    <n v="978"/>
    <x v="953"/>
    <s v="Fundamental user-facing productivity"/>
    <n v="1000"/>
    <n v="8641"/>
    <x v="1"/>
    <n v="864.1"/>
    <n v="92"/>
    <n v="93.923913043478265"/>
    <x v="1"/>
    <s v="USD"/>
    <x v="864"/>
    <x v="862"/>
    <b v="0"/>
    <b v="0"/>
    <s v="games/video games"/>
    <x v="6"/>
    <x v="11"/>
  </r>
  <r>
    <n v="979"/>
    <x v="954"/>
    <s v="Innovative well-modulated capability"/>
    <n v="60200"/>
    <n v="86244"/>
    <x v="1"/>
    <n v="143.26245847176079"/>
    <n v="1015"/>
    <n v="84.969458128078813"/>
    <x v="4"/>
    <s v="GBP"/>
    <x v="527"/>
    <x v="454"/>
    <b v="0"/>
    <b v="0"/>
    <s v="theater/plays"/>
    <x v="3"/>
    <x v="3"/>
  </r>
  <r>
    <n v="980"/>
    <x v="955"/>
    <s v="Universal fault-tolerant orchestration"/>
    <n v="195200"/>
    <n v="78630"/>
    <x v="0"/>
    <n v="40.281762295081968"/>
    <n v="742"/>
    <n v="105.97035040431267"/>
    <x v="1"/>
    <s v="USD"/>
    <x v="865"/>
    <x v="863"/>
    <b v="1"/>
    <b v="0"/>
    <s v="publishing/nonfiction"/>
    <x v="5"/>
    <x v="9"/>
  </r>
  <r>
    <n v="981"/>
    <x v="956"/>
    <s v="Grass-roots executive synergy"/>
    <n v="6700"/>
    <n v="11941"/>
    <x v="1"/>
    <n v="178.22388059701493"/>
    <n v="323"/>
    <n v="36.969040247678016"/>
    <x v="1"/>
    <s v="USD"/>
    <x v="866"/>
    <x v="864"/>
    <b v="0"/>
    <b v="0"/>
    <s v="technology/web"/>
    <x v="2"/>
    <x v="2"/>
  </r>
  <r>
    <n v="982"/>
    <x v="957"/>
    <s v="Multi-layered optimal application"/>
    <n v="7200"/>
    <n v="6115"/>
    <x v="0"/>
    <n v="84.930555555555557"/>
    <n v="75"/>
    <n v="81.533333333333331"/>
    <x v="1"/>
    <s v="USD"/>
    <x v="867"/>
    <x v="865"/>
    <b v="0"/>
    <b v="1"/>
    <s v="film &amp; video/documentary"/>
    <x v="4"/>
    <x v="4"/>
  </r>
  <r>
    <n v="983"/>
    <x v="958"/>
    <s v="Business-focused full-range core"/>
    <n v="129100"/>
    <n v="188404"/>
    <x v="1"/>
    <n v="145.93648334624322"/>
    <n v="2326"/>
    <n v="80.999140154772135"/>
    <x v="1"/>
    <s v="USD"/>
    <x v="868"/>
    <x v="866"/>
    <b v="0"/>
    <b v="0"/>
    <s v="film &amp; video/documentary"/>
    <x v="4"/>
    <x v="4"/>
  </r>
  <r>
    <n v="984"/>
    <x v="959"/>
    <s v="Exclusive system-worthy Graphic Interface"/>
    <n v="6500"/>
    <n v="9910"/>
    <x v="1"/>
    <n v="152.46153846153848"/>
    <n v="381"/>
    <n v="26.010498687664043"/>
    <x v="1"/>
    <s v="USD"/>
    <x v="105"/>
    <x v="867"/>
    <b v="0"/>
    <b v="0"/>
    <s v="theater/plays"/>
    <x v="3"/>
    <x v="3"/>
  </r>
  <r>
    <n v="985"/>
    <x v="960"/>
    <s v="Enhanced optimal ability"/>
    <n v="170600"/>
    <n v="114523"/>
    <x v="0"/>
    <n v="67.129542790152414"/>
    <n v="4405"/>
    <n v="25.998410896708286"/>
    <x v="1"/>
    <s v="USD"/>
    <x v="481"/>
    <x v="868"/>
    <b v="0"/>
    <b v="1"/>
    <s v="music/rock"/>
    <x v="1"/>
    <x v="1"/>
  </r>
  <r>
    <n v="986"/>
    <x v="961"/>
    <s v="Optional zero administration neural-net"/>
    <n v="7800"/>
    <n v="3144"/>
    <x v="0"/>
    <n v="40.307692307692307"/>
    <n v="92"/>
    <n v="34.173913043478258"/>
    <x v="1"/>
    <s v="USD"/>
    <x v="253"/>
    <x v="296"/>
    <b v="0"/>
    <b v="0"/>
    <s v="music/rock"/>
    <x v="1"/>
    <x v="1"/>
  </r>
  <r>
    <n v="987"/>
    <x v="962"/>
    <s v="Ameliorated foreground focus group"/>
    <n v="6200"/>
    <n v="13441"/>
    <x v="1"/>
    <n v="216.79032258064518"/>
    <n v="480"/>
    <n v="28.002083333333335"/>
    <x v="1"/>
    <s v="USD"/>
    <x v="869"/>
    <x v="869"/>
    <b v="0"/>
    <b v="0"/>
    <s v="film &amp; video/documentary"/>
    <x v="4"/>
    <x v="4"/>
  </r>
  <r>
    <n v="988"/>
    <x v="963"/>
    <s v="Triple-buffered multi-tasking matrices"/>
    <n v="9400"/>
    <n v="4899"/>
    <x v="0"/>
    <n v="52.117021276595743"/>
    <n v="64"/>
    <n v="76.546875"/>
    <x v="1"/>
    <s v="USD"/>
    <x v="864"/>
    <x v="274"/>
    <b v="0"/>
    <b v="0"/>
    <s v="publishing/radio &amp; podcasts"/>
    <x v="5"/>
    <x v="15"/>
  </r>
  <r>
    <n v="989"/>
    <x v="964"/>
    <s v="Versatile dedicated migration"/>
    <n v="2400"/>
    <n v="11990"/>
    <x v="1"/>
    <n v="499.58333333333337"/>
    <n v="226"/>
    <n v="53.053097345132741"/>
    <x v="1"/>
    <s v="USD"/>
    <x v="843"/>
    <x v="354"/>
    <b v="0"/>
    <b v="0"/>
    <s v="publishing/translations"/>
    <x v="5"/>
    <x v="18"/>
  </r>
  <r>
    <n v="990"/>
    <x v="965"/>
    <s v="Devolved foreground customer loyalty"/>
    <n v="7800"/>
    <n v="6839"/>
    <x v="0"/>
    <n v="87.679487179487182"/>
    <n v="64"/>
    <n v="106.859375"/>
    <x v="1"/>
    <s v="USD"/>
    <x v="289"/>
    <x v="870"/>
    <b v="0"/>
    <b v="1"/>
    <s v="film &amp; video/drama"/>
    <x v="4"/>
    <x v="6"/>
  </r>
  <r>
    <n v="991"/>
    <x v="509"/>
    <s v="Reduced reciprocal focus group"/>
    <n v="9800"/>
    <n v="11091"/>
    <x v="1"/>
    <n v="113.17346938775511"/>
    <n v="241"/>
    <n v="46.020746887966808"/>
    <x v="1"/>
    <s v="USD"/>
    <x v="870"/>
    <x v="871"/>
    <b v="0"/>
    <b v="1"/>
    <s v="music/rock"/>
    <x v="1"/>
    <x v="1"/>
  </r>
  <r>
    <n v="992"/>
    <x v="966"/>
    <s v="Networked global migration"/>
    <n v="3100"/>
    <n v="13223"/>
    <x v="1"/>
    <n v="426.54838709677421"/>
    <n v="132"/>
    <n v="100.17424242424242"/>
    <x v="1"/>
    <s v="USD"/>
    <x v="871"/>
    <x v="98"/>
    <b v="0"/>
    <b v="1"/>
    <s v="film &amp; video/drama"/>
    <x v="4"/>
    <x v="6"/>
  </r>
  <r>
    <n v="993"/>
    <x v="967"/>
    <s v="De-engineered even-keeled definition"/>
    <n v="9800"/>
    <n v="7608"/>
    <x v="3"/>
    <n v="77.632653061224488"/>
    <n v="75"/>
    <n v="101.44"/>
    <x v="6"/>
    <s v="EUR"/>
    <x v="872"/>
    <x v="872"/>
    <b v="0"/>
    <b v="1"/>
    <s v="photography/photography books"/>
    <x v="7"/>
    <x v="14"/>
  </r>
  <r>
    <n v="994"/>
    <x v="968"/>
    <s v="Implemented bi-directional flexibility"/>
    <n v="141100"/>
    <n v="74073"/>
    <x v="0"/>
    <n v="52.496810772501767"/>
    <n v="842"/>
    <n v="87.972684085510693"/>
    <x v="1"/>
    <s v="USD"/>
    <x v="873"/>
    <x v="873"/>
    <b v="0"/>
    <b v="1"/>
    <s v="publishing/translations"/>
    <x v="5"/>
    <x v="18"/>
  </r>
  <r>
    <n v="995"/>
    <x v="969"/>
    <s v="Vision-oriented scalable definition"/>
    <n v="97300"/>
    <n v="153216"/>
    <x v="1"/>
    <n v="157.46762589928059"/>
    <n v="2043"/>
    <n v="74.995594713656388"/>
    <x v="1"/>
    <s v="USD"/>
    <x v="874"/>
    <x v="526"/>
    <b v="0"/>
    <b v="1"/>
    <s v="food/food trucks"/>
    <x v="0"/>
    <x v="0"/>
  </r>
  <r>
    <n v="996"/>
    <x v="970"/>
    <s v="Future-proofed upward-trending migration"/>
    <n v="6600"/>
    <n v="4814"/>
    <x v="0"/>
    <n v="72.939393939393938"/>
    <n v="112"/>
    <n v="42.982142857142854"/>
    <x v="1"/>
    <s v="USD"/>
    <x v="875"/>
    <x v="874"/>
    <b v="0"/>
    <b v="0"/>
    <s v="theater/plays"/>
    <x v="3"/>
    <x v="3"/>
  </r>
  <r>
    <n v="997"/>
    <x v="971"/>
    <s v="Right-sized full-range throughput"/>
    <n v="7600"/>
    <n v="4603"/>
    <x v="3"/>
    <n v="60.565789473684205"/>
    <n v="139"/>
    <n v="33.115107913669064"/>
    <x v="6"/>
    <s v="EUR"/>
    <x v="876"/>
    <x v="875"/>
    <b v="0"/>
    <b v="0"/>
    <s v="theater/plays"/>
    <x v="3"/>
    <x v="3"/>
  </r>
  <r>
    <n v="998"/>
    <x v="972"/>
    <s v="Polarized composite customer loyalty"/>
    <n v="66600"/>
    <n v="37823"/>
    <x v="0"/>
    <n v="56.791291291291287"/>
    <n v="374"/>
    <n v="101.13101604278074"/>
    <x v="1"/>
    <s v="USD"/>
    <x v="877"/>
    <x v="876"/>
    <b v="0"/>
    <b v="1"/>
    <s v="music/indie rock"/>
    <x v="1"/>
    <x v="7"/>
  </r>
  <r>
    <n v="999"/>
    <x v="973"/>
    <s v="Expanded eco-centric policy"/>
    <n v="111100"/>
    <n v="62819"/>
    <x v="3"/>
    <n v="56.542754275427541"/>
    <n v="1122"/>
    <n v="55.98841354723708"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n v="1040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31.4787822878229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58.976190476190467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x v="0"/>
    <n v="69.276315789473685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x v="1"/>
    <n v="173.61842105263159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0"/>
    <n v="20.961538461538463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1"/>
    <n v="327.57777777777778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2"/>
    <n v="19.932788374205266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0"/>
    <n v="51.741935483870968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"/>
    <n v="266.11538461538464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48.095238095238095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x v="0"/>
    <n v="89.349206349206341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245.11904761904765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0"/>
    <n v="66.769503546099301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47.307881773399011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"/>
    <n v="649.47058823529414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59.39125295508273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3"/>
    <n v="66.912087912087912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x v="0"/>
    <n v="48.529600000000002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1"/>
    <n v="112.24279210925646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0"/>
    <n v="40.992553191489364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x v="1"/>
    <n v="128.0710659898477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x v="1"/>
    <n v="332.04444444444448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112.83225108225108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216.43636363636364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3"/>
    <n v="48.19906976744186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0"/>
    <n v="79.95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1"/>
    <n v="105.22553516819573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1"/>
    <n v="328.89978213507629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1"/>
    <n v="160.6111111111111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310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0"/>
    <n v="86.807920792079202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377.8207171314741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1"/>
    <n v="150.80645161290323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50.3011952191235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1"/>
    <n v="157.2857142857143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39.98765432098764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1"/>
    <n v="325.32258064516128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50.777777777777779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1"/>
    <n v="169.0681818181818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1"/>
    <n v="212.92857142857144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x v="1"/>
    <n v="443.94444444444446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1"/>
    <n v="185.9390243902439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658.8125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0"/>
    <n v="47.684210526315788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1"/>
    <n v="114.78378378378378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x v="1"/>
    <n v="475.26666666666665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x v="1"/>
    <n v="386.97297297297297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x v="1"/>
    <n v="189.625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0"/>
    <n v="2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0"/>
    <n v="91.867805186590772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34.152777777777779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x v="1"/>
    <n v="140.4090909090909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0"/>
    <n v="89.86666666666666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77.96969696969697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43.66249999999999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15.27586206896552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1"/>
    <n v="227.11111111111114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1"/>
    <n v="275.0714285714286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x v="1"/>
    <n v="144.37048832271762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0"/>
    <n v="92.74598393574297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1"/>
    <n v="722.6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0"/>
    <n v="11.851063829787234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0"/>
    <n v="97.642857142857139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x v="1"/>
    <n v="236.14754098360655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x v="0"/>
    <n v="45.068965517241381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1"/>
    <n v="162.38567493112947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1"/>
    <n v="254.52631578947367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x v="3"/>
    <n v="24.063291139240505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x v="1"/>
    <n v="123.7414062500000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1"/>
    <n v="108.06666666666666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1"/>
    <n v="670.33333333333326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660.92857142857144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x v="1"/>
    <n v="122.46153846153847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1"/>
    <n v="150.57731958762886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78.106590724165997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x v="0"/>
    <n v="46.94736842105263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00.8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0"/>
    <n v="69.598615916955026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1"/>
    <n v="637.4545454545455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225.33928571428569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x v="1"/>
    <n v="1497.3000000000002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0"/>
    <n v="37.590225563909776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132.36942675159236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131.22448979591837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x v="1"/>
    <n v="167.63513513513513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0"/>
    <n v="61.984886649874063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x v="1"/>
    <n v="260.75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252.58823529411765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x v="0"/>
    <n v="78.615384615384613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0"/>
    <n v="48.404406999351913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258.875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3"/>
    <n v="60.548713235294116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x v="1"/>
    <n v="303.68965517241378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1"/>
    <n v="112.99999999999999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1"/>
    <n v="217.37876614060258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x v="1"/>
    <n v="926.69230769230762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0"/>
    <n v="33.692229038854805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1"/>
    <n v="196.7236842105263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0"/>
    <n v="1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x v="1"/>
    <n v="1021.4444444444445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"/>
    <n v="281.67567567567568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24.610000000000003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43.14010067114094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"/>
    <n v="144.54411764705884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"/>
    <n v="359.12820512820514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"/>
    <n v="186.48571428571427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"/>
    <n v="595.26666666666665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59.21153846153846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14.962780898876405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"/>
    <n v="119.95602605863192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268.82978723404256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"/>
    <n v="376.87878787878788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"/>
    <n v="727.15789473684208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0"/>
    <n v="87.211757648470297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0"/>
    <n v="88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x v="1"/>
    <n v="173.938775510204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117.6111111111111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214.96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49.49667110519306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"/>
    <n v="219.33995584988963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0"/>
    <n v="64.367690058479525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0"/>
    <n v="18.622397298818232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"/>
    <n v="367.76923076923077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59.90566037735849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x v="0"/>
    <n v="38.633185349611544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0"/>
    <n v="51.42151162790698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x v="3"/>
    <n v="60.334277620396605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x v="3"/>
    <n v="3.20269360269360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"/>
    <n v="155.46875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100.85974499089254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x v="1"/>
    <n v="116.18181818181819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x v="1"/>
    <n v="310.77777777777777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0"/>
    <n v="89.73668341708543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71.27272727272728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3"/>
    <n v="3.2862318840579712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"/>
    <n v="261.77777777777777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0"/>
    <n v="96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20.896851248642779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223.16363636363636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01.5909797822706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"/>
    <n v="230.03999999999996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x v="1"/>
    <n v="135.5925925925926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29.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x v="1"/>
    <n v="236.512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3"/>
    <n v="17.25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"/>
    <n v="112.49397590361446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"/>
    <n v="121.02150537634408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219.87096774193549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0"/>
    <n v="1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x v="0"/>
    <n v="64.166909620991248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423.06746987951806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92.984160506863773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0"/>
    <n v="58.756567425569173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0"/>
    <n v="65.022222222222226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3"/>
    <n v="73.939560439560438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x v="0"/>
    <n v="52.666666666666664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220.95238095238096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"/>
    <n v="100.01150627615063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x v="1"/>
    <n v="162.3125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78.181818181818187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"/>
    <n v="149.73770491803279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x v="1"/>
    <n v="253.25714285714284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00.16943521594683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x v="1"/>
    <n v="121.9900442477876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"/>
    <n v="137.13265306122449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415.53846153846149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x v="0"/>
    <n v="31.30913348946136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"/>
    <n v="424.08154506437768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2.93886230728336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0"/>
    <n v="10.63265306122449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0"/>
    <n v="82.875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63.01447776628748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"/>
    <n v="894.66666666666674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26.191501103752756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0"/>
    <n v="74.834782608695647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"/>
    <n v="416.47680412371136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0"/>
    <n v="96.208333333333329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"/>
    <n v="357.71910112359546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"/>
    <n v="308.45714285714286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0"/>
    <n v="61.802325581395344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"/>
    <n v="722.32472324723244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69.117647058823522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"/>
    <n v="293.05555555555554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x v="0"/>
    <n v="71.8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0"/>
    <n v="31.934684684684683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x v="1"/>
    <n v="229.87375415282392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32.012195121951223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3"/>
    <n v="23.525352848928385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x v="0"/>
    <n v="68.594594594594597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x v="0"/>
    <n v="37.952380952380956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0"/>
    <n v="19.992957746478872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x v="0"/>
    <n v="45.636363636363633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"/>
    <n v="122.7605633802817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x v="1"/>
    <n v="361.75316455696202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0"/>
    <n v="63.146341463414636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298.20475319926874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0"/>
    <n v="9.5585443037974684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53.777777777777779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x v="0"/>
    <n v="2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681.19047619047615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x v="3"/>
    <n v="78.831325301204828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134.40792216817235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x v="0"/>
    <n v="3.3719999999999999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x v="1"/>
    <n v="431.84615384615387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3"/>
    <n v="38.844444444444441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1"/>
    <n v="425.7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x v="1"/>
    <n v="101.12239715591672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21.188688946015425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0"/>
    <n v="67.425531914893625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94.923371647509583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1"/>
    <n v="151.85185185185185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1"/>
    <n v="195.16382252559728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1"/>
    <n v="1023.142857142857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0"/>
    <n v="3.841836734693878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1"/>
    <n v="155.07066557107643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0"/>
    <n v="44.753477588871718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215.94736842105263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332.12709832134288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0"/>
    <n v="8.4430379746835449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0"/>
    <n v="98.625514403292186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1"/>
    <n v="137.97916666666669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93.81099656357388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x v="1"/>
    <n v="403.63930885529157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260.174041297935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x v="1"/>
    <n v="366.63333333333333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168.72085385878489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1"/>
    <n v="119.90717911530093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193.68925233644859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420.16666666666669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76.708333333333329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x v="1"/>
    <n v="171.26470588235293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1"/>
    <n v="157.89473684210526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09.08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41.732558139534881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10.944303797468354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1"/>
    <n v="159.3763440860215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422.41666666666669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0"/>
    <n v="97.71875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1"/>
    <n v="418.78911564625849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1"/>
    <n v="101.91632047477745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1"/>
    <n v="127.72619047619047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1"/>
    <n v="445.2173913043478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1"/>
    <n v="569.71428571428578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1"/>
    <n v="509.34482758620686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1"/>
    <n v="325.5333333333333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932.61616161616166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1"/>
    <n v="211.33870967741933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1"/>
    <n v="273.3252032520325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0"/>
    <n v="3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x v="0"/>
    <n v="54.084507042253513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1"/>
    <n v="626.29999999999995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89.021399176954731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1"/>
    <n v="184.89130434782609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20.16770186335404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x v="0"/>
    <n v="23.390243902439025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x v="1"/>
    <n v="146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1"/>
    <n v="268.48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1"/>
    <n v="597.5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157.69841269841268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x v="0"/>
    <n v="31.201660735468568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x v="1"/>
    <n v="313.41176470588238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x v="1"/>
    <n v="370.8965517241379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362.66447368421052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x v="1"/>
    <n v="123.08163265306122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x v="0"/>
    <n v="76.766756032171585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x v="1"/>
    <n v="233.62012987012989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x v="1"/>
    <n v="180.53333333333333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252.62857142857143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27.176538240368025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"/>
    <n v="1.2706571242680547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304.009784735812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1"/>
    <n v="137.23076923076923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0"/>
    <n v="32.208333333333336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241.51282051282053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0"/>
    <n v="96.8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1"/>
    <n v="1066.4285714285716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1"/>
    <n v="325.8888888888889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1"/>
    <n v="170.70000000000002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1"/>
    <n v="581.44000000000005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0"/>
    <n v="91.520972644376897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1"/>
    <n v="108.04761904761904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18.728395061728396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x v="0"/>
    <n v="83.193877551020407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1"/>
    <n v="706.33333333333337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x v="3"/>
    <n v="17.446030330062445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1"/>
    <n v="209.73015873015873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0"/>
    <n v="97.785714285714292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1"/>
    <n v="1684.25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0"/>
    <n v="54.402135231316727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456.61111111111109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x v="0"/>
    <n v="9.8219178082191778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x v="3"/>
    <n v="16.38461538461538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x v="1"/>
    <n v="1339.6666666666667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35.650077760497666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0"/>
    <n v="54.950819672131146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0"/>
    <n v="94.236111111111114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1"/>
    <n v="143.9142857142857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0"/>
    <n v="51.421052631578945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x v="0"/>
    <n v="5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1"/>
    <n v="1344.6666666666667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31.844940867279899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0"/>
    <n v="82.617647058823536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1"/>
    <n v="546.14285714285722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1"/>
    <n v="286.21428571428572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0"/>
    <n v="7.9076923076923071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1"/>
    <n v="132.13677811550153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0"/>
    <n v="74.077834179357026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"/>
    <n v="75.292682926829272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20.333333333333332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1"/>
    <n v="203.36507936507937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x v="1"/>
    <n v="310.228426395939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x v="1"/>
    <n v="395.3181818181818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x v="1"/>
    <n v="294.71428571428572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33.89473684210526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0"/>
    <n v="66.677083333333329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0"/>
    <n v="19.227272727272727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0"/>
    <n v="15.842105263157894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x v="3"/>
    <n v="38.702380952380956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x v="0"/>
    <n v="9.5876777251184837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94.144366197183089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166.56234096692114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0"/>
    <n v="24.134831460674157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164.05633802816902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0"/>
    <n v="90.723076923076931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46.194444444444443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38.53846153846154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1"/>
    <n v="133.56231003039514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x v="2"/>
    <n v="22.896588486140725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84.95548961424333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1"/>
    <n v="443.72727272727275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199.9806763285024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123.95833333333333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x v="1"/>
    <n v="186.6132930513595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x v="1"/>
    <n v="114.28538550057536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x v="0"/>
    <n v="97.032531824611041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x v="1"/>
    <n v="122.81904761904762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1"/>
    <n v="179.14326647564468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"/>
    <n v="79.951577402787962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0"/>
    <n v="94.242587601078171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84.669291338582681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0"/>
    <n v="66.521920668058456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x v="0"/>
    <n v="53.922222222222224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0"/>
    <n v="41.983299595141702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14.69479695431472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0"/>
    <n v="34.475000000000001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1"/>
    <n v="1400.7777777777778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x v="0"/>
    <n v="71.770351758793964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0"/>
    <n v="53.074115044247783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x v="0"/>
    <n v="5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x v="1"/>
    <n v="127.70715249662618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x v="0"/>
    <n v="34.892857142857139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x v="1"/>
    <n v="410.59821428571428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1"/>
    <n v="123.73770491803278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58.973684210526315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36.892473118279568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1"/>
    <n v="184.91304347826087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0"/>
    <n v="11.814432989690722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298.7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26.35175879396985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1"/>
    <n v="173.56363636363636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1"/>
    <n v="371.75675675675677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x v="1"/>
    <n v="160.1923076923077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x v="1"/>
    <n v="1616.3333333333335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733.4375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1"/>
    <n v="592.11111111111109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0"/>
    <n v="18.888888888888889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1"/>
    <n v="276.80769230769232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273.01851851851848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159.36331255565449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0"/>
    <n v="67.869978858350947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1"/>
    <n v="1591.5555555555554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1"/>
    <n v="730.1822222222222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0"/>
    <n v="13.185782556750297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54.777777777777779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x v="1"/>
    <n v="361.0294117647059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0"/>
    <n v="10.257545271629779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x v="0"/>
    <n v="13.962962962962964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40.444444444444443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160.32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1"/>
    <n v="183.943396226415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x v="0"/>
    <n v="63.769230769230766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225.38095238095238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172.00961538461539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46.16709511568124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76.42361623616236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0"/>
    <n v="39.261467889908261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"/>
    <n v="11.270034843205574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1"/>
    <n v="122.11084337349398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x v="1"/>
    <n v="186.54166666666669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7.2731788079470201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65.642371234207957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228.96178343949046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x v="1"/>
    <n v="469.37499999999994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130.11267605633802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x v="1"/>
    <n v="167.05422993492408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1"/>
    <n v="173.8641975308642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x v="1"/>
    <n v="717.76470588235293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63.850976361767728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0"/>
    <n v="2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1530.2222222222222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0"/>
    <n v="40.356164383561641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0"/>
    <n v="86.220633299284984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1"/>
    <n v="315.58486707566465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x v="0"/>
    <n v="89.618243243243242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1"/>
    <n v="182.14503816793894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355.88235294117646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1"/>
    <n v="131.83695652173913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46.315634218289084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2"/>
    <n v="36.132726089785294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104.62820512820512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1"/>
    <n v="668.85714285714289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2"/>
    <n v="62.072823218997364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84.699787460148784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0"/>
    <n v="11.059030837004405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0"/>
    <n v="43.838781575037146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55.470588235294116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0"/>
    <n v="57.399511301160658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123.43497363796135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1"/>
    <n v="128.46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x v="0"/>
    <n v="63.989361702127653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127.29885057471265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0"/>
    <n v="10.638024357239512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0"/>
    <n v="40.470588235294116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287.66666666666663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572.94444444444446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1"/>
    <n v="112.90429799426933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0"/>
    <n v="46.387573964497044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90.675916230366497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67.740740740740748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x v="1"/>
    <n v="192.49019607843135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0"/>
    <n v="82.714285714285722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0"/>
    <n v="54.163920922570021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3"/>
    <n v="16.722222222222221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1"/>
    <n v="116.87664041994749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x v="1"/>
    <n v="1052.1538461538462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x v="1"/>
    <n v="123.07407407407408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178.63855421686748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1"/>
    <n v="355.28169014084506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161.90634146341463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0"/>
    <n v="24.914285714285715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98.72222222222223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3"/>
    <n v="34.752688172043008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x v="1"/>
    <n v="176.41935483870967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511.38095238095235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0"/>
    <n v="82.044117647058826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24.32603092783505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50.482758620689658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1"/>
    <n v="967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0"/>
    <n v="4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1"/>
    <n v="122.84501347708894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0"/>
    <n v="63.4375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56.331688596491226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44.074999999999996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118.3725321888412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04.1243169398907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26.640000000000004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1"/>
    <n v="351.20118343195264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0"/>
    <n v="90.063492063492063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171.625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x v="1"/>
    <n v="141.04655870445345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0"/>
    <n v="30.57944915254237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108.16455696202532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133.45505617977528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x v="1"/>
    <n v="187.85106382978722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1"/>
    <n v="332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1"/>
    <n v="575.21428571428578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x v="0"/>
    <n v="40.5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x v="1"/>
    <n v="184.42857142857144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1"/>
    <n v="285.80555555555554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1"/>
    <n v="319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39.234070221066318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x v="1"/>
    <n v="178.1400000000000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1"/>
    <n v="365.15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113.94594594594594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29.828720626631856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0"/>
    <n v="54.270588235294113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36.34156976744185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1"/>
    <n v="512.91666666666663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1"/>
    <n v="100.65116279069768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81.348423194303152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16.404761904761905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0"/>
    <n v="52.774617067833695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x v="1"/>
    <n v="260.20608108108109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30.73289183222958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0"/>
    <n v="13.5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1"/>
    <n v="178.62556663644605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1"/>
    <n v="220.0566037735849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x v="1"/>
    <n v="101.5108695652174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1"/>
    <n v="191.5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1"/>
    <n v="305.34683098591546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3"/>
    <n v="23.995287958115181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1"/>
    <n v="723.7777777777777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547.36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414.49999999999994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0"/>
    <n v="0.90696409140369971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0"/>
    <n v="34.173469387755098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0"/>
    <n v="23.948810754912099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0"/>
    <n v="48.072649572649574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x v="0"/>
    <n v="70.145182291666657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529.9230769230769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1"/>
    <n v="180.32549019607845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0"/>
    <n v="92.320000000000007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x v="0"/>
    <n v="13.901001112347053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927.07777777777767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39.857142857142861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1"/>
    <n v="112.22929936305732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x v="0"/>
    <n v="70.925816023738875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1"/>
    <n v="119.08974358974358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0"/>
    <n v="24.017591339648174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x v="1"/>
    <n v="139.3186813186813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39.277108433734945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22.439077144917089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x v="0"/>
    <n v="55.779069767441861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0"/>
    <n v="42.523125996810208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1"/>
    <n v="112.0000000000000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0"/>
    <n v="7.0681818181818183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01.74563871693867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1"/>
    <n v="425.75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x v="1"/>
    <n v="145.53947368421052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32.453465346534657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700.33333333333326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0"/>
    <n v="83.904860392967933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0"/>
    <n v="84.19047619047619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55.95180722891567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0"/>
    <n v="99.619450317124731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80.300000000000011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0"/>
    <n v="11.254901960784313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91.740952380952379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95.521156936261391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1"/>
    <n v="502.87499999999994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1"/>
    <n v="159.24394463667818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15.022446689113355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1"/>
    <n v="482.03846153846149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x v="1"/>
    <n v="149.96938775510205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17.22156398104266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37.695968274950431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72.653061224489804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1"/>
    <n v="265.98113207547169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24.205617977528089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0"/>
    <n v="2.5064935064935066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16.329799764428738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1"/>
    <n v="276.5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x v="0"/>
    <n v="88.803571428571431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163.57142857142856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x v="1"/>
    <n v="969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1"/>
    <n v="270.91376701966715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1"/>
    <n v="284.21355932203392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3"/>
    <n v="4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0"/>
    <n v="58.6329816768462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0"/>
    <n v="98.51111111111112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43.975381008206334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1"/>
    <n v="151.66315789473683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1"/>
    <n v="223.63492063492063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x v="1"/>
    <n v="239.75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1"/>
    <n v="199.33333333333334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37.34482758620689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1"/>
    <n v="100.9696106362773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x v="1"/>
    <n v="794.16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1"/>
    <n v="369.7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0"/>
    <n v="12.818181818181817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1"/>
    <n v="138.02702702702703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83.813278008298752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1"/>
    <n v="204.60063224446787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x v="0"/>
    <n v="44.344086021505376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18.60294117647058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x v="1"/>
    <n v="186.0331491712707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1"/>
    <n v="237.33830845771143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305.65384615384613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x v="0"/>
    <n v="94.142857142857139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3"/>
    <n v="54.400000000000006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x v="1"/>
    <n v="111.88059701492537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1"/>
    <n v="369.14814814814815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0"/>
    <n v="62.930372148859547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0"/>
    <n v="64.927835051546396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x v="3"/>
    <n v="18.853658536585368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x v="0"/>
    <n v="16.754404145077721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101.11290322580646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x v="1"/>
    <n v="341.5022831050228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0"/>
    <n v="64.016666666666666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x v="0"/>
    <n v="52.080459770114942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322.4021164021164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19.50810185185186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x v="1"/>
    <n v="146.79775280898878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1"/>
    <n v="950.57142857142856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x v="0"/>
    <n v="72.893617021276597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0"/>
    <n v="79.008248730964468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0"/>
    <n v="64.721518987341781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82.028169014084511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37.6666666666667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0"/>
    <n v="12.910076530612244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1"/>
    <n v="154.84210526315789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7.0991735537190088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1"/>
    <n v="208.52773826458036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x v="0"/>
    <n v="99.683544303797461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01.59756097560978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162.09032258064516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0"/>
    <n v="3.6436208125445471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0"/>
    <n v="5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1"/>
    <n v="206.63492063492063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1"/>
    <n v="128.23628691983123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1"/>
    <n v="119.66037735849055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170.73055242390078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1"/>
    <n v="187.21212121212122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1"/>
    <n v="188.38235294117646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1"/>
    <n v="131.2986918604651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1"/>
    <n v="283.9743589743590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x v="1"/>
    <n v="120.41999999999999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419.056074766355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3"/>
    <n v="13.853658536585368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x v="1"/>
    <n v="139.43548387096774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174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1"/>
    <n v="155.49056603773585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1"/>
    <n v="170.44705882352943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1"/>
    <n v="189.515625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x v="1"/>
    <n v="249.71428571428572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x v="0"/>
    <n v="48.860523665659613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0"/>
    <n v="28.461970393057683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1"/>
    <n v="268.02325581395348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619.80078125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x v="0"/>
    <n v="3.1301587301587301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1"/>
    <n v="159.92152704135739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1"/>
    <n v="279.39215686274508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77.373333333333335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206.32812500000003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1"/>
    <n v="694.25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151.78947368421052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64.58207217694995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3"/>
    <n v="62.873684210526314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1"/>
    <n v="310.39864864864865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x v="2"/>
    <n v="42.859916782246884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0"/>
    <n v="83.119402985074629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78.531302876480552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1"/>
    <n v="114.09352517985612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0"/>
    <n v="64.537683358624179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79.411764705882348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x v="0"/>
    <n v="11.419117647058824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x v="2"/>
    <n v="56.186046511627907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16.501669449081803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19.96808510638297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1"/>
    <n v="145.45652173913044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1"/>
    <n v="221.38255033557047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x v="0"/>
    <n v="48.396694214876035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92.911504424778755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x v="0"/>
    <n v="88.599797365754824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0"/>
    <n v="41.4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3"/>
    <n v="63.056795131845846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0"/>
    <n v="48.482333607230892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0"/>
    <n v="2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0"/>
    <n v="88.47941026944585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1"/>
    <n v="126.84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1"/>
    <n v="2338.833333333333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1"/>
    <n v="508.38857142857148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191.47826086956522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42.127533783783782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0"/>
    <n v="8.24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60.06463878326996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x v="0"/>
    <n v="47.232808616404313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81.736263736263737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x v="0"/>
    <n v="54.187265917603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x v="0"/>
    <n v="97.868131868131869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x v="0"/>
    <n v="77.239999999999995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x v="0"/>
    <n v="33.464735516372798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x v="1"/>
    <n v="239.58823529411765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64.032258064516128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1"/>
    <n v="176.15942028985506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0"/>
    <n v="20.33818181818182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1"/>
    <n v="358.64754098360658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1"/>
    <n v="468.85802469135803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22.0563524590164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0"/>
    <n v="55.931783729156137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0"/>
    <n v="43.660714285714285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3"/>
    <n v="33.5383714118336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122.97938144329896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1"/>
    <n v="189.74959871589084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83.622641509433961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3"/>
    <n v="17.968844221105527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1"/>
    <n v="1036.5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0"/>
    <n v="97.405219780219781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86.386203150461711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x v="1"/>
    <n v="150.16666666666666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x v="1"/>
    <n v="358.43478260869563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x v="1"/>
    <n v="542.85714285714289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0"/>
    <n v="67.500714285714281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1"/>
    <n v="191.74666666666667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932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1"/>
    <n v="429.27586206896552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1"/>
    <n v="100.65753424657535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x v="1"/>
    <n v="226.61111111111109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142.38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90.633333333333326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0"/>
    <n v="63.966740576496676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x v="0"/>
    <n v="84.131868131868131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1"/>
    <n v="133.93478260869566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x v="0"/>
    <n v="59.042047531992694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1"/>
    <n v="152.80062063615205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446.69121140142522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0"/>
    <n v="84.391891891891888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3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1"/>
    <n v="175.02692307692308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0"/>
    <n v="54.137931034482754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1"/>
    <n v="311.87381703470032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22.7816091954023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0"/>
    <n v="99.026517383618156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27.84686346863469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1"/>
    <n v="158.61643835616439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x v="1"/>
    <n v="707.0588235294117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1"/>
    <n v="142.3877551020408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47.86046511627907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0"/>
    <n v="20.322580645161288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1"/>
    <n v="1840.625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x v="1"/>
    <n v="161.94202898550725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472.82077922077923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0"/>
    <n v="24.466101694915253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1"/>
    <n v="517.65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247.64285714285714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100.20481927710843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53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37.09195402298850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3"/>
    <n v="4.39239482200647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x v="1"/>
    <n v="156.50721649484535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1"/>
    <n v="270.40816326530609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1"/>
    <n v="134.05952380952382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x v="0"/>
    <n v="50.398033126293996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3"/>
    <n v="88.815837937384899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1"/>
    <n v="165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0"/>
    <n v="17.5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1"/>
    <n v="185.66071428571428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1"/>
    <n v="412.6631944444444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90.25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0"/>
    <n v="91.984615384615381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x v="1"/>
    <n v="527.00632911392404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x v="1"/>
    <n v="319.1428571428571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1"/>
    <n v="354.18867924528303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32.896103896103895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35.8918918918919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0"/>
    <n v="2.0843373493975905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x v="0"/>
    <n v="61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30.037735849056602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x v="1"/>
    <n v="1179.1666666666665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1"/>
    <n v="1126.0833333333335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12.923076923076923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x v="1"/>
    <n v="712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0"/>
    <n v="30.304347826086957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1"/>
    <n v="212.5089605734767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x v="1"/>
    <n v="228.85714285714286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x v="3"/>
    <n v="34.959979476654695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1"/>
    <n v="157.29069767441862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0"/>
    <n v="1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1"/>
    <n v="232.30555555555554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3"/>
    <n v="92.448275862068968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x v="1"/>
    <n v="256.70212765957444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168.47017045454547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1"/>
    <n v="166.57777777777778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772.07692307692309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1"/>
    <n v="406.85714285714283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1"/>
    <n v="564.20608108108115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0"/>
    <n v="68.426865671641792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0"/>
    <n v="34.351966873706004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1"/>
    <n v="655.4545454545455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x v="1"/>
    <n v="177.25714285714284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x v="1"/>
    <n v="113.17857142857144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1"/>
    <n v="728.18181818181824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x v="1"/>
    <n v="208.33333333333334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31.171232876712331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56.967078189300416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23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x v="0"/>
    <n v="86.867834394904463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70.74418604651163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3"/>
    <n v="49.446428571428569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1"/>
    <n v="113.3596256684492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190.55555555555554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x v="1"/>
    <n v="135.5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x v="0"/>
    <n v="10.297872340425531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x v="0"/>
    <n v="65.544223826714799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0"/>
    <n v="49.026652452025587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x v="1"/>
    <n v="787.9230769230769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0"/>
    <n v="80.306347746090154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1"/>
    <n v="106.29411764705883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3"/>
    <n v="50.735632183908038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1"/>
    <n v="215.3137254901961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41.22972972972974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x v="1"/>
    <n v="115.33745781777279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93.11940298507463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1"/>
    <n v="729.73333333333335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x v="0"/>
    <n v="99.66339869281046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x v="2"/>
    <n v="88.166666666666671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37.233333333333334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3"/>
    <n v="30.540075309306079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0"/>
    <n v="25.714285714285712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34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185.90909090909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x v="1"/>
    <n v="125.39393939393939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x v="0"/>
    <n v="14.394366197183098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0"/>
    <n v="54.807692307692314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09.6315789473684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x v="1"/>
    <n v="188.47058823529412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x v="0"/>
    <n v="87.008284023668637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x v="0"/>
    <n v="1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x v="1"/>
    <n v="202.9130434782609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97.03225806451613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107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1"/>
    <n v="268.73076923076923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x v="0"/>
    <n v="50.845360824742272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1"/>
    <n v="1180.2857142857142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x v="1"/>
    <n v="264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0"/>
    <n v="30.44230769230769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0"/>
    <n v="62.880681818181813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193.125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0"/>
    <n v="77.102702702702715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1"/>
    <n v="225.52763819095478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1"/>
    <n v="239.40625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x v="0"/>
    <n v="92.1875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1"/>
    <n v="130.23333333333335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1"/>
    <n v="615.21739130434787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1"/>
    <n v="368.79532163742692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1"/>
    <n v="1094.8571428571429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0"/>
    <n v="50.662921348314605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800.6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x v="1"/>
    <n v="291.28571428571428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349.9666666666667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x v="1"/>
    <n v="357.0731707317073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1"/>
    <n v="126.48941176470588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1"/>
    <n v="387.5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457.03571428571428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266.69565217391306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69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x v="0"/>
    <n v="51.34375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1.1710526315789473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1"/>
    <n v="108.97734294541709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315.17592592592592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57.69117647058823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53.8082191780822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0"/>
    <n v="89.738979118329468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x v="0"/>
    <n v="75.135802469135797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1"/>
    <n v="852.8813559322034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x v="1"/>
    <n v="138.90625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x v="1"/>
    <n v="190.18181818181819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100.24333619948409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1"/>
    <n v="142.75824175824175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1"/>
    <n v="563.13333333333333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30.715909090909086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99.39772727272728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1"/>
    <n v="197.54935622317598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1"/>
    <n v="508.5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1"/>
    <n v="237.74468085106383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338.46875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1"/>
    <n v="133.08955223880596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1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1"/>
    <n v="207.79999999999998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0"/>
    <n v="51.122448979591837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1"/>
    <n v="652.05847953216369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113.63099415204678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1"/>
    <n v="102.37606837606839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x v="1"/>
    <n v="356.5833333333333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139.86792452830187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69.45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0"/>
    <n v="35.534246575342465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x v="1"/>
    <n v="251.65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05.8750000000000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1"/>
    <n v="187.42857142857144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x v="1"/>
    <n v="386.78571428571428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347.07142857142856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185.82098765432099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3"/>
    <n v="43.241247264770237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162.4375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84.84285714285716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0"/>
    <n v="23.703520691785052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0"/>
    <n v="89.870129870129873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1"/>
    <n v="272.6041958041958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x v="1"/>
    <n v="170.04255319148936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88.28503562945369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346.93532338308455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69.177215189873422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0"/>
    <n v="25.433734939759034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77.400977995110026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0"/>
    <n v="37.481481481481481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x v="1"/>
    <n v="543.79999999999995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28.52189349112427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38.948339483394832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x v="1"/>
    <n v="370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1"/>
    <n v="237.91176470588232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0"/>
    <n v="64.036299765807954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x v="1"/>
    <n v="118.27777777777777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0"/>
    <n v="84.824037184594957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0"/>
    <n v="29.346153846153843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1"/>
    <n v="209.89655172413794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x v="1"/>
    <n v="169.7857142857143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15.95907738095239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258.59999999999997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230.5833333333333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28.21428571428572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1"/>
    <n v="188.70588235294116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6.9511889862327907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1"/>
    <n v="774.43434343434342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0"/>
    <n v="27.693181818181817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x v="0"/>
    <n v="52.479620323841424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407.0967741935484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x v="0"/>
    <n v="2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x v="1"/>
    <n v="156.17857142857144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x v="1"/>
    <n v="252.42857142857144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2"/>
    <n v="1.729268292682927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12.230769230769232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163.98734177215189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1"/>
    <n v="162.98181818181817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20.252747252747252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x v="1"/>
    <n v="319.24083769633506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478.94444444444446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3"/>
    <n v="19.556634304207122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1"/>
    <n v="198.94827586206895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1"/>
    <n v="795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0"/>
    <n v="50.621082621082621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57.4375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1"/>
    <n v="155.62827640984909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36.297297297297298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58.25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1"/>
    <n v="237.39473684210526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58.75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1"/>
    <n v="182.56603773584905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0.75436408977556113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x v="1"/>
    <n v="175.95330739299609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1"/>
    <n v="237.88235294117646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1"/>
    <n v="488.0507614213198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224.06666666666669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x v="0"/>
    <n v="18.126436781609197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0"/>
    <n v="45.847222222222221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1"/>
    <n v="117.31541218637993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x v="1"/>
    <n v="217.30909090909088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1"/>
    <n v="112.28571428571428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0"/>
    <n v="72.51898734177216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1"/>
    <n v="212.30434782608697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x v="1"/>
    <n v="239.74657534246577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1"/>
    <n v="181.93548387096774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64.13114754098362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x v="0"/>
    <n v="1.6375968992248062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3"/>
    <n v="49.64385964912281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1"/>
    <n v="109.70652173913042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49.217948717948715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x v="2"/>
    <n v="62.232323232323225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x v="0"/>
    <n v="13.05813953488372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x v="0"/>
    <n v="64.635416666666671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59.58666666666667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0"/>
    <n v="81.42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32.444767441860463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9.9141184124918666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x v="0"/>
    <n v="26.694444444444443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x v="3"/>
    <n v="62.957446808510639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161.35593220338984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0"/>
    <n v="5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x v="1"/>
    <n v="1096.9379310344827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x v="3"/>
    <n v="70.094158075601371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6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367.0985915492958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1"/>
    <n v="1109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x v="0"/>
    <n v="19.028784648187631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26.87755102040816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1"/>
    <n v="734.63636363636363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0"/>
    <n v="4.5731034482758623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0"/>
    <n v="85.054545454545448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1"/>
    <n v="119.29824561403508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96.02777777777777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0"/>
    <n v="84.694915254237287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355.7837837837838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x v="1"/>
    <n v="386.40909090909093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x v="1"/>
    <n v="792.23529411764707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1"/>
    <n v="137.03393665158373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338.20833333333337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1"/>
    <n v="108.22784810126582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0"/>
    <n v="60.757639620653315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x v="0"/>
    <n v="27.725490196078432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228.3934426229508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0"/>
    <n v="21.615194054500414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1"/>
    <n v="373.875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1"/>
    <n v="154.92592592592592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322.14999999999998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0"/>
    <n v="73.957142857142856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864.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43.26245847176079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0"/>
    <n v="40.281762295081968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1"/>
    <n v="178.22388059701493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x v="0"/>
    <n v="84.930555555555557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145.93648334624322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152.46153846153848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x v="0"/>
    <n v="67.129542790152414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40.307692307692307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x v="1"/>
    <n v="216.79032258064518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52.117021276595743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499.58333333333337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87.679487179487182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1"/>
    <n v="113.1734693877551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x v="1"/>
    <n v="426.5483870967742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3"/>
    <n v="77.632653061224488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52.496810772501767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157.46762589928059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0"/>
    <n v="72.939393939393938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x v="3"/>
    <n v="60.565789473684205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56.791291291291287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56.542754275427541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x v="4"/>
    <m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C8B429-5D80-7C4D-B781-F0810DFE992B}" name="PivotTable8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64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9F0BC-B92C-E043-B5C2-2AD6B3922CCB}" name="PivotTable9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64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B3798-C24F-2F4C-A1D1-E22B8EC1CA69}" name="PivotTable12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opLeftCell="I61" workbookViewId="0">
      <selection activeCell="U101" sqref="U101"/>
    </sheetView>
  </sheetViews>
  <sheetFormatPr baseColWidth="10" defaultColWidth="4" defaultRowHeight="16" x14ac:dyDescent="0.2"/>
  <cols>
    <col min="1" max="1" width="7.6640625" bestFit="1" customWidth="1"/>
    <col min="2" max="2" width="30.6640625" bestFit="1" customWidth="1"/>
    <col min="3" max="3" width="33.5" style="3" bestFit="1" customWidth="1"/>
    <col min="4" max="4" width="9.6640625" bestFit="1" customWidth="1"/>
    <col min="5" max="5" width="12.6640625" bestFit="1" customWidth="1"/>
    <col min="6" max="6" width="13.33203125" bestFit="1" customWidth="1"/>
    <col min="7" max="7" width="20.1640625" style="7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.832031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9.33203125" bestFit="1" customWidth="1"/>
    <col min="20" max="20" width="17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6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hidden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7">
        <f>(E2/D2)*100</f>
        <v>0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10">
        <f t="shared" ref="N2:N65" si="0">(((L2/60)/60)/24)+DATE(1970,1,1)</f>
        <v>42336.25</v>
      </c>
      <c r="O2" s="10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_xlfn.TEXTSPLIT(R2,"/",,FALSE,1)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7">
        <f t="shared" ref="G3:G66" si="2">(E3/D3)*100</f>
        <v>1040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si="0"/>
        <v>41870.208333333336</v>
      </c>
      <c r="O3" s="10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_xlfn.TEXTSPLIT(R3,"/",,FALSE,1)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7">
        <f t="shared" si="2"/>
        <v>131.4787822878229</v>
      </c>
      <c r="H4">
        <v>1425</v>
      </c>
      <c r="I4" s="5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0"/>
        <v>41595.25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_xlfn.TEXTSPLIT(R4,"/",,FALSE,1)</f>
        <v>technology</v>
      </c>
      <c r="T4" t="str">
        <v>web</v>
      </c>
    </row>
    <row r="5" spans="1:20" ht="34" hidden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7">
        <f t="shared" si="2"/>
        <v>58.976190476190467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0"/>
        <v>43688.208333333328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_xlfn.TEXTSPLIT(R5,"/",,FALSE,1)</f>
        <v>music</v>
      </c>
      <c r="T5" t="str">
        <v>rock</v>
      </c>
    </row>
    <row r="6" spans="1:20" ht="17" hidden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7">
        <f t="shared" si="2"/>
        <v>69.276315789473685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0"/>
        <v>43485.25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_xlfn.TEXTSPLIT(R6,"/",,FALSE,1)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7">
        <f t="shared" si="2"/>
        <v>173.61842105263159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0"/>
        <v>41149.208333333336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_xlfn.TEXTSPLIT(R7,"/",,FALSE,1)</f>
        <v>theater</v>
      </c>
      <c r="T7" t="str">
        <v>plays</v>
      </c>
    </row>
    <row r="8" spans="1:20" ht="17" hidden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7">
        <f t="shared" si="2"/>
        <v>20.961538461538463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0"/>
        <v>42991.208333333328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_xlfn.TEXTSPLIT(R8,"/",,FALSE,1)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7">
        <f t="shared" si="2"/>
        <v>327.57777777777778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0"/>
        <v>42229.208333333328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_xlfn.TEXTSPLIT(R9,"/",,FALSE,1)</f>
        <v>theater</v>
      </c>
      <c r="T9" t="str">
        <v>plays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7">
        <f t="shared" si="2"/>
        <v>19.932788374205266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0"/>
        <v>40399.208333333336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_xlfn.TEXTSPLIT(R10,"/",,FALSE,1)</f>
        <v>theater</v>
      </c>
      <c r="T10" t="str">
        <v>plays</v>
      </c>
    </row>
    <row r="11" spans="1:20" ht="17" hidden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7">
        <f t="shared" si="2"/>
        <v>51.741935483870968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0"/>
        <v>41536.208333333336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_xlfn.TEXTSPLIT(R11,"/",,FALSE,1)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7">
        <f t="shared" si="2"/>
        <v>266.11538461538464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0"/>
        <v>40404.208333333336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_xlfn.TEXTSPLIT(R12,"/",,FALSE,1)</f>
        <v>film &amp; video</v>
      </c>
      <c r="T12" t="str">
        <v>drama</v>
      </c>
    </row>
    <row r="13" spans="1:20" ht="34" hidden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7">
        <f t="shared" si="2"/>
        <v>48.095238095238095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0"/>
        <v>40442.208333333336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_xlfn.TEXTSPLIT(R13,"/",,FALSE,1)</f>
        <v>theater</v>
      </c>
      <c r="T13" t="str">
        <v>plays</v>
      </c>
    </row>
    <row r="14" spans="1:20" ht="17" hidden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7">
        <f t="shared" si="2"/>
        <v>89.349206349206341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0"/>
        <v>43760.208333333328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_xlfn.TEXTSPLIT(R14,"/",,FALSE,1)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7">
        <f t="shared" si="2"/>
        <v>245.11904761904765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0"/>
        <v>42532.208333333328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_xlfn.TEXTSPLIT(R15,"/",,FALSE,1)</f>
        <v>music</v>
      </c>
      <c r="T15" t="str">
        <v>indie rock</v>
      </c>
    </row>
    <row r="16" spans="1:20" ht="17" hidden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7">
        <f t="shared" si="2"/>
        <v>66.769503546099301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0"/>
        <v>40974.25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_xlfn.TEXTSPLIT(R16,"/",,FALSE,1)</f>
        <v>music</v>
      </c>
      <c r="T16" t="str">
        <v>indie rock</v>
      </c>
    </row>
    <row r="17" spans="1:20" ht="17" hidden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7">
        <f t="shared" si="2"/>
        <v>47.307881773399011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0"/>
        <v>43809.25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_xlfn.TEXTSPLIT(R17,"/",,FALSE,1)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7">
        <f t="shared" si="2"/>
        <v>649.47058823529414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0"/>
        <v>41661.25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_xlfn.TEXTSPLIT(R18,"/",,FALSE,1)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7">
        <f t="shared" si="2"/>
        <v>159.39125295508273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0"/>
        <v>40555.25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_xlfn.TEXTSPLIT(R19,"/",,FALSE,1)</f>
        <v>film &amp; video</v>
      </c>
      <c r="T19" t="str">
        <v>animation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7">
        <f t="shared" si="2"/>
        <v>66.912087912087912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0"/>
        <v>43351.208333333328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_xlfn.TEXTSPLIT(R20,"/",,FALSE,1)</f>
        <v>theater</v>
      </c>
      <c r="T20" t="str">
        <v>plays</v>
      </c>
    </row>
    <row r="21" spans="1:20" ht="17" hidden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7">
        <f t="shared" si="2"/>
        <v>48.529600000000002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0"/>
        <v>43528.25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_xlfn.TEXTSPLIT(R21,"/",,FALSE,1)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7">
        <f t="shared" si="2"/>
        <v>112.24279210925646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0"/>
        <v>41848.208333333336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_xlfn.TEXTSPLIT(R22,"/",,FALSE,1)</f>
        <v>film &amp; video</v>
      </c>
      <c r="T22" t="str">
        <v>drama</v>
      </c>
    </row>
    <row r="23" spans="1:20" ht="17" hidden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7">
        <f t="shared" si="2"/>
        <v>40.992553191489364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0"/>
        <v>40770.208333333336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_xlfn.TEXTSPLIT(R23,"/",,FALSE,1)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7">
        <f t="shared" si="2"/>
        <v>128.07106598984771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0"/>
        <v>43193.208333333328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_xlfn.TEXTSPLIT(R24,"/",,FALSE,1)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7">
        <f t="shared" si="2"/>
        <v>332.04444444444448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0"/>
        <v>43510.25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_xlfn.TEXTSPLIT(R25,"/",,FALSE,1)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7">
        <f t="shared" si="2"/>
        <v>112.83225108225108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0"/>
        <v>41811.208333333336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_xlfn.TEXTSPLIT(R26,"/",,FALSE,1)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7">
        <f t="shared" si="2"/>
        <v>216.43636363636364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0"/>
        <v>40681.208333333336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_xlfn.TEXTSPLIT(R27,"/",,FALSE,1)</f>
        <v>games</v>
      </c>
      <c r="T27" t="str">
        <v>video games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7">
        <f t="shared" si="2"/>
        <v>48.199069767441863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0"/>
        <v>43312.208333333328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_xlfn.TEXTSPLIT(R28,"/",,FALSE,1)</f>
        <v>theater</v>
      </c>
      <c r="T28" t="str">
        <v>plays</v>
      </c>
    </row>
    <row r="29" spans="1:20" ht="17" hidden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7">
        <f t="shared" si="2"/>
        <v>79.95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0"/>
        <v>42280.208333333328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_xlfn.TEXTSPLIT(R29,"/",,FALSE,1)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7">
        <f t="shared" si="2"/>
        <v>105.22553516819573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0"/>
        <v>40218.25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_xlfn.TEXTSPLIT(R30,"/",,FALSE,1)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7">
        <f t="shared" si="2"/>
        <v>328.89978213507629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0"/>
        <v>43301.208333333328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_xlfn.TEXTSPLIT(R31,"/",,FALSE,1)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7">
        <f t="shared" si="2"/>
        <v>160.61111111111111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0"/>
        <v>43609.208333333328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_xlfn.TEXTSPLIT(R32,"/",,FALSE,1)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7">
        <f t="shared" si="2"/>
        <v>310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0"/>
        <v>42374.25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_xlfn.TEXTSPLIT(R33,"/",,FALSE,1)</f>
        <v>games</v>
      </c>
      <c r="T33" t="str">
        <v>video games</v>
      </c>
    </row>
    <row r="34" spans="1:20" ht="17" hidden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7">
        <f t="shared" si="2"/>
        <v>86.807920792079202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0"/>
        <v>43110.25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_xlfn.TEXTSPLIT(R34,"/",,FALSE,1)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7">
        <f t="shared" si="2"/>
        <v>377.82071713147411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0"/>
        <v>41917.208333333336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_xlfn.TEXTSPLIT(R35,"/",,FALSE,1)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7">
        <f t="shared" si="2"/>
        <v>150.80645161290323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0"/>
        <v>42817.208333333328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_xlfn.TEXTSPLIT(R36,"/",,FALSE,1)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7">
        <f t="shared" si="2"/>
        <v>150.30119521912351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0"/>
        <v>43484.25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_xlfn.TEXTSPLIT(R37,"/",,FALSE,1)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7">
        <f t="shared" si="2"/>
        <v>157.28571428571431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0"/>
        <v>40600.25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_xlfn.TEXTSPLIT(R38,"/",,FALSE,1)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7">
        <f t="shared" si="2"/>
        <v>139.98765432098764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0"/>
        <v>43744.208333333328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_xlfn.TEXTSPLIT(R39,"/",,FALSE,1)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7">
        <f t="shared" si="2"/>
        <v>325.32258064516128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0"/>
        <v>40469.208333333336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_xlfn.TEXTSPLIT(R40,"/",,FALSE,1)</f>
        <v>photography</v>
      </c>
      <c r="T40" t="str">
        <v>photography books</v>
      </c>
    </row>
    <row r="41" spans="1:20" ht="17" hidden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7">
        <f t="shared" si="2"/>
        <v>50.777777777777779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0"/>
        <v>41330.25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_xlfn.TEXTSPLIT(R41,"/",,FALSE,1)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7">
        <f t="shared" si="2"/>
        <v>169.06818181818181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0"/>
        <v>40334.208333333336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_xlfn.TEXTSPLIT(R42,"/",,FALSE,1)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7">
        <f t="shared" si="2"/>
        <v>212.92857142857144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0"/>
        <v>41156.208333333336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_xlfn.TEXTSPLIT(R43,"/",,FALSE,1)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7">
        <f t="shared" si="2"/>
        <v>443.94444444444446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0"/>
        <v>40728.208333333336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_xlfn.TEXTSPLIT(R44,"/",,FALSE,1)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7">
        <f t="shared" si="2"/>
        <v>185.9390243902439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0"/>
        <v>41844.208333333336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_xlfn.TEXTSPLIT(R45,"/",,FALSE,1)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7">
        <f t="shared" si="2"/>
        <v>658.8125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0"/>
        <v>43541.208333333328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_xlfn.TEXTSPLIT(R46,"/",,FALSE,1)</f>
        <v>publishing</v>
      </c>
      <c r="T46" t="str">
        <v>fiction</v>
      </c>
    </row>
    <row r="47" spans="1:20" ht="34" hidden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7">
        <f t="shared" si="2"/>
        <v>47.684210526315788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0"/>
        <v>42676.208333333328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_xlfn.TEXTSPLIT(R47,"/",,FALSE,1)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7">
        <f t="shared" si="2"/>
        <v>114.78378378378378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0"/>
        <v>40367.208333333336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_xlfn.TEXTSPLIT(R48,"/",,FALSE,1)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7">
        <f t="shared" si="2"/>
        <v>475.26666666666665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0"/>
        <v>41727.208333333336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_xlfn.TEXTSPLIT(R49,"/",,FALSE,1)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7">
        <f t="shared" si="2"/>
        <v>386.97297297297297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0"/>
        <v>42180.208333333328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_xlfn.TEXTSPLIT(R50,"/",,FALSE,1)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7">
        <f t="shared" si="2"/>
        <v>189.625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0"/>
        <v>43758.208333333328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_xlfn.TEXTSPLIT(R51,"/",,FALSE,1)</f>
        <v>music</v>
      </c>
      <c r="T51" t="str">
        <v>rock</v>
      </c>
    </row>
    <row r="52" spans="1:20" ht="34" hidden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7">
        <f t="shared" si="2"/>
        <v>2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0"/>
        <v>41487.208333333336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_xlfn.TEXTSPLIT(R52,"/",,FALSE,1)</f>
        <v>music</v>
      </c>
      <c r="T52" t="str">
        <v>metal</v>
      </c>
    </row>
    <row r="53" spans="1:20" ht="17" hidden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7">
        <f t="shared" si="2"/>
        <v>91.867805186590772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0"/>
        <v>40995.208333333336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_xlfn.TEXTSPLIT(R53,"/",,FALSE,1)</f>
        <v>technology</v>
      </c>
      <c r="T53" t="str">
        <v>wearables</v>
      </c>
    </row>
    <row r="54" spans="1:20" ht="17" hidden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7">
        <f t="shared" si="2"/>
        <v>34.152777777777779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0"/>
        <v>40436.208333333336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_xlfn.TEXTSPLIT(R54,"/",,FALSE,1)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7">
        <f t="shared" si="2"/>
        <v>140.40909090909091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0"/>
        <v>41779.208333333336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_xlfn.TEXTSPLIT(R55,"/",,FALSE,1)</f>
        <v>film &amp; video</v>
      </c>
      <c r="T55" t="str">
        <v>drama</v>
      </c>
    </row>
    <row r="56" spans="1:20" ht="34" hidden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7">
        <f t="shared" si="2"/>
        <v>89.86666666666666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0"/>
        <v>43170.25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_xlfn.TEXTSPLIT(R56,"/",,FALSE,1)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7">
        <f t="shared" si="2"/>
        <v>177.96969696969697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0"/>
        <v>43311.208333333328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_xlfn.TEXTSPLIT(R57,"/",,FALSE,1)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7">
        <f t="shared" si="2"/>
        <v>143.66249999999999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0"/>
        <v>42014.25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_xlfn.TEXTSPLIT(R58,"/",,FALSE,1)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7">
        <f t="shared" si="2"/>
        <v>215.27586206896552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0"/>
        <v>42979.208333333328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_xlfn.TEXTSPLIT(R59,"/",,FALSE,1)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7">
        <f t="shared" si="2"/>
        <v>227.11111111111114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0"/>
        <v>42268.208333333328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_xlfn.TEXTSPLIT(R60,"/",,FALSE,1)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7">
        <f t="shared" si="2"/>
        <v>275.07142857142861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0"/>
        <v>42898.208333333328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_xlfn.TEXTSPLIT(R61,"/",,FALSE,1)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7">
        <f t="shared" si="2"/>
        <v>144.37048832271762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0"/>
        <v>41107.208333333336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_xlfn.TEXTSPLIT(R62,"/",,FALSE,1)</f>
        <v>theater</v>
      </c>
      <c r="T62" t="str">
        <v>plays</v>
      </c>
    </row>
    <row r="63" spans="1:20" ht="34" hidden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7">
        <f t="shared" si="2"/>
        <v>92.74598393574297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0"/>
        <v>40595.25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_xlfn.TEXTSPLIT(R63,"/",,FALSE,1)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7">
        <f t="shared" si="2"/>
        <v>722.6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0"/>
        <v>42160.208333333328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_xlfn.TEXTSPLIT(R64,"/",,FALSE,1)</f>
        <v>technology</v>
      </c>
      <c r="T64" t="str">
        <v>web</v>
      </c>
    </row>
    <row r="65" spans="1:20" ht="17" hidden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7">
        <f t="shared" si="2"/>
        <v>11.851063829787234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0"/>
        <v>42853.208333333328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_xlfn.TEXTSPLIT(R65,"/",,FALSE,1)</f>
        <v>theater</v>
      </c>
      <c r="T65" t="str">
        <v>plays</v>
      </c>
    </row>
    <row r="66" spans="1:20" ht="17" hidden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7">
        <f t="shared" si="2"/>
        <v>97.642857142857139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ref="N66:N129" si="4">(((L66/60)/60)/24)+DATE(1970,1,1)</f>
        <v>43283.208333333328</v>
      </c>
      <c r="O66" s="10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_xlfn.TEXTSPLIT(R66,"/",,FALSE,1)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7">
        <f t="shared" ref="G67:G130" si="6">(E67/D67)*100</f>
        <v>236.14754098360655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si="4"/>
        <v>40570.25</v>
      </c>
      <c r="O67" s="10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_xlfn.TEXTSPLIT(R67,"/",,FALSE,1)</f>
        <v>theater</v>
      </c>
      <c r="T67" t="str">
        <v>plays</v>
      </c>
    </row>
    <row r="68" spans="1:20" ht="17" hidden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7">
        <f t="shared" si="6"/>
        <v>45.068965517241381</v>
      </c>
      <c r="H68">
        <v>12</v>
      </c>
      <c r="I68" s="5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4"/>
        <v>42102.208333333328</v>
      </c>
      <c r="O68" s="10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_xlfn.TEXTSPLIT(R68,"/",,FALSE,1)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7">
        <f t="shared" si="6"/>
        <v>162.38567493112947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4"/>
        <v>40203.25</v>
      </c>
      <c r="O69" s="10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_xlfn.TEXTSPLIT(R69,"/",,FALSE,1)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7">
        <f t="shared" si="6"/>
        <v>254.52631578947367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4"/>
        <v>42943.208333333328</v>
      </c>
      <c r="O70" s="10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_xlfn.TEXTSPLIT(R70,"/",,FALSE,1)</f>
        <v>theater</v>
      </c>
      <c r="T70" t="str">
        <v>plays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7">
        <f t="shared" si="6"/>
        <v>24.063291139240505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4"/>
        <v>40531.25</v>
      </c>
      <c r="O71" s="10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_xlfn.TEXTSPLIT(R71,"/",,FALSE,1)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7">
        <f t="shared" si="6"/>
        <v>123.74140625000001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4"/>
        <v>40484.208333333336</v>
      </c>
      <c r="O72" s="10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_xlfn.TEXTSPLIT(R72,"/",,FALSE,1)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7">
        <f t="shared" si="6"/>
        <v>108.06666666666666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4"/>
        <v>43799.25</v>
      </c>
      <c r="O73" s="10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_xlfn.TEXTSPLIT(R73,"/",,FALSE,1)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7">
        <f t="shared" si="6"/>
        <v>670.33333333333326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4"/>
        <v>42186.208333333328</v>
      </c>
      <c r="O74" s="10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_xlfn.TEXTSPLIT(R74,"/",,FALSE,1)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7">
        <f t="shared" si="6"/>
        <v>660.92857142857144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4"/>
        <v>42701.25</v>
      </c>
      <c r="O75" s="10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_xlfn.TEXTSPLIT(R75,"/",,FALSE,1)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7">
        <f t="shared" si="6"/>
        <v>122.46153846153847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4"/>
        <v>42456.208333333328</v>
      </c>
      <c r="O76" s="10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_xlfn.TEXTSPLIT(R76,"/",,FALSE,1)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7">
        <f t="shared" si="6"/>
        <v>150.57731958762886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4"/>
        <v>43296.208333333328</v>
      </c>
      <c r="O77" s="10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_xlfn.TEXTSPLIT(R77,"/",,FALSE,1)</f>
        <v>photography</v>
      </c>
      <c r="T77" t="str">
        <v>photography books</v>
      </c>
    </row>
    <row r="78" spans="1:20" ht="17" hidden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7">
        <f t="shared" si="6"/>
        <v>78.106590724165997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4"/>
        <v>42027.25</v>
      </c>
      <c r="O78" s="10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_xlfn.TEXTSPLIT(R78,"/",,FALSE,1)</f>
        <v>theater</v>
      </c>
      <c r="T78" t="str">
        <v>plays</v>
      </c>
    </row>
    <row r="79" spans="1:20" ht="17" hidden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7">
        <f t="shared" si="6"/>
        <v>46.94736842105263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4"/>
        <v>40448.208333333336</v>
      </c>
      <c r="O79" s="10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_xlfn.TEXTSPLIT(R79,"/",,FALSE,1)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7">
        <f t="shared" si="6"/>
        <v>300.8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4"/>
        <v>43206.208333333328</v>
      </c>
      <c r="O80" s="10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_xlfn.TEXTSPLIT(R80,"/",,FALSE,1)</f>
        <v>publishing</v>
      </c>
      <c r="T80" t="str">
        <v>translations</v>
      </c>
    </row>
    <row r="81" spans="1:20" ht="17" hidden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7">
        <f t="shared" si="6"/>
        <v>69.598615916955026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4"/>
        <v>43267.208333333328</v>
      </c>
      <c r="O81" s="10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_xlfn.TEXTSPLIT(R81,"/",,FALSE,1)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7">
        <f t="shared" si="6"/>
        <v>637.4545454545455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4"/>
        <v>42976.208333333328</v>
      </c>
      <c r="O82" s="10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_xlfn.TEXTSPLIT(R82,"/",,FALSE,1)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7">
        <f t="shared" si="6"/>
        <v>225.33928571428569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4"/>
        <v>43062.25</v>
      </c>
      <c r="O83" s="10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_xlfn.TEXTSPLIT(R83,"/",,FALSE,1)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7">
        <f t="shared" si="6"/>
        <v>1497.3000000000002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4"/>
        <v>43482.25</v>
      </c>
      <c r="O84" s="10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_xlfn.TEXTSPLIT(R84,"/",,FALSE,1)</f>
        <v>games</v>
      </c>
      <c r="T84" t="str">
        <v>video games</v>
      </c>
    </row>
    <row r="85" spans="1:20" ht="17" hidden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7">
        <f t="shared" si="6"/>
        <v>37.590225563909776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4"/>
        <v>42579.208333333328</v>
      </c>
      <c r="O85" s="10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_xlfn.TEXTSPLIT(R85,"/",,FALSE,1)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7">
        <f t="shared" si="6"/>
        <v>132.36942675159236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4"/>
        <v>41118.208333333336</v>
      </c>
      <c r="O86" s="10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_xlfn.TEXTSPLIT(R86,"/",,FALSE,1)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7">
        <f t="shared" si="6"/>
        <v>131.22448979591837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4"/>
        <v>40797.208333333336</v>
      </c>
      <c r="O87" s="10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_xlfn.TEXTSPLIT(R87,"/",,FALSE,1)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7">
        <f t="shared" si="6"/>
        <v>167.63513513513513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4"/>
        <v>42128.208333333328</v>
      </c>
      <c r="O88" s="10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_xlfn.TEXTSPLIT(R88,"/",,FALSE,1)</f>
        <v>theater</v>
      </c>
      <c r="T88" t="str">
        <v>plays</v>
      </c>
    </row>
    <row r="89" spans="1:20" ht="34" hidden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7">
        <f t="shared" si="6"/>
        <v>61.984886649874063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4"/>
        <v>40610.25</v>
      </c>
      <c r="O89" s="10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_xlfn.TEXTSPLIT(R89,"/",,FALSE,1)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7">
        <f t="shared" si="6"/>
        <v>260.75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4"/>
        <v>42110.208333333328</v>
      </c>
      <c r="O90" s="10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_xlfn.TEXTSPLIT(R90,"/",,FALSE,1)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7">
        <f t="shared" si="6"/>
        <v>252.58823529411765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4"/>
        <v>40283.208333333336</v>
      </c>
      <c r="O91" s="10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_xlfn.TEXTSPLIT(R91,"/",,FALSE,1)</f>
        <v>theater</v>
      </c>
      <c r="T91" t="str">
        <v>plays</v>
      </c>
    </row>
    <row r="92" spans="1:20" ht="17" hidden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7">
        <f t="shared" si="6"/>
        <v>78.615384615384613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4"/>
        <v>42425.25</v>
      </c>
      <c r="O92" s="10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_xlfn.TEXTSPLIT(R92,"/",,FALSE,1)</f>
        <v>theater</v>
      </c>
      <c r="T92" t="str">
        <v>plays</v>
      </c>
    </row>
    <row r="93" spans="1:20" ht="17" hidden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7">
        <f t="shared" si="6"/>
        <v>48.404406999351913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4"/>
        <v>42588.208333333328</v>
      </c>
      <c r="O93" s="10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_xlfn.TEXTSPLIT(R93,"/",,FALSE,1)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7">
        <f t="shared" si="6"/>
        <v>258.875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4"/>
        <v>40352.208333333336</v>
      </c>
      <c r="O94" s="10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_xlfn.TEXTSPLIT(R94,"/",,FALSE,1)</f>
        <v>games</v>
      </c>
      <c r="T94" t="str">
        <v>video games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7">
        <f t="shared" si="6"/>
        <v>60.548713235294116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4"/>
        <v>41202.208333333336</v>
      </c>
      <c r="O95" s="10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_xlfn.TEXTSPLIT(R95,"/",,FALSE,1)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7">
        <f t="shared" si="6"/>
        <v>303.68965517241378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4"/>
        <v>43562.208333333328</v>
      </c>
      <c r="O96" s="10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_xlfn.TEXTSPLIT(R96,"/",,FALSE,1)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7">
        <f t="shared" si="6"/>
        <v>112.99999999999999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4"/>
        <v>43752.208333333328</v>
      </c>
      <c r="O97" s="10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_xlfn.TEXTSPLIT(R97,"/",,FALSE,1)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7">
        <f t="shared" si="6"/>
        <v>217.37876614060258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4"/>
        <v>40612.25</v>
      </c>
      <c r="O98" s="10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_xlfn.TEXTSPLIT(R98,"/",,FALSE,1)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7">
        <f t="shared" si="6"/>
        <v>926.69230769230762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4"/>
        <v>42180.208333333328</v>
      </c>
      <c r="O99" s="10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_xlfn.TEXTSPLIT(R99,"/",,FALSE,1)</f>
        <v>food</v>
      </c>
      <c r="T99" t="str">
        <v>food trucks</v>
      </c>
    </row>
    <row r="100" spans="1:20" ht="17" hidden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7">
        <f t="shared" si="6"/>
        <v>33.692229038854805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4"/>
        <v>42212.208333333328</v>
      </c>
      <c r="O100" s="10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_xlfn.TEXTSPLIT(R100,"/",,FALSE,1)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7">
        <f t="shared" si="6"/>
        <v>196.7236842105263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4"/>
        <v>41968.25</v>
      </c>
      <c r="O101" s="10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_xlfn.TEXTSPLIT(R101,"/",,FALSE,1)</f>
        <v>theater</v>
      </c>
      <c r="T101" t="str">
        <v>plays</v>
      </c>
    </row>
    <row r="102" spans="1:20" ht="17" hidden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7">
        <f t="shared" si="6"/>
        <v>1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4"/>
        <v>40835.208333333336</v>
      </c>
      <c r="O102" s="10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_xlfn.TEXTSPLIT(R102,"/",,FALSE,1)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7">
        <f t="shared" si="6"/>
        <v>1021.4444444444445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4"/>
        <v>42056.25</v>
      </c>
      <c r="O103" s="10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_xlfn.TEXTSPLIT(R103,"/",,FALSE,1)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7">
        <f t="shared" si="6"/>
        <v>281.67567567567568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4"/>
        <v>43234.208333333328</v>
      </c>
      <c r="O104" s="10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_xlfn.TEXTSPLIT(R104,"/",,FALSE,1)</f>
        <v>technology</v>
      </c>
      <c r="T104" t="str">
        <v>wearables</v>
      </c>
    </row>
    <row r="105" spans="1:20" ht="17" hidden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7">
        <f t="shared" si="6"/>
        <v>24.610000000000003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4"/>
        <v>40475.208333333336</v>
      </c>
      <c r="O105" s="10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_xlfn.TEXTSPLIT(R105,"/",,FALSE,1)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7">
        <f t="shared" si="6"/>
        <v>143.14010067114094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4"/>
        <v>42878.208333333328</v>
      </c>
      <c r="O106" s="10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_xlfn.TEXTSPLIT(R106,"/",,FALSE,1)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7">
        <f t="shared" si="6"/>
        <v>144.54411764705884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4"/>
        <v>41366.208333333336</v>
      </c>
      <c r="O107" s="10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_xlfn.TEXTSPLIT(R107,"/",,FALSE,1)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7">
        <f t="shared" si="6"/>
        <v>359.12820512820514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4"/>
        <v>43716.208333333328</v>
      </c>
      <c r="O108" s="10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_xlfn.TEXTSPLIT(R108,"/",,FALSE,1)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7">
        <f t="shared" si="6"/>
        <v>186.48571428571427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4"/>
        <v>43213.208333333328</v>
      </c>
      <c r="O109" s="10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_xlfn.TEXTSPLIT(R109,"/",,FALSE,1)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7">
        <f t="shared" si="6"/>
        <v>595.26666666666665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4"/>
        <v>41005.208333333336</v>
      </c>
      <c r="O110" s="10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_xlfn.TEXTSPLIT(R110,"/",,FALSE,1)</f>
        <v>film &amp; video</v>
      </c>
      <c r="T110" t="str">
        <v>documentary</v>
      </c>
    </row>
    <row r="111" spans="1:20" ht="17" hidden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7">
        <f t="shared" si="6"/>
        <v>59.21153846153846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4"/>
        <v>41651.25</v>
      </c>
      <c r="O111" s="10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_xlfn.TEXTSPLIT(R111,"/",,FALSE,1)</f>
        <v>film &amp; video</v>
      </c>
      <c r="T111" t="str">
        <v>television</v>
      </c>
    </row>
    <row r="112" spans="1:20" ht="34" hidden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7">
        <f t="shared" si="6"/>
        <v>14.962780898876405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4"/>
        <v>43354.208333333328</v>
      </c>
      <c r="O112" s="10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_xlfn.TEXTSPLIT(R112,"/",,FALSE,1)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7">
        <f t="shared" si="6"/>
        <v>119.95602605863192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4"/>
        <v>41174.208333333336</v>
      </c>
      <c r="O113" s="10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_xlfn.TEXTSPLIT(R113,"/",,FALSE,1)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7">
        <f t="shared" si="6"/>
        <v>268.82978723404256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4"/>
        <v>41875.208333333336</v>
      </c>
      <c r="O114" s="10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_xlfn.TEXTSPLIT(R114,"/",,FALSE,1)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7">
        <f t="shared" si="6"/>
        <v>376.87878787878788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4"/>
        <v>42990.208333333328</v>
      </c>
      <c r="O115" s="10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_xlfn.TEXTSPLIT(R115,"/",,FALSE,1)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7">
        <f t="shared" si="6"/>
        <v>727.15789473684208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4"/>
        <v>43564.208333333328</v>
      </c>
      <c r="O116" s="10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_xlfn.TEXTSPLIT(R116,"/",,FALSE,1)</f>
        <v>technology</v>
      </c>
      <c r="T116" t="str">
        <v>wearables</v>
      </c>
    </row>
    <row r="117" spans="1:20" ht="17" hidden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7">
        <f t="shared" si="6"/>
        <v>87.211757648470297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4"/>
        <v>43056.25</v>
      </c>
      <c r="O117" s="10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_xlfn.TEXTSPLIT(R117,"/",,FALSE,1)</f>
        <v>publishing</v>
      </c>
      <c r="T117" t="str">
        <v>fiction</v>
      </c>
    </row>
    <row r="118" spans="1:20" ht="34" hidden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7">
        <f t="shared" si="6"/>
        <v>88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4"/>
        <v>42265.208333333328</v>
      </c>
      <c r="O118" s="10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_xlfn.TEXTSPLIT(R118,"/",,FALSE,1)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7">
        <f t="shared" si="6"/>
        <v>173.9387755102041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4"/>
        <v>40808.208333333336</v>
      </c>
      <c r="O119" s="10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_xlfn.TEXTSPLIT(R119,"/",,FALSE,1)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7">
        <f t="shared" si="6"/>
        <v>117.61111111111111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4"/>
        <v>41665.25</v>
      </c>
      <c r="O120" s="10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_xlfn.TEXTSPLIT(R120,"/",,FALSE,1)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7">
        <f t="shared" si="6"/>
        <v>214.96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4"/>
        <v>41806.208333333336</v>
      </c>
      <c r="O121" s="10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_xlfn.TEXTSPLIT(R121,"/",,FALSE,1)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7">
        <f t="shared" si="6"/>
        <v>149.49667110519306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4"/>
        <v>42111.208333333328</v>
      </c>
      <c r="O122" s="10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_xlfn.TEXTSPLIT(R122,"/",,FALSE,1)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7">
        <f t="shared" si="6"/>
        <v>219.33995584988963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4"/>
        <v>41917.208333333336</v>
      </c>
      <c r="O123" s="10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_xlfn.TEXTSPLIT(R123,"/",,FALSE,1)</f>
        <v>games</v>
      </c>
      <c r="T123" t="str">
        <v>video games</v>
      </c>
    </row>
    <row r="124" spans="1:20" ht="17" hidden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7">
        <f t="shared" si="6"/>
        <v>64.367690058479525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4"/>
        <v>41970.25</v>
      </c>
      <c r="O124" s="10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_xlfn.TEXTSPLIT(R124,"/",,FALSE,1)</f>
        <v>publishing</v>
      </c>
      <c r="T124" t="str">
        <v>fiction</v>
      </c>
    </row>
    <row r="125" spans="1:20" ht="17" hidden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7">
        <f t="shared" si="6"/>
        <v>18.622397298818232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4"/>
        <v>42332.25</v>
      </c>
      <c r="O125" s="10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_xlfn.TEXTSPLIT(R125,"/",,FALSE,1)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7">
        <f t="shared" si="6"/>
        <v>367.76923076923077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4"/>
        <v>43598.208333333328</v>
      </c>
      <c r="O126" s="10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_xlfn.TEXTSPLIT(R126,"/",,FALSE,1)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7">
        <f t="shared" si="6"/>
        <v>159.90566037735849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4"/>
        <v>43362.208333333328</v>
      </c>
      <c r="O127" s="10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_xlfn.TEXTSPLIT(R127,"/",,FALSE,1)</f>
        <v>theater</v>
      </c>
      <c r="T127" t="str">
        <v>plays</v>
      </c>
    </row>
    <row r="128" spans="1:20" ht="17" hidden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7">
        <f t="shared" si="6"/>
        <v>38.633185349611544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4"/>
        <v>42596.208333333328</v>
      </c>
      <c r="O128" s="10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_xlfn.TEXTSPLIT(R128,"/",,FALSE,1)</f>
        <v>theater</v>
      </c>
      <c r="T128" t="str">
        <v>plays</v>
      </c>
    </row>
    <row r="129" spans="1:20" ht="17" hidden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7">
        <f t="shared" si="6"/>
        <v>51.42151162790698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4"/>
        <v>40310.208333333336</v>
      </c>
      <c r="O129" s="10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_xlfn.TEXTSPLIT(R129,"/",,FALSE,1)</f>
        <v>theater</v>
      </c>
      <c r="T129" t="str">
        <v>plays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7">
        <f t="shared" si="6"/>
        <v>60.334277620396605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ref="N130:N193" si="8">(((L130/60)/60)/24)+DATE(1970,1,1)</f>
        <v>40417.208333333336</v>
      </c>
      <c r="O130" s="10">
        <f t="shared" ref="O130:O193" si="9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_xlfn.TEXTSPLIT(R130,"/",,FALSE,1)</f>
        <v>music</v>
      </c>
      <c r="T130" t="str">
        <v>rock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7">
        <f t="shared" ref="G131:G194" si="10">(E131/D131)*100</f>
        <v>3.202693602693603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si="8"/>
        <v>42038.25</v>
      </c>
      <c r="O131" s="10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_xlfn.TEXTSPLIT(R131,"/",,FALSE,1)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7">
        <f t="shared" si="10"/>
        <v>155.46875</v>
      </c>
      <c r="H132">
        <v>533</v>
      </c>
      <c r="I132" s="5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8"/>
        <v>40842.208333333336</v>
      </c>
      <c r="O132" s="10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_xlfn.TEXTSPLIT(R132,"/",,FALSE,1)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7">
        <f t="shared" si="10"/>
        <v>100.85974499089254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8"/>
        <v>41607.25</v>
      </c>
      <c r="O133" s="10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_xlfn.TEXTSPLIT(R133,"/",,FALSE,1)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7">
        <f t="shared" si="10"/>
        <v>116.18181818181819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8"/>
        <v>43112.25</v>
      </c>
      <c r="O134" s="10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_xlfn.TEXTSPLIT(R134,"/",,FALSE,1)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7">
        <f t="shared" si="10"/>
        <v>310.77777777777777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8"/>
        <v>40767.208333333336</v>
      </c>
      <c r="O135" s="10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_xlfn.TEXTSPLIT(R135,"/",,FALSE,1)</f>
        <v>music</v>
      </c>
      <c r="T135" t="str">
        <v>world music</v>
      </c>
    </row>
    <row r="136" spans="1:20" ht="17" hidden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7">
        <f t="shared" si="10"/>
        <v>89.73668341708543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8"/>
        <v>40713.208333333336</v>
      </c>
      <c r="O136" s="10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_xlfn.TEXTSPLIT(R136,"/",,FALSE,1)</f>
        <v>film &amp; video</v>
      </c>
      <c r="T136" t="str">
        <v>documentary</v>
      </c>
    </row>
    <row r="137" spans="1:20" ht="17" hidden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7">
        <f t="shared" si="10"/>
        <v>71.27272727272728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8"/>
        <v>41340.25</v>
      </c>
      <c r="O137" s="10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_xlfn.TEXTSPLIT(R137,"/",,FALSE,1)</f>
        <v>theater</v>
      </c>
      <c r="T137" t="str">
        <v>plays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7">
        <f t="shared" si="10"/>
        <v>3.2862318840579712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8"/>
        <v>41797.208333333336</v>
      </c>
      <c r="O138" s="10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_xlfn.TEXTSPLIT(R138,"/",,FALSE,1)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7">
        <f t="shared" si="10"/>
        <v>261.77777777777777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8"/>
        <v>40457.208333333336</v>
      </c>
      <c r="O139" s="10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_xlfn.TEXTSPLIT(R139,"/",,FALSE,1)</f>
        <v>publishing</v>
      </c>
      <c r="T139" t="str">
        <v>nonfiction</v>
      </c>
    </row>
    <row r="140" spans="1:20" ht="34" hidden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7">
        <f t="shared" si="10"/>
        <v>96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8"/>
        <v>41180.208333333336</v>
      </c>
      <c r="O140" s="10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_xlfn.TEXTSPLIT(R140,"/",,FALSE,1)</f>
        <v>games</v>
      </c>
      <c r="T140" t="str">
        <v>mobile games</v>
      </c>
    </row>
    <row r="141" spans="1:20" ht="17" hidden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7">
        <f t="shared" si="10"/>
        <v>20.896851248642779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8"/>
        <v>42115.208333333328</v>
      </c>
      <c r="O141" s="10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_xlfn.TEXTSPLIT(R141,"/",,FALSE,1)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7">
        <f t="shared" si="10"/>
        <v>223.16363636363636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8"/>
        <v>43156.25</v>
      </c>
      <c r="O142" s="10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_xlfn.TEXTSPLIT(R142,"/",,FALSE,1)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7">
        <f t="shared" si="10"/>
        <v>101.59097978227061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8"/>
        <v>42167.208333333328</v>
      </c>
      <c r="O143" s="10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_xlfn.TEXTSPLIT(R143,"/",,FALSE,1)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7">
        <f t="shared" si="10"/>
        <v>230.03999999999996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8"/>
        <v>41005.208333333336</v>
      </c>
      <c r="O144" s="10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_xlfn.TEXTSPLIT(R144,"/",,FALSE,1)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7">
        <f t="shared" si="10"/>
        <v>135.59259259259261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8"/>
        <v>40357.208333333336</v>
      </c>
      <c r="O145" s="10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_xlfn.TEXTSPLIT(R145,"/",,FALSE,1)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7">
        <f t="shared" si="10"/>
        <v>129.1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8"/>
        <v>43633.208333333328</v>
      </c>
      <c r="O146" s="10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_xlfn.TEXTSPLIT(R146,"/",,FALSE,1)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7">
        <f t="shared" si="10"/>
        <v>236.512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8"/>
        <v>41889.208333333336</v>
      </c>
      <c r="O147" s="10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_xlfn.TEXTSPLIT(R147,"/",,FALSE,1)</f>
        <v>technology</v>
      </c>
      <c r="T147" t="str">
        <v>wearables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7">
        <f t="shared" si="10"/>
        <v>17.25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8"/>
        <v>40855.25</v>
      </c>
      <c r="O148" s="10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_xlfn.TEXTSPLIT(R148,"/",,FALSE,1)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7">
        <f t="shared" si="10"/>
        <v>112.49397590361446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8"/>
        <v>42534.208333333328</v>
      </c>
      <c r="O149" s="10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_xlfn.TEXTSPLIT(R149,"/",,FALSE,1)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7">
        <f t="shared" si="10"/>
        <v>121.02150537634408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8"/>
        <v>42941.208333333328</v>
      </c>
      <c r="O150" s="10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_xlfn.TEXTSPLIT(R150,"/",,FALSE,1)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7">
        <f t="shared" si="10"/>
        <v>219.87096774193549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8"/>
        <v>41275.25</v>
      </c>
      <c r="O151" s="10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_xlfn.TEXTSPLIT(R151,"/",,FALSE,1)</f>
        <v>music</v>
      </c>
      <c r="T151" t="str">
        <v>indie rock</v>
      </c>
    </row>
    <row r="152" spans="1:20" ht="17" hidden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7">
        <f t="shared" si="10"/>
        <v>1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8"/>
        <v>43450.25</v>
      </c>
      <c r="O152" s="10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_xlfn.TEXTSPLIT(R152,"/",,FALSE,1)</f>
        <v>music</v>
      </c>
      <c r="T152" t="str">
        <v>rock</v>
      </c>
    </row>
    <row r="153" spans="1:20" ht="17" hidden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7">
        <f t="shared" si="10"/>
        <v>64.166909620991248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8"/>
        <v>41799.208333333336</v>
      </c>
      <c r="O153" s="10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_xlfn.TEXTSPLIT(R153,"/",,FALSE,1)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7">
        <f t="shared" si="10"/>
        <v>423.06746987951806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8"/>
        <v>42783.25</v>
      </c>
      <c r="O154" s="10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_xlfn.TEXTSPLIT(R154,"/",,FALSE,1)</f>
        <v>music</v>
      </c>
      <c r="T154" t="str">
        <v>indie rock</v>
      </c>
    </row>
    <row r="155" spans="1:20" ht="17" hidden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7">
        <f t="shared" si="10"/>
        <v>92.984160506863773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8"/>
        <v>41201.208333333336</v>
      </c>
      <c r="O155" s="10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_xlfn.TEXTSPLIT(R155,"/",,FALSE,1)</f>
        <v>theater</v>
      </c>
      <c r="T155" t="str">
        <v>plays</v>
      </c>
    </row>
    <row r="156" spans="1:20" ht="17" hidden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7">
        <f t="shared" si="10"/>
        <v>58.756567425569173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8"/>
        <v>42502.208333333328</v>
      </c>
      <c r="O156" s="10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_xlfn.TEXTSPLIT(R156,"/",,FALSE,1)</f>
        <v>music</v>
      </c>
      <c r="T156" t="str">
        <v>indie rock</v>
      </c>
    </row>
    <row r="157" spans="1:20" ht="17" hidden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7">
        <f t="shared" si="10"/>
        <v>65.022222222222226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8"/>
        <v>40262.208333333336</v>
      </c>
      <c r="O157" s="10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_xlfn.TEXTSPLIT(R157,"/",,FALSE,1)</f>
        <v>theater</v>
      </c>
      <c r="T157" t="str">
        <v>plays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7">
        <f t="shared" si="10"/>
        <v>73.939560439560438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8"/>
        <v>43743.208333333328</v>
      </c>
      <c r="O158" s="10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_xlfn.TEXTSPLIT(R158,"/",,FALSE,1)</f>
        <v>music</v>
      </c>
      <c r="T158" t="str">
        <v>rock</v>
      </c>
    </row>
    <row r="159" spans="1:20" ht="17" hidden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7">
        <f t="shared" si="10"/>
        <v>52.666666666666664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8"/>
        <v>41638.25</v>
      </c>
      <c r="O159" s="10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_xlfn.TEXTSPLIT(R159,"/",,FALSE,1)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7">
        <f t="shared" si="10"/>
        <v>220.95238095238096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8"/>
        <v>42346.25</v>
      </c>
      <c r="O160" s="10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_xlfn.TEXTSPLIT(R160,"/",,FALSE,1)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7">
        <f t="shared" si="10"/>
        <v>100.01150627615063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8"/>
        <v>43551.208333333328</v>
      </c>
      <c r="O161" s="10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_xlfn.TEXTSPLIT(R161,"/",,FALSE,1)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7">
        <f t="shared" si="10"/>
        <v>162.3125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8"/>
        <v>43582.208333333328</v>
      </c>
      <c r="O162" s="10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_xlfn.TEXTSPLIT(R162,"/",,FALSE,1)</f>
        <v>technology</v>
      </c>
      <c r="T162" t="str">
        <v>wearables</v>
      </c>
    </row>
    <row r="163" spans="1:20" ht="34" hidden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7">
        <f t="shared" si="10"/>
        <v>78.181818181818187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8"/>
        <v>42270.208333333328</v>
      </c>
      <c r="O163" s="10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_xlfn.TEXTSPLIT(R163,"/",,FALSE,1)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7">
        <f t="shared" si="10"/>
        <v>149.73770491803279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8"/>
        <v>43442.25</v>
      </c>
      <c r="O164" s="10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_xlfn.TEXTSPLIT(R164,"/",,FALSE,1)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7">
        <f t="shared" si="10"/>
        <v>253.25714285714284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8"/>
        <v>43028.208333333328</v>
      </c>
      <c r="O165" s="10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_xlfn.TEXTSPLIT(R165,"/",,FALSE,1)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7">
        <f t="shared" si="10"/>
        <v>100.16943521594683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8"/>
        <v>43016.208333333328</v>
      </c>
      <c r="O166" s="10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_xlfn.TEXTSPLIT(R166,"/",,FALSE,1)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7">
        <f t="shared" si="10"/>
        <v>121.99004424778761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8"/>
        <v>42948.208333333328</v>
      </c>
      <c r="O167" s="10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_xlfn.TEXTSPLIT(R167,"/",,FALSE,1)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7">
        <f t="shared" si="10"/>
        <v>137.13265306122449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8"/>
        <v>40534.25</v>
      </c>
      <c r="O168" s="10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_xlfn.TEXTSPLIT(R168,"/",,FALSE,1)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7">
        <f t="shared" si="10"/>
        <v>415.53846153846149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8"/>
        <v>41435.208333333336</v>
      </c>
      <c r="O169" s="10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_xlfn.TEXTSPLIT(R169,"/",,FALSE,1)</f>
        <v>theater</v>
      </c>
      <c r="T169" t="str">
        <v>plays</v>
      </c>
    </row>
    <row r="170" spans="1:20" ht="17" hidden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7">
        <f t="shared" si="10"/>
        <v>31.30913348946136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8"/>
        <v>43518.25</v>
      </c>
      <c r="O170" s="10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_xlfn.TEXTSPLIT(R170,"/",,FALSE,1)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7">
        <f t="shared" si="10"/>
        <v>424.08154506437768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8"/>
        <v>41077.208333333336</v>
      </c>
      <c r="O171" s="10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_xlfn.TEXTSPLIT(R171,"/",,FALSE,1)</f>
        <v>film &amp; video</v>
      </c>
      <c r="T171" t="str">
        <v>shorts</v>
      </c>
    </row>
    <row r="172" spans="1:20" ht="17" hidden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7">
        <f t="shared" si="10"/>
        <v>2.93886230728336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8"/>
        <v>42950.208333333328</v>
      </c>
      <c r="O172" s="10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_xlfn.TEXTSPLIT(R172,"/",,FALSE,1)</f>
        <v>music</v>
      </c>
      <c r="T172" t="str">
        <v>indie rock</v>
      </c>
    </row>
    <row r="173" spans="1:20" ht="34" hidden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7">
        <f t="shared" si="10"/>
        <v>10.63265306122449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8"/>
        <v>41718.208333333336</v>
      </c>
      <c r="O173" s="10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_xlfn.TEXTSPLIT(R173,"/",,FALSE,1)</f>
        <v>publishing</v>
      </c>
      <c r="T173" t="str">
        <v>translations</v>
      </c>
    </row>
    <row r="174" spans="1:20" ht="17" hidden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7">
        <f t="shared" si="10"/>
        <v>82.875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8"/>
        <v>41839.208333333336</v>
      </c>
      <c r="O174" s="10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_xlfn.TEXTSPLIT(R174,"/",,FALSE,1)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7">
        <f t="shared" si="10"/>
        <v>163.01447776628748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8"/>
        <v>41412.208333333336</v>
      </c>
      <c r="O175" s="10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_xlfn.TEXTSPLIT(R175,"/",,FALSE,1)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7">
        <f t="shared" si="10"/>
        <v>894.66666666666674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8"/>
        <v>42282.208333333328</v>
      </c>
      <c r="O176" s="10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_xlfn.TEXTSPLIT(R176,"/",,FALSE,1)</f>
        <v>technology</v>
      </c>
      <c r="T176" t="str">
        <v>wearables</v>
      </c>
    </row>
    <row r="177" spans="1:20" ht="17" hidden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7">
        <f t="shared" si="10"/>
        <v>26.191501103752756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8"/>
        <v>42613.208333333328</v>
      </c>
      <c r="O177" s="10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_xlfn.TEXTSPLIT(R177,"/",,FALSE,1)</f>
        <v>theater</v>
      </c>
      <c r="T177" t="str">
        <v>plays</v>
      </c>
    </row>
    <row r="178" spans="1:20" ht="34" hidden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7">
        <f t="shared" si="10"/>
        <v>74.834782608695647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8"/>
        <v>42616.208333333328</v>
      </c>
      <c r="O178" s="10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_xlfn.TEXTSPLIT(R178,"/",,FALSE,1)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7">
        <f t="shared" si="10"/>
        <v>416.47680412371136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8"/>
        <v>40497.25</v>
      </c>
      <c r="O179" s="10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_xlfn.TEXTSPLIT(R179,"/",,FALSE,1)</f>
        <v>theater</v>
      </c>
      <c r="T179" t="str">
        <v>plays</v>
      </c>
    </row>
    <row r="180" spans="1:20" ht="17" hidden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7">
        <f t="shared" si="10"/>
        <v>96.208333333333329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8"/>
        <v>42999.208333333328</v>
      </c>
      <c r="O180" s="10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_xlfn.TEXTSPLIT(R180,"/",,FALSE,1)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7">
        <f t="shared" si="10"/>
        <v>357.71910112359546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8"/>
        <v>41350.208333333336</v>
      </c>
      <c r="O181" s="10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_xlfn.TEXTSPLIT(R181,"/",,FALSE,1)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7">
        <f t="shared" si="10"/>
        <v>308.45714285714286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8"/>
        <v>40259.208333333336</v>
      </c>
      <c r="O182" s="10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_xlfn.TEXTSPLIT(R182,"/",,FALSE,1)</f>
        <v>technology</v>
      </c>
      <c r="T182" t="str">
        <v>wearables</v>
      </c>
    </row>
    <row r="183" spans="1:20" ht="17" hidden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7">
        <f t="shared" si="10"/>
        <v>61.802325581395344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8"/>
        <v>43012.208333333328</v>
      </c>
      <c r="O183" s="10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_xlfn.TEXTSPLIT(R183,"/",,FALSE,1)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7">
        <f t="shared" si="10"/>
        <v>722.32472324723244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8"/>
        <v>43631.208333333328</v>
      </c>
      <c r="O184" s="10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_xlfn.TEXTSPLIT(R184,"/",,FALSE,1)</f>
        <v>theater</v>
      </c>
      <c r="T184" t="str">
        <v>plays</v>
      </c>
    </row>
    <row r="185" spans="1:20" ht="34" hidden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7">
        <f t="shared" si="10"/>
        <v>69.117647058823522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8"/>
        <v>40430.208333333336</v>
      </c>
      <c r="O185" s="10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_xlfn.TEXTSPLIT(R185,"/",,FALSE,1)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7">
        <f t="shared" si="10"/>
        <v>293.05555555555554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8"/>
        <v>43588.208333333328</v>
      </c>
      <c r="O186" s="10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_xlfn.TEXTSPLIT(R186,"/",,FALSE,1)</f>
        <v>theater</v>
      </c>
      <c r="T186" t="str">
        <v>plays</v>
      </c>
    </row>
    <row r="187" spans="1:20" ht="17" hidden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7">
        <f t="shared" si="10"/>
        <v>71.8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8"/>
        <v>43233.208333333328</v>
      </c>
      <c r="O187" s="10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_xlfn.TEXTSPLIT(R187,"/",,FALSE,1)</f>
        <v>film &amp; video</v>
      </c>
      <c r="T187" t="str">
        <v>television</v>
      </c>
    </row>
    <row r="188" spans="1:20" ht="17" hidden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7">
        <f t="shared" si="10"/>
        <v>31.934684684684683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8"/>
        <v>41782.208333333336</v>
      </c>
      <c r="O188" s="10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_xlfn.TEXTSPLIT(R188,"/",,FALSE,1)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7">
        <f t="shared" si="10"/>
        <v>229.87375415282392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8"/>
        <v>41328.25</v>
      </c>
      <c r="O189" s="10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_xlfn.TEXTSPLIT(R189,"/",,FALSE,1)</f>
        <v>film &amp; video</v>
      </c>
      <c r="T189" t="str">
        <v>shorts</v>
      </c>
    </row>
    <row r="190" spans="1:20" ht="17" hidden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7">
        <f t="shared" si="10"/>
        <v>32.012195121951223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8"/>
        <v>41975.25</v>
      </c>
      <c r="O190" s="10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_xlfn.TEXTSPLIT(R190,"/",,FALSE,1)</f>
        <v>theater</v>
      </c>
      <c r="T190" t="str">
        <v>plays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7">
        <f t="shared" si="10"/>
        <v>23.525352848928385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8"/>
        <v>42433.25</v>
      </c>
      <c r="O191" s="10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_xlfn.TEXTSPLIT(R191,"/",,FALSE,1)</f>
        <v>theater</v>
      </c>
      <c r="T191" t="str">
        <v>plays</v>
      </c>
    </row>
    <row r="192" spans="1:20" ht="17" hidden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7">
        <f t="shared" si="10"/>
        <v>68.594594594594597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8"/>
        <v>41429.208333333336</v>
      </c>
      <c r="O192" s="10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_xlfn.TEXTSPLIT(R192,"/",,FALSE,1)</f>
        <v>theater</v>
      </c>
      <c r="T192" t="str">
        <v>plays</v>
      </c>
    </row>
    <row r="193" spans="1:20" ht="17" hidden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7">
        <f t="shared" si="10"/>
        <v>37.952380952380956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8"/>
        <v>43536.208333333328</v>
      </c>
      <c r="O193" s="10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_xlfn.TEXTSPLIT(R193,"/",,FALSE,1)</f>
        <v>theater</v>
      </c>
      <c r="T193" t="str">
        <v>plays</v>
      </c>
    </row>
    <row r="194" spans="1:20" ht="17" hidden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7">
        <f t="shared" si="10"/>
        <v>19.992957746478872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ref="N194:N257" si="12">(((L194/60)/60)/24)+DATE(1970,1,1)</f>
        <v>41817.208333333336</v>
      </c>
      <c r="O194" s="10">
        <f t="shared" ref="O194:O257" si="13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_xlfn.TEXTSPLIT(R194,"/",,FALSE,1)</f>
        <v>music</v>
      </c>
      <c r="T194" t="str">
        <v>rock</v>
      </c>
    </row>
    <row r="195" spans="1:20" ht="17" hidden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7">
        <f t="shared" ref="G195:G258" si="14">(E195/D195)*100</f>
        <v>45.636363636363633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si="12"/>
        <v>43198.208333333328</v>
      </c>
      <c r="O195" s="10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_xlfn.TEXTSPLIT(R195,"/",,FALSE,1)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7">
        <f t="shared" si="14"/>
        <v>122.7605633802817</v>
      </c>
      <c r="H196">
        <v>126</v>
      </c>
      <c r="I196" s="5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2"/>
        <v>42261.208333333328</v>
      </c>
      <c r="O196" s="10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_xlfn.TEXTSPLIT(R196,"/",,FALSE,1)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7">
        <f t="shared" si="14"/>
        <v>361.75316455696202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2"/>
        <v>43310.208333333328</v>
      </c>
      <c r="O197" s="10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_xlfn.TEXTSPLIT(R197,"/",,FALSE,1)</f>
        <v>music</v>
      </c>
      <c r="T197" t="str">
        <v>electric music</v>
      </c>
    </row>
    <row r="198" spans="1:20" ht="17" hidden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7">
        <f t="shared" si="14"/>
        <v>63.146341463414636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2"/>
        <v>42616.208333333328</v>
      </c>
      <c r="O198" s="10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_xlfn.TEXTSPLIT(R198,"/",,FALSE,1)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7">
        <f t="shared" si="14"/>
        <v>298.20475319926874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2"/>
        <v>42909.208333333328</v>
      </c>
      <c r="O199" s="10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_xlfn.TEXTSPLIT(R199,"/",,FALSE,1)</f>
        <v>film &amp; video</v>
      </c>
      <c r="T199" t="str">
        <v>drama</v>
      </c>
    </row>
    <row r="200" spans="1:20" ht="17" hidden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7">
        <f t="shared" si="14"/>
        <v>9.5585443037974684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2"/>
        <v>40396.208333333336</v>
      </c>
      <c r="O200" s="10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_xlfn.TEXTSPLIT(R200,"/",,FALSE,1)</f>
        <v>music</v>
      </c>
      <c r="T200" t="str">
        <v>electric music</v>
      </c>
    </row>
    <row r="201" spans="1:20" ht="17" hidden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7">
        <f t="shared" si="14"/>
        <v>53.777777777777779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2"/>
        <v>42192.208333333328</v>
      </c>
      <c r="O201" s="10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_xlfn.TEXTSPLIT(R201,"/",,FALSE,1)</f>
        <v>music</v>
      </c>
      <c r="T201" t="str">
        <v>rock</v>
      </c>
    </row>
    <row r="202" spans="1:20" ht="17" hidden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7">
        <f t="shared" si="14"/>
        <v>2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2"/>
        <v>40262.208333333336</v>
      </c>
      <c r="O202" s="10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_xlfn.TEXTSPLIT(R202,"/",,FALSE,1)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7">
        <f t="shared" si="14"/>
        <v>681.19047619047615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2"/>
        <v>41845.208333333336</v>
      </c>
      <c r="O203" s="10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_xlfn.TEXTSPLIT(R203,"/",,FALSE,1)</f>
        <v>technology</v>
      </c>
      <c r="T203" t="str">
        <v>web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7">
        <f t="shared" si="14"/>
        <v>78.831325301204828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2"/>
        <v>40818.208333333336</v>
      </c>
      <c r="O204" s="10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_xlfn.TEXTSPLIT(R204,"/",,FALSE,1)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7">
        <f t="shared" si="14"/>
        <v>134.40792216817235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2"/>
        <v>42752.25</v>
      </c>
      <c r="O205" s="10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_xlfn.TEXTSPLIT(R205,"/",,FALSE,1)</f>
        <v>theater</v>
      </c>
      <c r="T205" t="str">
        <v>plays</v>
      </c>
    </row>
    <row r="206" spans="1:20" ht="17" hidden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7">
        <f t="shared" si="14"/>
        <v>3.3719999999999999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2"/>
        <v>40636.208333333336</v>
      </c>
      <c r="O206" s="10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_xlfn.TEXTSPLIT(R206,"/",,FALSE,1)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7">
        <f t="shared" si="14"/>
        <v>431.84615384615387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2"/>
        <v>43390.208333333328</v>
      </c>
      <c r="O207" s="10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_xlfn.TEXTSPLIT(R207,"/",,FALSE,1)</f>
        <v>theater</v>
      </c>
      <c r="T207" t="str">
        <v>plays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7">
        <f t="shared" si="14"/>
        <v>38.844444444444441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2"/>
        <v>40236.25</v>
      </c>
      <c r="O208" s="10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_xlfn.TEXTSPLIT(R208,"/",,FALSE,1)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7">
        <f t="shared" si="14"/>
        <v>425.7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2"/>
        <v>43340.208333333328</v>
      </c>
      <c r="O209" s="10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_xlfn.TEXTSPLIT(R209,"/",,FALSE,1)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7">
        <f t="shared" si="14"/>
        <v>101.12239715591672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2"/>
        <v>43048.25</v>
      </c>
      <c r="O210" s="10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_xlfn.TEXTSPLIT(R210,"/",,FALSE,1)</f>
        <v>film &amp; video</v>
      </c>
      <c r="T210" t="str">
        <v>documentary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7">
        <f t="shared" si="14"/>
        <v>21.188688946015425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2"/>
        <v>42496.208333333328</v>
      </c>
      <c r="O211" s="10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_xlfn.TEXTSPLIT(R211,"/",,FALSE,1)</f>
        <v>film &amp; video</v>
      </c>
      <c r="T211" t="str">
        <v>documentary</v>
      </c>
    </row>
    <row r="212" spans="1:20" ht="17" hidden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7">
        <f t="shared" si="14"/>
        <v>67.425531914893625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2"/>
        <v>42797.25</v>
      </c>
      <c r="O212" s="10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_xlfn.TEXTSPLIT(R212,"/",,FALSE,1)</f>
        <v>film &amp; video</v>
      </c>
      <c r="T212" t="str">
        <v>science fiction</v>
      </c>
    </row>
    <row r="213" spans="1:20" ht="34" hidden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7">
        <f t="shared" si="14"/>
        <v>94.923371647509583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2"/>
        <v>41513.208333333336</v>
      </c>
      <c r="O213" s="10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_xlfn.TEXTSPLIT(R213,"/",,FALSE,1)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7">
        <f t="shared" si="14"/>
        <v>151.85185185185185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2"/>
        <v>43814.25</v>
      </c>
      <c r="O214" s="10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_xlfn.TEXTSPLIT(R214,"/",,FALSE,1)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7">
        <f t="shared" si="14"/>
        <v>195.16382252559728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2"/>
        <v>40488.208333333336</v>
      </c>
      <c r="O215" s="10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_xlfn.TEXTSPLIT(R215,"/",,FALSE,1)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7">
        <f t="shared" si="14"/>
        <v>1023.1428571428571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2"/>
        <v>40409.208333333336</v>
      </c>
      <c r="O216" s="10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_xlfn.TEXTSPLIT(R216,"/",,FALSE,1)</f>
        <v>music</v>
      </c>
      <c r="T216" t="str">
        <v>rock</v>
      </c>
    </row>
    <row r="217" spans="1:20" ht="17" hidden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7">
        <f t="shared" si="14"/>
        <v>3.841836734693878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2"/>
        <v>43509.25</v>
      </c>
      <c r="O217" s="10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_xlfn.TEXTSPLIT(R217,"/",,FALSE,1)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7">
        <f t="shared" si="14"/>
        <v>155.07066557107643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2"/>
        <v>40869.25</v>
      </c>
      <c r="O218" s="10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_xlfn.TEXTSPLIT(R218,"/",,FALSE,1)</f>
        <v>theater</v>
      </c>
      <c r="T218" t="str">
        <v>plays</v>
      </c>
    </row>
    <row r="219" spans="1:20" ht="17" hidden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7">
        <f t="shared" si="14"/>
        <v>44.753477588871718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2"/>
        <v>43583.208333333328</v>
      </c>
      <c r="O219" s="10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_xlfn.TEXTSPLIT(R219,"/",,FALSE,1)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7">
        <f t="shared" si="14"/>
        <v>215.94736842105263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2"/>
        <v>40858.25</v>
      </c>
      <c r="O220" s="10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_xlfn.TEXTSPLIT(R220,"/",,FALSE,1)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7">
        <f t="shared" si="14"/>
        <v>332.12709832134288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2"/>
        <v>41137.208333333336</v>
      </c>
      <c r="O221" s="10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_xlfn.TEXTSPLIT(R221,"/",,FALSE,1)</f>
        <v>film &amp; video</v>
      </c>
      <c r="T221" t="str">
        <v>animation</v>
      </c>
    </row>
    <row r="222" spans="1:20" ht="17" hidden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7">
        <f t="shared" si="14"/>
        <v>8.4430379746835449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2"/>
        <v>40725.208333333336</v>
      </c>
      <c r="O222" s="10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_xlfn.TEXTSPLIT(R222,"/",,FALSE,1)</f>
        <v>theater</v>
      </c>
      <c r="T222" t="str">
        <v>plays</v>
      </c>
    </row>
    <row r="223" spans="1:20" ht="34" hidden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7">
        <f t="shared" si="14"/>
        <v>98.625514403292186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2"/>
        <v>41081.208333333336</v>
      </c>
      <c r="O223" s="10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_xlfn.TEXTSPLIT(R223,"/",,FALSE,1)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7">
        <f t="shared" si="14"/>
        <v>137.97916666666669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2"/>
        <v>41914.208333333336</v>
      </c>
      <c r="O224" s="10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_xlfn.TEXTSPLIT(R224,"/",,FALSE,1)</f>
        <v>photography</v>
      </c>
      <c r="T224" t="str">
        <v>photography books</v>
      </c>
    </row>
    <row r="225" spans="1:20" ht="17" hidden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7">
        <f t="shared" si="14"/>
        <v>93.81099656357388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2"/>
        <v>42445.208333333328</v>
      </c>
      <c r="O225" s="10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_xlfn.TEXTSPLIT(R225,"/",,FALSE,1)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7">
        <f t="shared" si="14"/>
        <v>403.63930885529157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2"/>
        <v>41906.208333333336</v>
      </c>
      <c r="O226" s="10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_xlfn.TEXTSPLIT(R226,"/",,FALSE,1)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7">
        <f t="shared" si="14"/>
        <v>260.1740412979351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2"/>
        <v>41762.208333333336</v>
      </c>
      <c r="O227" s="10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_xlfn.TEXTSPLIT(R227,"/",,FALSE,1)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7">
        <f t="shared" si="14"/>
        <v>366.63333333333333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2"/>
        <v>40276.208333333336</v>
      </c>
      <c r="O228" s="10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_xlfn.TEXTSPLIT(R228,"/",,FALSE,1)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7">
        <f t="shared" si="14"/>
        <v>168.72085385878489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2"/>
        <v>42139.208333333328</v>
      </c>
      <c r="O229" s="10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_xlfn.TEXTSPLIT(R229,"/",,FALSE,1)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7">
        <f t="shared" si="14"/>
        <v>119.90717911530093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2"/>
        <v>42613.208333333328</v>
      </c>
      <c r="O230" s="10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_xlfn.TEXTSPLIT(R230,"/",,FALSE,1)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7">
        <f t="shared" si="14"/>
        <v>193.68925233644859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2"/>
        <v>42887.208333333328</v>
      </c>
      <c r="O231" s="10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_xlfn.TEXTSPLIT(R231,"/",,FALSE,1)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7">
        <f t="shared" si="14"/>
        <v>420.16666666666669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2"/>
        <v>43805.25</v>
      </c>
      <c r="O232" s="10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_xlfn.TEXTSPLIT(R232,"/",,FALSE,1)</f>
        <v>games</v>
      </c>
      <c r="T232" t="str">
        <v>video games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7">
        <f t="shared" si="14"/>
        <v>76.708333333333329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2"/>
        <v>41415.208333333336</v>
      </c>
      <c r="O233" s="10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_xlfn.TEXTSPLIT(R233,"/",,FALSE,1)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7">
        <f t="shared" si="14"/>
        <v>171.26470588235293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2"/>
        <v>42576.208333333328</v>
      </c>
      <c r="O234" s="10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_xlfn.TEXTSPLIT(R234,"/",,FALSE,1)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7">
        <f t="shared" si="14"/>
        <v>157.89473684210526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2"/>
        <v>40706.208333333336</v>
      </c>
      <c r="O235" s="10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_xlfn.TEXTSPLIT(R235,"/",,FALSE,1)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7">
        <f t="shared" si="14"/>
        <v>109.08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2"/>
        <v>42969.208333333328</v>
      </c>
      <c r="O236" s="10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_xlfn.TEXTSPLIT(R236,"/",,FALSE,1)</f>
        <v>games</v>
      </c>
      <c r="T236" t="str">
        <v>video games</v>
      </c>
    </row>
    <row r="237" spans="1:20" ht="34" hidden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7">
        <f t="shared" si="14"/>
        <v>41.732558139534881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2"/>
        <v>42779.25</v>
      </c>
      <c r="O237" s="10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_xlfn.TEXTSPLIT(R237,"/",,FALSE,1)</f>
        <v>film &amp; video</v>
      </c>
      <c r="T237" t="str">
        <v>animation</v>
      </c>
    </row>
    <row r="238" spans="1:20" ht="17" hidden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7">
        <f t="shared" si="14"/>
        <v>10.944303797468354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2"/>
        <v>43641.208333333328</v>
      </c>
      <c r="O238" s="10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_xlfn.TEXTSPLIT(R238,"/",,FALSE,1)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7">
        <f t="shared" si="14"/>
        <v>159.3763440860215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2"/>
        <v>41754.208333333336</v>
      </c>
      <c r="O239" s="10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_xlfn.TEXTSPLIT(R239,"/",,FALSE,1)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7">
        <f t="shared" si="14"/>
        <v>422.41666666666669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2"/>
        <v>43083.25</v>
      </c>
      <c r="O240" s="10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_xlfn.TEXTSPLIT(R240,"/",,FALSE,1)</f>
        <v>theater</v>
      </c>
      <c r="T240" t="str">
        <v>plays</v>
      </c>
    </row>
    <row r="241" spans="1:20" ht="34" hidden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7">
        <f t="shared" si="14"/>
        <v>97.71875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2"/>
        <v>42245.208333333328</v>
      </c>
      <c r="O241" s="10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_xlfn.TEXTSPLIT(R241,"/",,FALSE,1)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7">
        <f t="shared" si="14"/>
        <v>418.78911564625849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2"/>
        <v>40396.208333333336</v>
      </c>
      <c r="O242" s="10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_xlfn.TEXTSPLIT(R242,"/",,FALSE,1)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7">
        <f t="shared" si="14"/>
        <v>101.91632047477745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2"/>
        <v>41742.208333333336</v>
      </c>
      <c r="O243" s="10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_xlfn.TEXTSPLIT(R243,"/",,FALSE,1)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7">
        <f t="shared" si="14"/>
        <v>127.72619047619047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2"/>
        <v>42865.208333333328</v>
      </c>
      <c r="O244" s="10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_xlfn.TEXTSPLIT(R244,"/",,FALSE,1)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7">
        <f t="shared" si="14"/>
        <v>445.21739130434781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2"/>
        <v>43163.25</v>
      </c>
      <c r="O245" s="10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_xlfn.TEXTSPLIT(R245,"/",,FALSE,1)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7">
        <f t="shared" si="14"/>
        <v>569.71428571428578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2"/>
        <v>41834.208333333336</v>
      </c>
      <c r="O246" s="10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_xlfn.TEXTSPLIT(R246,"/",,FALSE,1)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7">
        <f t="shared" si="14"/>
        <v>509.34482758620686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2"/>
        <v>41736.208333333336</v>
      </c>
      <c r="O247" s="10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_xlfn.TEXTSPLIT(R247,"/",,FALSE,1)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7">
        <f t="shared" si="14"/>
        <v>325.5333333333333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2"/>
        <v>41491.208333333336</v>
      </c>
      <c r="O248" s="10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_xlfn.TEXTSPLIT(R248,"/",,FALSE,1)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7">
        <f t="shared" si="14"/>
        <v>932.61616161616166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2"/>
        <v>42726.25</v>
      </c>
      <c r="O249" s="10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_xlfn.TEXTSPLIT(R249,"/",,FALSE,1)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7">
        <f t="shared" si="14"/>
        <v>211.33870967741933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2"/>
        <v>42004.25</v>
      </c>
      <c r="O250" s="10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_xlfn.TEXTSPLIT(R250,"/",,FALSE,1)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7">
        <f t="shared" si="14"/>
        <v>273.32520325203251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2"/>
        <v>42006.25</v>
      </c>
      <c r="O251" s="10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_xlfn.TEXTSPLIT(R251,"/",,FALSE,1)</f>
        <v>publishing</v>
      </c>
      <c r="T251" t="str">
        <v>translations</v>
      </c>
    </row>
    <row r="252" spans="1:20" ht="17" hidden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7">
        <f t="shared" si="14"/>
        <v>3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2"/>
        <v>40203.25</v>
      </c>
      <c r="O252" s="10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_xlfn.TEXTSPLIT(R252,"/",,FALSE,1)</f>
        <v>music</v>
      </c>
      <c r="T252" t="str">
        <v>rock</v>
      </c>
    </row>
    <row r="253" spans="1:20" ht="17" hidden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7">
        <f t="shared" si="14"/>
        <v>54.084507042253513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2"/>
        <v>41252.25</v>
      </c>
      <c r="O253" s="10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_xlfn.TEXTSPLIT(R253,"/",,FALSE,1)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7">
        <f t="shared" si="14"/>
        <v>626.29999999999995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2"/>
        <v>41572.208333333336</v>
      </c>
      <c r="O254" s="10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_xlfn.TEXTSPLIT(R254,"/",,FALSE,1)</f>
        <v>theater</v>
      </c>
      <c r="T254" t="str">
        <v>plays</v>
      </c>
    </row>
    <row r="255" spans="1:20" ht="17" hidden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7">
        <f t="shared" si="14"/>
        <v>89.021399176954731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2"/>
        <v>40641.208333333336</v>
      </c>
      <c r="O255" s="10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_xlfn.TEXTSPLIT(R255,"/",,FALSE,1)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7">
        <f t="shared" si="14"/>
        <v>184.89130434782609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2"/>
        <v>42787.25</v>
      </c>
      <c r="O256" s="10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_xlfn.TEXTSPLIT(R256,"/",,FALSE,1)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7">
        <f t="shared" si="14"/>
        <v>120.16770186335404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2"/>
        <v>40590.25</v>
      </c>
      <c r="O257" s="10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_xlfn.TEXTSPLIT(R257,"/",,FALSE,1)</f>
        <v>music</v>
      </c>
      <c r="T257" t="str">
        <v>rock</v>
      </c>
    </row>
    <row r="258" spans="1:20" ht="17" hidden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7">
        <f t="shared" si="14"/>
        <v>23.390243902439025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ref="N258:N321" si="16">(((L258/60)/60)/24)+DATE(1970,1,1)</f>
        <v>42393.25</v>
      </c>
      <c r="O258" s="10">
        <f t="shared" ref="O258:O321" si="17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_xlfn.TEXTSPLIT(R258,"/",,FALSE,1)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7">
        <f t="shared" ref="G259:G322" si="18">(E259/D259)*100</f>
        <v>146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si="16"/>
        <v>41338.25</v>
      </c>
      <c r="O259" s="10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_xlfn.TEXTSPLIT(R259,"/",,FALSE,1)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7">
        <f t="shared" si="18"/>
        <v>268.48</v>
      </c>
      <c r="H260">
        <v>186</v>
      </c>
      <c r="I260" s="5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6"/>
        <v>42712.25</v>
      </c>
      <c r="O260" s="10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_xlfn.TEXTSPLIT(R260,"/",,FALSE,1)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7">
        <f t="shared" si="18"/>
        <v>597.5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6"/>
        <v>41251.25</v>
      </c>
      <c r="O261" s="10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_xlfn.TEXTSPLIT(R261,"/",,FALSE,1)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7">
        <f t="shared" si="18"/>
        <v>157.69841269841268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6"/>
        <v>41180.208333333336</v>
      </c>
      <c r="O262" s="10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_xlfn.TEXTSPLIT(R262,"/",,FALSE,1)</f>
        <v>music</v>
      </c>
      <c r="T262" t="str">
        <v>rock</v>
      </c>
    </row>
    <row r="263" spans="1:20" ht="34" hidden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7">
        <f t="shared" si="18"/>
        <v>31.201660735468568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6"/>
        <v>40415.208333333336</v>
      </c>
      <c r="O263" s="10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_xlfn.TEXTSPLIT(R263,"/",,FALSE,1)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7">
        <f t="shared" si="18"/>
        <v>313.41176470588238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6"/>
        <v>40638.208333333336</v>
      </c>
      <c r="O264" s="10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_xlfn.TEXTSPLIT(R264,"/",,FALSE,1)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7">
        <f t="shared" si="18"/>
        <v>370.89655172413791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6"/>
        <v>40187.25</v>
      </c>
      <c r="O265" s="10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_xlfn.TEXTSPLIT(R265,"/",,FALSE,1)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7">
        <f t="shared" si="18"/>
        <v>362.66447368421052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6"/>
        <v>41317.25</v>
      </c>
      <c r="O266" s="10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_xlfn.TEXTSPLIT(R266,"/",,FALSE,1)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7">
        <f t="shared" si="18"/>
        <v>123.08163265306122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6"/>
        <v>42372.25</v>
      </c>
      <c r="O267" s="10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_xlfn.TEXTSPLIT(R267,"/",,FALSE,1)</f>
        <v>theater</v>
      </c>
      <c r="T267" t="str">
        <v>plays</v>
      </c>
    </row>
    <row r="268" spans="1:20" ht="17" hidden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7">
        <f t="shared" si="18"/>
        <v>76.766756032171585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6"/>
        <v>41950.25</v>
      </c>
      <c r="O268" s="10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_xlfn.TEXTSPLIT(R268,"/",,FALSE,1)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7">
        <f t="shared" si="18"/>
        <v>233.62012987012989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6"/>
        <v>41206.208333333336</v>
      </c>
      <c r="O269" s="10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_xlfn.TEXTSPLIT(R269,"/",,FALSE,1)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7">
        <f t="shared" si="18"/>
        <v>180.53333333333333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6"/>
        <v>41186.208333333336</v>
      </c>
      <c r="O270" s="10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_xlfn.TEXTSPLIT(R270,"/",,FALSE,1)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7">
        <f t="shared" si="18"/>
        <v>252.62857142857143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6"/>
        <v>43496.25</v>
      </c>
      <c r="O271" s="10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_xlfn.TEXTSPLIT(R271,"/",,FALSE,1)</f>
        <v>film &amp; video</v>
      </c>
      <c r="T271" t="str">
        <v>television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7">
        <f t="shared" si="18"/>
        <v>27.176538240368025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6"/>
        <v>40514.25</v>
      </c>
      <c r="O272" s="10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_xlfn.TEXTSPLIT(R272,"/",,FALSE,1)</f>
        <v>games</v>
      </c>
      <c r="T272" t="str">
        <v>video games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7">
        <f t="shared" si="18"/>
        <v>1.2706571242680547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6"/>
        <v>42345.25</v>
      </c>
      <c r="O273" s="10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_xlfn.TEXTSPLIT(R273,"/",,FALSE,1)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7">
        <f t="shared" si="18"/>
        <v>304.0097847358121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6"/>
        <v>43656.208333333328</v>
      </c>
      <c r="O274" s="10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_xlfn.TEXTSPLIT(R274,"/",,FALSE,1)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7">
        <f t="shared" si="18"/>
        <v>137.23076923076923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6"/>
        <v>42995.208333333328</v>
      </c>
      <c r="O275" s="10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_xlfn.TEXTSPLIT(R275,"/",,FALSE,1)</f>
        <v>theater</v>
      </c>
      <c r="T275" t="str">
        <v>plays</v>
      </c>
    </row>
    <row r="276" spans="1:20" ht="34" hidden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7">
        <f t="shared" si="18"/>
        <v>32.208333333333336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6"/>
        <v>43045.25</v>
      </c>
      <c r="O276" s="10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_xlfn.TEXTSPLIT(R276,"/",,FALSE,1)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7">
        <f t="shared" si="18"/>
        <v>241.51282051282053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6"/>
        <v>43561.208333333328</v>
      </c>
      <c r="O277" s="10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_xlfn.TEXTSPLIT(R277,"/",,FALSE,1)</f>
        <v>publishing</v>
      </c>
      <c r="T277" t="str">
        <v>translations</v>
      </c>
    </row>
    <row r="278" spans="1:20" ht="17" hidden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7">
        <f t="shared" si="18"/>
        <v>96.8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6"/>
        <v>41018.208333333336</v>
      </c>
      <c r="O278" s="10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_xlfn.TEXTSPLIT(R278,"/",,FALSE,1)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7">
        <f t="shared" si="18"/>
        <v>1066.4285714285716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6"/>
        <v>40378.208333333336</v>
      </c>
      <c r="O279" s="10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_xlfn.TEXTSPLIT(R279,"/",,FALSE,1)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7">
        <f t="shared" si="18"/>
        <v>325.88888888888891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6"/>
        <v>41239.25</v>
      </c>
      <c r="O280" s="10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_xlfn.TEXTSPLIT(R280,"/",,FALSE,1)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7">
        <f t="shared" si="18"/>
        <v>170.70000000000002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6"/>
        <v>43346.208333333328</v>
      </c>
      <c r="O281" s="10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_xlfn.TEXTSPLIT(R281,"/",,FALSE,1)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7">
        <f t="shared" si="18"/>
        <v>581.44000000000005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6"/>
        <v>43060.25</v>
      </c>
      <c r="O282" s="10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_xlfn.TEXTSPLIT(R282,"/",,FALSE,1)</f>
        <v>film &amp; video</v>
      </c>
      <c r="T282" t="str">
        <v>animation</v>
      </c>
    </row>
    <row r="283" spans="1:20" ht="17" hidden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7">
        <f t="shared" si="18"/>
        <v>91.520972644376897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6"/>
        <v>40979.25</v>
      </c>
      <c r="O283" s="10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_xlfn.TEXTSPLIT(R283,"/",,FALSE,1)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7">
        <f t="shared" si="18"/>
        <v>108.04761904761904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6"/>
        <v>42701.25</v>
      </c>
      <c r="O284" s="10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_xlfn.TEXTSPLIT(R284,"/",,FALSE,1)</f>
        <v>film &amp; video</v>
      </c>
      <c r="T284" t="str">
        <v>television</v>
      </c>
    </row>
    <row r="285" spans="1:20" ht="34" hidden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7">
        <f t="shared" si="18"/>
        <v>18.728395061728396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6"/>
        <v>42520.208333333328</v>
      </c>
      <c r="O285" s="10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_xlfn.TEXTSPLIT(R285,"/",,FALSE,1)</f>
        <v>music</v>
      </c>
      <c r="T285" t="str">
        <v>rock</v>
      </c>
    </row>
    <row r="286" spans="1:20" ht="17" hidden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7">
        <f t="shared" si="18"/>
        <v>83.193877551020407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6"/>
        <v>41030.208333333336</v>
      </c>
      <c r="O286" s="10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_xlfn.TEXTSPLIT(R286,"/",,FALSE,1)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7">
        <f t="shared" si="18"/>
        <v>706.33333333333337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6"/>
        <v>42623.208333333328</v>
      </c>
      <c r="O287" s="10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_xlfn.TEXTSPLIT(R287,"/",,FALSE,1)</f>
        <v>theater</v>
      </c>
      <c r="T287" t="str">
        <v>plays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7">
        <f t="shared" si="18"/>
        <v>17.446030330062445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6"/>
        <v>42697.25</v>
      </c>
      <c r="O288" s="10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_xlfn.TEXTSPLIT(R288,"/",,FALSE,1)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7">
        <f t="shared" si="18"/>
        <v>209.73015873015873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6"/>
        <v>42122.208333333328</v>
      </c>
      <c r="O289" s="10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_xlfn.TEXTSPLIT(R289,"/",,FALSE,1)</f>
        <v>music</v>
      </c>
      <c r="T289" t="str">
        <v>electric music</v>
      </c>
    </row>
    <row r="290" spans="1:20" ht="17" hidden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7">
        <f t="shared" si="18"/>
        <v>97.785714285714292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6"/>
        <v>40982.208333333336</v>
      </c>
      <c r="O290" s="10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_xlfn.TEXTSPLIT(R290,"/",,FALSE,1)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7">
        <f t="shared" si="18"/>
        <v>1684.25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6"/>
        <v>42219.208333333328</v>
      </c>
      <c r="O291" s="10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_xlfn.TEXTSPLIT(R291,"/",,FALSE,1)</f>
        <v>theater</v>
      </c>
      <c r="T291" t="str">
        <v>plays</v>
      </c>
    </row>
    <row r="292" spans="1:20" ht="17" hidden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7">
        <f t="shared" si="18"/>
        <v>54.402135231316727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6"/>
        <v>41404.208333333336</v>
      </c>
      <c r="O292" s="10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_xlfn.TEXTSPLIT(R292,"/",,FALSE,1)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7">
        <f t="shared" si="18"/>
        <v>456.61111111111109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6"/>
        <v>40831.208333333336</v>
      </c>
      <c r="O293" s="10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_xlfn.TEXTSPLIT(R293,"/",,FALSE,1)</f>
        <v>technology</v>
      </c>
      <c r="T293" t="str">
        <v>web</v>
      </c>
    </row>
    <row r="294" spans="1:20" ht="17" hidden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7">
        <f t="shared" si="18"/>
        <v>9.8219178082191778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6"/>
        <v>40984.208333333336</v>
      </c>
      <c r="O294" s="10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_xlfn.TEXTSPLIT(R294,"/",,FALSE,1)</f>
        <v>food</v>
      </c>
      <c r="T294" t="str">
        <v>food trucks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7">
        <f t="shared" si="18"/>
        <v>16.384615384615383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6"/>
        <v>40456.208333333336</v>
      </c>
      <c r="O295" s="10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_xlfn.TEXTSPLIT(R295,"/",,FALSE,1)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7">
        <f t="shared" si="18"/>
        <v>1339.6666666666667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6"/>
        <v>43399.208333333328</v>
      </c>
      <c r="O296" s="10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_xlfn.TEXTSPLIT(R296,"/",,FALSE,1)</f>
        <v>theater</v>
      </c>
      <c r="T296" t="str">
        <v>plays</v>
      </c>
    </row>
    <row r="297" spans="1:20" ht="34" hidden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7">
        <f t="shared" si="18"/>
        <v>35.650077760497666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6"/>
        <v>41562.208333333336</v>
      </c>
      <c r="O297" s="10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_xlfn.TEXTSPLIT(R297,"/",,FALSE,1)</f>
        <v>theater</v>
      </c>
      <c r="T297" t="str">
        <v>plays</v>
      </c>
    </row>
    <row r="298" spans="1:20" ht="34" hidden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7">
        <f t="shared" si="18"/>
        <v>54.950819672131146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6"/>
        <v>43493.25</v>
      </c>
      <c r="O298" s="10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_xlfn.TEXTSPLIT(R298,"/",,FALSE,1)</f>
        <v>theater</v>
      </c>
      <c r="T298" t="str">
        <v>plays</v>
      </c>
    </row>
    <row r="299" spans="1:20" ht="17" hidden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7">
        <f t="shared" si="18"/>
        <v>94.236111111111114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6"/>
        <v>41653.25</v>
      </c>
      <c r="O299" s="10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_xlfn.TEXTSPLIT(R299,"/",,FALSE,1)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7">
        <f t="shared" si="18"/>
        <v>143.91428571428571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6"/>
        <v>42426.25</v>
      </c>
      <c r="O300" s="10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_xlfn.TEXTSPLIT(R300,"/",,FALSE,1)</f>
        <v>music</v>
      </c>
      <c r="T300" t="str">
        <v>rock</v>
      </c>
    </row>
    <row r="301" spans="1:20" ht="34" hidden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7">
        <f t="shared" si="18"/>
        <v>51.421052631578945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6"/>
        <v>42432.25</v>
      </c>
      <c r="O301" s="10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_xlfn.TEXTSPLIT(R301,"/",,FALSE,1)</f>
        <v>food</v>
      </c>
      <c r="T301" t="str">
        <v>food trucks</v>
      </c>
    </row>
    <row r="302" spans="1:20" ht="17" hidden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7">
        <f t="shared" si="18"/>
        <v>5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6"/>
        <v>42977.208333333328</v>
      </c>
      <c r="O302" s="10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_xlfn.TEXTSPLIT(R302,"/",,FALSE,1)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7">
        <f t="shared" si="18"/>
        <v>1344.6666666666667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6"/>
        <v>42061.25</v>
      </c>
      <c r="O303" s="10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_xlfn.TEXTSPLIT(R303,"/",,FALSE,1)</f>
        <v>film &amp; video</v>
      </c>
      <c r="T303" t="str">
        <v>documentary</v>
      </c>
    </row>
    <row r="304" spans="1:20" ht="17" hidden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7">
        <f t="shared" si="18"/>
        <v>31.844940867279899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6"/>
        <v>43345.208333333328</v>
      </c>
      <c r="O304" s="10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_xlfn.TEXTSPLIT(R304,"/",,FALSE,1)</f>
        <v>theater</v>
      </c>
      <c r="T304" t="str">
        <v>plays</v>
      </c>
    </row>
    <row r="305" spans="1:20" ht="17" hidden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7">
        <f t="shared" si="18"/>
        <v>82.617647058823536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6"/>
        <v>42376.25</v>
      </c>
      <c r="O305" s="10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_xlfn.TEXTSPLIT(R305,"/",,FALSE,1)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7">
        <f t="shared" si="18"/>
        <v>546.14285714285722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6"/>
        <v>42589.208333333328</v>
      </c>
      <c r="O306" s="10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_xlfn.TEXTSPLIT(R306,"/",,FALSE,1)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7">
        <f t="shared" si="18"/>
        <v>286.21428571428572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6"/>
        <v>42448.208333333328</v>
      </c>
      <c r="O307" s="10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_xlfn.TEXTSPLIT(R307,"/",,FALSE,1)</f>
        <v>theater</v>
      </c>
      <c r="T307" t="str">
        <v>plays</v>
      </c>
    </row>
    <row r="308" spans="1:20" ht="34" hidden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7">
        <f t="shared" si="18"/>
        <v>7.9076923076923071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6"/>
        <v>42930.208333333328</v>
      </c>
      <c r="O308" s="10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_xlfn.TEXTSPLIT(R308,"/",,FALSE,1)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7">
        <f t="shared" si="18"/>
        <v>132.13677811550153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6"/>
        <v>41066.208333333336</v>
      </c>
      <c r="O309" s="10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_xlfn.TEXTSPLIT(R309,"/",,FALSE,1)</f>
        <v>publishing</v>
      </c>
      <c r="T309" t="str">
        <v>fiction</v>
      </c>
    </row>
    <row r="310" spans="1:20" ht="17" hidden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7">
        <f t="shared" si="18"/>
        <v>74.077834179357026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6"/>
        <v>40651.208333333336</v>
      </c>
      <c r="O310" s="10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_xlfn.TEXTSPLIT(R310,"/",,FALSE,1)</f>
        <v>theater</v>
      </c>
      <c r="T310" t="str">
        <v>plays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7">
        <f t="shared" si="18"/>
        <v>75.292682926829272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6"/>
        <v>40807.208333333336</v>
      </c>
      <c r="O311" s="10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_xlfn.TEXTSPLIT(R311,"/",,FALSE,1)</f>
        <v>music</v>
      </c>
      <c r="T311" t="str">
        <v>indie rock</v>
      </c>
    </row>
    <row r="312" spans="1:20" ht="17" hidden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7">
        <f t="shared" si="18"/>
        <v>20.333333333333332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6"/>
        <v>40277.208333333336</v>
      </c>
      <c r="O312" s="10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_xlfn.TEXTSPLIT(R312,"/",,FALSE,1)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7">
        <f t="shared" si="18"/>
        <v>203.36507936507937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6"/>
        <v>40590.25</v>
      </c>
      <c r="O313" s="10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_xlfn.TEXTSPLIT(R313,"/",,FALSE,1)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7">
        <f t="shared" si="18"/>
        <v>310.2284263959391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6"/>
        <v>41572.208333333336</v>
      </c>
      <c r="O314" s="10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_xlfn.TEXTSPLIT(R314,"/",,FALSE,1)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7">
        <f t="shared" si="18"/>
        <v>395.31818181818181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6"/>
        <v>40966.25</v>
      </c>
      <c r="O315" s="10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_xlfn.TEXTSPLIT(R315,"/",,FALSE,1)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7">
        <f t="shared" si="18"/>
        <v>294.71428571428572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6"/>
        <v>43536.208333333328</v>
      </c>
      <c r="O316" s="10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_xlfn.TEXTSPLIT(R316,"/",,FALSE,1)</f>
        <v>film &amp; video</v>
      </c>
      <c r="T316" t="str">
        <v>documentary</v>
      </c>
    </row>
    <row r="317" spans="1:20" ht="34" hidden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7">
        <f t="shared" si="18"/>
        <v>33.89473684210526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6"/>
        <v>41783.208333333336</v>
      </c>
      <c r="O317" s="10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_xlfn.TEXTSPLIT(R317,"/",,FALSE,1)</f>
        <v>theater</v>
      </c>
      <c r="T317" t="str">
        <v>plays</v>
      </c>
    </row>
    <row r="318" spans="1:20" ht="17" hidden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7">
        <f t="shared" si="18"/>
        <v>66.677083333333329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6"/>
        <v>43788.25</v>
      </c>
      <c r="O318" s="10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_xlfn.TEXTSPLIT(R318,"/",,FALSE,1)</f>
        <v>food</v>
      </c>
      <c r="T318" t="str">
        <v>food trucks</v>
      </c>
    </row>
    <row r="319" spans="1:20" ht="17" hidden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7">
        <f t="shared" si="18"/>
        <v>19.227272727272727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6"/>
        <v>42869.208333333328</v>
      </c>
      <c r="O319" s="10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_xlfn.TEXTSPLIT(R319,"/",,FALSE,1)</f>
        <v>theater</v>
      </c>
      <c r="T319" t="str">
        <v>plays</v>
      </c>
    </row>
    <row r="320" spans="1:20" ht="34" hidden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7">
        <f t="shared" si="18"/>
        <v>15.842105263157894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6"/>
        <v>41684.25</v>
      </c>
      <c r="O320" s="10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_xlfn.TEXTSPLIT(R320,"/",,FALSE,1)</f>
        <v>music</v>
      </c>
      <c r="T320" t="str">
        <v>rock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7">
        <f t="shared" si="18"/>
        <v>38.702380952380956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6"/>
        <v>40402.208333333336</v>
      </c>
      <c r="O321" s="10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_xlfn.TEXTSPLIT(R321,"/",,FALSE,1)</f>
        <v>technology</v>
      </c>
      <c r="T321" t="str">
        <v>web</v>
      </c>
    </row>
    <row r="322" spans="1:20" ht="17" hidden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7">
        <f t="shared" si="18"/>
        <v>9.5876777251184837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ref="N322:N385" si="20">(((L322/60)/60)/24)+DATE(1970,1,1)</f>
        <v>40673.208333333336</v>
      </c>
      <c r="O322" s="10">
        <f t="shared" ref="O322:O385" si="21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_xlfn.TEXTSPLIT(R322,"/",,FALSE,1)</f>
        <v>publishing</v>
      </c>
      <c r="T322" t="str">
        <v>fiction</v>
      </c>
    </row>
    <row r="323" spans="1:20" ht="34" hidden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7">
        <f t="shared" ref="G323:G386" si="22">(E323/D323)*100</f>
        <v>94.144366197183089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si="20"/>
        <v>40634.208333333336</v>
      </c>
      <c r="O323" s="10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_xlfn.TEXTSPLIT(R323,"/",,FALSE,1)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7">
        <f t="shared" si="22"/>
        <v>166.56234096692114</v>
      </c>
      <c r="H324">
        <v>5168</v>
      </c>
      <c r="I324" s="5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0"/>
        <v>40507.25</v>
      </c>
      <c r="O324" s="10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_xlfn.TEXTSPLIT(R324,"/",,FALSE,1)</f>
        <v>theater</v>
      </c>
      <c r="T324" t="str">
        <v>plays</v>
      </c>
    </row>
    <row r="325" spans="1:20" ht="17" hidden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7">
        <f t="shared" si="22"/>
        <v>24.134831460674157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0"/>
        <v>41725.208333333336</v>
      </c>
      <c r="O325" s="10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_xlfn.TEXTSPLIT(R325,"/",,FALSE,1)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7">
        <f t="shared" si="22"/>
        <v>164.05633802816902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0"/>
        <v>42176.208333333328</v>
      </c>
      <c r="O326" s="10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_xlfn.TEXTSPLIT(R326,"/",,FALSE,1)</f>
        <v>theater</v>
      </c>
      <c r="T326" t="str">
        <v>plays</v>
      </c>
    </row>
    <row r="327" spans="1:20" ht="34" hidden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7">
        <f t="shared" si="22"/>
        <v>90.723076923076931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0"/>
        <v>43267.208333333328</v>
      </c>
      <c r="O327" s="10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_xlfn.TEXTSPLIT(R327,"/",,FALSE,1)</f>
        <v>theater</v>
      </c>
      <c r="T327" t="str">
        <v>plays</v>
      </c>
    </row>
    <row r="328" spans="1:20" ht="34" hidden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7">
        <f t="shared" si="22"/>
        <v>46.194444444444443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0"/>
        <v>42364.25</v>
      </c>
      <c r="O328" s="10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_xlfn.TEXTSPLIT(R328,"/",,FALSE,1)</f>
        <v>film &amp; video</v>
      </c>
      <c r="T328" t="str">
        <v>animation</v>
      </c>
    </row>
    <row r="329" spans="1:20" ht="17" hidden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7">
        <f t="shared" si="22"/>
        <v>38.53846153846154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0"/>
        <v>43705.208333333328</v>
      </c>
      <c r="O329" s="10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_xlfn.TEXTSPLIT(R329,"/",,FALSE,1)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7">
        <f t="shared" si="22"/>
        <v>133.56231003039514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0"/>
        <v>43434.25</v>
      </c>
      <c r="O330" s="10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_xlfn.TEXTSPLIT(R330,"/",,FALSE,1)</f>
        <v>music</v>
      </c>
      <c r="T330" t="str">
        <v>rock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7">
        <f t="shared" si="22"/>
        <v>22.896588486140725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0"/>
        <v>42716.25</v>
      </c>
      <c r="O331" s="10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_xlfn.TEXTSPLIT(R331,"/",,FALSE,1)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7">
        <f t="shared" si="22"/>
        <v>184.95548961424333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0"/>
        <v>43077.25</v>
      </c>
      <c r="O332" s="10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_xlfn.TEXTSPLIT(R332,"/",,FALSE,1)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7">
        <f t="shared" si="22"/>
        <v>443.72727272727275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0"/>
        <v>40896.25</v>
      </c>
      <c r="O333" s="10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_xlfn.TEXTSPLIT(R333,"/",,FALSE,1)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7">
        <f t="shared" si="22"/>
        <v>199.9806763285024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0"/>
        <v>41361.208333333336</v>
      </c>
      <c r="O334" s="10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_xlfn.TEXTSPLIT(R334,"/",,FALSE,1)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7">
        <f t="shared" si="22"/>
        <v>123.95833333333333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0"/>
        <v>43424.25</v>
      </c>
      <c r="O335" s="10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_xlfn.TEXTSPLIT(R335,"/",,FALSE,1)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7">
        <f t="shared" si="22"/>
        <v>186.61329305135951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0"/>
        <v>43110.25</v>
      </c>
      <c r="O336" s="10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_xlfn.TEXTSPLIT(R336,"/",,FALSE,1)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7">
        <f t="shared" si="22"/>
        <v>114.28538550057536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0"/>
        <v>43784.25</v>
      </c>
      <c r="O337" s="10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_xlfn.TEXTSPLIT(R337,"/",,FALSE,1)</f>
        <v>music</v>
      </c>
      <c r="T337" t="str">
        <v>rock</v>
      </c>
    </row>
    <row r="338" spans="1:20" ht="17" hidden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7">
        <f t="shared" si="22"/>
        <v>97.032531824611041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0"/>
        <v>40527.25</v>
      </c>
      <c r="O338" s="10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_xlfn.TEXTSPLIT(R338,"/",,FALSE,1)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7">
        <f t="shared" si="22"/>
        <v>122.81904761904762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0"/>
        <v>43780.25</v>
      </c>
      <c r="O339" s="10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_xlfn.TEXTSPLIT(R339,"/",,FALSE,1)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7">
        <f t="shared" si="22"/>
        <v>179.14326647564468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0"/>
        <v>40821.208333333336</v>
      </c>
      <c r="O340" s="10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_xlfn.TEXTSPLIT(R340,"/",,FALSE,1)</f>
        <v>theater</v>
      </c>
      <c r="T340" t="str">
        <v>plays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7">
        <f t="shared" si="22"/>
        <v>79.951577402787962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0"/>
        <v>42949.208333333328</v>
      </c>
      <c r="O341" s="10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_xlfn.TEXTSPLIT(R341,"/",,FALSE,1)</f>
        <v>theater</v>
      </c>
      <c r="T341" t="str">
        <v>plays</v>
      </c>
    </row>
    <row r="342" spans="1:20" ht="17" hidden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7">
        <f t="shared" si="22"/>
        <v>94.242587601078171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0"/>
        <v>40889.25</v>
      </c>
      <c r="O342" s="10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_xlfn.TEXTSPLIT(R342,"/",,FALSE,1)</f>
        <v>photography</v>
      </c>
      <c r="T342" t="str">
        <v>photography books</v>
      </c>
    </row>
    <row r="343" spans="1:20" ht="34" hidden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7">
        <f t="shared" si="22"/>
        <v>84.669291338582681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0"/>
        <v>42244.208333333328</v>
      </c>
      <c r="O343" s="10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_xlfn.TEXTSPLIT(R343,"/",,FALSE,1)</f>
        <v>music</v>
      </c>
      <c r="T343" t="str">
        <v>indie rock</v>
      </c>
    </row>
    <row r="344" spans="1:20" ht="17" hidden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7">
        <f t="shared" si="22"/>
        <v>66.521920668058456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0"/>
        <v>41475.208333333336</v>
      </c>
      <c r="O344" s="10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_xlfn.TEXTSPLIT(R344,"/",,FALSE,1)</f>
        <v>theater</v>
      </c>
      <c r="T344" t="str">
        <v>plays</v>
      </c>
    </row>
    <row r="345" spans="1:20" ht="17" hidden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7">
        <f t="shared" si="22"/>
        <v>53.922222222222224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0"/>
        <v>41597.25</v>
      </c>
      <c r="O345" s="10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_xlfn.TEXTSPLIT(R345,"/",,FALSE,1)</f>
        <v>theater</v>
      </c>
      <c r="T345" t="str">
        <v>plays</v>
      </c>
    </row>
    <row r="346" spans="1:20" ht="17" hidden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7">
        <f t="shared" si="22"/>
        <v>41.983299595141702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0"/>
        <v>43122.25</v>
      </c>
      <c r="O346" s="10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_xlfn.TEXTSPLIT(R346,"/",,FALSE,1)</f>
        <v>games</v>
      </c>
      <c r="T346" t="str">
        <v>video games</v>
      </c>
    </row>
    <row r="347" spans="1:20" ht="17" hidden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7">
        <f t="shared" si="22"/>
        <v>14.69479695431472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0"/>
        <v>42194.208333333328</v>
      </c>
      <c r="O347" s="10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_xlfn.TEXTSPLIT(R347,"/",,FALSE,1)</f>
        <v>film &amp; video</v>
      </c>
      <c r="T347" t="str">
        <v>drama</v>
      </c>
    </row>
    <row r="348" spans="1:20" ht="17" hidden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7">
        <f t="shared" si="22"/>
        <v>34.475000000000001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0"/>
        <v>42971.208333333328</v>
      </c>
      <c r="O348" s="10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_xlfn.TEXTSPLIT(R348,"/",,FALSE,1)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7">
        <f t="shared" si="22"/>
        <v>1400.7777777777778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0"/>
        <v>42046.25</v>
      </c>
      <c r="O349" s="10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_xlfn.TEXTSPLIT(R349,"/",,FALSE,1)</f>
        <v>technology</v>
      </c>
      <c r="T349" t="str">
        <v>web</v>
      </c>
    </row>
    <row r="350" spans="1:20" ht="17" hidden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7">
        <f t="shared" si="22"/>
        <v>71.770351758793964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0"/>
        <v>42782.25</v>
      </c>
      <c r="O350" s="10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_xlfn.TEXTSPLIT(R350,"/",,FALSE,1)</f>
        <v>food</v>
      </c>
      <c r="T350" t="str">
        <v>food trucks</v>
      </c>
    </row>
    <row r="351" spans="1:20" ht="17" hidden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7">
        <f t="shared" si="22"/>
        <v>53.074115044247783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0"/>
        <v>42930.208333333328</v>
      </c>
      <c r="O351" s="10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_xlfn.TEXTSPLIT(R351,"/",,FALSE,1)</f>
        <v>theater</v>
      </c>
      <c r="T351" t="str">
        <v>plays</v>
      </c>
    </row>
    <row r="352" spans="1:20" ht="17" hidden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7">
        <f t="shared" si="22"/>
        <v>5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0"/>
        <v>42144.208333333328</v>
      </c>
      <c r="O352" s="10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_xlfn.TEXTSPLIT(R352,"/",,FALSE,1)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7">
        <f t="shared" si="22"/>
        <v>127.70715249662618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0"/>
        <v>42240.208333333328</v>
      </c>
      <c r="O353" s="10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_xlfn.TEXTSPLIT(R353,"/",,FALSE,1)</f>
        <v>music</v>
      </c>
      <c r="T353" t="str">
        <v>rock</v>
      </c>
    </row>
    <row r="354" spans="1:20" ht="17" hidden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7">
        <f t="shared" si="22"/>
        <v>34.892857142857139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0"/>
        <v>42315.25</v>
      </c>
      <c r="O354" s="10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_xlfn.TEXTSPLIT(R354,"/",,FALSE,1)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7">
        <f t="shared" si="22"/>
        <v>410.59821428571428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0"/>
        <v>43651.208333333328</v>
      </c>
      <c r="O355" s="10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_xlfn.TEXTSPLIT(R355,"/",,FALSE,1)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7">
        <f t="shared" si="22"/>
        <v>123.73770491803278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0"/>
        <v>41520.208333333336</v>
      </c>
      <c r="O356" s="10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_xlfn.TEXTSPLIT(R356,"/",,FALSE,1)</f>
        <v>film &amp; video</v>
      </c>
      <c r="T356" t="str">
        <v>documentary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7">
        <f t="shared" si="22"/>
        <v>58.973684210526315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0"/>
        <v>42757.25</v>
      </c>
      <c r="O357" s="10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_xlfn.TEXTSPLIT(R357,"/",,FALSE,1)</f>
        <v>technology</v>
      </c>
      <c r="T357" t="str">
        <v>wearables</v>
      </c>
    </row>
    <row r="358" spans="1:20" ht="17" hidden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7">
        <f t="shared" si="22"/>
        <v>36.892473118279568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0"/>
        <v>40922.25</v>
      </c>
      <c r="O358" s="10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_xlfn.TEXTSPLIT(R358,"/",,FALSE,1)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7">
        <f t="shared" si="22"/>
        <v>184.91304347826087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0"/>
        <v>42250.208333333328</v>
      </c>
      <c r="O359" s="10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_xlfn.TEXTSPLIT(R359,"/",,FALSE,1)</f>
        <v>games</v>
      </c>
      <c r="T359" t="str">
        <v>video games</v>
      </c>
    </row>
    <row r="360" spans="1:20" ht="17" hidden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7">
        <f t="shared" si="22"/>
        <v>11.814432989690722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0"/>
        <v>43322.208333333328</v>
      </c>
      <c r="O360" s="10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_xlfn.TEXTSPLIT(R360,"/",,FALSE,1)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7">
        <f t="shared" si="22"/>
        <v>298.7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0"/>
        <v>40782.208333333336</v>
      </c>
      <c r="O361" s="10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_xlfn.TEXTSPLIT(R361,"/",,FALSE,1)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7">
        <f t="shared" si="22"/>
        <v>226.35175879396985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0"/>
        <v>40544.25</v>
      </c>
      <c r="O362" s="10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_xlfn.TEXTSPLIT(R362,"/",,FALSE,1)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7">
        <f t="shared" si="22"/>
        <v>173.56363636363636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0"/>
        <v>43015.208333333328</v>
      </c>
      <c r="O363" s="10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_xlfn.TEXTSPLIT(R363,"/",,FALSE,1)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7">
        <f t="shared" si="22"/>
        <v>371.75675675675677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0"/>
        <v>40570.25</v>
      </c>
      <c r="O364" s="10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_xlfn.TEXTSPLIT(R364,"/",,FALSE,1)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7">
        <f t="shared" si="22"/>
        <v>160.19230769230771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0"/>
        <v>40904.25</v>
      </c>
      <c r="O365" s="10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_xlfn.TEXTSPLIT(R365,"/",,FALSE,1)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7">
        <f t="shared" si="22"/>
        <v>1616.3333333333335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0"/>
        <v>43164.25</v>
      </c>
      <c r="O366" s="10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_xlfn.TEXTSPLIT(R366,"/",,FALSE,1)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7">
        <f t="shared" si="22"/>
        <v>733.4375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0"/>
        <v>42733.25</v>
      </c>
      <c r="O367" s="10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_xlfn.TEXTSPLIT(R367,"/",,FALSE,1)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7">
        <f t="shared" si="22"/>
        <v>592.11111111111109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0"/>
        <v>40546.25</v>
      </c>
      <c r="O368" s="10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_xlfn.TEXTSPLIT(R368,"/",,FALSE,1)</f>
        <v>theater</v>
      </c>
      <c r="T368" t="str">
        <v>plays</v>
      </c>
    </row>
    <row r="369" spans="1:20" ht="17" hidden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7">
        <f t="shared" si="22"/>
        <v>18.888888888888889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0"/>
        <v>41930.208333333336</v>
      </c>
      <c r="O369" s="10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_xlfn.TEXTSPLIT(R369,"/",,FALSE,1)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7">
        <f t="shared" si="22"/>
        <v>276.80769230769232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0"/>
        <v>40464.208333333336</v>
      </c>
      <c r="O370" s="10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_xlfn.TEXTSPLIT(R370,"/",,FALSE,1)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7">
        <f t="shared" si="22"/>
        <v>273.01851851851848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0"/>
        <v>41308.25</v>
      </c>
      <c r="O371" s="10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_xlfn.TEXTSPLIT(R371,"/",,FALSE,1)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7">
        <f t="shared" si="22"/>
        <v>159.36331255565449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0"/>
        <v>43570.208333333328</v>
      </c>
      <c r="O372" s="10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_xlfn.TEXTSPLIT(R372,"/",,FALSE,1)</f>
        <v>theater</v>
      </c>
      <c r="T372" t="str">
        <v>plays</v>
      </c>
    </row>
    <row r="373" spans="1:20" ht="17" hidden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7">
        <f t="shared" si="22"/>
        <v>67.869978858350947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0"/>
        <v>42043.25</v>
      </c>
      <c r="O373" s="10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_xlfn.TEXTSPLIT(R373,"/",,FALSE,1)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7">
        <f t="shared" si="22"/>
        <v>1591.5555555555554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0"/>
        <v>42012.25</v>
      </c>
      <c r="O374" s="10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_xlfn.TEXTSPLIT(R374,"/",,FALSE,1)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7">
        <f t="shared" si="22"/>
        <v>730.18222222222221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0"/>
        <v>42964.208333333328</v>
      </c>
      <c r="O375" s="10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_xlfn.TEXTSPLIT(R375,"/",,FALSE,1)</f>
        <v>theater</v>
      </c>
      <c r="T375" t="str">
        <v>plays</v>
      </c>
    </row>
    <row r="376" spans="1:20" ht="34" hidden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7">
        <f t="shared" si="22"/>
        <v>13.185782556750297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0"/>
        <v>43476.25</v>
      </c>
      <c r="O376" s="10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_xlfn.TEXTSPLIT(R376,"/",,FALSE,1)</f>
        <v>film &amp; video</v>
      </c>
      <c r="T376" t="str">
        <v>documentary</v>
      </c>
    </row>
    <row r="377" spans="1:20" ht="34" hidden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7">
        <f t="shared" si="22"/>
        <v>54.777777777777779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0"/>
        <v>42293.208333333328</v>
      </c>
      <c r="O377" s="10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_xlfn.TEXTSPLIT(R377,"/",,FALSE,1)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7">
        <f t="shared" si="22"/>
        <v>361.02941176470591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0"/>
        <v>41826.208333333336</v>
      </c>
      <c r="O378" s="10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_xlfn.TEXTSPLIT(R378,"/",,FALSE,1)</f>
        <v>music</v>
      </c>
      <c r="T378" t="str">
        <v>rock</v>
      </c>
    </row>
    <row r="379" spans="1:20" ht="17" hidden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7">
        <f t="shared" si="22"/>
        <v>10.257545271629779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0"/>
        <v>43760.208333333328</v>
      </c>
      <c r="O379" s="10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_xlfn.TEXTSPLIT(R379,"/",,FALSE,1)</f>
        <v>theater</v>
      </c>
      <c r="T379" t="str">
        <v>plays</v>
      </c>
    </row>
    <row r="380" spans="1:20" ht="17" hidden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7">
        <f t="shared" si="22"/>
        <v>13.962962962962964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0"/>
        <v>43241.208333333328</v>
      </c>
      <c r="O380" s="10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_xlfn.TEXTSPLIT(R380,"/",,FALSE,1)</f>
        <v>film &amp; video</v>
      </c>
      <c r="T380" t="str">
        <v>documentary</v>
      </c>
    </row>
    <row r="381" spans="1:20" ht="17" hidden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7">
        <f t="shared" si="22"/>
        <v>40.444444444444443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0"/>
        <v>40843.208333333336</v>
      </c>
      <c r="O381" s="10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_xlfn.TEXTSPLIT(R381,"/",,FALSE,1)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7">
        <f t="shared" si="22"/>
        <v>160.32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0"/>
        <v>41448.208333333336</v>
      </c>
      <c r="O382" s="10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_xlfn.TEXTSPLIT(R382,"/",,FALSE,1)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7">
        <f t="shared" si="22"/>
        <v>183.9433962264151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0"/>
        <v>42163.208333333328</v>
      </c>
      <c r="O383" s="10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_xlfn.TEXTSPLIT(R383,"/",,FALSE,1)</f>
        <v>theater</v>
      </c>
      <c r="T383" t="str">
        <v>plays</v>
      </c>
    </row>
    <row r="384" spans="1:20" ht="34" hidden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7">
        <f t="shared" si="22"/>
        <v>63.769230769230766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0"/>
        <v>43024.208333333328</v>
      </c>
      <c r="O384" s="10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_xlfn.TEXTSPLIT(R384,"/",,FALSE,1)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7">
        <f t="shared" si="22"/>
        <v>225.38095238095238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0"/>
        <v>43509.25</v>
      </c>
      <c r="O385" s="10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_xlfn.TEXTSPLIT(R385,"/",,FALSE,1)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7">
        <f t="shared" si="22"/>
        <v>172.00961538461539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ref="N386:N449" si="24">(((L386/60)/60)/24)+DATE(1970,1,1)</f>
        <v>42776.25</v>
      </c>
      <c r="O386" s="10">
        <f t="shared" ref="O386:O449" si="25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_xlfn.TEXTSPLIT(R386,"/",,FALSE,1)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7">
        <f t="shared" ref="G387:G450" si="26">(E387/D387)*100</f>
        <v>146.16709511568124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si="24"/>
        <v>43553.208333333328</v>
      </c>
      <c r="O387" s="10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_xlfn.TEXTSPLIT(R387,"/",,FALSE,1)</f>
        <v>publishing</v>
      </c>
      <c r="T387" t="str">
        <v>nonfiction</v>
      </c>
    </row>
    <row r="388" spans="1:20" ht="34" hidden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7">
        <f t="shared" si="26"/>
        <v>76.42361623616236</v>
      </c>
      <c r="H388">
        <v>1068</v>
      </c>
      <c r="I388" s="5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4"/>
        <v>40355.208333333336</v>
      </c>
      <c r="O388" s="10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_xlfn.TEXTSPLIT(R388,"/",,FALSE,1)</f>
        <v>theater</v>
      </c>
      <c r="T388" t="str">
        <v>plays</v>
      </c>
    </row>
    <row r="389" spans="1:20" ht="17" hidden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7">
        <f t="shared" si="26"/>
        <v>39.261467889908261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4"/>
        <v>41072.208333333336</v>
      </c>
      <c r="O389" s="10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_xlfn.TEXTSPLIT(R389,"/",,FALSE,1)</f>
        <v>technology</v>
      </c>
      <c r="T389" t="str">
        <v>wearables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7">
        <f t="shared" si="26"/>
        <v>11.270034843205574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4"/>
        <v>40912.25</v>
      </c>
      <c r="O390" s="10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_xlfn.TEXTSPLIT(R390,"/",,FALSE,1)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7">
        <f t="shared" si="26"/>
        <v>122.11084337349398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4"/>
        <v>40479.208333333336</v>
      </c>
      <c r="O391" s="10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_xlfn.TEXTSPLIT(R391,"/",,FALSE,1)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7">
        <f t="shared" si="26"/>
        <v>186.54166666666669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4"/>
        <v>41530.208333333336</v>
      </c>
      <c r="O392" s="10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_xlfn.TEXTSPLIT(R392,"/",,FALSE,1)</f>
        <v>photography</v>
      </c>
      <c r="T392" t="str">
        <v>photography books</v>
      </c>
    </row>
    <row r="393" spans="1:20" ht="17" hidden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7">
        <f t="shared" si="26"/>
        <v>7.2731788079470201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4"/>
        <v>41653.25</v>
      </c>
      <c r="O393" s="10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_xlfn.TEXTSPLIT(R393,"/",,FALSE,1)</f>
        <v>publishing</v>
      </c>
      <c r="T393" t="str">
        <v>nonfiction</v>
      </c>
    </row>
    <row r="394" spans="1:20" ht="34" hidden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7">
        <f t="shared" si="26"/>
        <v>65.642371234207957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4"/>
        <v>40549.25</v>
      </c>
      <c r="O394" s="10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_xlfn.TEXTSPLIT(R394,"/",,FALSE,1)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7">
        <f t="shared" si="26"/>
        <v>228.96178343949046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4"/>
        <v>42933.208333333328</v>
      </c>
      <c r="O395" s="10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_xlfn.TEXTSPLIT(R395,"/",,FALSE,1)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7">
        <f t="shared" si="26"/>
        <v>469.37499999999994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4"/>
        <v>41484.208333333336</v>
      </c>
      <c r="O396" s="10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_xlfn.TEXTSPLIT(R396,"/",,FALSE,1)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7">
        <f t="shared" si="26"/>
        <v>130.11267605633802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4"/>
        <v>40885.25</v>
      </c>
      <c r="O397" s="10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_xlfn.TEXTSPLIT(R397,"/",,FALSE,1)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7">
        <f t="shared" si="26"/>
        <v>167.05422993492408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4"/>
        <v>43378.208333333328</v>
      </c>
      <c r="O398" s="10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_xlfn.TEXTSPLIT(R398,"/",,FALSE,1)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7">
        <f t="shared" si="26"/>
        <v>173.8641975308642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4"/>
        <v>41417.208333333336</v>
      </c>
      <c r="O399" s="10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_xlfn.TEXTSPLIT(R399,"/",,FALSE,1)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7">
        <f t="shared" si="26"/>
        <v>717.76470588235293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4"/>
        <v>43228.208333333328</v>
      </c>
      <c r="O400" s="10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_xlfn.TEXTSPLIT(R400,"/",,FALSE,1)</f>
        <v>film &amp; video</v>
      </c>
      <c r="T400" t="str">
        <v>animation</v>
      </c>
    </row>
    <row r="401" spans="1:20" ht="17" hidden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7">
        <f t="shared" si="26"/>
        <v>63.850976361767728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4"/>
        <v>40576.25</v>
      </c>
      <c r="O401" s="10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_xlfn.TEXTSPLIT(R401,"/",,FALSE,1)</f>
        <v>music</v>
      </c>
      <c r="T401" t="str">
        <v>indie rock</v>
      </c>
    </row>
    <row r="402" spans="1:20" ht="34" hidden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7">
        <f t="shared" si="26"/>
        <v>2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4"/>
        <v>41502.208333333336</v>
      </c>
      <c r="O402" s="10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_xlfn.TEXTSPLIT(R402,"/",,FALSE,1)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7">
        <f t="shared" si="26"/>
        <v>1530.2222222222222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4"/>
        <v>43765.208333333328</v>
      </c>
      <c r="O403" s="10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_xlfn.TEXTSPLIT(R403,"/",,FALSE,1)</f>
        <v>theater</v>
      </c>
      <c r="T403" t="str">
        <v>plays</v>
      </c>
    </row>
    <row r="404" spans="1:20" ht="17" hidden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7">
        <f t="shared" si="26"/>
        <v>40.356164383561641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4"/>
        <v>40914.25</v>
      </c>
      <c r="O404" s="10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_xlfn.TEXTSPLIT(R404,"/",,FALSE,1)</f>
        <v>film &amp; video</v>
      </c>
      <c r="T404" t="str">
        <v>shorts</v>
      </c>
    </row>
    <row r="405" spans="1:20" ht="17" hidden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7">
        <f t="shared" si="26"/>
        <v>86.220633299284984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4"/>
        <v>40310.208333333336</v>
      </c>
      <c r="O405" s="10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_xlfn.TEXTSPLIT(R405,"/",,FALSE,1)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7">
        <f t="shared" si="26"/>
        <v>315.58486707566465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4"/>
        <v>43053.25</v>
      </c>
      <c r="O406" s="10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_xlfn.TEXTSPLIT(R406,"/",,FALSE,1)</f>
        <v>theater</v>
      </c>
      <c r="T406" t="str">
        <v>plays</v>
      </c>
    </row>
    <row r="407" spans="1:20" ht="17" hidden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7">
        <f t="shared" si="26"/>
        <v>89.618243243243242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4"/>
        <v>43255.208333333328</v>
      </c>
      <c r="O407" s="10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_xlfn.TEXTSPLIT(R407,"/",,FALSE,1)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7">
        <f t="shared" si="26"/>
        <v>182.14503816793894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4"/>
        <v>41304.25</v>
      </c>
      <c r="O408" s="10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_xlfn.TEXTSPLIT(R408,"/",,FALSE,1)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7">
        <f t="shared" si="26"/>
        <v>355.88235294117646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4"/>
        <v>43751.208333333328</v>
      </c>
      <c r="O409" s="10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_xlfn.TEXTSPLIT(R409,"/",,FALSE,1)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7">
        <f t="shared" si="26"/>
        <v>131.83695652173913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4"/>
        <v>42541.208333333328</v>
      </c>
      <c r="O410" s="10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_xlfn.TEXTSPLIT(R410,"/",,FALSE,1)</f>
        <v>film &amp; video</v>
      </c>
      <c r="T410" t="str">
        <v>documentary</v>
      </c>
    </row>
    <row r="411" spans="1:20" ht="17" hidden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7">
        <f t="shared" si="26"/>
        <v>46.315634218289084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4"/>
        <v>42843.208333333328</v>
      </c>
      <c r="O411" s="10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_xlfn.TEXTSPLIT(R411,"/",,FALSE,1)</f>
        <v>music</v>
      </c>
      <c r="T411" t="str">
        <v>rock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7">
        <f t="shared" si="26"/>
        <v>36.132726089785294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4"/>
        <v>42122.208333333328</v>
      </c>
      <c r="O412" s="10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_xlfn.TEXTSPLIT(R412,"/",,FALSE,1)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7">
        <f t="shared" si="26"/>
        <v>104.62820512820512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4"/>
        <v>42884.208333333328</v>
      </c>
      <c r="O413" s="10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_xlfn.TEXTSPLIT(R413,"/",,FALSE,1)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7">
        <f t="shared" si="26"/>
        <v>668.85714285714289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4"/>
        <v>41642.25</v>
      </c>
      <c r="O414" s="10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_xlfn.TEXTSPLIT(R414,"/",,FALSE,1)</f>
        <v>publishing</v>
      </c>
      <c r="T414" t="str">
        <v>fiction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7">
        <f t="shared" si="26"/>
        <v>62.072823218997364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4"/>
        <v>43431.25</v>
      </c>
      <c r="O415" s="10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_xlfn.TEXTSPLIT(R415,"/",,FALSE,1)</f>
        <v>film &amp; video</v>
      </c>
      <c r="T415" t="str">
        <v>animation</v>
      </c>
    </row>
    <row r="416" spans="1:20" ht="17" hidden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7">
        <f t="shared" si="26"/>
        <v>84.699787460148784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4"/>
        <v>40288.208333333336</v>
      </c>
      <c r="O416" s="10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_xlfn.TEXTSPLIT(R416,"/",,FALSE,1)</f>
        <v>food</v>
      </c>
      <c r="T416" t="str">
        <v>food trucks</v>
      </c>
    </row>
    <row r="417" spans="1:20" ht="17" hidden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7">
        <f t="shared" si="26"/>
        <v>11.059030837004405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4"/>
        <v>40921.25</v>
      </c>
      <c r="O417" s="10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_xlfn.TEXTSPLIT(R417,"/",,FALSE,1)</f>
        <v>theater</v>
      </c>
      <c r="T417" t="str">
        <v>plays</v>
      </c>
    </row>
    <row r="418" spans="1:20" ht="34" hidden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7">
        <f t="shared" si="26"/>
        <v>43.838781575037146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4"/>
        <v>40560.25</v>
      </c>
      <c r="O418" s="10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_xlfn.TEXTSPLIT(R418,"/",,FALSE,1)</f>
        <v>film &amp; video</v>
      </c>
      <c r="T418" t="str">
        <v>documentary</v>
      </c>
    </row>
    <row r="419" spans="1:20" ht="17" hidden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7">
        <f t="shared" si="26"/>
        <v>55.470588235294116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4"/>
        <v>43407.208333333328</v>
      </c>
      <c r="O419" s="10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_xlfn.TEXTSPLIT(R419,"/",,FALSE,1)</f>
        <v>theater</v>
      </c>
      <c r="T419" t="str">
        <v>plays</v>
      </c>
    </row>
    <row r="420" spans="1:20" ht="17" hidden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7">
        <f t="shared" si="26"/>
        <v>57.399511301160658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4"/>
        <v>41035.208333333336</v>
      </c>
      <c r="O420" s="10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_xlfn.TEXTSPLIT(R420,"/",,FALSE,1)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7">
        <f t="shared" si="26"/>
        <v>123.43497363796135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4"/>
        <v>40899.25</v>
      </c>
      <c r="O421" s="10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_xlfn.TEXTSPLIT(R421,"/",,FALSE,1)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7">
        <f t="shared" si="26"/>
        <v>128.46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4"/>
        <v>42911.208333333328</v>
      </c>
      <c r="O422" s="10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_xlfn.TEXTSPLIT(R422,"/",,FALSE,1)</f>
        <v>theater</v>
      </c>
      <c r="T422" t="str">
        <v>plays</v>
      </c>
    </row>
    <row r="423" spans="1:20" ht="17" hidden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7">
        <f t="shared" si="26"/>
        <v>63.989361702127653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4"/>
        <v>42915.208333333328</v>
      </c>
      <c r="O423" s="10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_xlfn.TEXTSPLIT(R423,"/",,FALSE,1)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7">
        <f t="shared" si="26"/>
        <v>127.29885057471265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4"/>
        <v>40285.208333333336</v>
      </c>
      <c r="O424" s="10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_xlfn.TEXTSPLIT(R424,"/",,FALSE,1)</f>
        <v>theater</v>
      </c>
      <c r="T424" t="str">
        <v>plays</v>
      </c>
    </row>
    <row r="425" spans="1:20" ht="17" hidden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7">
        <f t="shared" si="26"/>
        <v>10.638024357239512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4"/>
        <v>40808.208333333336</v>
      </c>
      <c r="O425" s="10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_xlfn.TEXTSPLIT(R425,"/",,FALSE,1)</f>
        <v>food</v>
      </c>
      <c r="T425" t="str">
        <v>food trucks</v>
      </c>
    </row>
    <row r="426" spans="1:20" ht="17" hidden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7">
        <f t="shared" si="26"/>
        <v>40.470588235294116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4"/>
        <v>43208.208333333328</v>
      </c>
      <c r="O426" s="10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_xlfn.TEXTSPLIT(R426,"/",,FALSE,1)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7">
        <f t="shared" si="26"/>
        <v>287.66666666666663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4"/>
        <v>42213.208333333328</v>
      </c>
      <c r="O427" s="10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_xlfn.TEXTSPLIT(R427,"/",,FALSE,1)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7">
        <f t="shared" si="26"/>
        <v>572.94444444444446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4"/>
        <v>41332.25</v>
      </c>
      <c r="O428" s="10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_xlfn.TEXTSPLIT(R428,"/",,FALSE,1)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7">
        <f t="shared" si="26"/>
        <v>112.90429799426933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4"/>
        <v>41895.208333333336</v>
      </c>
      <c r="O429" s="10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_xlfn.TEXTSPLIT(R429,"/",,FALSE,1)</f>
        <v>theater</v>
      </c>
      <c r="T429" t="str">
        <v>plays</v>
      </c>
    </row>
    <row r="430" spans="1:20" ht="17" hidden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7">
        <f t="shared" si="26"/>
        <v>46.387573964497044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4"/>
        <v>40585.25</v>
      </c>
      <c r="O430" s="10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_xlfn.TEXTSPLIT(R430,"/",,FALSE,1)</f>
        <v>film &amp; video</v>
      </c>
      <c r="T430" t="str">
        <v>animation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7">
        <f t="shared" si="26"/>
        <v>90.675916230366497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4"/>
        <v>41680.25</v>
      </c>
      <c r="O431" s="10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_xlfn.TEXTSPLIT(R431,"/",,FALSE,1)</f>
        <v>photography</v>
      </c>
      <c r="T431" t="str">
        <v>photography books</v>
      </c>
    </row>
    <row r="432" spans="1:20" ht="34" hidden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7">
        <f t="shared" si="26"/>
        <v>67.740740740740748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4"/>
        <v>43737.208333333328</v>
      </c>
      <c r="O432" s="10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_xlfn.TEXTSPLIT(R432,"/",,FALSE,1)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7">
        <f t="shared" si="26"/>
        <v>192.49019607843135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4"/>
        <v>43273.208333333328</v>
      </c>
      <c r="O433" s="10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_xlfn.TEXTSPLIT(R433,"/",,FALSE,1)</f>
        <v>theater</v>
      </c>
      <c r="T433" t="str">
        <v>plays</v>
      </c>
    </row>
    <row r="434" spans="1:20" ht="17" hidden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7">
        <f t="shared" si="26"/>
        <v>82.714285714285722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4"/>
        <v>41761.208333333336</v>
      </c>
      <c r="O434" s="10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_xlfn.TEXTSPLIT(R434,"/",,FALSE,1)</f>
        <v>theater</v>
      </c>
      <c r="T434" t="str">
        <v>plays</v>
      </c>
    </row>
    <row r="435" spans="1:20" ht="17" hidden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7">
        <f t="shared" si="26"/>
        <v>54.163920922570021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4"/>
        <v>41603.25</v>
      </c>
      <c r="O435" s="10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_xlfn.TEXTSPLIT(R435,"/",,FALSE,1)</f>
        <v>film &amp; video</v>
      </c>
      <c r="T435" t="str">
        <v>documentary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7">
        <f t="shared" si="26"/>
        <v>16.722222222222221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4"/>
        <v>42705.25</v>
      </c>
      <c r="O436" s="10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_xlfn.TEXTSPLIT(R436,"/",,FALSE,1)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7">
        <f t="shared" si="26"/>
        <v>116.87664041994749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4"/>
        <v>41988.25</v>
      </c>
      <c r="O437" s="10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_xlfn.TEXTSPLIT(R437,"/",,FALSE,1)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7">
        <f t="shared" si="26"/>
        <v>1052.1538461538462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4"/>
        <v>43575.208333333328</v>
      </c>
      <c r="O438" s="10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_xlfn.TEXTSPLIT(R438,"/",,FALSE,1)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7">
        <f t="shared" si="26"/>
        <v>123.07407407407408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4"/>
        <v>42260.208333333328</v>
      </c>
      <c r="O439" s="10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_xlfn.TEXTSPLIT(R439,"/",,FALSE,1)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7">
        <f t="shared" si="26"/>
        <v>178.63855421686748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4"/>
        <v>41337.25</v>
      </c>
      <c r="O440" s="10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_xlfn.TEXTSPLIT(R440,"/",,FALSE,1)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7">
        <f t="shared" si="26"/>
        <v>355.28169014084506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4"/>
        <v>42680.208333333328</v>
      </c>
      <c r="O441" s="10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_xlfn.TEXTSPLIT(R441,"/",,FALSE,1)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7">
        <f t="shared" si="26"/>
        <v>161.90634146341463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4"/>
        <v>42916.208333333328</v>
      </c>
      <c r="O442" s="10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_xlfn.TEXTSPLIT(R442,"/",,FALSE,1)</f>
        <v>film &amp; video</v>
      </c>
      <c r="T442" t="str">
        <v>television</v>
      </c>
    </row>
    <row r="443" spans="1:20" ht="17" hidden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7">
        <f t="shared" si="26"/>
        <v>24.914285714285715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4"/>
        <v>41025.208333333336</v>
      </c>
      <c r="O443" s="10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_xlfn.TEXTSPLIT(R443,"/",,FALSE,1)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7">
        <f t="shared" si="26"/>
        <v>198.72222222222223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4"/>
        <v>42980.208333333328</v>
      </c>
      <c r="O444" s="10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_xlfn.TEXTSPLIT(R444,"/",,FALSE,1)</f>
        <v>theater</v>
      </c>
      <c r="T444" t="str">
        <v>plays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7">
        <f t="shared" si="26"/>
        <v>34.752688172043008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4"/>
        <v>40451.208333333336</v>
      </c>
      <c r="O445" s="10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_xlfn.TEXTSPLIT(R445,"/",,FALSE,1)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7">
        <f t="shared" si="26"/>
        <v>176.41935483870967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4"/>
        <v>40748.208333333336</v>
      </c>
      <c r="O446" s="10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_xlfn.TEXTSPLIT(R446,"/",,FALSE,1)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7">
        <f t="shared" si="26"/>
        <v>511.38095238095235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4"/>
        <v>40515.25</v>
      </c>
      <c r="O447" s="10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_xlfn.TEXTSPLIT(R447,"/",,FALSE,1)</f>
        <v>theater</v>
      </c>
      <c r="T447" t="str">
        <v>plays</v>
      </c>
    </row>
    <row r="448" spans="1:20" ht="17" hidden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7">
        <f t="shared" si="26"/>
        <v>82.044117647058826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4"/>
        <v>41261.25</v>
      </c>
      <c r="O448" s="10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_xlfn.TEXTSPLIT(R448,"/",,FALSE,1)</f>
        <v>technology</v>
      </c>
      <c r="T448" t="str">
        <v>wearables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7">
        <f t="shared" si="26"/>
        <v>24.326030927835053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4"/>
        <v>43088.25</v>
      </c>
      <c r="O449" s="10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_xlfn.TEXTSPLIT(R449,"/",,FALSE,1)</f>
        <v>film &amp; video</v>
      </c>
      <c r="T449" t="str">
        <v>television</v>
      </c>
    </row>
    <row r="450" spans="1:20" ht="17" hidden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7">
        <f t="shared" si="26"/>
        <v>50.482758620689658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ref="N450:N513" si="28">(((L450/60)/60)/24)+DATE(1970,1,1)</f>
        <v>41378.208333333336</v>
      </c>
      <c r="O450" s="10">
        <f t="shared" ref="O450:O513" si="29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_xlfn.TEXTSPLIT(R450,"/",,FALSE,1)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7">
        <f t="shared" ref="G451:G514" si="30">(E451/D451)*100</f>
        <v>967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si="28"/>
        <v>43530.25</v>
      </c>
      <c r="O451" s="10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_xlfn.TEXTSPLIT(R451,"/",,FALSE,1)</f>
        <v>games</v>
      </c>
      <c r="T451" t="str">
        <v>video games</v>
      </c>
    </row>
    <row r="452" spans="1:20" ht="17" hidden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7">
        <f t="shared" si="30"/>
        <v>4</v>
      </c>
      <c r="H452">
        <v>1</v>
      </c>
      <c r="I452" s="5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8"/>
        <v>43394.208333333328</v>
      </c>
      <c r="O452" s="10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_xlfn.TEXTSPLIT(R452,"/",,FALSE,1)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7">
        <f t="shared" si="30"/>
        <v>122.84501347708894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8"/>
        <v>42935.208333333328</v>
      </c>
      <c r="O453" s="10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_xlfn.TEXTSPLIT(R453,"/",,FALSE,1)</f>
        <v>music</v>
      </c>
      <c r="T453" t="str">
        <v>rock</v>
      </c>
    </row>
    <row r="454" spans="1:20" ht="34" hidden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7">
        <f t="shared" si="30"/>
        <v>63.4375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8"/>
        <v>40365.208333333336</v>
      </c>
      <c r="O454" s="10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_xlfn.TEXTSPLIT(R454,"/",,FALSE,1)</f>
        <v>film &amp; video</v>
      </c>
      <c r="T454" t="str">
        <v>drama</v>
      </c>
    </row>
    <row r="455" spans="1:20" ht="34" hidden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7">
        <f t="shared" si="30"/>
        <v>56.331688596491226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8"/>
        <v>42705.25</v>
      </c>
      <c r="O455" s="10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_xlfn.TEXTSPLIT(R455,"/",,FALSE,1)</f>
        <v>film &amp; video</v>
      </c>
      <c r="T455" t="str">
        <v>science fiction</v>
      </c>
    </row>
    <row r="456" spans="1:20" ht="17" hidden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7">
        <f t="shared" si="30"/>
        <v>44.074999999999996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8"/>
        <v>41568.208333333336</v>
      </c>
      <c r="O456" s="10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_xlfn.TEXTSPLIT(R456,"/",,FALSE,1)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7">
        <f t="shared" si="30"/>
        <v>118.37253218884121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8"/>
        <v>40809.208333333336</v>
      </c>
      <c r="O457" s="10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_xlfn.TEXTSPLIT(R457,"/",,FALSE,1)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7">
        <f t="shared" si="30"/>
        <v>104.1243169398907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8"/>
        <v>43141.25</v>
      </c>
      <c r="O458" s="10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_xlfn.TEXTSPLIT(R458,"/",,FALSE,1)</f>
        <v>music</v>
      </c>
      <c r="T458" t="str">
        <v>indie rock</v>
      </c>
    </row>
    <row r="459" spans="1:20" ht="17" hidden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7">
        <f t="shared" si="30"/>
        <v>26.640000000000004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8"/>
        <v>42657.208333333328</v>
      </c>
      <c r="O459" s="10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_xlfn.TEXTSPLIT(R459,"/",,FALSE,1)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7">
        <f t="shared" si="30"/>
        <v>351.20118343195264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8"/>
        <v>40265.208333333336</v>
      </c>
      <c r="O460" s="10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_xlfn.TEXTSPLIT(R460,"/",,FALSE,1)</f>
        <v>theater</v>
      </c>
      <c r="T460" t="str">
        <v>plays</v>
      </c>
    </row>
    <row r="461" spans="1:20" ht="17" hidden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7">
        <f t="shared" si="30"/>
        <v>90.063492063492063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8"/>
        <v>42001.25</v>
      </c>
      <c r="O461" s="10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_xlfn.TEXTSPLIT(R461,"/",,FALSE,1)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7">
        <f t="shared" si="30"/>
        <v>171.625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8"/>
        <v>40399.208333333336</v>
      </c>
      <c r="O462" s="10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_xlfn.TEXTSPLIT(R462,"/",,FALSE,1)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7">
        <f t="shared" si="30"/>
        <v>141.04655870445345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8"/>
        <v>41757.208333333336</v>
      </c>
      <c r="O463" s="10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_xlfn.TEXTSPLIT(R463,"/",,FALSE,1)</f>
        <v>film &amp; video</v>
      </c>
      <c r="T463" t="str">
        <v>drama</v>
      </c>
    </row>
    <row r="464" spans="1:20" ht="17" hidden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7">
        <f t="shared" si="30"/>
        <v>30.57944915254237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8"/>
        <v>41304.25</v>
      </c>
      <c r="O464" s="10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_xlfn.TEXTSPLIT(R464,"/",,FALSE,1)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7">
        <f t="shared" si="30"/>
        <v>108.16455696202532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8"/>
        <v>41639.25</v>
      </c>
      <c r="O465" s="10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_xlfn.TEXTSPLIT(R465,"/",,FALSE,1)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7">
        <f t="shared" si="30"/>
        <v>133.45505617977528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8"/>
        <v>43142.25</v>
      </c>
      <c r="O466" s="10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_xlfn.TEXTSPLIT(R466,"/",,FALSE,1)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7">
        <f t="shared" si="30"/>
        <v>187.85106382978722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8"/>
        <v>43127.25</v>
      </c>
      <c r="O467" s="10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_xlfn.TEXTSPLIT(R467,"/",,FALSE,1)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7">
        <f t="shared" si="30"/>
        <v>332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8"/>
        <v>41409.208333333336</v>
      </c>
      <c r="O468" s="10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_xlfn.TEXTSPLIT(R468,"/",,FALSE,1)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7">
        <f t="shared" si="30"/>
        <v>575.21428571428578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8"/>
        <v>42331.25</v>
      </c>
      <c r="O469" s="10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_xlfn.TEXTSPLIT(R469,"/",,FALSE,1)</f>
        <v>technology</v>
      </c>
      <c r="T469" t="str">
        <v>web</v>
      </c>
    </row>
    <row r="470" spans="1:20" ht="17" hidden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7">
        <f t="shared" si="30"/>
        <v>40.5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8"/>
        <v>43569.208333333328</v>
      </c>
      <c r="O470" s="10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_xlfn.TEXTSPLIT(R470,"/",,FALSE,1)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7">
        <f t="shared" si="30"/>
        <v>184.42857142857144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8"/>
        <v>42142.208333333328</v>
      </c>
      <c r="O471" s="10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_xlfn.TEXTSPLIT(R471,"/",,FALSE,1)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7">
        <f t="shared" si="30"/>
        <v>285.80555555555554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8"/>
        <v>42716.25</v>
      </c>
      <c r="O472" s="10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_xlfn.TEXTSPLIT(R472,"/",,FALSE,1)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7">
        <f t="shared" si="30"/>
        <v>319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8"/>
        <v>41031.208333333336</v>
      </c>
      <c r="O473" s="10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_xlfn.TEXTSPLIT(R473,"/",,FALSE,1)</f>
        <v>food</v>
      </c>
      <c r="T473" t="str">
        <v>food trucks</v>
      </c>
    </row>
    <row r="474" spans="1:20" ht="34" hidden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7">
        <f t="shared" si="30"/>
        <v>39.234070221066318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8"/>
        <v>43535.208333333328</v>
      </c>
      <c r="O474" s="10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_xlfn.TEXTSPLIT(R474,"/",,FALSE,1)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7">
        <f t="shared" si="30"/>
        <v>178.14000000000001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8"/>
        <v>43277.208333333328</v>
      </c>
      <c r="O475" s="10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_xlfn.TEXTSPLIT(R475,"/",,FALSE,1)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7">
        <f t="shared" si="30"/>
        <v>365.15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8"/>
        <v>41989.25</v>
      </c>
      <c r="O476" s="10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_xlfn.TEXTSPLIT(R476,"/",,FALSE,1)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7">
        <f t="shared" si="30"/>
        <v>113.94594594594594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8"/>
        <v>41450.208333333336</v>
      </c>
      <c r="O477" s="10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_xlfn.TEXTSPLIT(R477,"/",,FALSE,1)</f>
        <v>publishing</v>
      </c>
      <c r="T477" t="str">
        <v>translations</v>
      </c>
    </row>
    <row r="478" spans="1:20" ht="34" hidden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7">
        <f t="shared" si="30"/>
        <v>29.828720626631856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8"/>
        <v>43322.208333333328</v>
      </c>
      <c r="O478" s="10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_xlfn.TEXTSPLIT(R478,"/",,FALSE,1)</f>
        <v>publishing</v>
      </c>
      <c r="T478" t="str">
        <v>fiction</v>
      </c>
    </row>
    <row r="479" spans="1:20" ht="17" hidden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7">
        <f t="shared" si="30"/>
        <v>54.270588235294113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8"/>
        <v>40720.208333333336</v>
      </c>
      <c r="O479" s="10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_xlfn.TEXTSPLIT(R479,"/",,FALSE,1)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7">
        <f t="shared" si="30"/>
        <v>236.34156976744185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8"/>
        <v>42072.208333333328</v>
      </c>
      <c r="O480" s="10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_xlfn.TEXTSPLIT(R480,"/",,FALSE,1)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7">
        <f t="shared" si="30"/>
        <v>512.91666666666663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8"/>
        <v>42945.208333333328</v>
      </c>
      <c r="O481" s="10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_xlfn.TEXTSPLIT(R481,"/",,FALSE,1)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7">
        <f t="shared" si="30"/>
        <v>100.65116279069768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8"/>
        <v>40248.25</v>
      </c>
      <c r="O482" s="10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_xlfn.TEXTSPLIT(R482,"/",,FALSE,1)</f>
        <v>photography</v>
      </c>
      <c r="T482" t="str">
        <v>photography books</v>
      </c>
    </row>
    <row r="483" spans="1:20" ht="34" hidden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7">
        <f t="shared" si="30"/>
        <v>81.348423194303152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8"/>
        <v>41913.208333333336</v>
      </c>
      <c r="O483" s="10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_xlfn.TEXTSPLIT(R483,"/",,FALSE,1)</f>
        <v>theater</v>
      </c>
      <c r="T483" t="str">
        <v>plays</v>
      </c>
    </row>
    <row r="484" spans="1:20" ht="34" hidden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7">
        <f t="shared" si="30"/>
        <v>16.404761904761905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8"/>
        <v>40963.25</v>
      </c>
      <c r="O484" s="10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_xlfn.TEXTSPLIT(R484,"/",,FALSE,1)</f>
        <v>publishing</v>
      </c>
      <c r="T484" t="str">
        <v>fiction</v>
      </c>
    </row>
    <row r="485" spans="1:20" ht="17" hidden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7">
        <f t="shared" si="30"/>
        <v>52.774617067833695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8"/>
        <v>43811.25</v>
      </c>
      <c r="O485" s="10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_xlfn.TEXTSPLIT(R485,"/",,FALSE,1)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7">
        <f t="shared" si="30"/>
        <v>260.20608108108109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8"/>
        <v>41855.208333333336</v>
      </c>
      <c r="O486" s="10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_xlfn.TEXTSPLIT(R486,"/",,FALSE,1)</f>
        <v>food</v>
      </c>
      <c r="T486" t="str">
        <v>food trucks</v>
      </c>
    </row>
    <row r="487" spans="1:20" ht="34" hidden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7">
        <f t="shared" si="30"/>
        <v>30.73289183222958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8"/>
        <v>43626.208333333328</v>
      </c>
      <c r="O487" s="10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_xlfn.TEXTSPLIT(R487,"/",,FALSE,1)</f>
        <v>theater</v>
      </c>
      <c r="T487" t="str">
        <v>plays</v>
      </c>
    </row>
    <row r="488" spans="1:20" ht="34" hidden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7">
        <f t="shared" si="30"/>
        <v>13.5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8"/>
        <v>43168.25</v>
      </c>
      <c r="O488" s="10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_xlfn.TEXTSPLIT(R488,"/",,FALSE,1)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7">
        <f t="shared" si="30"/>
        <v>178.62556663644605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8"/>
        <v>42845.208333333328</v>
      </c>
      <c r="O489" s="10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_xlfn.TEXTSPLIT(R489,"/",,FALSE,1)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7">
        <f t="shared" si="30"/>
        <v>220.0566037735849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8"/>
        <v>42403.25</v>
      </c>
      <c r="O490" s="10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_xlfn.TEXTSPLIT(R490,"/",,FALSE,1)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7">
        <f t="shared" si="30"/>
        <v>101.5108695652174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8"/>
        <v>40406.208333333336</v>
      </c>
      <c r="O491" s="10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_xlfn.TEXTSPLIT(R491,"/",,FALSE,1)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7">
        <f t="shared" si="30"/>
        <v>191.5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8"/>
        <v>43786.25</v>
      </c>
      <c r="O492" s="10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_xlfn.TEXTSPLIT(R492,"/",,FALSE,1)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7">
        <f t="shared" si="30"/>
        <v>305.34683098591546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8"/>
        <v>41456.208333333336</v>
      </c>
      <c r="O493" s="10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_xlfn.TEXTSPLIT(R493,"/",,FALSE,1)</f>
        <v>food</v>
      </c>
      <c r="T493" t="str">
        <v>food trucks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7">
        <f t="shared" si="30"/>
        <v>23.995287958115181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8"/>
        <v>40336.208333333336</v>
      </c>
      <c r="O494" s="10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_xlfn.TEXTSPLIT(R494,"/",,FALSE,1)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7">
        <f t="shared" si="30"/>
        <v>723.77777777777771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8"/>
        <v>43645.208333333328</v>
      </c>
      <c r="O495" s="10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_xlfn.TEXTSPLIT(R495,"/",,FALSE,1)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7">
        <f t="shared" si="30"/>
        <v>547.36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8"/>
        <v>40990.208333333336</v>
      </c>
      <c r="O496" s="10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_xlfn.TEXTSPLIT(R496,"/",,FALSE,1)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7">
        <f t="shared" si="30"/>
        <v>414.49999999999994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8"/>
        <v>41800.208333333336</v>
      </c>
      <c r="O497" s="10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_xlfn.TEXTSPLIT(R497,"/",,FALSE,1)</f>
        <v>theater</v>
      </c>
      <c r="T497" t="str">
        <v>plays</v>
      </c>
    </row>
    <row r="498" spans="1:20" ht="17" hidden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7">
        <f t="shared" si="30"/>
        <v>0.90696409140369971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8"/>
        <v>42876.208333333328</v>
      </c>
      <c r="O498" s="10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_xlfn.TEXTSPLIT(R498,"/",,FALSE,1)</f>
        <v>film &amp; video</v>
      </c>
      <c r="T498" t="str">
        <v>animation</v>
      </c>
    </row>
    <row r="499" spans="1:20" ht="17" hidden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7">
        <f t="shared" si="30"/>
        <v>34.173469387755098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8"/>
        <v>42724.25</v>
      </c>
      <c r="O499" s="10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_xlfn.TEXTSPLIT(R499,"/",,FALSE,1)</f>
        <v>technology</v>
      </c>
      <c r="T499" t="str">
        <v>wearables</v>
      </c>
    </row>
    <row r="500" spans="1:20" ht="17" hidden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7">
        <f t="shared" si="30"/>
        <v>23.948810754912099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8"/>
        <v>42005.25</v>
      </c>
      <c r="O500" s="10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_xlfn.TEXTSPLIT(R500,"/",,FALSE,1)</f>
        <v>technology</v>
      </c>
      <c r="T500" t="str">
        <v>web</v>
      </c>
    </row>
    <row r="501" spans="1:20" ht="34" hidden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7">
        <f t="shared" si="30"/>
        <v>48.072649572649574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8"/>
        <v>42444.208333333328</v>
      </c>
      <c r="O501" s="10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_xlfn.TEXTSPLIT(R501,"/",,FALSE,1)</f>
        <v>film &amp; video</v>
      </c>
      <c r="T501" t="str">
        <v>documentary</v>
      </c>
    </row>
    <row r="502" spans="1:20" ht="17" hidden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7">
        <f t="shared" si="30"/>
        <v>0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8"/>
        <v>41395.208333333336</v>
      </c>
      <c r="O502" s="10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_xlfn.TEXTSPLIT(R502,"/",,FALSE,1)</f>
        <v>theater</v>
      </c>
      <c r="T502" t="str">
        <v>plays</v>
      </c>
    </row>
    <row r="503" spans="1:20" ht="17" hidden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7">
        <f t="shared" si="30"/>
        <v>70.145182291666657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8"/>
        <v>41345.208333333336</v>
      </c>
      <c r="O503" s="10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_xlfn.TEXTSPLIT(R503,"/",,FALSE,1)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7">
        <f t="shared" si="30"/>
        <v>529.92307692307691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8"/>
        <v>41117.208333333336</v>
      </c>
      <c r="O504" s="10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_xlfn.TEXTSPLIT(R504,"/",,FALSE,1)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7">
        <f t="shared" si="30"/>
        <v>180.32549019607845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8"/>
        <v>42186.208333333328</v>
      </c>
      <c r="O505" s="10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_xlfn.TEXTSPLIT(R505,"/",,FALSE,1)</f>
        <v>film &amp; video</v>
      </c>
      <c r="T505" t="str">
        <v>drama</v>
      </c>
    </row>
    <row r="506" spans="1:20" ht="17" hidden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7">
        <f t="shared" si="30"/>
        <v>92.320000000000007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8"/>
        <v>42142.208333333328</v>
      </c>
      <c r="O506" s="10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_xlfn.TEXTSPLIT(R506,"/",,FALSE,1)</f>
        <v>music</v>
      </c>
      <c r="T506" t="str">
        <v>rock</v>
      </c>
    </row>
    <row r="507" spans="1:20" ht="17" hidden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7">
        <f t="shared" si="30"/>
        <v>13.901001112347053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8"/>
        <v>41341.25</v>
      </c>
      <c r="O507" s="10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_xlfn.TEXTSPLIT(R507,"/",,FALSE,1)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7">
        <f t="shared" si="30"/>
        <v>927.07777777777767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8"/>
        <v>43062.25</v>
      </c>
      <c r="O508" s="10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_xlfn.TEXTSPLIT(R508,"/",,FALSE,1)</f>
        <v>theater</v>
      </c>
      <c r="T508" t="str">
        <v>plays</v>
      </c>
    </row>
    <row r="509" spans="1:20" ht="34" hidden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7">
        <f t="shared" si="30"/>
        <v>39.857142857142861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8"/>
        <v>41373.208333333336</v>
      </c>
      <c r="O509" s="10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_xlfn.TEXTSPLIT(R509,"/",,FALSE,1)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7">
        <f t="shared" si="30"/>
        <v>112.22929936305732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8"/>
        <v>43310.208333333328</v>
      </c>
      <c r="O510" s="10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_xlfn.TEXTSPLIT(R510,"/",,FALSE,1)</f>
        <v>theater</v>
      </c>
      <c r="T510" t="str">
        <v>plays</v>
      </c>
    </row>
    <row r="511" spans="1:20" ht="17" hidden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7">
        <f t="shared" si="30"/>
        <v>70.925816023738875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8"/>
        <v>41034.208333333336</v>
      </c>
      <c r="O511" s="10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_xlfn.TEXTSPLIT(R511,"/",,FALSE,1)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7">
        <f t="shared" si="30"/>
        <v>119.08974358974358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8"/>
        <v>43251.208333333328</v>
      </c>
      <c r="O512" s="10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_xlfn.TEXTSPLIT(R512,"/",,FALSE,1)</f>
        <v>film &amp; video</v>
      </c>
      <c r="T512" t="str">
        <v>drama</v>
      </c>
    </row>
    <row r="513" spans="1:20" ht="17" hidden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7">
        <f t="shared" si="30"/>
        <v>24.017591339648174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8"/>
        <v>43671.208333333328</v>
      </c>
      <c r="O513" s="10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_xlfn.TEXTSPLIT(R513,"/",,FALSE,1)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7">
        <f t="shared" si="30"/>
        <v>139.31868131868131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ref="N514:N577" si="32">(((L514/60)/60)/24)+DATE(1970,1,1)</f>
        <v>41825.208333333336</v>
      </c>
      <c r="O514" s="10">
        <f t="shared" ref="O514:O577" si="33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_xlfn.TEXTSPLIT(R514,"/",,FALSE,1)</f>
        <v>games</v>
      </c>
      <c r="T514" t="str">
        <v>video games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7">
        <f t="shared" ref="G515:G578" si="34">(E515/D515)*100</f>
        <v>39.277108433734945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si="32"/>
        <v>40430.208333333336</v>
      </c>
      <c r="O515" s="10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_xlfn.TEXTSPLIT(R515,"/",,FALSE,1)</f>
        <v>film &amp; video</v>
      </c>
      <c r="T515" t="str">
        <v>television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7">
        <f t="shared" si="34"/>
        <v>22.439077144917089</v>
      </c>
      <c r="H516">
        <v>528</v>
      </c>
      <c r="I516" s="5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2"/>
        <v>41614.25</v>
      </c>
      <c r="O516" s="10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_xlfn.TEXTSPLIT(R516,"/",,FALSE,1)</f>
        <v>music</v>
      </c>
      <c r="T516" t="str">
        <v>rock</v>
      </c>
    </row>
    <row r="517" spans="1:20" ht="17" hidden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7">
        <f t="shared" si="34"/>
        <v>55.779069767441861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2"/>
        <v>40900.25</v>
      </c>
      <c r="O517" s="10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_xlfn.TEXTSPLIT(R517,"/",,FALSE,1)</f>
        <v>theater</v>
      </c>
      <c r="T517" t="str">
        <v>plays</v>
      </c>
    </row>
    <row r="518" spans="1:20" ht="17" hidden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7">
        <f t="shared" si="34"/>
        <v>42.523125996810208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2"/>
        <v>40396.208333333336</v>
      </c>
      <c r="O518" s="10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_xlfn.TEXTSPLIT(R518,"/",,FALSE,1)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7">
        <f t="shared" si="34"/>
        <v>112.00000000000001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2"/>
        <v>42860.208333333328</v>
      </c>
      <c r="O519" s="10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_xlfn.TEXTSPLIT(R519,"/",,FALSE,1)</f>
        <v>food</v>
      </c>
      <c r="T519" t="str">
        <v>food trucks</v>
      </c>
    </row>
    <row r="520" spans="1:20" ht="34" hidden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7">
        <f t="shared" si="34"/>
        <v>7.0681818181818183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2"/>
        <v>43154.25</v>
      </c>
      <c r="O520" s="10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_xlfn.TEXTSPLIT(R520,"/",,FALSE,1)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7">
        <f t="shared" si="34"/>
        <v>101.74563871693867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2"/>
        <v>42012.25</v>
      </c>
      <c r="O521" s="10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_xlfn.TEXTSPLIT(R521,"/",,FALSE,1)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7">
        <f t="shared" si="34"/>
        <v>425.75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2"/>
        <v>43574.208333333328</v>
      </c>
      <c r="O522" s="10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_xlfn.TEXTSPLIT(R522,"/",,FALSE,1)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7">
        <f t="shared" si="34"/>
        <v>145.53947368421052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2"/>
        <v>42605.208333333328</v>
      </c>
      <c r="O523" s="10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_xlfn.TEXTSPLIT(R523,"/",,FALSE,1)</f>
        <v>film &amp; video</v>
      </c>
      <c r="T523" t="str">
        <v>drama</v>
      </c>
    </row>
    <row r="524" spans="1:20" ht="34" hidden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7">
        <f t="shared" si="34"/>
        <v>32.453465346534657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2"/>
        <v>41093.208333333336</v>
      </c>
      <c r="O524" s="10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_xlfn.TEXTSPLIT(R524,"/",,FALSE,1)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7">
        <f t="shared" si="34"/>
        <v>700.33333333333326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2"/>
        <v>40241.25</v>
      </c>
      <c r="O525" s="10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_xlfn.TEXTSPLIT(R525,"/",,FALSE,1)</f>
        <v>film &amp; video</v>
      </c>
      <c r="T525" t="str">
        <v>shorts</v>
      </c>
    </row>
    <row r="526" spans="1:20" ht="17" hidden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7">
        <f t="shared" si="34"/>
        <v>83.904860392967933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2"/>
        <v>40294.208333333336</v>
      </c>
      <c r="O526" s="10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_xlfn.TEXTSPLIT(R526,"/",,FALSE,1)</f>
        <v>theater</v>
      </c>
      <c r="T526" t="str">
        <v>plays</v>
      </c>
    </row>
    <row r="527" spans="1:20" ht="34" hidden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7">
        <f t="shared" si="34"/>
        <v>84.19047619047619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2"/>
        <v>40505.25</v>
      </c>
      <c r="O527" s="10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_xlfn.TEXTSPLIT(R527,"/",,FALSE,1)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7">
        <f t="shared" si="34"/>
        <v>155.95180722891567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2"/>
        <v>42364.25</v>
      </c>
      <c r="O528" s="10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_xlfn.TEXTSPLIT(R528,"/",,FALSE,1)</f>
        <v>theater</v>
      </c>
      <c r="T528" t="str">
        <v>plays</v>
      </c>
    </row>
    <row r="529" spans="1:20" ht="17" hidden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7">
        <f t="shared" si="34"/>
        <v>99.619450317124731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2"/>
        <v>42405.25</v>
      </c>
      <c r="O529" s="10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_xlfn.TEXTSPLIT(R529,"/",,FALSE,1)</f>
        <v>film &amp; video</v>
      </c>
      <c r="T529" t="str">
        <v>animation</v>
      </c>
    </row>
    <row r="530" spans="1:20" ht="17" hidden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7">
        <f t="shared" si="34"/>
        <v>80.300000000000011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2"/>
        <v>41601.25</v>
      </c>
      <c r="O530" s="10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_xlfn.TEXTSPLIT(R530,"/",,FALSE,1)</f>
        <v>music</v>
      </c>
      <c r="T530" t="str">
        <v>indie rock</v>
      </c>
    </row>
    <row r="531" spans="1:20" ht="17" hidden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7">
        <f t="shared" si="34"/>
        <v>11.254901960784313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2"/>
        <v>41769.208333333336</v>
      </c>
      <c r="O531" s="10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_xlfn.TEXTSPLIT(R531,"/",,FALSE,1)</f>
        <v>games</v>
      </c>
      <c r="T531" t="str">
        <v>video games</v>
      </c>
    </row>
    <row r="532" spans="1:20" ht="34" hidden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7">
        <f t="shared" si="34"/>
        <v>91.740952380952379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2"/>
        <v>40421.208333333336</v>
      </c>
      <c r="O532" s="10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_xlfn.TEXTSPLIT(R532,"/",,FALSE,1)</f>
        <v>publishing</v>
      </c>
      <c r="T532" t="str">
        <v>fiction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7">
        <f t="shared" si="34"/>
        <v>95.521156936261391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2"/>
        <v>41589.25</v>
      </c>
      <c r="O533" s="10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_xlfn.TEXTSPLIT(R533,"/",,FALSE,1)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7">
        <f t="shared" si="34"/>
        <v>502.87499999999994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2"/>
        <v>43125.25</v>
      </c>
      <c r="O534" s="10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_xlfn.TEXTSPLIT(R534,"/",,FALSE,1)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7">
        <f t="shared" si="34"/>
        <v>159.24394463667818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2"/>
        <v>41479.208333333336</v>
      </c>
      <c r="O535" s="10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_xlfn.TEXTSPLIT(R535,"/",,FALSE,1)</f>
        <v>music</v>
      </c>
      <c r="T535" t="str">
        <v>indie rock</v>
      </c>
    </row>
    <row r="536" spans="1:20" ht="17" hidden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7">
        <f t="shared" si="34"/>
        <v>15.022446689113355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2"/>
        <v>43329.208333333328</v>
      </c>
      <c r="O536" s="10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_xlfn.TEXTSPLIT(R536,"/",,FALSE,1)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7">
        <f t="shared" si="34"/>
        <v>482.03846153846149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2"/>
        <v>43259.208333333328</v>
      </c>
      <c r="O537" s="10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_xlfn.TEXTSPLIT(R537,"/",,FALSE,1)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7">
        <f t="shared" si="34"/>
        <v>149.96938775510205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2"/>
        <v>40414.208333333336</v>
      </c>
      <c r="O538" s="10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_xlfn.TEXTSPLIT(R538,"/",,FALSE,1)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7">
        <f t="shared" si="34"/>
        <v>117.22156398104266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2"/>
        <v>43342.208333333328</v>
      </c>
      <c r="O539" s="10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_xlfn.TEXTSPLIT(R539,"/",,FALSE,1)</f>
        <v>film &amp; video</v>
      </c>
      <c r="T539" t="str">
        <v>documentary</v>
      </c>
    </row>
    <row r="540" spans="1:20" ht="17" hidden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7">
        <f t="shared" si="34"/>
        <v>37.695968274950431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2"/>
        <v>41539.208333333336</v>
      </c>
      <c r="O540" s="10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_xlfn.TEXTSPLIT(R540,"/",,FALSE,1)</f>
        <v>games</v>
      </c>
      <c r="T540" t="str">
        <v>mobile games</v>
      </c>
    </row>
    <row r="541" spans="1:20" ht="17" hidden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7">
        <f t="shared" si="34"/>
        <v>72.653061224489804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2"/>
        <v>43647.208333333328</v>
      </c>
      <c r="O541" s="10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_xlfn.TEXTSPLIT(R541,"/",,FALSE,1)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7">
        <f t="shared" si="34"/>
        <v>265.98113207547169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2"/>
        <v>43225.208333333328</v>
      </c>
      <c r="O542" s="10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_xlfn.TEXTSPLIT(R542,"/",,FALSE,1)</f>
        <v>photography</v>
      </c>
      <c r="T542" t="str">
        <v>photography books</v>
      </c>
    </row>
    <row r="543" spans="1:20" ht="17" hidden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7">
        <f t="shared" si="34"/>
        <v>24.205617977528089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2"/>
        <v>42165.208333333328</v>
      </c>
      <c r="O543" s="10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_xlfn.TEXTSPLIT(R543,"/",,FALSE,1)</f>
        <v>games</v>
      </c>
      <c r="T543" t="str">
        <v>mobile games</v>
      </c>
    </row>
    <row r="544" spans="1:20" ht="17" hidden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7">
        <f t="shared" si="34"/>
        <v>2.5064935064935066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2"/>
        <v>42391.25</v>
      </c>
      <c r="O544" s="10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_xlfn.TEXTSPLIT(R544,"/",,FALSE,1)</f>
        <v>music</v>
      </c>
      <c r="T544" t="str">
        <v>indie rock</v>
      </c>
    </row>
    <row r="545" spans="1:20" ht="17" hidden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7">
        <f t="shared" si="34"/>
        <v>16.329799764428738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2"/>
        <v>41528.208333333336</v>
      </c>
      <c r="O545" s="10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_xlfn.TEXTSPLIT(R545,"/",,FALSE,1)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7">
        <f t="shared" si="34"/>
        <v>276.5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2"/>
        <v>42377.25</v>
      </c>
      <c r="O546" s="10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_xlfn.TEXTSPLIT(R546,"/",,FALSE,1)</f>
        <v>music</v>
      </c>
      <c r="T546" t="str">
        <v>rock</v>
      </c>
    </row>
    <row r="547" spans="1:20" ht="17" hidden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7">
        <f t="shared" si="34"/>
        <v>88.803571428571431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2"/>
        <v>43824.25</v>
      </c>
      <c r="O547" s="10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_xlfn.TEXTSPLIT(R547,"/",,FALSE,1)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7">
        <f t="shared" si="34"/>
        <v>163.57142857142856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2"/>
        <v>43360.208333333328</v>
      </c>
      <c r="O548" s="10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_xlfn.TEXTSPLIT(R548,"/",,FALSE,1)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7">
        <f t="shared" si="34"/>
        <v>969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2"/>
        <v>42029.25</v>
      </c>
      <c r="O549" s="10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_xlfn.TEXTSPLIT(R549,"/",,FALSE,1)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7">
        <f t="shared" si="34"/>
        <v>270.91376701966715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2"/>
        <v>42461.208333333328</v>
      </c>
      <c r="O550" s="10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_xlfn.TEXTSPLIT(R550,"/",,FALSE,1)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7">
        <f t="shared" si="34"/>
        <v>284.21355932203392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2"/>
        <v>41422.208333333336</v>
      </c>
      <c r="O551" s="10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_xlfn.TEXTSPLIT(R551,"/",,FALSE,1)</f>
        <v>technology</v>
      </c>
      <c r="T551" t="str">
        <v>wearables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7">
        <f t="shared" si="34"/>
        <v>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2"/>
        <v>40968.25</v>
      </c>
      <c r="O552" s="10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_xlfn.TEXTSPLIT(R552,"/",,FALSE,1)</f>
        <v>music</v>
      </c>
      <c r="T552" t="str">
        <v>indie rock</v>
      </c>
    </row>
    <row r="553" spans="1:20" ht="17" hidden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7">
        <f t="shared" si="34"/>
        <v>58.6329816768462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2"/>
        <v>41993.25</v>
      </c>
      <c r="O553" s="10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_xlfn.TEXTSPLIT(R553,"/",,FALSE,1)</f>
        <v>technology</v>
      </c>
      <c r="T553" t="str">
        <v>web</v>
      </c>
    </row>
    <row r="554" spans="1:20" ht="17" hidden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7">
        <f t="shared" si="34"/>
        <v>98.51111111111112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2"/>
        <v>42700.25</v>
      </c>
      <c r="O554" s="10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_xlfn.TEXTSPLIT(R554,"/",,FALSE,1)</f>
        <v>theater</v>
      </c>
      <c r="T554" t="str">
        <v>plays</v>
      </c>
    </row>
    <row r="555" spans="1:20" ht="34" hidden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7">
        <f t="shared" si="34"/>
        <v>43.975381008206334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2"/>
        <v>40545.25</v>
      </c>
      <c r="O555" s="10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_xlfn.TEXTSPLIT(R555,"/",,FALSE,1)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7">
        <f t="shared" si="34"/>
        <v>151.66315789473683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2"/>
        <v>42723.25</v>
      </c>
      <c r="O556" s="10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_xlfn.TEXTSPLIT(R556,"/",,FALSE,1)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7">
        <f t="shared" si="34"/>
        <v>223.63492063492063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2"/>
        <v>41731.208333333336</v>
      </c>
      <c r="O557" s="10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_xlfn.TEXTSPLIT(R557,"/",,FALSE,1)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7">
        <f t="shared" si="34"/>
        <v>239.75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2"/>
        <v>40792.208333333336</v>
      </c>
      <c r="O558" s="10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_xlfn.TEXTSPLIT(R558,"/",,FALSE,1)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7">
        <f t="shared" si="34"/>
        <v>199.33333333333334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2"/>
        <v>42279.208333333328</v>
      </c>
      <c r="O559" s="10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_xlfn.TEXTSPLIT(R559,"/",,FALSE,1)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7">
        <f t="shared" si="34"/>
        <v>137.34482758620689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2"/>
        <v>42424.25</v>
      </c>
      <c r="O560" s="10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_xlfn.TEXTSPLIT(R560,"/",,FALSE,1)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7">
        <f t="shared" si="34"/>
        <v>100.9696106362773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2"/>
        <v>42584.208333333328</v>
      </c>
      <c r="O561" s="10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_xlfn.TEXTSPLIT(R561,"/",,FALSE,1)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7">
        <f t="shared" si="34"/>
        <v>794.16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2"/>
        <v>40865.25</v>
      </c>
      <c r="O562" s="10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_xlfn.TEXTSPLIT(R562,"/",,FALSE,1)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7">
        <f t="shared" si="34"/>
        <v>369.7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2"/>
        <v>40833.208333333336</v>
      </c>
      <c r="O563" s="10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_xlfn.TEXTSPLIT(R563,"/",,FALSE,1)</f>
        <v>theater</v>
      </c>
      <c r="T563" t="str">
        <v>plays</v>
      </c>
    </row>
    <row r="564" spans="1:20" ht="34" hidden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7">
        <f t="shared" si="34"/>
        <v>12.818181818181817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2"/>
        <v>43536.208333333328</v>
      </c>
      <c r="O564" s="10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_xlfn.TEXTSPLIT(R564,"/",,FALSE,1)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7">
        <f t="shared" si="34"/>
        <v>138.02702702702703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2"/>
        <v>43417.25</v>
      </c>
      <c r="O565" s="10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_xlfn.TEXTSPLIT(R565,"/",,FALSE,1)</f>
        <v>film &amp; video</v>
      </c>
      <c r="T565" t="str">
        <v>documentary</v>
      </c>
    </row>
    <row r="566" spans="1:20" ht="17" hidden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7">
        <f t="shared" si="34"/>
        <v>83.813278008298752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2"/>
        <v>42078.208333333328</v>
      </c>
      <c r="O566" s="10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_xlfn.TEXTSPLIT(R566,"/",,FALSE,1)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7">
        <f t="shared" si="34"/>
        <v>204.60063224446787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2"/>
        <v>40862.25</v>
      </c>
      <c r="O567" s="10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_xlfn.TEXTSPLIT(R567,"/",,FALSE,1)</f>
        <v>theater</v>
      </c>
      <c r="T567" t="str">
        <v>plays</v>
      </c>
    </row>
    <row r="568" spans="1:20" ht="17" hidden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7">
        <f t="shared" si="34"/>
        <v>44.344086021505376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2"/>
        <v>42424.25</v>
      </c>
      <c r="O568" s="10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_xlfn.TEXTSPLIT(R568,"/",,FALSE,1)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7">
        <f t="shared" si="34"/>
        <v>218.60294117647058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2"/>
        <v>41830.208333333336</v>
      </c>
      <c r="O569" s="10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_xlfn.TEXTSPLIT(R569,"/",,FALSE,1)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7">
        <f t="shared" si="34"/>
        <v>186.03314917127071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2"/>
        <v>40374.208333333336</v>
      </c>
      <c r="O570" s="10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_xlfn.TEXTSPLIT(R570,"/",,FALSE,1)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7">
        <f t="shared" si="34"/>
        <v>237.33830845771143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2"/>
        <v>40554.25</v>
      </c>
      <c r="O571" s="10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_xlfn.TEXTSPLIT(R571,"/",,FALSE,1)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7">
        <f t="shared" si="34"/>
        <v>305.65384615384613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2"/>
        <v>41993.25</v>
      </c>
      <c r="O572" s="10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_xlfn.TEXTSPLIT(R572,"/",,FALSE,1)</f>
        <v>music</v>
      </c>
      <c r="T572" t="str">
        <v>rock</v>
      </c>
    </row>
    <row r="573" spans="1:20" ht="17" hidden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7">
        <f t="shared" si="34"/>
        <v>94.142857142857139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2"/>
        <v>42174.208333333328</v>
      </c>
      <c r="O573" s="10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_xlfn.TEXTSPLIT(R573,"/",,FALSE,1)</f>
        <v>film &amp; video</v>
      </c>
      <c r="T573" t="str">
        <v>shorts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7">
        <f t="shared" si="34"/>
        <v>54.400000000000006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2"/>
        <v>42275.208333333328</v>
      </c>
      <c r="O574" s="10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_xlfn.TEXTSPLIT(R574,"/",,FALSE,1)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7">
        <f t="shared" si="34"/>
        <v>111.88059701492537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2"/>
        <v>41761.208333333336</v>
      </c>
      <c r="O575" s="10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_xlfn.TEXTSPLIT(R575,"/",,FALSE,1)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7">
        <f t="shared" si="34"/>
        <v>369.14814814814815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2"/>
        <v>43806.25</v>
      </c>
      <c r="O576" s="10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_xlfn.TEXTSPLIT(R576,"/",,FALSE,1)</f>
        <v>food</v>
      </c>
      <c r="T576" t="str">
        <v>food trucks</v>
      </c>
    </row>
    <row r="577" spans="1:20" ht="17" hidden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7">
        <f t="shared" si="34"/>
        <v>62.930372148859547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2"/>
        <v>41779.208333333336</v>
      </c>
      <c r="O577" s="10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_xlfn.TEXTSPLIT(R577,"/",,FALSE,1)</f>
        <v>theater</v>
      </c>
      <c r="T577" t="str">
        <v>plays</v>
      </c>
    </row>
    <row r="578" spans="1:20" ht="34" hidden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7">
        <f t="shared" si="34"/>
        <v>64.927835051546396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ref="N578:N641" si="36">(((L578/60)/60)/24)+DATE(1970,1,1)</f>
        <v>43040.208333333328</v>
      </c>
      <c r="O578" s="10">
        <f t="shared" ref="O578:O641" si="37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_xlfn.TEXTSPLIT(R578,"/",,FALSE,1)</f>
        <v>theater</v>
      </c>
      <c r="T578" t="str">
        <v>plays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7">
        <f t="shared" ref="G579:G642" si="38">(E579/D579)*100</f>
        <v>18.853658536585368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si="36"/>
        <v>40613.25</v>
      </c>
      <c r="O579" s="10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_xlfn.TEXTSPLIT(R579,"/",,FALSE,1)</f>
        <v>music</v>
      </c>
      <c r="T579" t="str">
        <v>jazz</v>
      </c>
    </row>
    <row r="580" spans="1:20" ht="17" hidden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7">
        <f t="shared" si="38"/>
        <v>16.754404145077721</v>
      </c>
      <c r="H580">
        <v>245</v>
      </c>
      <c r="I580" s="5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6"/>
        <v>40878.25</v>
      </c>
      <c r="O580" s="10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_xlfn.TEXTSPLIT(R580,"/",,FALSE,1)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7">
        <f t="shared" si="38"/>
        <v>101.11290322580646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6"/>
        <v>40762.208333333336</v>
      </c>
      <c r="O581" s="10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_xlfn.TEXTSPLIT(R581,"/",,FALSE,1)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7">
        <f t="shared" si="38"/>
        <v>341.5022831050228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6"/>
        <v>41696.25</v>
      </c>
      <c r="O582" s="10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_xlfn.TEXTSPLIT(R582,"/",,FALSE,1)</f>
        <v>theater</v>
      </c>
      <c r="T582" t="str">
        <v>plays</v>
      </c>
    </row>
    <row r="583" spans="1:20" ht="17" hidden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7">
        <f t="shared" si="38"/>
        <v>64.016666666666666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6"/>
        <v>40662.208333333336</v>
      </c>
      <c r="O583" s="10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_xlfn.TEXTSPLIT(R583,"/",,FALSE,1)</f>
        <v>technology</v>
      </c>
      <c r="T583" t="str">
        <v>web</v>
      </c>
    </row>
    <row r="584" spans="1:20" ht="17" hidden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7">
        <f t="shared" si="38"/>
        <v>52.080459770114942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6"/>
        <v>42165.208333333328</v>
      </c>
      <c r="O584" s="10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_xlfn.TEXTSPLIT(R584,"/",,FALSE,1)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7">
        <f t="shared" si="38"/>
        <v>322.40211640211641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6"/>
        <v>40959.25</v>
      </c>
      <c r="O585" s="10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_xlfn.TEXTSPLIT(R585,"/",,FALSE,1)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7">
        <f t="shared" si="38"/>
        <v>119.50810185185186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6"/>
        <v>41024.208333333336</v>
      </c>
      <c r="O586" s="10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_xlfn.TEXTSPLIT(R586,"/",,FALSE,1)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7">
        <f t="shared" si="38"/>
        <v>146.79775280898878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6"/>
        <v>40255.208333333336</v>
      </c>
      <c r="O587" s="10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_xlfn.TEXTSPLIT(R587,"/",,FALSE,1)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7">
        <f t="shared" si="38"/>
        <v>950.57142857142856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6"/>
        <v>40499.25</v>
      </c>
      <c r="O588" s="10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_xlfn.TEXTSPLIT(R588,"/",,FALSE,1)</f>
        <v>music</v>
      </c>
      <c r="T588" t="str">
        <v>rock</v>
      </c>
    </row>
    <row r="589" spans="1:20" ht="17" hidden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7">
        <f t="shared" si="38"/>
        <v>72.893617021276597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6"/>
        <v>43484.25</v>
      </c>
      <c r="O589" s="10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_xlfn.TEXTSPLIT(R589,"/",,FALSE,1)</f>
        <v>food</v>
      </c>
      <c r="T589" t="str">
        <v>food trucks</v>
      </c>
    </row>
    <row r="590" spans="1:20" ht="17" hidden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7">
        <f t="shared" si="38"/>
        <v>79.008248730964468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6"/>
        <v>40262.208333333336</v>
      </c>
      <c r="O590" s="10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_xlfn.TEXTSPLIT(R590,"/",,FALSE,1)</f>
        <v>theater</v>
      </c>
      <c r="T590" t="str">
        <v>plays</v>
      </c>
    </row>
    <row r="591" spans="1:20" ht="17" hidden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7">
        <f t="shared" si="38"/>
        <v>64.721518987341781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6"/>
        <v>42190.208333333328</v>
      </c>
      <c r="O591" s="10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_xlfn.TEXTSPLIT(R591,"/",,FALSE,1)</f>
        <v>film &amp; video</v>
      </c>
      <c r="T591" t="str">
        <v>documentary</v>
      </c>
    </row>
    <row r="592" spans="1:20" ht="34" hidden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7">
        <f t="shared" si="38"/>
        <v>82.028169014084511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6"/>
        <v>41994.25</v>
      </c>
      <c r="O592" s="10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_xlfn.TEXTSPLIT(R592,"/",,FALSE,1)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7">
        <f t="shared" si="38"/>
        <v>1037.6666666666667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6"/>
        <v>40373.208333333336</v>
      </c>
      <c r="O593" s="10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_xlfn.TEXTSPLIT(R593,"/",,FALSE,1)</f>
        <v>games</v>
      </c>
      <c r="T593" t="str">
        <v>video games</v>
      </c>
    </row>
    <row r="594" spans="1:20" ht="34" hidden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7">
        <f t="shared" si="38"/>
        <v>12.910076530612244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6"/>
        <v>41789.208333333336</v>
      </c>
      <c r="O594" s="10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_xlfn.TEXTSPLIT(R594,"/",,FALSE,1)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7">
        <f t="shared" si="38"/>
        <v>154.84210526315789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6"/>
        <v>41724.208333333336</v>
      </c>
      <c r="O595" s="10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_xlfn.TEXTSPLIT(R595,"/",,FALSE,1)</f>
        <v>film &amp; video</v>
      </c>
      <c r="T595" t="str">
        <v>animation</v>
      </c>
    </row>
    <row r="596" spans="1:20" ht="34" hidden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7">
        <f t="shared" si="38"/>
        <v>7.0991735537190088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6"/>
        <v>42548.208333333328</v>
      </c>
      <c r="O596" s="10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_xlfn.TEXTSPLIT(R596,"/",,FALSE,1)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7">
        <f t="shared" si="38"/>
        <v>208.52773826458036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6"/>
        <v>40253.208333333336</v>
      </c>
      <c r="O597" s="10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_xlfn.TEXTSPLIT(R597,"/",,FALSE,1)</f>
        <v>theater</v>
      </c>
      <c r="T597" t="str">
        <v>plays</v>
      </c>
    </row>
    <row r="598" spans="1:20" ht="17" hidden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7">
        <f t="shared" si="38"/>
        <v>99.683544303797461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6"/>
        <v>42434.25</v>
      </c>
      <c r="O598" s="10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_xlfn.TEXTSPLIT(R598,"/",,FALSE,1)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7">
        <f t="shared" si="38"/>
        <v>201.59756097560978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6"/>
        <v>43786.25</v>
      </c>
      <c r="O599" s="10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_xlfn.TEXTSPLIT(R599,"/",,FALSE,1)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7">
        <f t="shared" si="38"/>
        <v>162.09032258064516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6"/>
        <v>40344.208333333336</v>
      </c>
      <c r="O600" s="10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_xlfn.TEXTSPLIT(R600,"/",,FALSE,1)</f>
        <v>music</v>
      </c>
      <c r="T600" t="str">
        <v>rock</v>
      </c>
    </row>
    <row r="601" spans="1:20" ht="34" hidden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7">
        <f t="shared" si="38"/>
        <v>3.6436208125445471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6"/>
        <v>42047.25</v>
      </c>
      <c r="O601" s="10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_xlfn.TEXTSPLIT(R601,"/",,FALSE,1)</f>
        <v>film &amp; video</v>
      </c>
      <c r="T601" t="str">
        <v>documentary</v>
      </c>
    </row>
    <row r="602" spans="1:20" ht="17" hidden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7">
        <f t="shared" si="38"/>
        <v>5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6"/>
        <v>41485.208333333336</v>
      </c>
      <c r="O602" s="10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_xlfn.TEXTSPLIT(R602,"/",,FALSE,1)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7">
        <f t="shared" si="38"/>
        <v>206.63492063492063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6"/>
        <v>41789.208333333336</v>
      </c>
      <c r="O603" s="10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_xlfn.TEXTSPLIT(R603,"/",,FALSE,1)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7">
        <f t="shared" si="38"/>
        <v>128.23628691983123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6"/>
        <v>42160.208333333328</v>
      </c>
      <c r="O604" s="10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_xlfn.TEXTSPLIT(R604,"/",,FALSE,1)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7">
        <f t="shared" si="38"/>
        <v>119.66037735849055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6"/>
        <v>43573.208333333328</v>
      </c>
      <c r="O605" s="10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_xlfn.TEXTSPLIT(R605,"/",,FALSE,1)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7">
        <f t="shared" si="38"/>
        <v>170.73055242390078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6"/>
        <v>40565.25</v>
      </c>
      <c r="O606" s="10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_xlfn.TEXTSPLIT(R606,"/",,FALSE,1)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7">
        <f t="shared" si="38"/>
        <v>187.21212121212122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6"/>
        <v>42280.208333333328</v>
      </c>
      <c r="O607" s="10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_xlfn.TEXTSPLIT(R607,"/",,FALSE,1)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7">
        <f t="shared" si="38"/>
        <v>188.38235294117646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6"/>
        <v>42436.25</v>
      </c>
      <c r="O608" s="10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_xlfn.TEXTSPLIT(R608,"/",,FALSE,1)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7">
        <f t="shared" si="38"/>
        <v>131.29869186046511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6"/>
        <v>41721.208333333336</v>
      </c>
      <c r="O609" s="10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_xlfn.TEXTSPLIT(R609,"/",,FALSE,1)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7">
        <f t="shared" si="38"/>
        <v>283.97435897435901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6"/>
        <v>43530.25</v>
      </c>
      <c r="O610" s="10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_xlfn.TEXTSPLIT(R610,"/",,FALSE,1)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7">
        <f t="shared" si="38"/>
        <v>120.41999999999999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6"/>
        <v>43481.25</v>
      </c>
      <c r="O611" s="10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_xlfn.TEXTSPLIT(R611,"/",,FALSE,1)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7">
        <f t="shared" si="38"/>
        <v>419.0560747663551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6"/>
        <v>41259.25</v>
      </c>
      <c r="O612" s="10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_xlfn.TEXTSPLIT(R612,"/",,FALSE,1)</f>
        <v>theater</v>
      </c>
      <c r="T612" t="str">
        <v>plays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7">
        <f t="shared" si="38"/>
        <v>13.853658536585368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6"/>
        <v>41480.208333333336</v>
      </c>
      <c r="O613" s="10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_xlfn.TEXTSPLIT(R613,"/",,FALSE,1)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7">
        <f t="shared" si="38"/>
        <v>139.43548387096774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6"/>
        <v>40474.208333333336</v>
      </c>
      <c r="O614" s="10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_xlfn.TEXTSPLIT(R614,"/",,FALSE,1)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7">
        <f t="shared" si="38"/>
        <v>174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6"/>
        <v>42973.208333333328</v>
      </c>
      <c r="O615" s="10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_xlfn.TEXTSPLIT(R615,"/",,FALSE,1)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7">
        <f t="shared" si="38"/>
        <v>155.49056603773585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6"/>
        <v>42746.25</v>
      </c>
      <c r="O616" s="10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_xlfn.TEXTSPLIT(R616,"/",,FALSE,1)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7">
        <f t="shared" si="38"/>
        <v>170.44705882352943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6"/>
        <v>42489.208333333328</v>
      </c>
      <c r="O617" s="10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_xlfn.TEXTSPLIT(R617,"/",,FALSE,1)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7">
        <f t="shared" si="38"/>
        <v>189.515625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6"/>
        <v>41537.208333333336</v>
      </c>
      <c r="O618" s="10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_xlfn.TEXTSPLIT(R618,"/",,FALSE,1)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7">
        <f t="shared" si="38"/>
        <v>249.71428571428572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6"/>
        <v>41794.208333333336</v>
      </c>
      <c r="O619" s="10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_xlfn.TEXTSPLIT(R619,"/",,FALSE,1)</f>
        <v>theater</v>
      </c>
      <c r="T619" t="str">
        <v>plays</v>
      </c>
    </row>
    <row r="620" spans="1:20" ht="17" hidden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7">
        <f t="shared" si="38"/>
        <v>48.860523665659613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6"/>
        <v>41396.208333333336</v>
      </c>
      <c r="O620" s="10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_xlfn.TEXTSPLIT(R620,"/",,FALSE,1)</f>
        <v>publishing</v>
      </c>
      <c r="T620" t="str">
        <v>nonfiction</v>
      </c>
    </row>
    <row r="621" spans="1:20" ht="17" hidden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7">
        <f t="shared" si="38"/>
        <v>28.461970393057683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6"/>
        <v>40669.208333333336</v>
      </c>
      <c r="O621" s="10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_xlfn.TEXTSPLIT(R621,"/",,FALSE,1)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7">
        <f t="shared" si="38"/>
        <v>268.02325581395348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6"/>
        <v>42559.208333333328</v>
      </c>
      <c r="O622" s="10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_xlfn.TEXTSPLIT(R622,"/",,FALSE,1)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7">
        <f t="shared" si="38"/>
        <v>619.80078125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6"/>
        <v>42626.208333333328</v>
      </c>
      <c r="O623" s="10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_xlfn.TEXTSPLIT(R623,"/",,FALSE,1)</f>
        <v>theater</v>
      </c>
      <c r="T623" t="str">
        <v>plays</v>
      </c>
    </row>
    <row r="624" spans="1:20" ht="17" hidden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7">
        <f t="shared" si="38"/>
        <v>3.1301587301587301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6"/>
        <v>43205.208333333328</v>
      </c>
      <c r="O624" s="10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_xlfn.TEXTSPLIT(R624,"/",,FALSE,1)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7">
        <f t="shared" si="38"/>
        <v>159.92152704135739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6"/>
        <v>42201.208333333328</v>
      </c>
      <c r="O625" s="10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_xlfn.TEXTSPLIT(R625,"/",,FALSE,1)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7">
        <f t="shared" si="38"/>
        <v>279.39215686274508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6"/>
        <v>42029.25</v>
      </c>
      <c r="O626" s="10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_xlfn.TEXTSPLIT(R626,"/",,FALSE,1)</f>
        <v>photography</v>
      </c>
      <c r="T626" t="str">
        <v>photography books</v>
      </c>
    </row>
    <row r="627" spans="1:20" ht="34" hidden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7">
        <f t="shared" si="38"/>
        <v>77.373333333333335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6"/>
        <v>43857.25</v>
      </c>
      <c r="O627" s="10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_xlfn.TEXTSPLIT(R627,"/",,FALSE,1)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7">
        <f t="shared" si="38"/>
        <v>206.32812500000003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6"/>
        <v>40449.208333333336</v>
      </c>
      <c r="O628" s="10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_xlfn.TEXTSPLIT(R628,"/",,FALSE,1)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7">
        <f t="shared" si="38"/>
        <v>694.25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6"/>
        <v>40345.208333333336</v>
      </c>
      <c r="O629" s="10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_xlfn.TEXTSPLIT(R629,"/",,FALSE,1)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7">
        <f t="shared" si="38"/>
        <v>151.78947368421052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6"/>
        <v>40455.208333333336</v>
      </c>
      <c r="O630" s="10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_xlfn.TEXTSPLIT(R630,"/",,FALSE,1)</f>
        <v>music</v>
      </c>
      <c r="T630" t="str">
        <v>indie rock</v>
      </c>
    </row>
    <row r="631" spans="1:20" ht="17" hidden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7">
        <f t="shared" si="38"/>
        <v>64.58207217694995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6"/>
        <v>42557.208333333328</v>
      </c>
      <c r="O631" s="10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_xlfn.TEXTSPLIT(R631,"/",,FALSE,1)</f>
        <v>theater</v>
      </c>
      <c r="T631" t="str">
        <v>plays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7">
        <f t="shared" si="38"/>
        <v>62.873684210526314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6"/>
        <v>43586.208333333328</v>
      </c>
      <c r="O632" s="10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_xlfn.TEXTSPLIT(R632,"/",,FALSE,1)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7">
        <f t="shared" si="38"/>
        <v>310.39864864864865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6"/>
        <v>43550.208333333328</v>
      </c>
      <c r="O633" s="10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_xlfn.TEXTSPLIT(R633,"/",,FALSE,1)</f>
        <v>theater</v>
      </c>
      <c r="T633" t="str">
        <v>plays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7">
        <f t="shared" si="38"/>
        <v>42.859916782246884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6"/>
        <v>41945.208333333336</v>
      </c>
      <c r="O634" s="10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_xlfn.TEXTSPLIT(R634,"/",,FALSE,1)</f>
        <v>theater</v>
      </c>
      <c r="T634" t="str">
        <v>plays</v>
      </c>
    </row>
    <row r="635" spans="1:20" ht="34" hidden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7">
        <f t="shared" si="38"/>
        <v>83.119402985074629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6"/>
        <v>42315.25</v>
      </c>
      <c r="O635" s="10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_xlfn.TEXTSPLIT(R635,"/",,FALSE,1)</f>
        <v>film &amp; video</v>
      </c>
      <c r="T635" t="str">
        <v>animation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7">
        <f t="shared" si="38"/>
        <v>78.531302876480552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6"/>
        <v>42819.208333333328</v>
      </c>
      <c r="O636" s="10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_xlfn.TEXTSPLIT(R636,"/",,FALSE,1)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7">
        <f t="shared" si="38"/>
        <v>114.09352517985612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6"/>
        <v>41314.25</v>
      </c>
      <c r="O637" s="10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_xlfn.TEXTSPLIT(R637,"/",,FALSE,1)</f>
        <v>film &amp; video</v>
      </c>
      <c r="T637" t="str">
        <v>television</v>
      </c>
    </row>
    <row r="638" spans="1:20" ht="17" hidden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7">
        <f t="shared" si="38"/>
        <v>64.537683358624179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6"/>
        <v>40926.25</v>
      </c>
      <c r="O638" s="10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_xlfn.TEXTSPLIT(R638,"/",,FALSE,1)</f>
        <v>film &amp; video</v>
      </c>
      <c r="T638" t="str">
        <v>animation</v>
      </c>
    </row>
    <row r="639" spans="1:20" ht="17" hidden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7">
        <f t="shared" si="38"/>
        <v>79.411764705882348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6"/>
        <v>42688.25</v>
      </c>
      <c r="O639" s="10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_xlfn.TEXTSPLIT(R639,"/",,FALSE,1)</f>
        <v>theater</v>
      </c>
      <c r="T639" t="str">
        <v>plays</v>
      </c>
    </row>
    <row r="640" spans="1:20" ht="17" hidden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7">
        <f t="shared" si="38"/>
        <v>11.419117647058824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6"/>
        <v>40386.208333333336</v>
      </c>
      <c r="O640" s="10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_xlfn.TEXTSPLIT(R640,"/",,FALSE,1)</f>
        <v>theater</v>
      </c>
      <c r="T640" t="str">
        <v>plays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7">
        <f t="shared" si="38"/>
        <v>56.186046511627907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6"/>
        <v>43309.208333333328</v>
      </c>
      <c r="O641" s="10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_xlfn.TEXTSPLIT(R641,"/",,FALSE,1)</f>
        <v>film &amp; video</v>
      </c>
      <c r="T641" t="str">
        <v>drama</v>
      </c>
    </row>
    <row r="642" spans="1:20" ht="17" hidden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7">
        <f t="shared" si="38"/>
        <v>16.501669449081803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ref="N642:N705" si="40">(((L642/60)/60)/24)+DATE(1970,1,1)</f>
        <v>42387.25</v>
      </c>
      <c r="O642" s="10">
        <f t="shared" ref="O642:O705" si="41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_xlfn.TEXTSPLIT(R642,"/",,FALSE,1)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7">
        <f t="shared" ref="G643:G706" si="42">(E643/D643)*100</f>
        <v>119.96808510638297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si="40"/>
        <v>42786.25</v>
      </c>
      <c r="O643" s="10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_xlfn.TEXTSPLIT(R643,"/",,FALSE,1)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7">
        <f t="shared" si="42"/>
        <v>145.45652173913044</v>
      </c>
      <c r="H644">
        <v>129</v>
      </c>
      <c r="I644" s="5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0"/>
        <v>43451.25</v>
      </c>
      <c r="O644" s="10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_xlfn.TEXTSPLIT(R644,"/",,FALSE,1)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7">
        <f t="shared" si="42"/>
        <v>221.38255033557047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0"/>
        <v>42795.25</v>
      </c>
      <c r="O645" s="10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_xlfn.TEXTSPLIT(R645,"/",,FALSE,1)</f>
        <v>theater</v>
      </c>
      <c r="T645" t="str">
        <v>plays</v>
      </c>
    </row>
    <row r="646" spans="1:20" ht="17" hidden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7">
        <f t="shared" si="42"/>
        <v>48.396694214876035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0"/>
        <v>43452.25</v>
      </c>
      <c r="O646" s="10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_xlfn.TEXTSPLIT(R646,"/",,FALSE,1)</f>
        <v>theater</v>
      </c>
      <c r="T646" t="str">
        <v>plays</v>
      </c>
    </row>
    <row r="647" spans="1:20" ht="17" hidden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7">
        <f t="shared" si="42"/>
        <v>92.911504424778755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0"/>
        <v>43369.208333333328</v>
      </c>
      <c r="O647" s="10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_xlfn.TEXTSPLIT(R647,"/",,FALSE,1)</f>
        <v>music</v>
      </c>
      <c r="T647" t="str">
        <v>rock</v>
      </c>
    </row>
    <row r="648" spans="1:20" ht="17" hidden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7">
        <f t="shared" si="42"/>
        <v>88.599797365754824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0"/>
        <v>41346.208333333336</v>
      </c>
      <c r="O648" s="10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_xlfn.TEXTSPLIT(R648,"/",,FALSE,1)</f>
        <v>games</v>
      </c>
      <c r="T648" t="str">
        <v>video games</v>
      </c>
    </row>
    <row r="649" spans="1:20" ht="17" hidden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7">
        <f t="shared" si="42"/>
        <v>41.4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0"/>
        <v>43199.208333333328</v>
      </c>
      <c r="O649" s="10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_xlfn.TEXTSPLIT(R649,"/",,FALSE,1)</f>
        <v>publishing</v>
      </c>
      <c r="T649" t="str">
        <v>translations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7">
        <f t="shared" si="42"/>
        <v>63.056795131845846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0"/>
        <v>42922.208333333328</v>
      </c>
      <c r="O650" s="10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_xlfn.TEXTSPLIT(R650,"/",,FALSE,1)</f>
        <v>food</v>
      </c>
      <c r="T650" t="str">
        <v>food trucks</v>
      </c>
    </row>
    <row r="651" spans="1:20" ht="17" hidden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7">
        <f t="shared" si="42"/>
        <v>48.482333607230892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0"/>
        <v>40471.208333333336</v>
      </c>
      <c r="O651" s="10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_xlfn.TEXTSPLIT(R651,"/",,FALSE,1)</f>
        <v>theater</v>
      </c>
      <c r="T651" t="str">
        <v>plays</v>
      </c>
    </row>
    <row r="652" spans="1:20" ht="17" hidden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7">
        <f t="shared" si="42"/>
        <v>2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0"/>
        <v>41828.208333333336</v>
      </c>
      <c r="O652" s="10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_xlfn.TEXTSPLIT(R652,"/",,FALSE,1)</f>
        <v>music</v>
      </c>
      <c r="T652" t="str">
        <v>jazz</v>
      </c>
    </row>
    <row r="653" spans="1:20" ht="17" hidden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7">
        <f t="shared" si="42"/>
        <v>88.47941026944585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0"/>
        <v>41692.25</v>
      </c>
      <c r="O653" s="10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_xlfn.TEXTSPLIT(R653,"/",,FALSE,1)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7">
        <f t="shared" si="42"/>
        <v>126.84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0"/>
        <v>42587.208333333328</v>
      </c>
      <c r="O654" s="10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_xlfn.TEXTSPLIT(R654,"/",,FALSE,1)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7">
        <f t="shared" si="42"/>
        <v>2338.833333333333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0"/>
        <v>42468.208333333328</v>
      </c>
      <c r="O655" s="10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_xlfn.TEXTSPLIT(R655,"/",,FALSE,1)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7">
        <f t="shared" si="42"/>
        <v>508.38857142857148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0"/>
        <v>42240.208333333328</v>
      </c>
      <c r="O656" s="10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_xlfn.TEXTSPLIT(R656,"/",,FALSE,1)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7">
        <f t="shared" si="42"/>
        <v>191.47826086956522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0"/>
        <v>42796.25</v>
      </c>
      <c r="O657" s="10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_xlfn.TEXTSPLIT(R657,"/",,FALSE,1)</f>
        <v>photography</v>
      </c>
      <c r="T657" t="str">
        <v>photography books</v>
      </c>
    </row>
    <row r="658" spans="1:20" ht="34" hidden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7">
        <f t="shared" si="42"/>
        <v>42.127533783783782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0"/>
        <v>43097.25</v>
      </c>
      <c r="O658" s="10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_xlfn.TEXTSPLIT(R658,"/",,FALSE,1)</f>
        <v>food</v>
      </c>
      <c r="T658" t="str">
        <v>food trucks</v>
      </c>
    </row>
    <row r="659" spans="1:20" ht="17" hidden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7">
        <f t="shared" si="42"/>
        <v>8.24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0"/>
        <v>43096.25</v>
      </c>
      <c r="O659" s="10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_xlfn.TEXTSPLIT(R659,"/",,FALSE,1)</f>
        <v>film &amp; video</v>
      </c>
      <c r="T659" t="str">
        <v>science fiction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7">
        <f t="shared" si="42"/>
        <v>60.064638783269963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0"/>
        <v>42246.208333333328</v>
      </c>
      <c r="O660" s="10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_xlfn.TEXTSPLIT(R660,"/",,FALSE,1)</f>
        <v>music</v>
      </c>
      <c r="T660" t="str">
        <v>rock</v>
      </c>
    </row>
    <row r="661" spans="1:20" ht="17" hidden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7">
        <f t="shared" si="42"/>
        <v>47.232808616404313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0"/>
        <v>40570.25</v>
      </c>
      <c r="O661" s="10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_xlfn.TEXTSPLIT(R661,"/",,FALSE,1)</f>
        <v>film &amp; video</v>
      </c>
      <c r="T661" t="str">
        <v>documentary</v>
      </c>
    </row>
    <row r="662" spans="1:20" ht="17" hidden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7">
        <f t="shared" si="42"/>
        <v>81.736263736263737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0"/>
        <v>42237.208333333328</v>
      </c>
      <c r="O662" s="10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_xlfn.TEXTSPLIT(R662,"/",,FALSE,1)</f>
        <v>theater</v>
      </c>
      <c r="T662" t="str">
        <v>plays</v>
      </c>
    </row>
    <row r="663" spans="1:20" ht="17" hidden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7">
        <f t="shared" si="42"/>
        <v>54.187265917603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0"/>
        <v>40996.208333333336</v>
      </c>
      <c r="O663" s="10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_xlfn.TEXTSPLIT(R663,"/",,FALSE,1)</f>
        <v>music</v>
      </c>
      <c r="T663" t="str">
        <v>jazz</v>
      </c>
    </row>
    <row r="664" spans="1:20" ht="17" hidden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7">
        <f t="shared" si="42"/>
        <v>97.868131868131869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0"/>
        <v>43443.25</v>
      </c>
      <c r="O664" s="10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_xlfn.TEXTSPLIT(R664,"/",,FALSE,1)</f>
        <v>theater</v>
      </c>
      <c r="T664" t="str">
        <v>plays</v>
      </c>
    </row>
    <row r="665" spans="1:20" ht="17" hidden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7">
        <f t="shared" si="42"/>
        <v>77.239999999999995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0"/>
        <v>40458.208333333336</v>
      </c>
      <c r="O665" s="10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_xlfn.TEXTSPLIT(R665,"/",,FALSE,1)</f>
        <v>theater</v>
      </c>
      <c r="T665" t="str">
        <v>plays</v>
      </c>
    </row>
    <row r="666" spans="1:20" ht="17" hidden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7">
        <f t="shared" si="42"/>
        <v>33.464735516372798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0"/>
        <v>40959.25</v>
      </c>
      <c r="O666" s="10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_xlfn.TEXTSPLIT(R666,"/",,FALSE,1)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7">
        <f t="shared" si="42"/>
        <v>239.58823529411765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0"/>
        <v>40733.208333333336</v>
      </c>
      <c r="O667" s="10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_xlfn.TEXTSPLIT(R667,"/",,FALSE,1)</f>
        <v>film &amp; video</v>
      </c>
      <c r="T667" t="str">
        <v>documentary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7">
        <f t="shared" si="42"/>
        <v>64.032258064516128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0"/>
        <v>41516.208333333336</v>
      </c>
      <c r="O668" s="10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_xlfn.TEXTSPLIT(R668,"/",,FALSE,1)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7">
        <f t="shared" si="42"/>
        <v>176.15942028985506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0"/>
        <v>41892.208333333336</v>
      </c>
      <c r="O669" s="10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_xlfn.TEXTSPLIT(R669,"/",,FALSE,1)</f>
        <v>journalism</v>
      </c>
      <c r="T669" t="str">
        <v>audio</v>
      </c>
    </row>
    <row r="670" spans="1:20" ht="34" hidden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7">
        <f t="shared" si="42"/>
        <v>20.33818181818182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0"/>
        <v>41122.208333333336</v>
      </c>
      <c r="O670" s="10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_xlfn.TEXTSPLIT(R670,"/",,FALSE,1)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7">
        <f t="shared" si="42"/>
        <v>358.64754098360658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0"/>
        <v>42912.208333333328</v>
      </c>
      <c r="O671" s="10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_xlfn.TEXTSPLIT(R671,"/",,FALSE,1)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7">
        <f t="shared" si="42"/>
        <v>468.85802469135803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0"/>
        <v>42425.25</v>
      </c>
      <c r="O672" s="10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_xlfn.TEXTSPLIT(R672,"/",,FALSE,1)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7">
        <f t="shared" si="42"/>
        <v>122.05635245901641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0"/>
        <v>40390.208333333336</v>
      </c>
      <c r="O673" s="10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_xlfn.TEXTSPLIT(R673,"/",,FALSE,1)</f>
        <v>theater</v>
      </c>
      <c r="T673" t="str">
        <v>plays</v>
      </c>
    </row>
    <row r="674" spans="1:20" ht="17" hidden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7">
        <f t="shared" si="42"/>
        <v>55.931783729156137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0"/>
        <v>43180.208333333328</v>
      </c>
      <c r="O674" s="10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_xlfn.TEXTSPLIT(R674,"/",,FALSE,1)</f>
        <v>theater</v>
      </c>
      <c r="T674" t="str">
        <v>plays</v>
      </c>
    </row>
    <row r="675" spans="1:20" ht="17" hidden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7">
        <f t="shared" si="42"/>
        <v>43.660714285714285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0"/>
        <v>42475.208333333328</v>
      </c>
      <c r="O675" s="10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_xlfn.TEXTSPLIT(R675,"/",,FALSE,1)</f>
        <v>music</v>
      </c>
      <c r="T675" t="str">
        <v>indie rock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7">
        <f t="shared" si="42"/>
        <v>33.53837141183363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0"/>
        <v>40774.208333333336</v>
      </c>
      <c r="O676" s="10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_xlfn.TEXTSPLIT(R676,"/",,FALSE,1)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7">
        <f t="shared" si="42"/>
        <v>122.97938144329896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0"/>
        <v>43719.208333333328</v>
      </c>
      <c r="O677" s="10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_xlfn.TEXTSPLIT(R677,"/",,FALSE,1)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7">
        <f t="shared" si="42"/>
        <v>189.74959871589084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0"/>
        <v>41178.208333333336</v>
      </c>
      <c r="O678" s="10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_xlfn.TEXTSPLIT(R678,"/",,FALSE,1)</f>
        <v>photography</v>
      </c>
      <c r="T678" t="str">
        <v>photography books</v>
      </c>
    </row>
    <row r="679" spans="1:20" ht="17" hidden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7">
        <f t="shared" si="42"/>
        <v>83.622641509433961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0"/>
        <v>42561.208333333328</v>
      </c>
      <c r="O679" s="10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_xlfn.TEXTSPLIT(R679,"/",,FALSE,1)</f>
        <v>publishing</v>
      </c>
      <c r="T679" t="str">
        <v>fiction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7">
        <f t="shared" si="42"/>
        <v>17.968844221105527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0"/>
        <v>43484.25</v>
      </c>
      <c r="O680" s="10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_xlfn.TEXTSPLIT(R680,"/",,FALSE,1)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7">
        <f t="shared" si="42"/>
        <v>1036.5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0"/>
        <v>43756.208333333328</v>
      </c>
      <c r="O681" s="10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_xlfn.TEXTSPLIT(R681,"/",,FALSE,1)</f>
        <v>food</v>
      </c>
      <c r="T681" t="str">
        <v>food trucks</v>
      </c>
    </row>
    <row r="682" spans="1:20" ht="34" hidden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7">
        <f t="shared" si="42"/>
        <v>97.405219780219781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0"/>
        <v>43813.25</v>
      </c>
      <c r="O682" s="10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_xlfn.TEXTSPLIT(R682,"/",,FALSE,1)</f>
        <v>games</v>
      </c>
      <c r="T682" t="str">
        <v>mobile games</v>
      </c>
    </row>
    <row r="683" spans="1:20" ht="34" hidden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7">
        <f t="shared" si="42"/>
        <v>86.386203150461711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0"/>
        <v>40898.25</v>
      </c>
      <c r="O683" s="10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_xlfn.TEXTSPLIT(R683,"/",,FALSE,1)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7">
        <f t="shared" si="42"/>
        <v>150.16666666666666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0"/>
        <v>41619.25</v>
      </c>
      <c r="O684" s="10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_xlfn.TEXTSPLIT(R684,"/",,FALSE,1)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7">
        <f t="shared" si="42"/>
        <v>358.43478260869563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0"/>
        <v>43359.208333333328</v>
      </c>
      <c r="O685" s="10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_xlfn.TEXTSPLIT(R685,"/",,FALSE,1)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7">
        <f t="shared" si="42"/>
        <v>542.85714285714289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0"/>
        <v>40358.208333333336</v>
      </c>
      <c r="O686" s="10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_xlfn.TEXTSPLIT(R686,"/",,FALSE,1)</f>
        <v>publishing</v>
      </c>
      <c r="T686" t="str">
        <v>nonfiction</v>
      </c>
    </row>
    <row r="687" spans="1:20" ht="17" hidden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7">
        <f t="shared" si="42"/>
        <v>67.500714285714281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0"/>
        <v>42239.208333333328</v>
      </c>
      <c r="O687" s="10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_xlfn.TEXTSPLIT(R687,"/",,FALSE,1)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7">
        <f t="shared" si="42"/>
        <v>191.74666666666667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0"/>
        <v>43186.208333333328</v>
      </c>
      <c r="O688" s="10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_xlfn.TEXTSPLIT(R688,"/",,FALSE,1)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7">
        <f t="shared" si="42"/>
        <v>932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0"/>
        <v>42806.25</v>
      </c>
      <c r="O689" s="10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_xlfn.TEXTSPLIT(R689,"/",,FALSE,1)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7">
        <f t="shared" si="42"/>
        <v>429.27586206896552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0"/>
        <v>43475.25</v>
      </c>
      <c r="O690" s="10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_xlfn.TEXTSPLIT(R690,"/",,FALSE,1)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7">
        <f t="shared" si="42"/>
        <v>100.65753424657535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0"/>
        <v>41576.208333333336</v>
      </c>
      <c r="O691" s="10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_xlfn.TEXTSPLIT(R691,"/",,FALSE,1)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7">
        <f t="shared" si="42"/>
        <v>226.61111111111109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0"/>
        <v>40874.25</v>
      </c>
      <c r="O692" s="10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_xlfn.TEXTSPLIT(R692,"/",,FALSE,1)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7">
        <f t="shared" si="42"/>
        <v>142.38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0"/>
        <v>41185.208333333336</v>
      </c>
      <c r="O693" s="10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_xlfn.TEXTSPLIT(R693,"/",,FALSE,1)</f>
        <v>film &amp; video</v>
      </c>
      <c r="T693" t="str">
        <v>documentary</v>
      </c>
    </row>
    <row r="694" spans="1:20" ht="17" hidden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7">
        <f t="shared" si="42"/>
        <v>90.633333333333326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0"/>
        <v>43655.208333333328</v>
      </c>
      <c r="O694" s="10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_xlfn.TEXTSPLIT(R694,"/",,FALSE,1)</f>
        <v>music</v>
      </c>
      <c r="T694" t="str">
        <v>rock</v>
      </c>
    </row>
    <row r="695" spans="1:20" ht="34" hidden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7">
        <f t="shared" si="42"/>
        <v>63.966740576496676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0"/>
        <v>43025.208333333328</v>
      </c>
      <c r="O695" s="10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_xlfn.TEXTSPLIT(R695,"/",,FALSE,1)</f>
        <v>theater</v>
      </c>
      <c r="T695" t="str">
        <v>plays</v>
      </c>
    </row>
    <row r="696" spans="1:20" ht="17" hidden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7">
        <f t="shared" si="42"/>
        <v>84.131868131868131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0"/>
        <v>43066.25</v>
      </c>
      <c r="O696" s="10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_xlfn.TEXTSPLIT(R696,"/",,FALSE,1)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7">
        <f t="shared" si="42"/>
        <v>133.93478260869566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0"/>
        <v>42322.25</v>
      </c>
      <c r="O697" s="10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_xlfn.TEXTSPLIT(R697,"/",,FALSE,1)</f>
        <v>music</v>
      </c>
      <c r="T697" t="str">
        <v>rock</v>
      </c>
    </row>
    <row r="698" spans="1:20" ht="17" hidden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7">
        <f t="shared" si="42"/>
        <v>59.042047531992694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0"/>
        <v>42114.208333333328</v>
      </c>
      <c r="O698" s="10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_xlfn.TEXTSPLIT(R698,"/",,FALSE,1)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7">
        <f t="shared" si="42"/>
        <v>152.80062063615205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0"/>
        <v>43190.208333333328</v>
      </c>
      <c r="O699" s="10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_xlfn.TEXTSPLIT(R699,"/",,FALSE,1)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7">
        <f t="shared" si="42"/>
        <v>446.69121140142522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0"/>
        <v>40871.25</v>
      </c>
      <c r="O700" s="10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_xlfn.TEXTSPLIT(R700,"/",,FALSE,1)</f>
        <v>technology</v>
      </c>
      <c r="T700" t="str">
        <v>wearables</v>
      </c>
    </row>
    <row r="701" spans="1:20" ht="17" hidden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7">
        <f t="shared" si="42"/>
        <v>84.391891891891888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0"/>
        <v>43641.208333333328</v>
      </c>
      <c r="O701" s="10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_xlfn.TEXTSPLIT(R701,"/",,FALSE,1)</f>
        <v>film &amp; video</v>
      </c>
      <c r="T701" t="str">
        <v>drama</v>
      </c>
    </row>
    <row r="702" spans="1:20" ht="34" hidden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7">
        <f t="shared" si="42"/>
        <v>3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0"/>
        <v>40203.25</v>
      </c>
      <c r="O702" s="10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_xlfn.TEXTSPLIT(R702,"/",,FALSE,1)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7">
        <f t="shared" si="42"/>
        <v>175.02692307692308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0"/>
        <v>40629.208333333336</v>
      </c>
      <c r="O703" s="10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_xlfn.TEXTSPLIT(R703,"/",,FALSE,1)</f>
        <v>theater</v>
      </c>
      <c r="T703" t="str">
        <v>plays</v>
      </c>
    </row>
    <row r="704" spans="1:20" ht="34" hidden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7">
        <f t="shared" si="42"/>
        <v>54.137931034482754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0"/>
        <v>41477.208333333336</v>
      </c>
      <c r="O704" s="10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_xlfn.TEXTSPLIT(R704,"/",,FALSE,1)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7">
        <f t="shared" si="42"/>
        <v>311.87381703470032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0"/>
        <v>41020.208333333336</v>
      </c>
      <c r="O705" s="10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_xlfn.TEXTSPLIT(R705,"/",,FALSE,1)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7">
        <f t="shared" si="42"/>
        <v>122.78160919540231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ref="N706:N769" si="44">(((L706/60)/60)/24)+DATE(1970,1,1)</f>
        <v>42555.208333333328</v>
      </c>
      <c r="O706" s="10">
        <f t="shared" ref="O706:O769" si="45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_xlfn.TEXTSPLIT(R706,"/",,FALSE,1)</f>
        <v>film &amp; video</v>
      </c>
      <c r="T706" t="str">
        <v>animation</v>
      </c>
    </row>
    <row r="707" spans="1:20" ht="17" hidden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7">
        <f t="shared" ref="G707:G770" si="46">(E707/D707)*100</f>
        <v>99.026517383618156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si="44"/>
        <v>41619.25</v>
      </c>
      <c r="O707" s="10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_xlfn.TEXTSPLIT(R707,"/",,FALSE,1)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7">
        <f t="shared" si="46"/>
        <v>127.84686346863469</v>
      </c>
      <c r="H708">
        <v>1345</v>
      </c>
      <c r="I708" s="5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4"/>
        <v>43471.25</v>
      </c>
      <c r="O708" s="10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_xlfn.TEXTSPLIT(R708,"/",,FALSE,1)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7">
        <f t="shared" si="46"/>
        <v>158.61643835616439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4"/>
        <v>43442.25</v>
      </c>
      <c r="O709" s="10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_xlfn.TEXTSPLIT(R709,"/",,FALSE,1)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7">
        <f t="shared" si="46"/>
        <v>707.05882352941171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4"/>
        <v>42877.208333333328</v>
      </c>
      <c r="O710" s="10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_xlfn.TEXTSPLIT(R710,"/",,FALSE,1)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7">
        <f t="shared" si="46"/>
        <v>142.38775510204081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4"/>
        <v>41018.208333333336</v>
      </c>
      <c r="O711" s="10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_xlfn.TEXTSPLIT(R711,"/",,FALSE,1)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7">
        <f t="shared" si="46"/>
        <v>147.86046511627907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4"/>
        <v>43295.208333333328</v>
      </c>
      <c r="O712" s="10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_xlfn.TEXTSPLIT(R712,"/",,FALSE,1)</f>
        <v>theater</v>
      </c>
      <c r="T712" t="str">
        <v>plays</v>
      </c>
    </row>
    <row r="713" spans="1:20" ht="34" hidden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7">
        <f t="shared" si="46"/>
        <v>20.322580645161288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4"/>
        <v>42393.25</v>
      </c>
      <c r="O713" s="10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_xlfn.TEXTSPLIT(R713,"/",,FALSE,1)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7">
        <f t="shared" si="46"/>
        <v>1840.625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4"/>
        <v>42559.208333333328</v>
      </c>
      <c r="O714" s="10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_xlfn.TEXTSPLIT(R714,"/",,FALSE,1)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7">
        <f t="shared" si="46"/>
        <v>161.94202898550725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4"/>
        <v>42604.208333333328</v>
      </c>
      <c r="O715" s="10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_xlfn.TEXTSPLIT(R715,"/",,FALSE,1)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7">
        <f t="shared" si="46"/>
        <v>472.82077922077923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4"/>
        <v>41870.208333333336</v>
      </c>
      <c r="O716" s="10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_xlfn.TEXTSPLIT(R716,"/",,FALSE,1)</f>
        <v>music</v>
      </c>
      <c r="T716" t="str">
        <v>rock</v>
      </c>
    </row>
    <row r="717" spans="1:20" ht="17" hidden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7">
        <f t="shared" si="46"/>
        <v>24.466101694915253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4"/>
        <v>40397.208333333336</v>
      </c>
      <c r="O717" s="10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_xlfn.TEXTSPLIT(R717,"/",,FALSE,1)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7">
        <f t="shared" si="46"/>
        <v>517.65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4"/>
        <v>41465.208333333336</v>
      </c>
      <c r="O718" s="10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_xlfn.TEXTSPLIT(R718,"/",,FALSE,1)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7">
        <f t="shared" si="46"/>
        <v>247.64285714285714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4"/>
        <v>40777.208333333336</v>
      </c>
      <c r="O719" s="10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_xlfn.TEXTSPLIT(R719,"/",,FALSE,1)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7">
        <f t="shared" si="46"/>
        <v>100.20481927710843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4"/>
        <v>41442.208333333336</v>
      </c>
      <c r="O720" s="10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_xlfn.TEXTSPLIT(R720,"/",,FALSE,1)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7">
        <f t="shared" si="46"/>
        <v>153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4"/>
        <v>41058.208333333336</v>
      </c>
      <c r="O721" s="10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_xlfn.TEXTSPLIT(R721,"/",,FALSE,1)</f>
        <v>publishing</v>
      </c>
      <c r="T721" t="str">
        <v>fiction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7">
        <f t="shared" si="46"/>
        <v>37.091954022988503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4"/>
        <v>43152.25</v>
      </c>
      <c r="O722" s="10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_xlfn.TEXTSPLIT(R722,"/",,FALSE,1)</f>
        <v>theater</v>
      </c>
      <c r="T722" t="str">
        <v>plays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7">
        <f t="shared" si="46"/>
        <v>4.392394822006473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4"/>
        <v>43194.208333333328</v>
      </c>
      <c r="O723" s="10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_xlfn.TEXTSPLIT(R723,"/",,FALSE,1)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7">
        <f t="shared" si="46"/>
        <v>156.50721649484535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4"/>
        <v>43045.25</v>
      </c>
      <c r="O724" s="10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_xlfn.TEXTSPLIT(R724,"/",,FALSE,1)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7">
        <f t="shared" si="46"/>
        <v>270.40816326530609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4"/>
        <v>42431.25</v>
      </c>
      <c r="O725" s="10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_xlfn.TEXTSPLIT(R725,"/",,FALSE,1)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7">
        <f t="shared" si="46"/>
        <v>134.05952380952382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4"/>
        <v>41934.208333333336</v>
      </c>
      <c r="O726" s="10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_xlfn.TEXTSPLIT(R726,"/",,FALSE,1)</f>
        <v>theater</v>
      </c>
      <c r="T726" t="str">
        <v>plays</v>
      </c>
    </row>
    <row r="727" spans="1:20" ht="17" hidden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7">
        <f t="shared" si="46"/>
        <v>50.398033126293996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4"/>
        <v>41958.25</v>
      </c>
      <c r="O727" s="10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_xlfn.TEXTSPLIT(R727,"/",,FALSE,1)</f>
        <v>games</v>
      </c>
      <c r="T727" t="str">
        <v>mobile games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7">
        <f t="shared" si="46"/>
        <v>88.815837937384899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4"/>
        <v>40476.208333333336</v>
      </c>
      <c r="O728" s="10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_xlfn.TEXTSPLIT(R728,"/",,FALSE,1)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7">
        <f t="shared" si="46"/>
        <v>165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4"/>
        <v>43485.25</v>
      </c>
      <c r="O729" s="10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_xlfn.TEXTSPLIT(R729,"/",,FALSE,1)</f>
        <v>technology</v>
      </c>
      <c r="T729" t="str">
        <v>web</v>
      </c>
    </row>
    <row r="730" spans="1:20" ht="34" hidden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7">
        <f t="shared" si="46"/>
        <v>17.5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4"/>
        <v>42515.208333333328</v>
      </c>
      <c r="O730" s="10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_xlfn.TEXTSPLIT(R730,"/",,FALSE,1)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7">
        <f t="shared" si="46"/>
        <v>185.66071428571428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4"/>
        <v>41309.25</v>
      </c>
      <c r="O731" s="10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_xlfn.TEXTSPLIT(R731,"/",,FALSE,1)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7">
        <f t="shared" si="46"/>
        <v>412.6631944444444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4"/>
        <v>42147.208333333328</v>
      </c>
      <c r="O732" s="10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_xlfn.TEXTSPLIT(R732,"/",,FALSE,1)</f>
        <v>technology</v>
      </c>
      <c r="T732" t="str">
        <v>wearables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7">
        <f t="shared" si="46"/>
        <v>90.25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4"/>
        <v>42939.208333333328</v>
      </c>
      <c r="O733" s="10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_xlfn.TEXTSPLIT(R733,"/",,FALSE,1)</f>
        <v>technology</v>
      </c>
      <c r="T733" t="str">
        <v>web</v>
      </c>
    </row>
    <row r="734" spans="1:20" ht="17" hidden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7">
        <f t="shared" si="46"/>
        <v>91.984615384615381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4"/>
        <v>42816.208333333328</v>
      </c>
      <c r="O734" s="10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_xlfn.TEXTSPLIT(R734,"/",,FALSE,1)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7">
        <f t="shared" si="46"/>
        <v>527.00632911392404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4"/>
        <v>41844.208333333336</v>
      </c>
      <c r="O735" s="10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_xlfn.TEXTSPLIT(R735,"/",,FALSE,1)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7">
        <f t="shared" si="46"/>
        <v>319.14285714285711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4"/>
        <v>42763.25</v>
      </c>
      <c r="O736" s="10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_xlfn.TEXTSPLIT(R736,"/",,FALSE,1)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7">
        <f t="shared" si="46"/>
        <v>354.18867924528303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4"/>
        <v>42459.208333333328</v>
      </c>
      <c r="O737" s="10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_xlfn.TEXTSPLIT(R737,"/",,FALSE,1)</f>
        <v>photography</v>
      </c>
      <c r="T737" t="str">
        <v>photography books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7">
        <f t="shared" si="46"/>
        <v>32.896103896103895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4"/>
        <v>42055.25</v>
      </c>
      <c r="O738" s="10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_xlfn.TEXTSPLIT(R738,"/",,FALSE,1)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7">
        <f t="shared" si="46"/>
        <v>135.8918918918919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4"/>
        <v>42685.25</v>
      </c>
      <c r="O739" s="10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_xlfn.TEXTSPLIT(R739,"/",,FALSE,1)</f>
        <v>music</v>
      </c>
      <c r="T739" t="str">
        <v>indie rock</v>
      </c>
    </row>
    <row r="740" spans="1:20" ht="34" hidden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7">
        <f t="shared" si="46"/>
        <v>2.0843373493975905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4"/>
        <v>41959.25</v>
      </c>
      <c r="O740" s="10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_xlfn.TEXTSPLIT(R740,"/",,FALSE,1)</f>
        <v>theater</v>
      </c>
      <c r="T740" t="str">
        <v>plays</v>
      </c>
    </row>
    <row r="741" spans="1:20" ht="17" hidden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7">
        <f t="shared" si="46"/>
        <v>61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4"/>
        <v>41089.208333333336</v>
      </c>
      <c r="O741" s="10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_xlfn.TEXTSPLIT(R741,"/",,FALSE,1)</f>
        <v>music</v>
      </c>
      <c r="T741" t="str">
        <v>indie rock</v>
      </c>
    </row>
    <row r="742" spans="1:20" ht="34" hidden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7">
        <f t="shared" si="46"/>
        <v>30.037735849056602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4"/>
        <v>42769.25</v>
      </c>
      <c r="O742" s="10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_xlfn.TEXTSPLIT(R742,"/",,FALSE,1)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7">
        <f t="shared" si="46"/>
        <v>1179.1666666666665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4"/>
        <v>40321.208333333336</v>
      </c>
      <c r="O743" s="10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_xlfn.TEXTSPLIT(R743,"/",,FALSE,1)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7">
        <f t="shared" si="46"/>
        <v>1126.0833333333335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4"/>
        <v>40197.25</v>
      </c>
      <c r="O744" s="10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_xlfn.TEXTSPLIT(R744,"/",,FALSE,1)</f>
        <v>music</v>
      </c>
      <c r="T744" t="str">
        <v>electric music</v>
      </c>
    </row>
    <row r="745" spans="1:20" ht="34" hidden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7">
        <f t="shared" si="46"/>
        <v>12.923076923076923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4"/>
        <v>42298.208333333328</v>
      </c>
      <c r="O745" s="10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_xlfn.TEXTSPLIT(R745,"/",,FALSE,1)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7">
        <f t="shared" si="46"/>
        <v>712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4"/>
        <v>43322.208333333328</v>
      </c>
      <c r="O746" s="10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_xlfn.TEXTSPLIT(R746,"/",,FALSE,1)</f>
        <v>theater</v>
      </c>
      <c r="T746" t="str">
        <v>plays</v>
      </c>
    </row>
    <row r="747" spans="1:20" ht="34" hidden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7">
        <f t="shared" si="46"/>
        <v>30.304347826086957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4"/>
        <v>40328.208333333336</v>
      </c>
      <c r="O747" s="10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_xlfn.TEXTSPLIT(R747,"/",,FALSE,1)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7">
        <f t="shared" si="46"/>
        <v>212.50896057347671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4"/>
        <v>40825.208333333336</v>
      </c>
      <c r="O748" s="10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_xlfn.TEXTSPLIT(R748,"/",,FALSE,1)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7">
        <f t="shared" si="46"/>
        <v>228.85714285714286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4"/>
        <v>40423.208333333336</v>
      </c>
      <c r="O749" s="10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_xlfn.TEXTSPLIT(R749,"/",,FALSE,1)</f>
        <v>theater</v>
      </c>
      <c r="T749" t="str">
        <v>plays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7">
        <f t="shared" si="46"/>
        <v>34.959979476654695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4"/>
        <v>40238.25</v>
      </c>
      <c r="O750" s="10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_xlfn.TEXTSPLIT(R750,"/",,FALSE,1)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7">
        <f t="shared" si="46"/>
        <v>157.29069767441862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4"/>
        <v>41920.208333333336</v>
      </c>
      <c r="O751" s="10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_xlfn.TEXTSPLIT(R751,"/",,FALSE,1)</f>
        <v>technology</v>
      </c>
      <c r="T751" t="str">
        <v>wearables</v>
      </c>
    </row>
    <row r="752" spans="1:20" ht="17" hidden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7">
        <f t="shared" si="46"/>
        <v>1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4"/>
        <v>40360.208333333336</v>
      </c>
      <c r="O752" s="10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_xlfn.TEXTSPLIT(R752,"/",,FALSE,1)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7">
        <f t="shared" si="46"/>
        <v>232.30555555555554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4"/>
        <v>42446.208333333328</v>
      </c>
      <c r="O753" s="10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_xlfn.TEXTSPLIT(R753,"/",,FALSE,1)</f>
        <v>publishing</v>
      </c>
      <c r="T753" t="str">
        <v>nonfiction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7">
        <f t="shared" si="46"/>
        <v>92.448275862068968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4"/>
        <v>40395.208333333336</v>
      </c>
      <c r="O754" s="10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_xlfn.TEXTSPLIT(R754,"/",,FALSE,1)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7">
        <f t="shared" si="46"/>
        <v>256.70212765957444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4"/>
        <v>40321.208333333336</v>
      </c>
      <c r="O755" s="10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_xlfn.TEXTSPLIT(R755,"/",,FALSE,1)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7">
        <f t="shared" si="46"/>
        <v>168.47017045454547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4"/>
        <v>41210.208333333336</v>
      </c>
      <c r="O756" s="10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_xlfn.TEXTSPLIT(R756,"/",,FALSE,1)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7">
        <f t="shared" si="46"/>
        <v>166.57777777777778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4"/>
        <v>43096.25</v>
      </c>
      <c r="O757" s="10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_xlfn.TEXTSPLIT(R757,"/",,FALSE,1)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7">
        <f t="shared" si="46"/>
        <v>772.07692307692309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4"/>
        <v>42024.25</v>
      </c>
      <c r="O758" s="10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_xlfn.TEXTSPLIT(R758,"/",,FALSE,1)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7">
        <f t="shared" si="46"/>
        <v>406.85714285714283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4"/>
        <v>40675.208333333336</v>
      </c>
      <c r="O759" s="10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_xlfn.TEXTSPLIT(R759,"/",,FALSE,1)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7">
        <f t="shared" si="46"/>
        <v>564.20608108108115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4"/>
        <v>41936.208333333336</v>
      </c>
      <c r="O760" s="10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_xlfn.TEXTSPLIT(R760,"/",,FALSE,1)</f>
        <v>music</v>
      </c>
      <c r="T760" t="str">
        <v>rock</v>
      </c>
    </row>
    <row r="761" spans="1:20" ht="34" hidden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7">
        <f t="shared" si="46"/>
        <v>68.426865671641792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4"/>
        <v>43136.25</v>
      </c>
      <c r="O761" s="10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_xlfn.TEXTSPLIT(R761,"/",,FALSE,1)</f>
        <v>music</v>
      </c>
      <c r="T761" t="str">
        <v>electric music</v>
      </c>
    </row>
    <row r="762" spans="1:20" ht="17" hidden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7">
        <f t="shared" si="46"/>
        <v>34.351966873706004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4"/>
        <v>43678.208333333328</v>
      </c>
      <c r="O762" s="10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_xlfn.TEXTSPLIT(R762,"/",,FALSE,1)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7">
        <f t="shared" si="46"/>
        <v>655.4545454545455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4"/>
        <v>42938.208333333328</v>
      </c>
      <c r="O763" s="10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_xlfn.TEXTSPLIT(R763,"/",,FALSE,1)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7">
        <f t="shared" si="46"/>
        <v>177.25714285714284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4"/>
        <v>41241.25</v>
      </c>
      <c r="O764" s="10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_xlfn.TEXTSPLIT(R764,"/",,FALSE,1)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7">
        <f t="shared" si="46"/>
        <v>113.17857142857144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4"/>
        <v>41037.208333333336</v>
      </c>
      <c r="O765" s="10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_xlfn.TEXTSPLIT(R765,"/",,FALSE,1)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7">
        <f t="shared" si="46"/>
        <v>728.18181818181824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4"/>
        <v>40676.208333333336</v>
      </c>
      <c r="O766" s="10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_xlfn.TEXTSPLIT(R766,"/",,FALSE,1)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7">
        <f t="shared" si="46"/>
        <v>208.33333333333334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4"/>
        <v>42840.208333333328</v>
      </c>
      <c r="O767" s="10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_xlfn.TEXTSPLIT(R767,"/",,FALSE,1)</f>
        <v>music</v>
      </c>
      <c r="T767" t="str">
        <v>indie rock</v>
      </c>
    </row>
    <row r="768" spans="1:20" ht="34" hidden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7">
        <f t="shared" si="46"/>
        <v>31.171232876712331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4"/>
        <v>43362.208333333328</v>
      </c>
      <c r="O768" s="10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_xlfn.TEXTSPLIT(R768,"/",,FALSE,1)</f>
        <v>film &amp; video</v>
      </c>
      <c r="T768" t="str">
        <v>science fiction</v>
      </c>
    </row>
    <row r="769" spans="1:20" ht="17" hidden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7">
        <f t="shared" si="46"/>
        <v>56.967078189300416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4"/>
        <v>42283.208333333328</v>
      </c>
      <c r="O769" s="10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_xlfn.TEXTSPLIT(R769,"/",,FALSE,1)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7">
        <f t="shared" si="46"/>
        <v>231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ref="N770:N833" si="48">(((L770/60)/60)/24)+DATE(1970,1,1)</f>
        <v>41619.25</v>
      </c>
      <c r="O770" s="10">
        <f t="shared" ref="O770:O833" si="49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_xlfn.TEXTSPLIT(R770,"/",,FALSE,1)</f>
        <v>theater</v>
      </c>
      <c r="T770" t="str">
        <v>plays</v>
      </c>
    </row>
    <row r="771" spans="1:20" ht="17" hidden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7">
        <f t="shared" ref="G771:G834" si="50">(E771/D771)*100</f>
        <v>86.867834394904463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si="48"/>
        <v>41501.208333333336</v>
      </c>
      <c r="O771" s="10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_xlfn.TEXTSPLIT(R771,"/",,FALSE,1)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7">
        <f t="shared" si="50"/>
        <v>270.74418604651163</v>
      </c>
      <c r="H772">
        <v>216</v>
      </c>
      <c r="I772" s="5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8"/>
        <v>41743.208333333336</v>
      </c>
      <c r="O772" s="10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_xlfn.TEXTSPLIT(R772,"/",,FALSE,1)</f>
        <v>theater</v>
      </c>
      <c r="T772" t="str">
        <v>plays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7">
        <f t="shared" si="50"/>
        <v>49.446428571428569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8"/>
        <v>43491.25</v>
      </c>
      <c r="O773" s="10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_xlfn.TEXTSPLIT(R773,"/",,FALSE,1)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7">
        <f t="shared" si="50"/>
        <v>113.3596256684492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8"/>
        <v>43505.25</v>
      </c>
      <c r="O774" s="10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_xlfn.TEXTSPLIT(R774,"/",,FALSE,1)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7">
        <f t="shared" si="50"/>
        <v>190.55555555555554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8"/>
        <v>42838.208333333328</v>
      </c>
      <c r="O775" s="10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_xlfn.TEXTSPLIT(R775,"/",,FALSE,1)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7">
        <f t="shared" si="50"/>
        <v>135.5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8"/>
        <v>42513.208333333328</v>
      </c>
      <c r="O776" s="10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_xlfn.TEXTSPLIT(R776,"/",,FALSE,1)</f>
        <v>technology</v>
      </c>
      <c r="T776" t="str">
        <v>web</v>
      </c>
    </row>
    <row r="777" spans="1:20" ht="34" hidden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7">
        <f t="shared" si="50"/>
        <v>10.297872340425531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8"/>
        <v>41949.25</v>
      </c>
      <c r="O777" s="10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_xlfn.TEXTSPLIT(R777,"/",,FALSE,1)</f>
        <v>music</v>
      </c>
      <c r="T777" t="str">
        <v>rock</v>
      </c>
    </row>
    <row r="778" spans="1:20" ht="17" hidden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7">
        <f t="shared" si="50"/>
        <v>65.544223826714799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8"/>
        <v>43650.208333333328</v>
      </c>
      <c r="O778" s="10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_xlfn.TEXTSPLIT(R778,"/",,FALSE,1)</f>
        <v>theater</v>
      </c>
      <c r="T778" t="str">
        <v>plays</v>
      </c>
    </row>
    <row r="779" spans="1:20" ht="17" hidden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7">
        <f t="shared" si="50"/>
        <v>49.026652452025587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8"/>
        <v>40809.208333333336</v>
      </c>
      <c r="O779" s="10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_xlfn.TEXTSPLIT(R779,"/",,FALSE,1)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7">
        <f t="shared" si="50"/>
        <v>787.92307692307691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8"/>
        <v>40768.208333333336</v>
      </c>
      <c r="O780" s="10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_xlfn.TEXTSPLIT(R780,"/",,FALSE,1)</f>
        <v>film &amp; video</v>
      </c>
      <c r="T780" t="str">
        <v>animation</v>
      </c>
    </row>
    <row r="781" spans="1:20" ht="17" hidden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7">
        <f t="shared" si="50"/>
        <v>80.306347746090154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8"/>
        <v>42230.208333333328</v>
      </c>
      <c r="O781" s="10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_xlfn.TEXTSPLIT(R781,"/",,FALSE,1)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7">
        <f t="shared" si="50"/>
        <v>106.29411764705883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8"/>
        <v>42573.208333333328</v>
      </c>
      <c r="O782" s="10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_xlfn.TEXTSPLIT(R782,"/",,FALSE,1)</f>
        <v>film &amp; video</v>
      </c>
      <c r="T782" t="str">
        <v>drama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7">
        <f t="shared" si="50"/>
        <v>50.735632183908038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8"/>
        <v>40482.208333333336</v>
      </c>
      <c r="O783" s="10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_xlfn.TEXTSPLIT(R783,"/",,FALSE,1)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7">
        <f t="shared" si="50"/>
        <v>215.31372549019611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8"/>
        <v>40603.25</v>
      </c>
      <c r="O784" s="10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_xlfn.TEXTSPLIT(R784,"/",,FALSE,1)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7">
        <f t="shared" si="50"/>
        <v>141.22972972972974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8"/>
        <v>41625.25</v>
      </c>
      <c r="O785" s="10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_xlfn.TEXTSPLIT(R785,"/",,FALSE,1)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7">
        <f t="shared" si="50"/>
        <v>115.33745781777279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8"/>
        <v>42435.25</v>
      </c>
      <c r="O786" s="10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_xlfn.TEXTSPLIT(R786,"/",,FALSE,1)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7">
        <f t="shared" si="50"/>
        <v>193.11940298507463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8"/>
        <v>43582.208333333328</v>
      </c>
      <c r="O787" s="10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_xlfn.TEXTSPLIT(R787,"/",,FALSE,1)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7">
        <f t="shared" si="50"/>
        <v>729.73333333333335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8"/>
        <v>43186.208333333328</v>
      </c>
      <c r="O788" s="10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_xlfn.TEXTSPLIT(R788,"/",,FALSE,1)</f>
        <v>music</v>
      </c>
      <c r="T788" t="str">
        <v>jazz</v>
      </c>
    </row>
    <row r="789" spans="1:20" ht="17" hidden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7">
        <f t="shared" si="50"/>
        <v>99.66339869281046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8"/>
        <v>40684.208333333336</v>
      </c>
      <c r="O789" s="10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_xlfn.TEXTSPLIT(R789,"/",,FALSE,1)</f>
        <v>music</v>
      </c>
      <c r="T789" t="str">
        <v>rock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7">
        <f t="shared" si="50"/>
        <v>88.166666666666671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8"/>
        <v>41202.208333333336</v>
      </c>
      <c r="O790" s="10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_xlfn.TEXTSPLIT(R790,"/",,FALSE,1)</f>
        <v>film &amp; video</v>
      </c>
      <c r="T790" t="str">
        <v>animation</v>
      </c>
    </row>
    <row r="791" spans="1:20" ht="17" hidden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7">
        <f t="shared" si="50"/>
        <v>37.233333333333334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8"/>
        <v>41786.208333333336</v>
      </c>
      <c r="O791" s="10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_xlfn.TEXTSPLIT(R791,"/",,FALSE,1)</f>
        <v>theater</v>
      </c>
      <c r="T791" t="str">
        <v>plays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7">
        <f t="shared" si="50"/>
        <v>30.540075309306079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8"/>
        <v>40223.25</v>
      </c>
      <c r="O792" s="10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_xlfn.TEXTSPLIT(R792,"/",,FALSE,1)</f>
        <v>theater</v>
      </c>
      <c r="T792" t="str">
        <v>plays</v>
      </c>
    </row>
    <row r="793" spans="1:20" ht="17" hidden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7">
        <f t="shared" si="50"/>
        <v>25.714285714285712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8"/>
        <v>42715.25</v>
      </c>
      <c r="O793" s="10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_xlfn.TEXTSPLIT(R793,"/",,FALSE,1)</f>
        <v>food</v>
      </c>
      <c r="T793" t="str">
        <v>food trucks</v>
      </c>
    </row>
    <row r="794" spans="1:20" ht="17" hidden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7">
        <f t="shared" si="50"/>
        <v>34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8"/>
        <v>41451.208333333336</v>
      </c>
      <c r="O794" s="10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_xlfn.TEXTSPLIT(R794,"/",,FALSE,1)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7">
        <f t="shared" si="50"/>
        <v>1185.909090909091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8"/>
        <v>41450.208333333336</v>
      </c>
      <c r="O795" s="10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_xlfn.TEXTSPLIT(R795,"/",,FALSE,1)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7">
        <f t="shared" si="50"/>
        <v>125.39393939393939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8"/>
        <v>43091.25</v>
      </c>
      <c r="O796" s="10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_xlfn.TEXTSPLIT(R796,"/",,FALSE,1)</f>
        <v>music</v>
      </c>
      <c r="T796" t="str">
        <v>rock</v>
      </c>
    </row>
    <row r="797" spans="1:20" ht="34" hidden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7">
        <f t="shared" si="50"/>
        <v>14.394366197183098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8"/>
        <v>42675.208333333328</v>
      </c>
      <c r="O797" s="10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_xlfn.TEXTSPLIT(R797,"/",,FALSE,1)</f>
        <v>film &amp; video</v>
      </c>
      <c r="T797" t="str">
        <v>drama</v>
      </c>
    </row>
    <row r="798" spans="1:20" ht="17" hidden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7">
        <f t="shared" si="50"/>
        <v>54.807692307692314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8"/>
        <v>41859.208333333336</v>
      </c>
      <c r="O798" s="10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_xlfn.TEXTSPLIT(R798,"/",,FALSE,1)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7">
        <f t="shared" si="50"/>
        <v>109.63157894736841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8"/>
        <v>43464.25</v>
      </c>
      <c r="O799" s="10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_xlfn.TEXTSPLIT(R799,"/",,FALSE,1)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7">
        <f t="shared" si="50"/>
        <v>188.47058823529412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8"/>
        <v>41060.208333333336</v>
      </c>
      <c r="O800" s="10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_xlfn.TEXTSPLIT(R800,"/",,FALSE,1)</f>
        <v>theater</v>
      </c>
      <c r="T800" t="str">
        <v>plays</v>
      </c>
    </row>
    <row r="801" spans="1:20" ht="17" hidden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7">
        <f t="shared" si="50"/>
        <v>87.008284023668637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8"/>
        <v>42399.25</v>
      </c>
      <c r="O801" s="10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_xlfn.TEXTSPLIT(R801,"/",,FALSE,1)</f>
        <v>theater</v>
      </c>
      <c r="T801" t="str">
        <v>plays</v>
      </c>
    </row>
    <row r="802" spans="1:20" ht="17" hidden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7">
        <f t="shared" si="50"/>
        <v>1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8"/>
        <v>42167.208333333328</v>
      </c>
      <c r="O802" s="10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_xlfn.TEXTSPLIT(R802,"/",,FALSE,1)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7">
        <f t="shared" si="50"/>
        <v>202.9130434782609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8"/>
        <v>43830.25</v>
      </c>
      <c r="O803" s="10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_xlfn.TEXTSPLIT(R803,"/",,FALSE,1)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7">
        <f t="shared" si="50"/>
        <v>197.03225806451613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8"/>
        <v>43650.208333333328</v>
      </c>
      <c r="O804" s="10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_xlfn.TEXTSPLIT(R804,"/",,FALSE,1)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7">
        <f t="shared" si="50"/>
        <v>107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8"/>
        <v>43492.25</v>
      </c>
      <c r="O805" s="10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_xlfn.TEXTSPLIT(R805,"/",,FALSE,1)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7">
        <f t="shared" si="50"/>
        <v>268.73076923076923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8"/>
        <v>43102.25</v>
      </c>
      <c r="O806" s="10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_xlfn.TEXTSPLIT(R806,"/",,FALSE,1)</f>
        <v>music</v>
      </c>
      <c r="T806" t="str">
        <v>rock</v>
      </c>
    </row>
    <row r="807" spans="1:20" ht="34" hidden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7">
        <f t="shared" si="50"/>
        <v>50.845360824742272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8"/>
        <v>41958.25</v>
      </c>
      <c r="O807" s="10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_xlfn.TEXTSPLIT(R807,"/",,FALSE,1)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7">
        <f t="shared" si="50"/>
        <v>1180.2857142857142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8"/>
        <v>40973.25</v>
      </c>
      <c r="O808" s="10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_xlfn.TEXTSPLIT(R808,"/",,FALSE,1)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7">
        <f t="shared" si="50"/>
        <v>264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8"/>
        <v>43753.208333333328</v>
      </c>
      <c r="O809" s="10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_xlfn.TEXTSPLIT(R809,"/",,FALSE,1)</f>
        <v>theater</v>
      </c>
      <c r="T809" t="str">
        <v>plays</v>
      </c>
    </row>
    <row r="810" spans="1:20" ht="17" hidden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7">
        <f t="shared" si="50"/>
        <v>30.44230769230769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8"/>
        <v>42507.208333333328</v>
      </c>
      <c r="O810" s="10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_xlfn.TEXTSPLIT(R810,"/",,FALSE,1)</f>
        <v>food</v>
      </c>
      <c r="T810" t="str">
        <v>food trucks</v>
      </c>
    </row>
    <row r="811" spans="1:20" ht="17" hidden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7">
        <f t="shared" si="50"/>
        <v>62.880681818181813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8"/>
        <v>41135.208333333336</v>
      </c>
      <c r="O811" s="10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_xlfn.TEXTSPLIT(R811,"/",,FALSE,1)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7">
        <f t="shared" si="50"/>
        <v>193.125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8"/>
        <v>43067.25</v>
      </c>
      <c r="O812" s="10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_xlfn.TEXTSPLIT(R812,"/",,FALSE,1)</f>
        <v>theater</v>
      </c>
      <c r="T812" t="str">
        <v>plays</v>
      </c>
    </row>
    <row r="813" spans="1:20" ht="17" hidden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7">
        <f t="shared" si="50"/>
        <v>77.102702702702715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8"/>
        <v>42378.25</v>
      </c>
      <c r="O813" s="10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_xlfn.TEXTSPLIT(R813,"/",,FALSE,1)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7">
        <f t="shared" si="50"/>
        <v>225.52763819095478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8"/>
        <v>43206.208333333328</v>
      </c>
      <c r="O814" s="10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_xlfn.TEXTSPLIT(R814,"/",,FALSE,1)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7">
        <f t="shared" si="50"/>
        <v>239.40625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8"/>
        <v>41148.208333333336</v>
      </c>
      <c r="O815" s="10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_xlfn.TEXTSPLIT(R815,"/",,FALSE,1)</f>
        <v>games</v>
      </c>
      <c r="T815" t="str">
        <v>video games</v>
      </c>
    </row>
    <row r="816" spans="1:20" ht="17" hidden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7">
        <f t="shared" si="50"/>
        <v>92.1875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8"/>
        <v>42517.208333333328</v>
      </c>
      <c r="O816" s="10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_xlfn.TEXTSPLIT(R816,"/",,FALSE,1)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7">
        <f t="shared" si="50"/>
        <v>130.23333333333335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8"/>
        <v>43068.25</v>
      </c>
      <c r="O817" s="10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_xlfn.TEXTSPLIT(R817,"/",,FALSE,1)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7">
        <f t="shared" si="50"/>
        <v>615.21739130434787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8"/>
        <v>41680.25</v>
      </c>
      <c r="O818" s="10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_xlfn.TEXTSPLIT(R818,"/",,FALSE,1)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7">
        <f t="shared" si="50"/>
        <v>368.79532163742692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8"/>
        <v>43589.208333333328</v>
      </c>
      <c r="O819" s="10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_xlfn.TEXTSPLIT(R819,"/",,FALSE,1)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7">
        <f t="shared" si="50"/>
        <v>1094.8571428571429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8"/>
        <v>43486.25</v>
      </c>
      <c r="O820" s="10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_xlfn.TEXTSPLIT(R820,"/",,FALSE,1)</f>
        <v>theater</v>
      </c>
      <c r="T820" t="str">
        <v>plays</v>
      </c>
    </row>
    <row r="821" spans="1:20" ht="34" hidden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7">
        <f t="shared" si="50"/>
        <v>50.662921348314605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8"/>
        <v>41237.25</v>
      </c>
      <c r="O821" s="10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_xlfn.TEXTSPLIT(R821,"/",,FALSE,1)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7">
        <f t="shared" si="50"/>
        <v>800.6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8"/>
        <v>43310.208333333328</v>
      </c>
      <c r="O822" s="10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_xlfn.TEXTSPLIT(R822,"/",,FALSE,1)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7">
        <f t="shared" si="50"/>
        <v>291.28571428571428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8"/>
        <v>42794.25</v>
      </c>
      <c r="O823" s="10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_xlfn.TEXTSPLIT(R823,"/",,FALSE,1)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7">
        <f t="shared" si="50"/>
        <v>349.9666666666667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8"/>
        <v>41698.25</v>
      </c>
      <c r="O824" s="10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_xlfn.TEXTSPLIT(R824,"/",,FALSE,1)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7">
        <f t="shared" si="50"/>
        <v>357.07317073170731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8"/>
        <v>41892.208333333336</v>
      </c>
      <c r="O825" s="10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_xlfn.TEXTSPLIT(R825,"/",,FALSE,1)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7">
        <f t="shared" si="50"/>
        <v>126.48941176470588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8"/>
        <v>40348.208333333336</v>
      </c>
      <c r="O826" s="10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_xlfn.TEXTSPLIT(R826,"/",,FALSE,1)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7">
        <f t="shared" si="50"/>
        <v>387.5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8"/>
        <v>42941.208333333328</v>
      </c>
      <c r="O827" s="10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_xlfn.TEXTSPLIT(R827,"/",,FALSE,1)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7">
        <f t="shared" si="50"/>
        <v>457.03571428571428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8"/>
        <v>40525.25</v>
      </c>
      <c r="O828" s="10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_xlfn.TEXTSPLIT(R828,"/",,FALSE,1)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7">
        <f t="shared" si="50"/>
        <v>266.69565217391306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8"/>
        <v>40666.208333333336</v>
      </c>
      <c r="O829" s="10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_xlfn.TEXTSPLIT(R829,"/",,FALSE,1)</f>
        <v>film &amp; video</v>
      </c>
      <c r="T829" t="str">
        <v>drama</v>
      </c>
    </row>
    <row r="830" spans="1:20" ht="34" hidden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7">
        <f t="shared" si="50"/>
        <v>69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8"/>
        <v>43340.208333333328</v>
      </c>
      <c r="O830" s="10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_xlfn.TEXTSPLIT(R830,"/",,FALSE,1)</f>
        <v>theater</v>
      </c>
      <c r="T830" t="str">
        <v>plays</v>
      </c>
    </row>
    <row r="831" spans="1:20" ht="17" hidden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7">
        <f t="shared" si="50"/>
        <v>51.34375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8"/>
        <v>42164.208333333328</v>
      </c>
      <c r="O831" s="10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_xlfn.TEXTSPLIT(R831,"/",,FALSE,1)</f>
        <v>theater</v>
      </c>
      <c r="T831" t="str">
        <v>plays</v>
      </c>
    </row>
    <row r="832" spans="1:20" ht="34" hidden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7">
        <f t="shared" si="50"/>
        <v>1.1710526315789473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8"/>
        <v>43103.25</v>
      </c>
      <c r="O832" s="10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_xlfn.TEXTSPLIT(R832,"/",,FALSE,1)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7">
        <f t="shared" si="50"/>
        <v>108.97734294541709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8"/>
        <v>40994.208333333336</v>
      </c>
      <c r="O833" s="10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_xlfn.TEXTSPLIT(R833,"/",,FALSE,1)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7">
        <f t="shared" si="50"/>
        <v>315.17592592592592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ref="N834:N897" si="52">(((L834/60)/60)/24)+DATE(1970,1,1)</f>
        <v>42299.208333333328</v>
      </c>
      <c r="O834" s="10">
        <f t="shared" ref="O834:O897" si="53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_xlfn.TEXTSPLIT(R834,"/",,FALSE,1)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7">
        <f t="shared" ref="G835:G898" si="54">(E835/D835)*100</f>
        <v>157.69117647058823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si="52"/>
        <v>40588.25</v>
      </c>
      <c r="O835" s="10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_xlfn.TEXTSPLIT(R835,"/",,FALSE,1)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7">
        <f t="shared" si="54"/>
        <v>153.8082191780822</v>
      </c>
      <c r="H836">
        <v>119</v>
      </c>
      <c r="I836" s="5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2"/>
        <v>41448.208333333336</v>
      </c>
      <c r="O836" s="10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_xlfn.TEXTSPLIT(R836,"/",,FALSE,1)</f>
        <v>theater</v>
      </c>
      <c r="T836" t="str">
        <v>plays</v>
      </c>
    </row>
    <row r="837" spans="1:20" ht="17" hidden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7">
        <f t="shared" si="54"/>
        <v>89.738979118329468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2"/>
        <v>42063.25</v>
      </c>
      <c r="O837" s="10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_xlfn.TEXTSPLIT(R837,"/",,FALSE,1)</f>
        <v>technology</v>
      </c>
      <c r="T837" t="str">
        <v>web</v>
      </c>
    </row>
    <row r="838" spans="1:20" ht="17" hidden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7">
        <f t="shared" si="54"/>
        <v>75.135802469135797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2"/>
        <v>40214.25</v>
      </c>
      <c r="O838" s="10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_xlfn.TEXTSPLIT(R838,"/",,FALSE,1)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7">
        <f t="shared" si="54"/>
        <v>852.88135593220341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2"/>
        <v>40629.208333333336</v>
      </c>
      <c r="O839" s="10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_xlfn.TEXTSPLIT(R839,"/",,FALSE,1)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7">
        <f t="shared" si="54"/>
        <v>138.90625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2"/>
        <v>43370.208333333328</v>
      </c>
      <c r="O840" s="10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_xlfn.TEXTSPLIT(R840,"/",,FALSE,1)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7">
        <f t="shared" si="54"/>
        <v>190.18181818181819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2"/>
        <v>41715.208333333336</v>
      </c>
      <c r="O841" s="10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_xlfn.TEXTSPLIT(R841,"/",,FALSE,1)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7">
        <f t="shared" si="54"/>
        <v>100.24333619948409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2"/>
        <v>41836.208333333336</v>
      </c>
      <c r="O842" s="10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_xlfn.TEXTSPLIT(R842,"/",,FALSE,1)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7">
        <f t="shared" si="54"/>
        <v>142.75824175824175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2"/>
        <v>42419.25</v>
      </c>
      <c r="O843" s="10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_xlfn.TEXTSPLIT(R843,"/",,FALSE,1)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7">
        <f t="shared" si="54"/>
        <v>563.13333333333333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2"/>
        <v>43266.208333333328</v>
      </c>
      <c r="O844" s="10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_xlfn.TEXTSPLIT(R844,"/",,FALSE,1)</f>
        <v>technology</v>
      </c>
      <c r="T844" t="str">
        <v>wearables</v>
      </c>
    </row>
    <row r="845" spans="1:20" ht="34" hidden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7">
        <f t="shared" si="54"/>
        <v>30.715909090909086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2"/>
        <v>43338.208333333328</v>
      </c>
      <c r="O845" s="10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_xlfn.TEXTSPLIT(R845,"/",,FALSE,1)</f>
        <v>photography</v>
      </c>
      <c r="T845" t="str">
        <v>photography books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7">
        <f t="shared" si="54"/>
        <v>99.39772727272728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2"/>
        <v>40930.25</v>
      </c>
      <c r="O846" s="10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_xlfn.TEXTSPLIT(R846,"/",,FALSE,1)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7">
        <f t="shared" si="54"/>
        <v>197.54935622317598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2"/>
        <v>43235.208333333328</v>
      </c>
      <c r="O847" s="10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_xlfn.TEXTSPLIT(R847,"/",,FALSE,1)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7">
        <f t="shared" si="54"/>
        <v>508.5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2"/>
        <v>43302.208333333328</v>
      </c>
      <c r="O848" s="10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_xlfn.TEXTSPLIT(R848,"/",,FALSE,1)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7">
        <f t="shared" si="54"/>
        <v>237.74468085106383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2"/>
        <v>43107.25</v>
      </c>
      <c r="O849" s="10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_xlfn.TEXTSPLIT(R849,"/",,FALSE,1)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7">
        <f t="shared" si="54"/>
        <v>338.46875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2"/>
        <v>40341.208333333336</v>
      </c>
      <c r="O850" s="10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_xlfn.TEXTSPLIT(R850,"/",,FALSE,1)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7">
        <f t="shared" si="54"/>
        <v>133.08955223880596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2"/>
        <v>40948.25</v>
      </c>
      <c r="O851" s="10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_xlfn.TEXTSPLIT(R851,"/",,FALSE,1)</f>
        <v>music</v>
      </c>
      <c r="T851" t="str">
        <v>indie rock</v>
      </c>
    </row>
    <row r="852" spans="1:20" ht="34" hidden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7">
        <f t="shared" si="54"/>
        <v>1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2"/>
        <v>40866.25</v>
      </c>
      <c r="O852" s="10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_xlfn.TEXTSPLIT(R852,"/",,FALSE,1)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7">
        <f t="shared" si="54"/>
        <v>207.79999999999998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2"/>
        <v>41031.208333333336</v>
      </c>
      <c r="O853" s="10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_xlfn.TEXTSPLIT(R853,"/",,FALSE,1)</f>
        <v>music</v>
      </c>
      <c r="T853" t="str">
        <v>electric music</v>
      </c>
    </row>
    <row r="854" spans="1:20" ht="34" hidden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7">
        <f t="shared" si="54"/>
        <v>51.122448979591837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2"/>
        <v>40740.208333333336</v>
      </c>
      <c r="O854" s="10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_xlfn.TEXTSPLIT(R854,"/",,FALSE,1)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7">
        <f t="shared" si="54"/>
        <v>652.05847953216369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2"/>
        <v>40714.208333333336</v>
      </c>
      <c r="O855" s="10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_xlfn.TEXTSPLIT(R855,"/",,FALSE,1)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7">
        <f t="shared" si="54"/>
        <v>113.63099415204678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2"/>
        <v>43787.25</v>
      </c>
      <c r="O856" s="10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_xlfn.TEXTSPLIT(R856,"/",,FALSE,1)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7">
        <f t="shared" si="54"/>
        <v>102.37606837606839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2"/>
        <v>40712.208333333336</v>
      </c>
      <c r="O857" s="10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_xlfn.TEXTSPLIT(R857,"/",,FALSE,1)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7">
        <f t="shared" si="54"/>
        <v>356.58333333333331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2"/>
        <v>41023.208333333336</v>
      </c>
      <c r="O858" s="10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_xlfn.TEXTSPLIT(R858,"/",,FALSE,1)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7">
        <f t="shared" si="54"/>
        <v>139.86792452830187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2"/>
        <v>40944.25</v>
      </c>
      <c r="O859" s="10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_xlfn.TEXTSPLIT(R859,"/",,FALSE,1)</f>
        <v>film &amp; video</v>
      </c>
      <c r="T859" t="str">
        <v>shorts</v>
      </c>
    </row>
    <row r="860" spans="1:20" ht="34" hidden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7">
        <f t="shared" si="54"/>
        <v>69.45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2"/>
        <v>43211.208333333328</v>
      </c>
      <c r="O860" s="10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_xlfn.TEXTSPLIT(R860,"/",,FALSE,1)</f>
        <v>food</v>
      </c>
      <c r="T860" t="str">
        <v>food trucks</v>
      </c>
    </row>
    <row r="861" spans="1:20" ht="34" hidden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7">
        <f t="shared" si="54"/>
        <v>35.534246575342465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2"/>
        <v>41334.25</v>
      </c>
      <c r="O861" s="10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_xlfn.TEXTSPLIT(R861,"/",,FALSE,1)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7">
        <f t="shared" si="54"/>
        <v>251.65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2"/>
        <v>43515.25</v>
      </c>
      <c r="O862" s="10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_xlfn.TEXTSPLIT(R862,"/",,FALSE,1)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7">
        <f t="shared" si="54"/>
        <v>105.87500000000001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2"/>
        <v>40258.208333333336</v>
      </c>
      <c r="O863" s="10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_xlfn.TEXTSPLIT(R863,"/",,FALSE,1)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7">
        <f t="shared" si="54"/>
        <v>187.42857142857144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2"/>
        <v>40756.208333333336</v>
      </c>
      <c r="O864" s="10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_xlfn.TEXTSPLIT(R864,"/",,FALSE,1)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7">
        <f t="shared" si="54"/>
        <v>386.78571428571428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2"/>
        <v>42172.208333333328</v>
      </c>
      <c r="O865" s="10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_xlfn.TEXTSPLIT(R865,"/",,FALSE,1)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7">
        <f t="shared" si="54"/>
        <v>347.07142857142856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2"/>
        <v>42601.208333333328</v>
      </c>
      <c r="O866" s="10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_xlfn.TEXTSPLIT(R866,"/",,FALSE,1)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7">
        <f t="shared" si="54"/>
        <v>185.82098765432099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2"/>
        <v>41897.208333333336</v>
      </c>
      <c r="O867" s="10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_xlfn.TEXTSPLIT(R867,"/",,FALSE,1)</f>
        <v>theater</v>
      </c>
      <c r="T867" t="str">
        <v>plays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7">
        <f t="shared" si="54"/>
        <v>43.241247264770237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2"/>
        <v>40671.208333333336</v>
      </c>
      <c r="O868" s="10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_xlfn.TEXTSPLIT(R868,"/",,FALSE,1)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7">
        <f t="shared" si="54"/>
        <v>162.4375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2"/>
        <v>43382.208333333328</v>
      </c>
      <c r="O869" s="10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_xlfn.TEXTSPLIT(R869,"/",,FALSE,1)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7">
        <f t="shared" si="54"/>
        <v>184.84285714285716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2"/>
        <v>41559.208333333336</v>
      </c>
      <c r="O870" s="10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_xlfn.TEXTSPLIT(R870,"/",,FALSE,1)</f>
        <v>theater</v>
      </c>
      <c r="T870" t="str">
        <v>plays</v>
      </c>
    </row>
    <row r="871" spans="1:20" ht="17" hidden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7">
        <f t="shared" si="54"/>
        <v>23.703520691785052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2"/>
        <v>40350.208333333336</v>
      </c>
      <c r="O871" s="10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_xlfn.TEXTSPLIT(R871,"/",,FALSE,1)</f>
        <v>film &amp; video</v>
      </c>
      <c r="T871" t="str">
        <v>drama</v>
      </c>
    </row>
    <row r="872" spans="1:20" ht="17" hidden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7">
        <f t="shared" si="54"/>
        <v>89.870129870129873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2"/>
        <v>42240.208333333328</v>
      </c>
      <c r="O872" s="10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_xlfn.TEXTSPLIT(R872,"/",,FALSE,1)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7">
        <f t="shared" si="54"/>
        <v>272.6041958041958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2"/>
        <v>43040.208333333328</v>
      </c>
      <c r="O873" s="10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_xlfn.TEXTSPLIT(R873,"/",,FALSE,1)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7">
        <f t="shared" si="54"/>
        <v>170.04255319148936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2"/>
        <v>43346.208333333328</v>
      </c>
      <c r="O874" s="10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_xlfn.TEXTSPLIT(R874,"/",,FALSE,1)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7">
        <f t="shared" si="54"/>
        <v>188.28503562945369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2"/>
        <v>41647.25</v>
      </c>
      <c r="O875" s="10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_xlfn.TEXTSPLIT(R875,"/",,FALSE,1)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7">
        <f t="shared" si="54"/>
        <v>346.93532338308455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2"/>
        <v>40291.208333333336</v>
      </c>
      <c r="O876" s="10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_xlfn.TEXTSPLIT(R876,"/",,FALSE,1)</f>
        <v>photography</v>
      </c>
      <c r="T876" t="str">
        <v>photography books</v>
      </c>
    </row>
    <row r="877" spans="1:20" ht="17" hidden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7">
        <f t="shared" si="54"/>
        <v>69.177215189873422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2"/>
        <v>40556.25</v>
      </c>
      <c r="O877" s="10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_xlfn.TEXTSPLIT(R877,"/",,FALSE,1)</f>
        <v>music</v>
      </c>
      <c r="T877" t="str">
        <v>rock</v>
      </c>
    </row>
    <row r="878" spans="1:20" ht="34" hidden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7">
        <f t="shared" si="54"/>
        <v>25.433734939759034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2"/>
        <v>43624.208333333328</v>
      </c>
      <c r="O878" s="10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_xlfn.TEXTSPLIT(R878,"/",,FALSE,1)</f>
        <v>photography</v>
      </c>
      <c r="T878" t="str">
        <v>photography books</v>
      </c>
    </row>
    <row r="879" spans="1:20" ht="17" hidden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7">
        <f t="shared" si="54"/>
        <v>77.400977995110026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2"/>
        <v>42577.208333333328</v>
      </c>
      <c r="O879" s="10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_xlfn.TEXTSPLIT(R879,"/",,FALSE,1)</f>
        <v>food</v>
      </c>
      <c r="T879" t="str">
        <v>food trucks</v>
      </c>
    </row>
    <row r="880" spans="1:20" ht="17" hidden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7">
        <f t="shared" si="54"/>
        <v>37.481481481481481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2"/>
        <v>43845.25</v>
      </c>
      <c r="O880" s="10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_xlfn.TEXTSPLIT(R880,"/",,FALSE,1)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7">
        <f t="shared" si="54"/>
        <v>543.79999999999995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2"/>
        <v>42788.25</v>
      </c>
      <c r="O881" s="10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_xlfn.TEXTSPLIT(R881,"/",,FALSE,1)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7">
        <f t="shared" si="54"/>
        <v>228.52189349112427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2"/>
        <v>43667.208333333328</v>
      </c>
      <c r="O882" s="10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_xlfn.TEXTSPLIT(R882,"/",,FALSE,1)</f>
        <v>music</v>
      </c>
      <c r="T882" t="str">
        <v>electric music</v>
      </c>
    </row>
    <row r="883" spans="1:20" ht="17" hidden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7">
        <f t="shared" si="54"/>
        <v>38.948339483394832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2"/>
        <v>42194.208333333328</v>
      </c>
      <c r="O883" s="10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_xlfn.TEXTSPLIT(R883,"/",,FALSE,1)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7">
        <f t="shared" si="54"/>
        <v>370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2"/>
        <v>42025.25</v>
      </c>
      <c r="O884" s="10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_xlfn.TEXTSPLIT(R884,"/",,FALSE,1)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7">
        <f t="shared" si="54"/>
        <v>237.91176470588232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2"/>
        <v>40323.208333333336</v>
      </c>
      <c r="O885" s="10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_xlfn.TEXTSPLIT(R885,"/",,FALSE,1)</f>
        <v>film &amp; video</v>
      </c>
      <c r="T885" t="str">
        <v>shorts</v>
      </c>
    </row>
    <row r="886" spans="1:20" ht="17" hidden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7">
        <f t="shared" si="54"/>
        <v>64.036299765807954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2"/>
        <v>41763.208333333336</v>
      </c>
      <c r="O886" s="10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_xlfn.TEXTSPLIT(R886,"/",,FALSE,1)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7">
        <f t="shared" si="54"/>
        <v>118.27777777777777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2"/>
        <v>40335.208333333336</v>
      </c>
      <c r="O887" s="10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_xlfn.TEXTSPLIT(R887,"/",,FALSE,1)</f>
        <v>theater</v>
      </c>
      <c r="T887" t="str">
        <v>plays</v>
      </c>
    </row>
    <row r="888" spans="1:20" ht="17" hidden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7">
        <f t="shared" si="54"/>
        <v>84.824037184594957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2"/>
        <v>40416.208333333336</v>
      </c>
      <c r="O888" s="10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_xlfn.TEXTSPLIT(R888,"/",,FALSE,1)</f>
        <v>music</v>
      </c>
      <c r="T888" t="str">
        <v>indie rock</v>
      </c>
    </row>
    <row r="889" spans="1:20" ht="34" hidden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7">
        <f t="shared" si="54"/>
        <v>29.346153846153843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2"/>
        <v>42202.208333333328</v>
      </c>
      <c r="O889" s="10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_xlfn.TEXTSPLIT(R889,"/",,FALSE,1)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7">
        <f t="shared" si="54"/>
        <v>209.89655172413794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2"/>
        <v>42836.208333333328</v>
      </c>
      <c r="O890" s="10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_xlfn.TEXTSPLIT(R890,"/",,FALSE,1)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7">
        <f t="shared" si="54"/>
        <v>169.78571428571431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2"/>
        <v>41710.208333333336</v>
      </c>
      <c r="O891" s="10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_xlfn.TEXTSPLIT(R891,"/",,FALSE,1)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7">
        <f t="shared" si="54"/>
        <v>115.95907738095239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2"/>
        <v>43640.208333333328</v>
      </c>
      <c r="O892" s="10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_xlfn.TEXTSPLIT(R892,"/",,FALSE,1)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7">
        <f t="shared" si="54"/>
        <v>258.59999999999997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2"/>
        <v>40880.25</v>
      </c>
      <c r="O893" s="10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_xlfn.TEXTSPLIT(R893,"/",,FALSE,1)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7">
        <f t="shared" si="54"/>
        <v>230.58333333333331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2"/>
        <v>40319.208333333336</v>
      </c>
      <c r="O894" s="10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_xlfn.TEXTSPLIT(R894,"/",,FALSE,1)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7">
        <f t="shared" si="54"/>
        <v>128.21428571428572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2"/>
        <v>42170.208333333328</v>
      </c>
      <c r="O895" s="10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_xlfn.TEXTSPLIT(R895,"/",,FALSE,1)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7">
        <f t="shared" si="54"/>
        <v>188.70588235294116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2"/>
        <v>41466.208333333336</v>
      </c>
      <c r="O896" s="10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_xlfn.TEXTSPLIT(R896,"/",,FALSE,1)</f>
        <v>film &amp; video</v>
      </c>
      <c r="T896" t="str">
        <v>television</v>
      </c>
    </row>
    <row r="897" spans="1:20" ht="34" hidden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7">
        <f t="shared" si="54"/>
        <v>6.9511889862327907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2"/>
        <v>43134.25</v>
      </c>
      <c r="O897" s="10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_xlfn.TEXTSPLIT(R897,"/",,FALSE,1)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7">
        <f t="shared" si="54"/>
        <v>774.43434343434342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ref="N898:N961" si="56">(((L898/60)/60)/24)+DATE(1970,1,1)</f>
        <v>40738.208333333336</v>
      </c>
      <c r="O898" s="10">
        <f t="shared" ref="O898:O961" si="57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_xlfn.TEXTSPLIT(R898,"/",,FALSE,1)</f>
        <v>food</v>
      </c>
      <c r="T898" t="str">
        <v>food trucks</v>
      </c>
    </row>
    <row r="899" spans="1:20" ht="17" hidden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7">
        <f t="shared" ref="G899:G962" si="58">(E899/D899)*100</f>
        <v>27.693181818181817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si="56"/>
        <v>43583.208333333328</v>
      </c>
      <c r="O899" s="10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_xlfn.TEXTSPLIT(R899,"/",,FALSE,1)</f>
        <v>theater</v>
      </c>
      <c r="T899" t="str">
        <v>plays</v>
      </c>
    </row>
    <row r="900" spans="1:20" ht="17" hidden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7">
        <f t="shared" si="58"/>
        <v>52.479620323841424</v>
      </c>
      <c r="H900">
        <v>1221</v>
      </c>
      <c r="I900" s="5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6"/>
        <v>43815.25</v>
      </c>
      <c r="O900" s="10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_xlfn.TEXTSPLIT(R900,"/",,FALSE,1)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7">
        <f t="shared" si="58"/>
        <v>407.09677419354841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6"/>
        <v>41554.208333333336</v>
      </c>
      <c r="O901" s="10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_xlfn.TEXTSPLIT(R901,"/",,FALSE,1)</f>
        <v>music</v>
      </c>
      <c r="T901" t="str">
        <v>jazz</v>
      </c>
    </row>
    <row r="902" spans="1:20" ht="17" hidden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7">
        <f t="shared" si="58"/>
        <v>2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6"/>
        <v>41901.208333333336</v>
      </c>
      <c r="O902" s="10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_xlfn.TEXTSPLIT(R902,"/",,FALSE,1)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7">
        <f t="shared" si="58"/>
        <v>156.17857142857144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6"/>
        <v>43298.208333333328</v>
      </c>
      <c r="O903" s="10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_xlfn.TEXTSPLIT(R903,"/",,FALSE,1)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7">
        <f t="shared" si="58"/>
        <v>252.42857142857144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6"/>
        <v>42399.25</v>
      </c>
      <c r="O904" s="10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_xlfn.TEXTSPLIT(R904,"/",,FALSE,1)</f>
        <v>technology</v>
      </c>
      <c r="T904" t="str">
        <v>web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7">
        <f t="shared" si="58"/>
        <v>1.729268292682927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6"/>
        <v>41034.208333333336</v>
      </c>
      <c r="O905" s="10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_xlfn.TEXTSPLIT(R905,"/",,FALSE,1)</f>
        <v>publishing</v>
      </c>
      <c r="T905" t="str">
        <v>nonfiction</v>
      </c>
    </row>
    <row r="906" spans="1:20" ht="17" hidden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7">
        <f t="shared" si="58"/>
        <v>12.230769230769232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6"/>
        <v>41186.208333333336</v>
      </c>
      <c r="O906" s="10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_xlfn.TEXTSPLIT(R906,"/",,FALSE,1)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7">
        <f t="shared" si="58"/>
        <v>163.98734177215189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6"/>
        <v>41536.208333333336</v>
      </c>
      <c r="O907" s="10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_xlfn.TEXTSPLIT(R907,"/",,FALSE,1)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7">
        <f t="shared" si="58"/>
        <v>162.98181818181817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6"/>
        <v>42868.208333333328</v>
      </c>
      <c r="O908" s="10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_xlfn.TEXTSPLIT(R908,"/",,FALSE,1)</f>
        <v>film &amp; video</v>
      </c>
      <c r="T908" t="str">
        <v>documentary</v>
      </c>
    </row>
    <row r="909" spans="1:20" ht="17" hidden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7">
        <f t="shared" si="58"/>
        <v>20.252747252747252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6"/>
        <v>40660.208333333336</v>
      </c>
      <c r="O909" s="10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_xlfn.TEXTSPLIT(R909,"/",,FALSE,1)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7">
        <f t="shared" si="58"/>
        <v>319.24083769633506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6"/>
        <v>41031.208333333336</v>
      </c>
      <c r="O910" s="10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_xlfn.TEXTSPLIT(R910,"/",,FALSE,1)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7">
        <f t="shared" si="58"/>
        <v>478.94444444444446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6"/>
        <v>43255.208333333328</v>
      </c>
      <c r="O911" s="10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_xlfn.TEXTSPLIT(R911,"/",,FALSE,1)</f>
        <v>theater</v>
      </c>
      <c r="T911" t="str">
        <v>plays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7">
        <f t="shared" si="58"/>
        <v>19.556634304207122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6"/>
        <v>42026.25</v>
      </c>
      <c r="O912" s="10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_xlfn.TEXTSPLIT(R912,"/",,FALSE,1)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7">
        <f t="shared" si="58"/>
        <v>198.94827586206895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6"/>
        <v>43717.208333333328</v>
      </c>
      <c r="O913" s="10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_xlfn.TEXTSPLIT(R913,"/",,FALSE,1)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7">
        <f t="shared" si="58"/>
        <v>795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6"/>
        <v>41157.208333333336</v>
      </c>
      <c r="O914" s="10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_xlfn.TEXTSPLIT(R914,"/",,FALSE,1)</f>
        <v>film &amp; video</v>
      </c>
      <c r="T914" t="str">
        <v>drama</v>
      </c>
    </row>
    <row r="915" spans="1:20" ht="17" hidden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7">
        <f t="shared" si="58"/>
        <v>50.621082621082621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6"/>
        <v>43597.208333333328</v>
      </c>
      <c r="O915" s="10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_xlfn.TEXTSPLIT(R915,"/",,FALSE,1)</f>
        <v>film &amp; video</v>
      </c>
      <c r="T915" t="str">
        <v>drama</v>
      </c>
    </row>
    <row r="916" spans="1:20" ht="17" hidden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7">
        <f t="shared" si="58"/>
        <v>57.4375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6"/>
        <v>41490.208333333336</v>
      </c>
      <c r="O916" s="10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_xlfn.TEXTSPLIT(R916,"/",,FALSE,1)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7">
        <f t="shared" si="58"/>
        <v>155.62827640984909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6"/>
        <v>42976.208333333328</v>
      </c>
      <c r="O917" s="10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_xlfn.TEXTSPLIT(R917,"/",,FALSE,1)</f>
        <v>film &amp; video</v>
      </c>
      <c r="T917" t="str">
        <v>television</v>
      </c>
    </row>
    <row r="918" spans="1:20" ht="34" hidden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7">
        <f t="shared" si="58"/>
        <v>36.297297297297298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6"/>
        <v>41991.25</v>
      </c>
      <c r="O918" s="10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_xlfn.TEXTSPLIT(R918,"/",,FALSE,1)</f>
        <v>photography</v>
      </c>
      <c r="T918" t="str">
        <v>photography books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7">
        <f t="shared" si="58"/>
        <v>58.25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6"/>
        <v>40722.208333333336</v>
      </c>
      <c r="O919" s="10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_xlfn.TEXTSPLIT(R919,"/",,FALSE,1)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7">
        <f t="shared" si="58"/>
        <v>237.39473684210526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6"/>
        <v>41117.208333333336</v>
      </c>
      <c r="O920" s="10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_xlfn.TEXTSPLIT(R920,"/",,FALSE,1)</f>
        <v>publishing</v>
      </c>
      <c r="T920" t="str">
        <v>radio &amp; podcasts</v>
      </c>
    </row>
    <row r="921" spans="1:20" ht="17" hidden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7">
        <f t="shared" si="58"/>
        <v>58.75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6"/>
        <v>43022.208333333328</v>
      </c>
      <c r="O921" s="10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_xlfn.TEXTSPLIT(R921,"/",,FALSE,1)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7">
        <f t="shared" si="58"/>
        <v>182.56603773584905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6"/>
        <v>43503.25</v>
      </c>
      <c r="O922" s="10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_xlfn.TEXTSPLIT(R922,"/",,FALSE,1)</f>
        <v>film &amp; video</v>
      </c>
      <c r="T922" t="str">
        <v>animation</v>
      </c>
    </row>
    <row r="923" spans="1:20" ht="17" hidden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7">
        <f t="shared" si="58"/>
        <v>0.75436408977556113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6"/>
        <v>40951.25</v>
      </c>
      <c r="O923" s="10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_xlfn.TEXTSPLIT(R923,"/",,FALSE,1)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7">
        <f t="shared" si="58"/>
        <v>175.95330739299609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6"/>
        <v>43443.25</v>
      </c>
      <c r="O924" s="10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_xlfn.TEXTSPLIT(R924,"/",,FALSE,1)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7">
        <f t="shared" si="58"/>
        <v>237.88235294117646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6"/>
        <v>40373.208333333336</v>
      </c>
      <c r="O925" s="10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_xlfn.TEXTSPLIT(R925,"/",,FALSE,1)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7">
        <f t="shared" si="58"/>
        <v>488.05076142131981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6"/>
        <v>43769.208333333328</v>
      </c>
      <c r="O926" s="10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_xlfn.TEXTSPLIT(R926,"/",,FALSE,1)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7">
        <f t="shared" si="58"/>
        <v>224.06666666666669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6"/>
        <v>43000.208333333328</v>
      </c>
      <c r="O927" s="10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_xlfn.TEXTSPLIT(R927,"/",,FALSE,1)</f>
        <v>theater</v>
      </c>
      <c r="T927" t="str">
        <v>plays</v>
      </c>
    </row>
    <row r="928" spans="1:20" ht="17" hidden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7">
        <f t="shared" si="58"/>
        <v>18.126436781609197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6"/>
        <v>42502.208333333328</v>
      </c>
      <c r="O928" s="10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_xlfn.TEXTSPLIT(R928,"/",,FALSE,1)</f>
        <v>food</v>
      </c>
      <c r="T928" t="str">
        <v>food trucks</v>
      </c>
    </row>
    <row r="929" spans="1:20" ht="17" hidden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7">
        <f t="shared" si="58"/>
        <v>45.847222222222221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6"/>
        <v>41102.208333333336</v>
      </c>
      <c r="O929" s="10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_xlfn.TEXTSPLIT(R929,"/",,FALSE,1)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7">
        <f t="shared" si="58"/>
        <v>117.31541218637993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6"/>
        <v>41637.25</v>
      </c>
      <c r="O930" s="10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_xlfn.TEXTSPLIT(R930,"/",,FALSE,1)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7">
        <f t="shared" si="58"/>
        <v>217.30909090909088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6"/>
        <v>42858.208333333328</v>
      </c>
      <c r="O931" s="10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_xlfn.TEXTSPLIT(R931,"/",,FALSE,1)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7">
        <f t="shared" si="58"/>
        <v>112.28571428571428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6"/>
        <v>42060.25</v>
      </c>
      <c r="O932" s="10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_xlfn.TEXTSPLIT(R932,"/",,FALSE,1)</f>
        <v>theater</v>
      </c>
      <c r="T932" t="str">
        <v>plays</v>
      </c>
    </row>
    <row r="933" spans="1:20" ht="17" hidden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7">
        <f t="shared" si="58"/>
        <v>72.51898734177216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6"/>
        <v>41818.208333333336</v>
      </c>
      <c r="O933" s="10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_xlfn.TEXTSPLIT(R933,"/",,FALSE,1)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7">
        <f t="shared" si="58"/>
        <v>212.30434782608697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6"/>
        <v>41709.208333333336</v>
      </c>
      <c r="O934" s="10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_xlfn.TEXTSPLIT(R934,"/",,FALSE,1)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7">
        <f t="shared" si="58"/>
        <v>239.74657534246577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6"/>
        <v>41372.208333333336</v>
      </c>
      <c r="O935" s="10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_xlfn.TEXTSPLIT(R935,"/",,FALSE,1)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7">
        <f t="shared" si="58"/>
        <v>181.93548387096774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6"/>
        <v>42422.25</v>
      </c>
      <c r="O936" s="10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_xlfn.TEXTSPLIT(R936,"/",,FALSE,1)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7">
        <f t="shared" si="58"/>
        <v>164.13114754098362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6"/>
        <v>42209.208333333328</v>
      </c>
      <c r="O937" s="10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_xlfn.TEXTSPLIT(R937,"/",,FALSE,1)</f>
        <v>theater</v>
      </c>
      <c r="T937" t="str">
        <v>plays</v>
      </c>
    </row>
    <row r="938" spans="1:20" ht="17" hidden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7">
        <f t="shared" si="58"/>
        <v>1.6375968992248062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6"/>
        <v>43668.208333333328</v>
      </c>
      <c r="O938" s="10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_xlfn.TEXTSPLIT(R938,"/",,FALSE,1)</f>
        <v>theater</v>
      </c>
      <c r="T938" t="str">
        <v>plays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7">
        <f t="shared" si="58"/>
        <v>49.64385964912281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6"/>
        <v>42334.25</v>
      </c>
      <c r="O939" s="10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_xlfn.TEXTSPLIT(R939,"/",,FALSE,1)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7">
        <f t="shared" si="58"/>
        <v>109.70652173913042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6"/>
        <v>43263.208333333328</v>
      </c>
      <c r="O940" s="10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_xlfn.TEXTSPLIT(R940,"/",,FALSE,1)</f>
        <v>publishing</v>
      </c>
      <c r="T940" t="str">
        <v>fiction</v>
      </c>
    </row>
    <row r="941" spans="1:20" ht="34" hidden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7">
        <f t="shared" si="58"/>
        <v>49.217948717948715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6"/>
        <v>40670.208333333336</v>
      </c>
      <c r="O941" s="10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_xlfn.TEXTSPLIT(R941,"/",,FALSE,1)</f>
        <v>games</v>
      </c>
      <c r="T941" t="str">
        <v>video games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7">
        <f t="shared" si="58"/>
        <v>62.232323232323225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6"/>
        <v>41244.25</v>
      </c>
      <c r="O942" s="10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_xlfn.TEXTSPLIT(R942,"/",,FALSE,1)</f>
        <v>technology</v>
      </c>
      <c r="T942" t="str">
        <v>web</v>
      </c>
    </row>
    <row r="943" spans="1:20" ht="17" hidden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7">
        <f t="shared" si="58"/>
        <v>13.05813953488372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6"/>
        <v>40552.25</v>
      </c>
      <c r="O943" s="10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_xlfn.TEXTSPLIT(R943,"/",,FALSE,1)</f>
        <v>theater</v>
      </c>
      <c r="T943" t="str">
        <v>plays</v>
      </c>
    </row>
    <row r="944" spans="1:20" ht="17" hidden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7">
        <f t="shared" si="58"/>
        <v>64.635416666666671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6"/>
        <v>40568.25</v>
      </c>
      <c r="O944" s="10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_xlfn.TEXTSPLIT(R944,"/",,FALSE,1)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7">
        <f t="shared" si="58"/>
        <v>159.58666666666667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6"/>
        <v>41906.208333333336</v>
      </c>
      <c r="O945" s="10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_xlfn.TEXTSPLIT(R945,"/",,FALSE,1)</f>
        <v>food</v>
      </c>
      <c r="T945" t="str">
        <v>food trucks</v>
      </c>
    </row>
    <row r="946" spans="1:20" ht="17" hidden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7">
        <f t="shared" si="58"/>
        <v>81.42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6"/>
        <v>42776.25</v>
      </c>
      <c r="O946" s="10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_xlfn.TEXTSPLIT(R946,"/",,FALSE,1)</f>
        <v>photography</v>
      </c>
      <c r="T946" t="str">
        <v>photography books</v>
      </c>
    </row>
    <row r="947" spans="1:20" ht="17" hidden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7">
        <f t="shared" si="58"/>
        <v>32.444767441860463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6"/>
        <v>41004.208333333336</v>
      </c>
      <c r="O947" s="10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_xlfn.TEXTSPLIT(R947,"/",,FALSE,1)</f>
        <v>photography</v>
      </c>
      <c r="T947" t="str">
        <v>photography books</v>
      </c>
    </row>
    <row r="948" spans="1:20" ht="34" hidden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7">
        <f t="shared" si="58"/>
        <v>9.9141184124918666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6"/>
        <v>40710.208333333336</v>
      </c>
      <c r="O948" s="10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_xlfn.TEXTSPLIT(R948,"/",,FALSE,1)</f>
        <v>theater</v>
      </c>
      <c r="T948" t="str">
        <v>plays</v>
      </c>
    </row>
    <row r="949" spans="1:20" ht="17" hidden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7">
        <f t="shared" si="58"/>
        <v>26.694444444444443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6"/>
        <v>41908.208333333336</v>
      </c>
      <c r="O949" s="10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_xlfn.TEXTSPLIT(R949,"/",,FALSE,1)</f>
        <v>theater</v>
      </c>
      <c r="T949" t="str">
        <v>plays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7">
        <f t="shared" si="58"/>
        <v>62.957446808510639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6"/>
        <v>41985.25</v>
      </c>
      <c r="O950" s="10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_xlfn.TEXTSPLIT(R950,"/",,FALSE,1)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7">
        <f t="shared" si="58"/>
        <v>161.35593220338984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6"/>
        <v>42112.208333333328</v>
      </c>
      <c r="O951" s="10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_xlfn.TEXTSPLIT(R951,"/",,FALSE,1)</f>
        <v>technology</v>
      </c>
      <c r="T951" t="str">
        <v>web</v>
      </c>
    </row>
    <row r="952" spans="1:20" ht="17" hidden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7">
        <f t="shared" si="58"/>
        <v>5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6"/>
        <v>43571.208333333328</v>
      </c>
      <c r="O952" s="10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_xlfn.TEXTSPLIT(R952,"/",,FALSE,1)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7">
        <f t="shared" si="58"/>
        <v>1096.9379310344827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6"/>
        <v>42730.25</v>
      </c>
      <c r="O953" s="10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_xlfn.TEXTSPLIT(R953,"/",,FALSE,1)</f>
        <v>music</v>
      </c>
      <c r="T953" t="str">
        <v>rock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7">
        <f t="shared" si="58"/>
        <v>70.094158075601371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6"/>
        <v>42591.208333333328</v>
      </c>
      <c r="O954" s="10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_xlfn.TEXTSPLIT(R954,"/",,FALSE,1)</f>
        <v>film &amp; video</v>
      </c>
      <c r="T954" t="str">
        <v>documentary</v>
      </c>
    </row>
    <row r="955" spans="1:20" ht="34" hidden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7">
        <f t="shared" si="58"/>
        <v>60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6"/>
        <v>42358.25</v>
      </c>
      <c r="O955" s="10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_xlfn.TEXTSPLIT(R955,"/",,FALSE,1)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7">
        <f t="shared" si="58"/>
        <v>367.0985915492958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6"/>
        <v>41174.208333333336</v>
      </c>
      <c r="O956" s="10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_xlfn.TEXTSPLIT(R956,"/",,FALSE,1)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7">
        <f t="shared" si="58"/>
        <v>1109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6"/>
        <v>41238.25</v>
      </c>
      <c r="O957" s="10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_xlfn.TEXTSPLIT(R957,"/",,FALSE,1)</f>
        <v>theater</v>
      </c>
      <c r="T957" t="str">
        <v>plays</v>
      </c>
    </row>
    <row r="958" spans="1:20" ht="17" hidden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7">
        <f t="shared" si="58"/>
        <v>19.028784648187631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6"/>
        <v>42360.25</v>
      </c>
      <c r="O958" s="10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_xlfn.TEXTSPLIT(R958,"/",,FALSE,1)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7">
        <f t="shared" si="58"/>
        <v>126.87755102040816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6"/>
        <v>40955.25</v>
      </c>
      <c r="O959" s="10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_xlfn.TEXTSPLIT(R959,"/",,FALSE,1)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7">
        <f t="shared" si="58"/>
        <v>734.63636363636363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6"/>
        <v>40350.208333333336</v>
      </c>
      <c r="O960" s="10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_xlfn.TEXTSPLIT(R960,"/",,FALSE,1)</f>
        <v>film &amp; video</v>
      </c>
      <c r="T960" t="str">
        <v>animation</v>
      </c>
    </row>
    <row r="961" spans="1:20" ht="17" hidden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7">
        <f t="shared" si="58"/>
        <v>4.5731034482758623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6"/>
        <v>40357.208333333336</v>
      </c>
      <c r="O961" s="10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_xlfn.TEXTSPLIT(R961,"/",,FALSE,1)</f>
        <v>publishing</v>
      </c>
      <c r="T961" t="str">
        <v>translations</v>
      </c>
    </row>
    <row r="962" spans="1:20" ht="17" hidden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7">
        <f t="shared" si="58"/>
        <v>85.054545454545448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ref="N962:N1001" si="60">(((L962/60)/60)/24)+DATE(1970,1,1)</f>
        <v>42408.25</v>
      </c>
      <c r="O962" s="10">
        <f t="shared" ref="O962:O1001" si="61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_xlfn.TEXTSPLIT(R962,"/",,FALSE,1)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7">
        <f t="shared" ref="G963:G1001" si="62">(E963/D963)*100</f>
        <v>119.29824561403508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si="60"/>
        <v>40591.25</v>
      </c>
      <c r="O963" s="10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_xlfn.TEXTSPLIT(R963,"/",,FALSE,1)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7">
        <f t="shared" si="62"/>
        <v>296.02777777777777</v>
      </c>
      <c r="H964">
        <v>266</v>
      </c>
      <c r="I964" s="5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0"/>
        <v>41592.25</v>
      </c>
      <c r="O964" s="10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_xlfn.TEXTSPLIT(R964,"/",,FALSE,1)</f>
        <v>food</v>
      </c>
      <c r="T964" t="str">
        <v>food trucks</v>
      </c>
    </row>
    <row r="965" spans="1:20" ht="17" hidden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7">
        <f t="shared" si="62"/>
        <v>84.694915254237287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0"/>
        <v>40607.25</v>
      </c>
      <c r="O965" s="10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_xlfn.TEXTSPLIT(R965,"/",,FALSE,1)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7">
        <f t="shared" si="62"/>
        <v>355.7837837837838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0"/>
        <v>42135.208333333328</v>
      </c>
      <c r="O966" s="10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_xlfn.TEXTSPLIT(R966,"/",,FALSE,1)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7">
        <f t="shared" si="62"/>
        <v>386.40909090909093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0"/>
        <v>40203.25</v>
      </c>
      <c r="O967" s="10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_xlfn.TEXTSPLIT(R967,"/",,FALSE,1)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7">
        <f t="shared" si="62"/>
        <v>792.23529411764707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0"/>
        <v>42901.208333333328</v>
      </c>
      <c r="O968" s="10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_xlfn.TEXTSPLIT(R968,"/",,FALSE,1)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7">
        <f t="shared" si="62"/>
        <v>137.03393665158373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0"/>
        <v>41005.208333333336</v>
      </c>
      <c r="O969" s="10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_xlfn.TEXTSPLIT(R969,"/",,FALSE,1)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7">
        <f t="shared" si="62"/>
        <v>338.20833333333337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0"/>
        <v>40544.25</v>
      </c>
      <c r="O970" s="10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_xlfn.TEXTSPLIT(R970,"/",,FALSE,1)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7">
        <f t="shared" si="62"/>
        <v>108.22784810126582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0"/>
        <v>43821.25</v>
      </c>
      <c r="O971" s="10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_xlfn.TEXTSPLIT(R971,"/",,FALSE,1)</f>
        <v>theater</v>
      </c>
      <c r="T971" t="str">
        <v>plays</v>
      </c>
    </row>
    <row r="972" spans="1:20" ht="34" hidden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7">
        <f t="shared" si="62"/>
        <v>60.757639620653315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0"/>
        <v>40672.208333333336</v>
      </c>
      <c r="O972" s="10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_xlfn.TEXTSPLIT(R972,"/",,FALSE,1)</f>
        <v>theater</v>
      </c>
      <c r="T972" t="str">
        <v>plays</v>
      </c>
    </row>
    <row r="973" spans="1:20" ht="17" hidden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7">
        <f t="shared" si="62"/>
        <v>27.725490196078432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0"/>
        <v>41555.208333333336</v>
      </c>
      <c r="O973" s="10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_xlfn.TEXTSPLIT(R973,"/",,FALSE,1)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7">
        <f t="shared" si="62"/>
        <v>228.3934426229508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0"/>
        <v>41792.208333333336</v>
      </c>
      <c r="O974" s="10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_xlfn.TEXTSPLIT(R974,"/",,FALSE,1)</f>
        <v>technology</v>
      </c>
      <c r="T974" t="str">
        <v>web</v>
      </c>
    </row>
    <row r="975" spans="1:20" ht="17" hidden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7">
        <f t="shared" si="62"/>
        <v>21.615194054500414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0"/>
        <v>40522.25</v>
      </c>
      <c r="O975" s="10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_xlfn.TEXTSPLIT(R975,"/",,FALSE,1)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7">
        <f t="shared" si="62"/>
        <v>373.875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0"/>
        <v>41412.208333333336</v>
      </c>
      <c r="O976" s="10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_xlfn.TEXTSPLIT(R976,"/",,FALSE,1)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7">
        <f t="shared" si="62"/>
        <v>154.92592592592592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0"/>
        <v>42337.25</v>
      </c>
      <c r="O977" s="10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_xlfn.TEXTSPLIT(R977,"/",,FALSE,1)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7">
        <f t="shared" si="62"/>
        <v>322.14999999999998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0"/>
        <v>40571.25</v>
      </c>
      <c r="O978" s="10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_xlfn.TEXTSPLIT(R978,"/",,FALSE,1)</f>
        <v>theater</v>
      </c>
      <c r="T978" t="str">
        <v>plays</v>
      </c>
    </row>
    <row r="979" spans="1:20" ht="17" hidden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7">
        <f t="shared" si="62"/>
        <v>73.957142857142856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0"/>
        <v>43138.25</v>
      </c>
      <c r="O979" s="10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_xlfn.TEXTSPLIT(R979,"/",,FALSE,1)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7">
        <f t="shared" si="62"/>
        <v>864.1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0"/>
        <v>42686.25</v>
      </c>
      <c r="O980" s="10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_xlfn.TEXTSPLIT(R980,"/",,FALSE,1)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7">
        <f t="shared" si="62"/>
        <v>143.26245847176079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0"/>
        <v>42078.208333333328</v>
      </c>
      <c r="O981" s="10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_xlfn.TEXTSPLIT(R981,"/",,FALSE,1)</f>
        <v>theater</v>
      </c>
      <c r="T981" t="str">
        <v>plays</v>
      </c>
    </row>
    <row r="982" spans="1:20" ht="17" hidden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7">
        <f t="shared" si="62"/>
        <v>40.281762295081968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0"/>
        <v>42307.208333333328</v>
      </c>
      <c r="O982" s="10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_xlfn.TEXTSPLIT(R982,"/",,FALSE,1)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7">
        <f t="shared" si="62"/>
        <v>178.22388059701493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0"/>
        <v>43094.25</v>
      </c>
      <c r="O983" s="10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_xlfn.TEXTSPLIT(R983,"/",,FALSE,1)</f>
        <v>technology</v>
      </c>
      <c r="T983" t="str">
        <v>web</v>
      </c>
    </row>
    <row r="984" spans="1:20" ht="17" hidden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7">
        <f t="shared" si="62"/>
        <v>84.930555555555557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0"/>
        <v>40743.208333333336</v>
      </c>
      <c r="O984" s="10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_xlfn.TEXTSPLIT(R984,"/",,FALSE,1)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7">
        <f t="shared" si="62"/>
        <v>145.93648334624322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0"/>
        <v>43681.208333333328</v>
      </c>
      <c r="O985" s="10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_xlfn.TEXTSPLIT(R985,"/",,FALSE,1)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7">
        <f t="shared" si="62"/>
        <v>152.46153846153848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0"/>
        <v>43716.208333333328</v>
      </c>
      <c r="O986" s="10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_xlfn.TEXTSPLIT(R986,"/",,FALSE,1)</f>
        <v>theater</v>
      </c>
      <c r="T986" t="str">
        <v>plays</v>
      </c>
    </row>
    <row r="987" spans="1:20" ht="17" hidden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7">
        <f t="shared" si="62"/>
        <v>67.129542790152414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0"/>
        <v>41614.25</v>
      </c>
      <c r="O987" s="10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_xlfn.TEXTSPLIT(R987,"/",,FALSE,1)</f>
        <v>music</v>
      </c>
      <c r="T987" t="str">
        <v>rock</v>
      </c>
    </row>
    <row r="988" spans="1:20" ht="34" hidden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7">
        <f t="shared" si="62"/>
        <v>40.307692307692307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0"/>
        <v>40638.208333333336</v>
      </c>
      <c r="O988" s="10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_xlfn.TEXTSPLIT(R988,"/",,FALSE,1)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7">
        <f t="shared" si="62"/>
        <v>216.79032258064518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0"/>
        <v>42852.208333333328</v>
      </c>
      <c r="O989" s="10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_xlfn.TEXTSPLIT(R989,"/",,FALSE,1)</f>
        <v>film &amp; video</v>
      </c>
      <c r="T989" t="str">
        <v>documentary</v>
      </c>
    </row>
    <row r="990" spans="1:20" ht="17" hidden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7">
        <f t="shared" si="62"/>
        <v>52.117021276595743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0"/>
        <v>42686.25</v>
      </c>
      <c r="O990" s="10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_xlfn.TEXTSPLIT(R990,"/",,FALSE,1)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7">
        <f t="shared" si="62"/>
        <v>499.58333333333337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0"/>
        <v>43571.208333333328</v>
      </c>
      <c r="O991" s="10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_xlfn.TEXTSPLIT(R991,"/",,FALSE,1)</f>
        <v>publishing</v>
      </c>
      <c r="T991" t="str">
        <v>translations</v>
      </c>
    </row>
    <row r="992" spans="1:20" ht="17" hidden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7">
        <f t="shared" si="62"/>
        <v>87.679487179487182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0"/>
        <v>42432.25</v>
      </c>
      <c r="O992" s="10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_xlfn.TEXTSPLIT(R992,"/",,FALSE,1)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7">
        <f t="shared" si="62"/>
        <v>113.17346938775511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0"/>
        <v>41907.208333333336</v>
      </c>
      <c r="O993" s="10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_xlfn.TEXTSPLIT(R993,"/",,FALSE,1)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7">
        <f t="shared" si="62"/>
        <v>426.54838709677421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0"/>
        <v>43227.208333333328</v>
      </c>
      <c r="O994" s="10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_xlfn.TEXTSPLIT(R994,"/",,FALSE,1)</f>
        <v>film &amp; video</v>
      </c>
      <c r="T994" t="str">
        <v>drama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7">
        <f t="shared" si="62"/>
        <v>77.632653061224488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0"/>
        <v>42362.25</v>
      </c>
      <c r="O995" s="10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_xlfn.TEXTSPLIT(R995,"/",,FALSE,1)</f>
        <v>photography</v>
      </c>
      <c r="T995" t="str">
        <v>photography books</v>
      </c>
    </row>
    <row r="996" spans="1:20" ht="17" hidden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7">
        <f t="shared" si="62"/>
        <v>52.496810772501767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0"/>
        <v>41929.208333333336</v>
      </c>
      <c r="O996" s="10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_xlfn.TEXTSPLIT(R996,"/",,FALSE,1)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7">
        <f t="shared" si="62"/>
        <v>157.46762589928059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0"/>
        <v>43408.208333333328</v>
      </c>
      <c r="O997" s="10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_xlfn.TEXTSPLIT(R997,"/",,FALSE,1)</f>
        <v>food</v>
      </c>
      <c r="T997" t="str">
        <v>food trucks</v>
      </c>
    </row>
    <row r="998" spans="1:20" ht="34" hidden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7">
        <f t="shared" si="62"/>
        <v>72.939393939393938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0"/>
        <v>41276.25</v>
      </c>
      <c r="O998" s="10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_xlfn.TEXTSPLIT(R998,"/",,FALSE,1)</f>
        <v>theater</v>
      </c>
      <c r="T998" t="str">
        <v>plays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7">
        <f t="shared" si="62"/>
        <v>60.565789473684205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0"/>
        <v>41659.25</v>
      </c>
      <c r="O999" s="10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_xlfn.TEXTSPLIT(R999,"/",,FALSE,1)</f>
        <v>theater</v>
      </c>
      <c r="T999" t="str">
        <v>plays</v>
      </c>
    </row>
    <row r="1000" spans="1:20" ht="17" hidden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7">
        <f t="shared" si="62"/>
        <v>56.791291291291287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0"/>
        <v>40220.25</v>
      </c>
      <c r="O1000" s="10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_xlfn.TEXTSPLIT(R1000,"/",,FALSE,1)</f>
        <v>music</v>
      </c>
      <c r="T1000" t="str">
        <v>indie rock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7">
        <f t="shared" si="62"/>
        <v>56.542754275427541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0"/>
        <v>42550.208333333328</v>
      </c>
      <c r="O1001" s="10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_xlfn.TEXTSPLIT(R1001,"/",,FALSE,1)</f>
        <v>food</v>
      </c>
      <c r="T1001" t="str">
        <v>food trucks</v>
      </c>
    </row>
  </sheetData>
  <autoFilter ref="A1:T1001" xr:uid="{00000000-0001-0000-0000-000000000000}">
    <filterColumn colId="5">
      <filters>
        <filter val="successful"/>
      </filters>
    </filterColumn>
  </autoFilter>
  <conditionalFormatting sqref="F2:G10012">
    <cfRule type="containsText" dxfId="11" priority="4" stopIfTrue="1" operator="containsText" text="live">
      <formula>NOT(ISERROR(SEARCH("live",F2)))</formula>
    </cfRule>
    <cfRule type="containsText" dxfId="10" priority="5" stopIfTrue="1" operator="containsText" text="failed">
      <formula>NOT(ISERROR(SEARCH("failed",F2)))</formula>
    </cfRule>
    <cfRule type="containsText" dxfId="9" priority="6" stopIfTrue="1" operator="containsText" text="successful">
      <formula>NOT(ISERROR(SEARCH("successful",F2)))</formula>
    </cfRule>
    <cfRule type="containsText" dxfId="8" priority="7" stopIfTrue="1" operator="containsText" text="canceled">
      <formula>NOT(ISERROR(SEARCH("canceled",F2)))</formula>
    </cfRule>
  </conditionalFormatting>
  <conditionalFormatting sqref="G2:G1001">
    <cfRule type="colorScale" priority="1">
      <colorScale>
        <cfvo type="num" val="0"/>
        <cfvo type="num" val="100"/>
        <cfvo type="num" val="200"/>
        <color rgb="FFFF0000"/>
        <color rgb="FF00B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5429-8139-5848-82E0-D578F0B4A7A7}">
  <sheetPr codeName="Sheet2"/>
  <dimension ref="A1:F22"/>
  <sheetViews>
    <sheetView tabSelected="1" workbookViewId="0">
      <selection activeCell="F5" sqref="F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2033</v>
      </c>
    </row>
    <row r="3" spans="1:6" x14ac:dyDescent="0.2">
      <c r="A3" s="8" t="s">
        <v>2046</v>
      </c>
      <c r="B3" s="8" t="s">
        <v>2045</v>
      </c>
    </row>
    <row r="4" spans="1:6" x14ac:dyDescent="0.2">
      <c r="A4" s="8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9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2038</v>
      </c>
      <c r="E8">
        <v>4</v>
      </c>
      <c r="F8">
        <v>4</v>
      </c>
    </row>
    <row r="9" spans="1:6" x14ac:dyDescent="0.2">
      <c r="A9" s="9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  <row r="20" spans="1:2" x14ac:dyDescent="0.2">
      <c r="A20" t="s">
        <v>2043</v>
      </c>
      <c r="B20" s="4">
        <f>GETPIVOTDATA("outcome",$A$3,"outcome","successful","Parent Category","theater")/GETPIVOTDATA("outcome",$A$3,"Parent Category","theater")</f>
        <v>0.54360465116279066</v>
      </c>
    </row>
    <row r="21" spans="1:2" x14ac:dyDescent="0.2">
      <c r="A21" t="s">
        <v>2114</v>
      </c>
      <c r="B21" s="4">
        <f>GETPIVOTDATA("outcome",$A$3,"outcome","successful","Parent Category","film &amp; video")/GETPIVOTDATA("outcome",$A$3,"Parent Category","film &amp; video")</f>
        <v>0.5730337078651685</v>
      </c>
    </row>
    <row r="22" spans="1:2" x14ac:dyDescent="0.2">
      <c r="A22" t="s">
        <v>2039</v>
      </c>
      <c r="B22" s="4">
        <f>GETPIVOTDATA("outcome",$A$3,"outcome","successful","Parent Category","music")/GETPIVOTDATA("outcome",$A$3,"Parent Category","music")</f>
        <v>0.56571428571428573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84E5-3FF0-FB4D-B288-D339D88BCD4A}">
  <sheetPr codeName="Sheet3"/>
  <dimension ref="A1:F30"/>
  <sheetViews>
    <sheetView workbookViewId="0">
      <selection activeCell="D5" sqref="D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2033</v>
      </c>
    </row>
    <row r="2" spans="1:6" x14ac:dyDescent="0.2">
      <c r="A2" s="8" t="s">
        <v>2031</v>
      </c>
      <c r="B2" t="s">
        <v>2033</v>
      </c>
    </row>
    <row r="4" spans="1:6" x14ac:dyDescent="0.2">
      <c r="A4" s="8" t="s">
        <v>2046</v>
      </c>
      <c r="B4" s="8" t="s">
        <v>2045</v>
      </c>
    </row>
    <row r="5" spans="1:6" x14ac:dyDescent="0.2">
      <c r="A5" s="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9" t="s">
        <v>2047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2">
      <c r="A7" s="9" t="s">
        <v>2048</v>
      </c>
      <c r="B7" s="13"/>
      <c r="C7" s="13"/>
      <c r="D7" s="13"/>
      <c r="E7" s="13">
        <v>4</v>
      </c>
      <c r="F7" s="13">
        <v>4</v>
      </c>
    </row>
    <row r="8" spans="1:6" x14ac:dyDescent="0.2">
      <c r="A8" s="9" t="s">
        <v>2049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2">
      <c r="A9" s="9" t="s">
        <v>2050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2">
      <c r="A10" s="9" t="s">
        <v>2051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2">
      <c r="A11" s="9" t="s">
        <v>2052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2">
      <c r="A12" s="9" t="s">
        <v>2053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2">
      <c r="A13" s="9" t="s">
        <v>2054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2">
      <c r="A14" s="9" t="s">
        <v>2055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2">
      <c r="A15" s="9" t="s">
        <v>2056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2">
      <c r="A16" s="9" t="s">
        <v>2057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2">
      <c r="A17" s="9" t="s">
        <v>2058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2">
      <c r="A18" s="9" t="s">
        <v>2059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2">
      <c r="A19" s="9" t="s">
        <v>2060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2">
      <c r="A20" s="9" t="s">
        <v>2061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2">
      <c r="A21" s="9" t="s">
        <v>2062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2">
      <c r="A22" s="9" t="s">
        <v>2063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2">
      <c r="A23" s="9" t="s">
        <v>2064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2">
      <c r="A24" s="9" t="s">
        <v>2065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2">
      <c r="A25" s="9" t="s">
        <v>2066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2">
      <c r="A26" s="9" t="s">
        <v>2067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2">
      <c r="A27" s="9" t="s">
        <v>2068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2">
      <c r="A28" s="9" t="s">
        <v>2069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2">
      <c r="A29" s="9" t="s">
        <v>2070</v>
      </c>
      <c r="B29" s="13"/>
      <c r="C29" s="13"/>
      <c r="D29" s="13"/>
      <c r="E29" s="13">
        <v>3</v>
      </c>
      <c r="F29" s="13">
        <v>3</v>
      </c>
    </row>
    <row r="30" spans="1:6" x14ac:dyDescent="0.2">
      <c r="A30" s="9" t="s">
        <v>2044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D0F5-D1A5-F24A-B1BA-F820177B3F16}">
  <sheetPr codeName="Sheet5"/>
  <dimension ref="A1:H13"/>
  <sheetViews>
    <sheetView zoomScale="140" zoomScaleNormal="140" workbookViewId="0">
      <selection activeCell="J13" sqref="J13"/>
    </sheetView>
  </sheetViews>
  <sheetFormatPr baseColWidth="10" defaultColWidth="8.1640625" defaultRowHeight="16" x14ac:dyDescent="0.2"/>
  <cols>
    <col min="1" max="1" width="27.3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2073</v>
      </c>
      <c r="B1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</row>
    <row r="2" spans="1:8" x14ac:dyDescent="0.2">
      <c r="A2" t="s">
        <v>2081</v>
      </c>
      <c r="B2">
        <f>COUNTIFS(Crowdfunding!$F$2:$F$1001,"successful",Crowdfunding!$D$2:$D$1001,"&lt;1000")</f>
        <v>30</v>
      </c>
      <c r="C2">
        <f>COUNTIFS(Crowdfunding!$F$2:$F$1001,"failed",Crowdfunding!$D$2:$D$1001,"&lt;1000")</f>
        <v>20</v>
      </c>
      <c r="D2">
        <f>COUNTIFS(Crowdfunding!$F$2:$F$1001,"canceled",Crowdfunding!$D$2:$D$1001,"&lt;1000")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2082</v>
      </c>
      <c r="B3">
        <f>COUNTIFS(Crowdfunding!$F$2:$F$1001,"successful",Crowdfunding!$D$2:$D$1001,"&gt;=1000",Crowdfunding!$D$2:$D$1001,"&lt;=4999")</f>
        <v>191</v>
      </c>
      <c r="C3">
        <f>COUNTIFS(Crowdfunding!$F$2:$F$1001,"failed",Crowdfunding!$D$2:$D$1001,"&gt;=1000",Crowdfunding!$D$2:$D$1001,"&lt;=4999")</f>
        <v>38</v>
      </c>
      <c r="D3">
        <f>COUNTIFS(Crowdfunding!$F$2:$F$1001,"canceled",Crowdfunding!$D$2:$D$1001,"&gt;=1000",Crowdfunding!$D$2:$D$1001,"&lt;=4999")</f>
        <v>2</v>
      </c>
      <c r="E3">
        <f>SUM(B3:D3)</f>
        <v>231</v>
      </c>
      <c r="F3" s="4">
        <f>B3/E3</f>
        <v>0.82683982683982682</v>
      </c>
      <c r="G3" s="4">
        <f>C3/E3</f>
        <v>0.16450216450216451</v>
      </c>
      <c r="H3" s="4">
        <f>D3/E3</f>
        <v>8.658008658008658E-3</v>
      </c>
    </row>
    <row r="4" spans="1:8" x14ac:dyDescent="0.2">
      <c r="A4" t="s">
        <v>2083</v>
      </c>
      <c r="B4">
        <f>COUNTIFS(Crowdfunding!$F$2:$F$1001,"successful",Crowdfunding!$D$2:$D$1001,"&gt;=5000",Crowdfunding!$D$2:$D$1001,"&lt;=9999")</f>
        <v>164</v>
      </c>
      <c r="C4">
        <f>COUNTIFS(Crowdfunding!$F$2:$F$1001,"failed",Crowdfunding!$D$2:$D$1001,"&gt;=5000",Crowdfunding!$D$2:$D$1001,"&lt;=9999")</f>
        <v>126</v>
      </c>
      <c r="D4">
        <f>COUNTIFS(Crowdfunding!$F$2:$F$1001,"canceled",Crowdfunding!$D$2:$D$1001,"&gt;=5000",Crowdfunding!$D$2:$D$1001,"&lt;=9999")</f>
        <v>25</v>
      </c>
      <c r="E4">
        <f>SUM(B4:D4)</f>
        <v>315</v>
      </c>
      <c r="F4" s="4">
        <f>B4/E4</f>
        <v>0.52063492063492067</v>
      </c>
      <c r="G4" s="4">
        <f>C4/E4</f>
        <v>0.4</v>
      </c>
      <c r="H4" s="4">
        <f>D4/E4</f>
        <v>7.9365079365079361E-2</v>
      </c>
    </row>
    <row r="5" spans="1:8" x14ac:dyDescent="0.2">
      <c r="A5" t="s">
        <v>2084</v>
      </c>
      <c r="B5">
        <f>COUNTIFS(Crowdfunding!$F$2:$F$1001,"successful",Crowdfunding!$D$2:$D$1001,"&gt;=10000",Crowdfunding!$D$2:$D$1001,"&lt;=14999")</f>
        <v>4</v>
      </c>
      <c r="C5">
        <f>COUNTIFS(Crowdfunding!$F$2:$F$1001,"failed",Crowdfunding!$D$2:$D$1001,"&gt;=10000",Crowdfunding!$D$2:$D$1001,"&lt;=14999")</f>
        <v>5</v>
      </c>
      <c r="D5">
        <f>COUNTIFS(Crowdfunding!$F$2:$F$1001,"canceled",Crowdfunding!$D$2:$D$1001,"&gt;=10000",Crowdfunding!$D$2:$D$1001,"&lt;=14999")</f>
        <v>0</v>
      </c>
      <c r="E5">
        <f>SUM(B5:D5)</f>
        <v>9</v>
      </c>
      <c r="F5" s="4">
        <f>B5/E5</f>
        <v>0.44444444444444442</v>
      </c>
      <c r="G5" s="4">
        <f>C5/E5</f>
        <v>0.55555555555555558</v>
      </c>
      <c r="H5" s="4">
        <f>D5/E5</f>
        <v>0</v>
      </c>
    </row>
    <row r="6" spans="1:8" x14ac:dyDescent="0.2">
      <c r="A6" t="s">
        <v>2085</v>
      </c>
      <c r="B6">
        <f>COUNTIFS(Crowdfunding!$F$2:$F$1001,"successful",Crowdfunding!$D$2:$D$1001,"&gt;=15000",Crowdfunding!$D$2:$D$1001,"&lt;=19999")</f>
        <v>10</v>
      </c>
      <c r="C6">
        <f>COUNTIFS(Crowdfunding!$F$2:$F$1001,"failed",Crowdfunding!$D$2:$D$1001,"&gt;=15000",Crowdfunding!$D$2:$D$1001,"&lt;=19999")</f>
        <v>0</v>
      </c>
      <c r="D6">
        <f>COUNTIFS(Crowdfunding!$F$2:$F$1001,"canceled",Crowdfunding!$D$2:$D$1001,"&gt;=15000",Crowdfunding!$D$2:$D$1001,"&lt;=19999")</f>
        <v>0</v>
      </c>
      <c r="E6">
        <f t="shared" ref="E6:E13" si="0">SUM(B6:D6)</f>
        <v>10</v>
      </c>
      <c r="F6" s="4">
        <f t="shared" ref="F6:F13" si="1">B6/E6</f>
        <v>1</v>
      </c>
      <c r="G6" s="4">
        <f t="shared" ref="G6:G13" si="2">C6/E6</f>
        <v>0</v>
      </c>
      <c r="H6" s="4">
        <f t="shared" ref="H6:H13" si="3">D6/E6</f>
        <v>0</v>
      </c>
    </row>
    <row r="7" spans="1:8" x14ac:dyDescent="0.2">
      <c r="A7" t="s">
        <v>2086</v>
      </c>
      <c r="B7">
        <f>COUNTIFS(Crowdfunding!$F$2:$F$1001,"successful",Crowdfunding!$D$2:$D$1001,"&gt;=20000",Crowdfunding!$D$2:$D$1001,"&lt;=24999")</f>
        <v>7</v>
      </c>
      <c r="C7">
        <f>COUNTIFS(Crowdfunding!$F$2:$F$1001,"failed",Crowdfunding!$D$2:$D$1001,"&gt;=20000",Crowdfunding!$D$2:$D$1001,"&lt;=24999")</f>
        <v>0</v>
      </c>
      <c r="D7">
        <f>COUNTIFS(Crowdfunding!$F$2:$F$1001,"canceled",Crowdfunding!$D$2:$D$1001,"&gt;=20000",Crowdfunding!$D$2:$D$1001,"&lt;=24999")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2087</v>
      </c>
      <c r="B8">
        <f>COUNTIFS(Crowdfunding!$F$2:$F$1001,"successful",Crowdfunding!$D$2:$D$1001,"&gt;=25000",Crowdfunding!$D$2:$D$1001,"&lt;=29999")</f>
        <v>11</v>
      </c>
      <c r="C8">
        <f>COUNTIFS(Crowdfunding!$F$2:$F$1001,"failed",Crowdfunding!$D$2:$D$1001,"&gt;=25000",Crowdfunding!$D$2:$D$1001,"&lt;=29999")</f>
        <v>3</v>
      </c>
      <c r="D8">
        <f>COUNTIFS(Crowdfunding!$F$2:$F$1001,"canceled",Crowdfunding!$D$2:$D$1001,"&gt;=25000",Crowdfunding!$D$2:$D$1001,"&lt;=29999")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2088</v>
      </c>
      <c r="B9">
        <f>COUNTIFS(Crowdfunding!$F$2:$F$1001,"successful",Crowdfunding!$D$2:$D$1001,"&gt;=30000",Crowdfunding!$D$2:$D$1001,"&lt;=34999")</f>
        <v>7</v>
      </c>
      <c r="C9">
        <f>COUNTIFS(Crowdfunding!$F$2:$F$1001,"failed",Crowdfunding!$D$2:$D$1001,"&gt;=30000",Crowdfunding!$D$2:$D$1001,"&lt;=34999")</f>
        <v>0</v>
      </c>
      <c r="D9">
        <f>COUNTIFS(Crowdfunding!$F$2:$F$1001,"canceled",Crowdfunding!$D$2:$D$1001,"&gt;=30000",Crowdfunding!$D$2:$D$1001,"&lt;=34999")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2089</v>
      </c>
      <c r="B10">
        <f>COUNTIFS(Crowdfunding!$F$2:$F$1001,"successful",Crowdfunding!$D$2:$D$1001,"&gt;=35000",Crowdfunding!$D$2:$D$1001,"&lt;=39999")</f>
        <v>8</v>
      </c>
      <c r="C10">
        <f>COUNTIFS(Crowdfunding!$F$2:$F$1001,"failedl",Crowdfunding!$D$2:$D$1001,"&gt;=35000",Crowdfunding!$D$2:$D$1001,"&lt;=39999")</f>
        <v>0</v>
      </c>
      <c r="D10">
        <f>COUNTIFS(Crowdfunding!$F$2:$F$1001,"canceled",Crowdfunding!$D$2:$D$1001,"&gt;=35000",Crowdfunding!$D$2:$D$1001,"&lt;=39999")</f>
        <v>1</v>
      </c>
      <c r="E10">
        <f t="shared" si="0"/>
        <v>9</v>
      </c>
      <c r="F10" s="4">
        <f t="shared" si="1"/>
        <v>0.88888888888888884</v>
      </c>
      <c r="G10" s="4">
        <f t="shared" si="2"/>
        <v>0</v>
      </c>
      <c r="H10" s="4">
        <f t="shared" si="3"/>
        <v>0.1111111111111111</v>
      </c>
    </row>
    <row r="11" spans="1:8" x14ac:dyDescent="0.2">
      <c r="A11" t="s">
        <v>2090</v>
      </c>
      <c r="B11">
        <f>COUNTIFS(Crowdfunding!$F$2:$F$1001,"successful",Crowdfunding!$D$2:$D$1001,"&gt;=40000",Crowdfunding!$D$2:$D$1001,"&lt;=44999")</f>
        <v>11</v>
      </c>
      <c r="C11">
        <f>COUNTIFS(Crowdfunding!$F$2:$F$1001,"failed",Crowdfunding!$D$2:$D$1001,"&gt;=40000",Crowdfunding!$D$2:$D$1001,"&lt;=44999")</f>
        <v>3</v>
      </c>
      <c r="D11">
        <f>COUNTIFS(Crowdfunding!$F$2:$F$1001,"canceled",Crowdfunding!$D$2:$D$1001,"&gt;=40000",Crowdfunding!$D$2:$D$1001,"&lt;=44999")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2091</v>
      </c>
      <c r="B12">
        <f>COUNTIFS(Crowdfunding!$F$2:$F$1001,"successful",Crowdfunding!$D$2:$D$1001,"&gt;=45000",Crowdfunding!$D$2:$D$1001,"&lt;=49999")</f>
        <v>8</v>
      </c>
      <c r="C12">
        <f>COUNTIFS(Crowdfunding!$F$2:$F$1001,"failed",Crowdfunding!$D$2:$D$1001,"&gt;=45000",Crowdfunding!$D$2:$D$1001,"&lt;=49999")</f>
        <v>3</v>
      </c>
      <c r="D12">
        <f>COUNTIFS(Crowdfunding!$F$2:$F$1001,"canceled",Crowdfunding!$D$2:$D$1001,"&gt;=45000",Crowdfunding!$D$2:$D$1001,"&lt;=49999")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2092</v>
      </c>
      <c r="B13">
        <f>COUNTIFS(Crowdfunding!$F$2:$F$1001,"successful",Crowdfunding!$D$2:$D$1001,"&gt;=50000")</f>
        <v>114</v>
      </c>
      <c r="C13">
        <f>COUNTIFS(Crowdfunding!$F$2:$F$1001,"failed",Crowdfunding!$D$2:$D$1001,"&gt;=50000")</f>
        <v>163</v>
      </c>
      <c r="D13">
        <f>COUNTIFS(Crowdfunding!$F$2:$F$1001,"canceled",Crowdfunding!$D$2:$D$1001,"&gt;=50000")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3BB1-B066-F04E-A58D-402BB6E7012F}">
  <sheetPr codeName="Sheet4"/>
  <dimension ref="A1:E18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8" t="s">
        <v>2031</v>
      </c>
      <c r="B1" t="s">
        <v>2033</v>
      </c>
    </row>
    <row r="2" spans="1:5" x14ac:dyDescent="0.2">
      <c r="A2" s="8" t="s">
        <v>2113</v>
      </c>
      <c r="B2" t="s">
        <v>2033</v>
      </c>
    </row>
    <row r="4" spans="1:5" x14ac:dyDescent="0.2">
      <c r="A4" s="8" t="s">
        <v>2046</v>
      </c>
      <c r="B4" s="8" t="s">
        <v>2045</v>
      </c>
    </row>
    <row r="5" spans="1:5" x14ac:dyDescent="0.2">
      <c r="A5" s="8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2101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2102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2103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2104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2105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2106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2107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2108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2109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2110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2111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2112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A5F2-AEC6-1C4E-8B6A-7F5D21768B38}">
  <sheetPr codeName="Sheet6"/>
  <dimension ref="A1:I566"/>
  <sheetViews>
    <sheetView zoomScale="120" zoomScaleNormal="120" workbookViewId="0">
      <selection activeCell="H4" sqref="H4"/>
    </sheetView>
  </sheetViews>
  <sheetFormatPr baseColWidth="10" defaultRowHeight="16" x14ac:dyDescent="0.2"/>
  <cols>
    <col min="2" max="2" width="13" bestFit="1" customWidth="1"/>
    <col min="5" max="5" width="13" bestFit="1" customWidth="1"/>
    <col min="7" max="8" width="16.83203125" bestFit="1" customWidth="1"/>
    <col min="9" max="9" width="12.5" bestFit="1" customWidth="1"/>
  </cols>
  <sheetData>
    <row r="1" spans="1:9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9" x14ac:dyDescent="0.2">
      <c r="A2" t="s">
        <v>20</v>
      </c>
      <c r="B2">
        <v>158</v>
      </c>
      <c r="D2" t="s">
        <v>14</v>
      </c>
      <c r="E2">
        <v>0</v>
      </c>
      <c r="H2" s="12" t="s">
        <v>2093</v>
      </c>
      <c r="I2" s="12" t="s">
        <v>2094</v>
      </c>
    </row>
    <row r="3" spans="1:9" x14ac:dyDescent="0.2">
      <c r="A3" t="s">
        <v>20</v>
      </c>
      <c r="B3">
        <v>1425</v>
      </c>
      <c r="D3" t="s">
        <v>14</v>
      </c>
      <c r="E3">
        <v>24</v>
      </c>
      <c r="G3" t="s">
        <v>2095</v>
      </c>
      <c r="H3" s="7">
        <f>AVERAGE($B$2:$B$566)</f>
        <v>851.14690265486729</v>
      </c>
      <c r="I3" s="11">
        <f>AVERAGE($E$2:$E$365)</f>
        <v>585.61538461538464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t="s">
        <v>2096</v>
      </c>
      <c r="H4" s="7">
        <f>MEDIAN($B$2:$B$566)</f>
        <v>201</v>
      </c>
      <c r="I4" s="11">
        <f>MEDIAN($E$2:$E$365)</f>
        <v>114.5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t="s">
        <v>2097</v>
      </c>
      <c r="H5" s="7">
        <f>MIN($B$2:$B$566)</f>
        <v>16</v>
      </c>
      <c r="I5" s="11">
        <f>MIN($E$2:$E$365)</f>
        <v>0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t="s">
        <v>2098</v>
      </c>
      <c r="H6" s="7">
        <f>MAX($B$2:$B$566)</f>
        <v>7295</v>
      </c>
      <c r="I6" s="11">
        <f>MAX($E$2:$E$365)</f>
        <v>6080</v>
      </c>
    </row>
    <row r="7" spans="1:9" x14ac:dyDescent="0.2">
      <c r="A7" t="s">
        <v>20</v>
      </c>
      <c r="B7">
        <v>98</v>
      </c>
      <c r="D7" t="s">
        <v>14</v>
      </c>
      <c r="E7">
        <v>27</v>
      </c>
      <c r="G7" t="s">
        <v>2099</v>
      </c>
      <c r="H7" s="7">
        <f>_xlfn.VAR.P($B$2:$B$566)</f>
        <v>1603373.7324019109</v>
      </c>
      <c r="I7" s="7">
        <f>_xlfn.VAR.P($E$2:$E$365)</f>
        <v>921574.68174133555</v>
      </c>
    </row>
    <row r="8" spans="1:9" x14ac:dyDescent="0.2">
      <c r="A8" t="s">
        <v>20</v>
      </c>
      <c r="B8">
        <v>100</v>
      </c>
      <c r="D8" t="s">
        <v>14</v>
      </c>
      <c r="E8">
        <v>55</v>
      </c>
      <c r="G8" t="s">
        <v>2100</v>
      </c>
      <c r="H8" s="7">
        <f>_xlfn.STDEV.P($B$2:$B$566)</f>
        <v>1266.2439466397898</v>
      </c>
      <c r="I8" s="11">
        <f>_xlfn.STDEV.P($E$2:$E$365)</f>
        <v>959.98681331637863</v>
      </c>
    </row>
    <row r="9" spans="1:9" x14ac:dyDescent="0.2">
      <c r="A9" t="s">
        <v>20</v>
      </c>
      <c r="B9">
        <v>1249</v>
      </c>
      <c r="D9" t="s">
        <v>14</v>
      </c>
      <c r="E9">
        <v>200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autoFilter ref="A1:B566" xr:uid="{8E90A5F2-AEC6-1C4E-8B6A-7F5D21768B38}"/>
  <conditionalFormatting sqref="A2:A9577">
    <cfRule type="containsText" dxfId="7" priority="7" stopIfTrue="1" operator="containsText" text="live">
      <formula>NOT(ISERROR(SEARCH("live",A2)))</formula>
    </cfRule>
    <cfRule type="containsText" dxfId="6" priority="8" stopIfTrue="1" operator="containsText" text="failed">
      <formula>NOT(ISERROR(SEARCH("failed",A2)))</formula>
    </cfRule>
    <cfRule type="containsText" dxfId="5" priority="9" stopIfTrue="1" operator="containsText" text="successful">
      <formula>NOT(ISERROR(SEARCH("successful",A2)))</formula>
    </cfRule>
    <cfRule type="containsText" dxfId="4" priority="10" stopIfTrue="1" operator="containsText" text="canceled">
      <formula>NOT(ISERROR(SEARCH("canceled",A2)))</formula>
    </cfRule>
  </conditionalFormatting>
  <conditionalFormatting sqref="D2:D9376">
    <cfRule type="containsText" dxfId="3" priority="2" stopIfTrue="1" operator="containsText" text="live">
      <formula>NOT(ISERROR(SEARCH("live",D2)))</formula>
    </cfRule>
    <cfRule type="containsText" dxfId="2" priority="3" stopIfTrue="1" operator="containsText" text="failed">
      <formula>NOT(ISERROR(SEARCH("failed",D2)))</formula>
    </cfRule>
    <cfRule type="containsText" dxfId="1" priority="4" stopIfTrue="1" operator="containsText" text="successful">
      <formula>NOT(ISERROR(SEARCH("successful",D2)))</formula>
    </cfRule>
    <cfRule type="containsText" dxfId="0" priority="5" stopIfTrue="1" operator="containsText" text="canceled">
      <formula>NOT(ISERROR(SEARCH("canceled",D2)))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Project Outcome</vt:lpstr>
      <vt:lpstr>Sub -Project Outcome</vt:lpstr>
      <vt:lpstr>Budget Outcomes</vt:lpstr>
      <vt:lpstr>Best time to Launch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sheena pickett</cp:lastModifiedBy>
  <dcterms:created xsi:type="dcterms:W3CDTF">2021-09-29T18:52:28Z</dcterms:created>
  <dcterms:modified xsi:type="dcterms:W3CDTF">2023-12-14T15:29:07Z</dcterms:modified>
</cp:coreProperties>
</file>