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shali\Downloads\Goldmann Sachs\"/>
    </mc:Choice>
  </mc:AlternateContent>
  <xr:revisionPtr revIDLastSave="0" documentId="13_ncr:1_{8C1E5AC0-5B7C-4D61-BC17-C3CF8860183F}" xr6:coauthVersionLast="36" xr6:coauthVersionMax="47" xr10:uidLastSave="{00000000-0000-0000-0000-000000000000}"/>
  <bookViews>
    <workbookView xWindow="0" yWindow="504" windowWidth="28800" windowHeight="17496" activeTab="2"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3" l="1"/>
  <c r="E28" i="3"/>
  <c r="E9" i="4"/>
  <c r="F21" i="4"/>
  <c r="F23" i="4" s="1"/>
  <c r="G21" i="4" s="1"/>
  <c r="G23" i="4" s="1"/>
  <c r="H21" i="4" s="1"/>
  <c r="H23" i="4" s="1"/>
  <c r="I21" i="4" s="1"/>
  <c r="I23" i="4" s="1"/>
  <c r="E23" i="4"/>
  <c r="E21" i="4"/>
  <c r="E15" i="4"/>
  <c r="F10" i="4"/>
  <c r="G10" i="4"/>
  <c r="H10" i="4"/>
  <c r="I10" i="4"/>
  <c r="E10" i="4"/>
  <c r="F8" i="4"/>
  <c r="G8" i="4"/>
  <c r="H8" i="4"/>
  <c r="I8" i="4"/>
  <c r="E8" i="4"/>
  <c r="F5" i="4"/>
  <c r="G5" i="4"/>
  <c r="H5" i="4"/>
  <c r="I5" i="4"/>
  <c r="E5" i="4"/>
  <c r="F24" i="3" l="1"/>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F29" i="3"/>
  <c r="F32" i="3" s="1"/>
  <c r="F6" i="4" s="1"/>
  <c r="I22" i="3"/>
  <c r="I25" i="3"/>
  <c r="H26" i="3"/>
  <c r="I26" i="3" l="1"/>
  <c r="F30" i="3"/>
  <c r="E33" i="3" l="1"/>
  <c r="E37" i="3" l="1"/>
  <c r="E7" i="4" s="1"/>
  <c r="E34" i="3"/>
  <c r="F33" i="3" l="1"/>
  <c r="F37" i="3" l="1"/>
  <c r="F7" i="4" s="1"/>
  <c r="F34" i="3"/>
  <c r="E11" i="4" l="1"/>
  <c r="E16" i="4" s="1"/>
  <c r="E17" i="4" s="1"/>
  <c r="F15" i="4" s="1"/>
  <c r="F9" i="4" l="1"/>
  <c r="F11" i="4" s="1"/>
  <c r="E12" i="4"/>
  <c r="E13" i="4" s="1"/>
  <c r="F12" i="4" l="1"/>
  <c r="F13" i="4" s="1"/>
  <c r="F16" i="4"/>
  <c r="F17" i="4" s="1"/>
  <c r="G15" i="4" s="1"/>
  <c r="G9" i="4" s="1"/>
  <c r="G28" i="3" l="1"/>
  <c r="G29" i="3" s="1"/>
  <c r="G32" i="3" l="1"/>
  <c r="G6" i="4" s="1"/>
  <c r="G30" i="3"/>
  <c r="G33" i="3" l="1"/>
  <c r="G37" i="3" l="1"/>
  <c r="G7" i="4" s="1"/>
  <c r="G11" i="4" s="1"/>
  <c r="G34" i="3"/>
  <c r="G12" i="4" l="1"/>
  <c r="G13" i="4" s="1"/>
  <c r="G16" i="4"/>
  <c r="G17" i="4" s="1"/>
  <c r="H15" i="4" s="1"/>
  <c r="H9" i="4" s="1"/>
  <c r="H28" i="3" l="1"/>
  <c r="H29" i="3" s="1"/>
  <c r="H32" i="3" l="1"/>
  <c r="H6" i="4" s="1"/>
  <c r="H30" i="3"/>
  <c r="H33" i="3"/>
  <c r="H34" i="3" l="1"/>
  <c r="H37" i="3"/>
  <c r="H7" i="4" s="1"/>
  <c r="H11" i="4" s="1"/>
  <c r="H12" i="4" l="1"/>
  <c r="H13" i="4" s="1"/>
  <c r="H16" i="4"/>
  <c r="H17" i="4" s="1"/>
  <c r="I15" i="4" s="1"/>
  <c r="I9" i="4" s="1"/>
  <c r="I28" i="3" s="1"/>
  <c r="I29" i="3" s="1"/>
  <c r="I32" i="3" l="1"/>
  <c r="I6" i="4" s="1"/>
  <c r="I30" i="3"/>
  <c r="I33" i="3" l="1"/>
  <c r="I37" i="3" l="1"/>
  <c r="I7" i="4" s="1"/>
  <c r="I11" i="4" s="1"/>
  <c r="I34" i="3"/>
  <c r="I12" i="4" l="1"/>
  <c r="I13" i="4" s="1"/>
  <c r="I16" i="4"/>
  <c r="I17" i="4" s="1"/>
</calcChain>
</file>

<file path=xl/sharedStrings.xml><?xml version="1.0" encoding="utf-8"?>
<sst xmlns="http://schemas.openxmlformats.org/spreadsheetml/2006/main" count="189" uniqueCount="93">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</sst>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1" t="s">
        <v>32</v>
      </c>
      <c r="C4" s="52" t="s">
        <v>47</v>
      </c>
    </row>
    <row r="5" spans="2:3" ht="26.4" x14ac:dyDescent="0.25">
      <c r="B5" s="51" t="s">
        <v>34</v>
      </c>
      <c r="C5" s="52" t="s">
        <v>46</v>
      </c>
    </row>
    <row r="6" spans="2:3" ht="52.8" x14ac:dyDescent="0.25">
      <c r="B6" s="51" t="s">
        <v>13</v>
      </c>
      <c r="C6" s="52" t="s">
        <v>85</v>
      </c>
    </row>
    <row r="7" spans="2:3" ht="26.4" x14ac:dyDescent="0.25">
      <c r="B7" s="51" t="s">
        <v>31</v>
      </c>
      <c r="C7" s="52" t="s">
        <v>48</v>
      </c>
    </row>
    <row r="8" spans="2:3" ht="66" x14ac:dyDescent="0.25">
      <c r="B8" s="51" t="s">
        <v>38</v>
      </c>
      <c r="C8" s="52" t="s">
        <v>40</v>
      </c>
    </row>
    <row r="9" spans="2:3" ht="105.6" x14ac:dyDescent="0.25">
      <c r="B9" s="51" t="s">
        <v>4</v>
      </c>
      <c r="C9" s="52" t="s">
        <v>50</v>
      </c>
    </row>
    <row r="10" spans="2:3" ht="52.8" x14ac:dyDescent="0.25">
      <c r="B10" s="51" t="s">
        <v>5</v>
      </c>
      <c r="C10" s="52" t="s">
        <v>49</v>
      </c>
    </row>
    <row r="11" spans="2:3" ht="52.8" x14ac:dyDescent="0.25">
      <c r="B11" s="51" t="s">
        <v>86</v>
      </c>
      <c r="C11" s="52" t="s">
        <v>41</v>
      </c>
    </row>
    <row r="12" spans="2:3" ht="39.6" x14ac:dyDescent="0.25">
      <c r="B12" s="51" t="s">
        <v>26</v>
      </c>
      <c r="C12" s="52" t="s">
        <v>42</v>
      </c>
    </row>
    <row r="13" spans="2:3" ht="211.2" x14ac:dyDescent="0.25">
      <c r="B13" s="51" t="s">
        <v>35</v>
      </c>
      <c r="C13" s="52" t="s">
        <v>45</v>
      </c>
    </row>
    <row r="14" spans="2:3" ht="52.8" x14ac:dyDescent="0.25">
      <c r="B14" s="51" t="s">
        <v>21</v>
      </c>
      <c r="C14" s="52" t="s">
        <v>87</v>
      </c>
    </row>
    <row r="15" spans="2:3" ht="52.8" x14ac:dyDescent="0.25">
      <c r="B15" s="51" t="s">
        <v>25</v>
      </c>
      <c r="C15" s="52" t="s">
        <v>43</v>
      </c>
    </row>
    <row r="16" spans="2:3" ht="52.8" x14ac:dyDescent="0.25">
      <c r="B16" s="51" t="s">
        <v>39</v>
      </c>
      <c r="C16" s="52"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7"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21" activePane="bottomRight" state="frozenSplit"/>
      <selection pane="topRight" activeCell="C1" sqref="C1"/>
      <selection pane="bottomLeft" activeCell="A3" sqref="A3"/>
      <selection pane="bottomRight" activeCell="E28" sqref="E28:I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Forecast'!E9</f>
        <v>-15400</v>
      </c>
      <c r="F28" s="30">
        <f>'Cash Flow Forecast'!F9</f>
        <v>-13452.936</v>
      </c>
      <c r="G28" s="30">
        <f>'Cash Flow Forecast'!G9</f>
        <v>-10794.509159039999</v>
      </c>
      <c r="H28" s="30">
        <f>'Cash Flow Forecast'!H9</f>
        <v>-7353.4838249158656</v>
      </c>
      <c r="I28" s="30">
        <f>'Cash Flow Forecast'!I9</f>
        <v>-3066.300924356734</v>
      </c>
    </row>
    <row r="29" spans="2:10" ht="15" customHeight="1" x14ac:dyDescent="0.25">
      <c r="B29" s="24" t="s">
        <v>71</v>
      </c>
      <c r="C29" s="25" t="s">
        <v>11</v>
      </c>
      <c r="D29" s="26"/>
      <c r="E29" s="26">
        <f t="shared" ref="E29" si="9">SUM(E25,E28)</f>
        <v>176350</v>
      </c>
      <c r="F29" s="26">
        <f>SUM(F25,F28)</f>
        <v>235841.364</v>
      </c>
      <c r="G29" s="26">
        <f t="shared" ref="G29:I29" si="10">SUM(G25,G28)</f>
        <v>301165.64580096002</v>
      </c>
      <c r="H29" s="26">
        <f t="shared" si="10"/>
        <v>371672.99112241226</v>
      </c>
      <c r="I29" s="26">
        <f t="shared" si="10"/>
        <v>446435.28241732606</v>
      </c>
    </row>
    <row r="30" spans="2:10" ht="15" customHeight="1" x14ac:dyDescent="0.25">
      <c r="B30" s="27" t="s">
        <v>67</v>
      </c>
      <c r="C30" s="15" t="s">
        <v>1</v>
      </c>
      <c r="E30" s="28">
        <f>E29/E$8</f>
        <v>0.25014184397163119</v>
      </c>
      <c r="F30" s="28">
        <f t="shared" ref="F30:I30" si="11">F29/F$8</f>
        <v>0.29241849427168576</v>
      </c>
      <c r="G30" s="28">
        <f t="shared" si="11"/>
        <v>0.32940520051908628</v>
      </c>
      <c r="H30" s="28">
        <f t="shared" si="11"/>
        <v>0.36193362225739695</v>
      </c>
      <c r="I30" s="28">
        <f t="shared" si="11"/>
        <v>0.39066933182312852</v>
      </c>
    </row>
    <row r="32" spans="2:10" ht="15" customHeight="1" x14ac:dyDescent="0.25">
      <c r="B32" s="35" t="s">
        <v>72</v>
      </c>
      <c r="C32" s="36" t="s">
        <v>11</v>
      </c>
      <c r="E32" s="30">
        <f>-'Forecast Assumptions'!E43*'P&amp;L Forecast'!E29</f>
        <v>-37033.5</v>
      </c>
      <c r="F32" s="30">
        <f>-'Forecast Assumptions'!F43*'P&amp;L Forecast'!F29</f>
        <v>-49526.686439999998</v>
      </c>
      <c r="G32" s="30">
        <f>-'Forecast Assumptions'!G43*'P&amp;L Forecast'!G29</f>
        <v>-63244.785618201604</v>
      </c>
      <c r="H32" s="30">
        <f>-'Forecast Assumptions'!H43*'P&amp;L Forecast'!H29</f>
        <v>-78051.328135706572</v>
      </c>
      <c r="I32" s="30">
        <f>-'Forecast Assumptions'!I43*'P&amp;L Forecast'!I29</f>
        <v>-93751.409307638474</v>
      </c>
    </row>
    <row r="33" spans="1:9" ht="15" customHeight="1" x14ac:dyDescent="0.25">
      <c r="B33" s="24" t="s">
        <v>73</v>
      </c>
      <c r="C33" s="25" t="s">
        <v>11</v>
      </c>
      <c r="D33" s="26"/>
      <c r="E33" s="31">
        <f t="shared" ref="E33" si="12">SUM(E29,E32)</f>
        <v>139316.5</v>
      </c>
      <c r="F33" s="31">
        <f>SUM(F29,F32)</f>
        <v>186314.67756000001</v>
      </c>
      <c r="G33" s="31">
        <f t="shared" ref="G33:I33" si="13">SUM(G29,G32)</f>
        <v>237920.86018275842</v>
      </c>
      <c r="H33" s="31">
        <f t="shared" si="13"/>
        <v>293621.66298670566</v>
      </c>
      <c r="I33" s="31">
        <f t="shared" si="13"/>
        <v>352683.87310968759</v>
      </c>
    </row>
    <row r="34" spans="1:9" ht="15" customHeight="1" x14ac:dyDescent="0.25">
      <c r="B34" s="27" t="s">
        <v>67</v>
      </c>
      <c r="C34" s="15" t="s">
        <v>1</v>
      </c>
      <c r="E34" s="32">
        <f>E33/E$8</f>
        <v>0.19761205673758866</v>
      </c>
      <c r="F34" s="32">
        <f t="shared" ref="F34:I34" si="14">F33/F$8</f>
        <v>0.23101061047463176</v>
      </c>
      <c r="G34" s="32">
        <f t="shared" si="14"/>
        <v>0.26023010841007815</v>
      </c>
      <c r="H34" s="32">
        <f t="shared" si="14"/>
        <v>0.28592756158334359</v>
      </c>
      <c r="I34" s="32">
        <f t="shared" si="14"/>
        <v>0.30862877214027151</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83589.899999999994</v>
      </c>
      <c r="F37" s="31">
        <f t="shared" si="15"/>
        <v>111788.806536</v>
      </c>
      <c r="G37" s="31">
        <f t="shared" si="15"/>
        <v>142752.51610965506</v>
      </c>
      <c r="H37" s="31">
        <f t="shared" si="15"/>
        <v>176172.99779202338</v>
      </c>
      <c r="I37" s="31">
        <f t="shared" si="15"/>
        <v>211610.32386581253</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zoomScaleNormal="100" zoomScaleSheetLayoutView="70" workbookViewId="0">
      <pane xSplit="3" ySplit="3" topLeftCell="D4" activePane="bottomRight" state="frozenSplit"/>
      <selection pane="topRight" activeCell="C1" sqref="C1"/>
      <selection pane="bottomLeft" activeCell="A3" sqref="A3"/>
      <selection pane="bottomRight" activeCell="E9" sqref="E9:I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88</v>
      </c>
      <c r="C6" s="36" t="s">
        <v>11</v>
      </c>
      <c r="D6" s="39"/>
      <c r="E6" s="30">
        <f>'P&amp;L Forecast'!E32</f>
        <v>-37033.5</v>
      </c>
      <c r="F6" s="30">
        <f>'P&amp;L Forecast'!F32</f>
        <v>-49526.686439999998</v>
      </c>
      <c r="G6" s="30">
        <f>'P&amp;L Forecast'!G32</f>
        <v>-63244.785618201604</v>
      </c>
      <c r="H6" s="30">
        <f>'P&amp;L Forecast'!H32</f>
        <v>-78051.328135706572</v>
      </c>
      <c r="I6" s="30">
        <f>'P&amp;L Forecast'!I32</f>
        <v>-93751.409307638474</v>
      </c>
    </row>
    <row r="7" spans="2:10" ht="15" customHeight="1" x14ac:dyDescent="0.25">
      <c r="B7" s="35" t="s">
        <v>89</v>
      </c>
      <c r="C7" s="36" t="s">
        <v>11</v>
      </c>
      <c r="D7" s="39"/>
      <c r="E7" s="45">
        <f>'P&amp;L Forecast'!E37*-1</f>
        <v>-83589.899999999994</v>
      </c>
      <c r="F7" s="45">
        <f>'P&amp;L Forecast'!F37*-1</f>
        <v>-111788.806536</v>
      </c>
      <c r="G7" s="45">
        <f>'P&amp;L Forecast'!G37*-1</f>
        <v>-142752.51610965506</v>
      </c>
      <c r="H7" s="45">
        <f>'P&amp;L Forecast'!H37*-1</f>
        <v>-176172.99779202338</v>
      </c>
      <c r="I7" s="45">
        <f>'P&amp;L Forecast'!I37*-1</f>
        <v>-211610.32386581253</v>
      </c>
    </row>
    <row r="8" spans="2:10" ht="15" customHeight="1" x14ac:dyDescent="0.25">
      <c r="B8" s="35" t="s">
        <v>90</v>
      </c>
      <c r="C8" s="36" t="s">
        <v>11</v>
      </c>
      <c r="D8" s="39"/>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10" ht="15" customHeight="1" x14ac:dyDescent="0.25">
      <c r="B9" s="35" t="s">
        <v>70</v>
      </c>
      <c r="C9" s="36" t="s">
        <v>11</v>
      </c>
      <c r="D9" s="39"/>
      <c r="E9" s="45">
        <f>(E15*'Forecast Assumptions'!E44)-('Forecast Assumptions'!E44*'Cash Flow Forecast'!E21)</f>
        <v>-15400</v>
      </c>
      <c r="F9" s="45">
        <f>(F15*'Forecast Assumptions'!F44)-('Forecast Assumptions'!F44*'Cash Flow Forecast'!F21)</f>
        <v>-13452.936</v>
      </c>
      <c r="G9" s="45">
        <f>(G15*'Forecast Assumptions'!G44)-('Forecast Assumptions'!G44*'Cash Flow Forecast'!G21)</f>
        <v>-10794.509159039999</v>
      </c>
      <c r="H9" s="45">
        <f>(H15*'Forecast Assumptions'!H44)-('Forecast Assumptions'!H44*'Cash Flow Forecast'!H21)</f>
        <v>-7353.4838249158656</v>
      </c>
      <c r="I9" s="45">
        <f>(I15*'Forecast Assumptions'!I44)-('Forecast Assumptions'!I44*'Cash Flow Forecast'!I21)</f>
        <v>-3066.300924356734</v>
      </c>
    </row>
    <row r="10" spans="2:10" ht="15" customHeight="1" x14ac:dyDescent="0.25">
      <c r="B10" s="35" t="s">
        <v>91</v>
      </c>
      <c r="C10" s="36" t="s">
        <v>11</v>
      </c>
      <c r="D10" s="39"/>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10" ht="15" customHeight="1" x14ac:dyDescent="0.25">
      <c r="B11" s="24" t="s">
        <v>76</v>
      </c>
      <c r="C11" s="25" t="s">
        <v>11</v>
      </c>
      <c r="D11" s="40"/>
      <c r="E11" s="42">
        <f>SUM(E5:E10)</f>
        <v>48676.600000000006</v>
      </c>
      <c r="F11" s="42">
        <f t="shared" ref="F11:I11" si="1">SUM(F5:F10)</f>
        <v>66460.67102400001</v>
      </c>
      <c r="G11" s="42">
        <f t="shared" si="1"/>
        <v>86025.63335310336</v>
      </c>
      <c r="H11" s="42">
        <f t="shared" si="1"/>
        <v>107179.5725139783</v>
      </c>
      <c r="I11" s="42">
        <f t="shared" si="1"/>
        <v>129646.10290878762</v>
      </c>
    </row>
    <row r="12" spans="2:10" ht="15" customHeight="1" x14ac:dyDescent="0.25">
      <c r="B12" s="49" t="s">
        <v>81</v>
      </c>
      <c r="C12" s="46" t="s">
        <v>11</v>
      </c>
      <c r="D12" s="48"/>
      <c r="E12" s="50">
        <f>IF(E21&gt;E11,-E11,-E21)</f>
        <v>-48676.600000000006</v>
      </c>
      <c r="F12" s="50">
        <f t="shared" ref="F12:I12" si="2">IF(F21&gt;F11,-F11,-F21)</f>
        <v>-66460.67102400001</v>
      </c>
      <c r="G12" s="50">
        <f t="shared" si="2"/>
        <v>-86025.63335310336</v>
      </c>
      <c r="H12" s="50">
        <f t="shared" si="2"/>
        <v>-107179.5725139783</v>
      </c>
      <c r="I12" s="50">
        <f t="shared" si="2"/>
        <v>-129646.10290878762</v>
      </c>
    </row>
    <row r="13" spans="2:10" ht="15" customHeight="1" x14ac:dyDescent="0.25">
      <c r="B13" s="24" t="s">
        <v>83</v>
      </c>
      <c r="C13" s="25" t="s">
        <v>11</v>
      </c>
      <c r="D13" s="40"/>
      <c r="E13" s="41">
        <f>SUM(E11:E12)</f>
        <v>0</v>
      </c>
      <c r="F13" s="41">
        <f t="shared" ref="F13:I13" si="3">SUM(F11:F12)</f>
        <v>0</v>
      </c>
      <c r="G13" s="41">
        <f t="shared" si="3"/>
        <v>0</v>
      </c>
      <c r="H13" s="41">
        <f t="shared" si="3"/>
        <v>0</v>
      </c>
      <c r="I13" s="41">
        <f t="shared" si="3"/>
        <v>0</v>
      </c>
    </row>
    <row r="15" spans="2:10" ht="15" customHeight="1" x14ac:dyDescent="0.25">
      <c r="B15" s="39" t="s">
        <v>79</v>
      </c>
      <c r="C15" s="46" t="s">
        <v>11</v>
      </c>
      <c r="E15" s="47">
        <f>D17</f>
        <v>15000</v>
      </c>
      <c r="F15" s="47">
        <f t="shared" ref="F15:I15" si="4">E17</f>
        <v>63676.600000000006</v>
      </c>
      <c r="G15" s="47">
        <f t="shared" si="4"/>
        <v>130137.27102400002</v>
      </c>
      <c r="H15" s="47">
        <f t="shared" si="4"/>
        <v>216162.90437710338</v>
      </c>
      <c r="I15" s="47">
        <f t="shared" si="4"/>
        <v>323342.47689108166</v>
      </c>
    </row>
    <row r="16" spans="2:10" ht="15" customHeight="1" x14ac:dyDescent="0.25">
      <c r="B16" s="39" t="s">
        <v>83</v>
      </c>
      <c r="C16" s="46" t="s">
        <v>11</v>
      </c>
      <c r="E16" s="47">
        <f>E11</f>
        <v>48676.600000000006</v>
      </c>
      <c r="F16" s="47">
        <f t="shared" ref="F16:I16" si="5">F11</f>
        <v>66460.67102400001</v>
      </c>
      <c r="G16" s="47">
        <f t="shared" si="5"/>
        <v>86025.63335310336</v>
      </c>
      <c r="H16" s="47">
        <f t="shared" si="5"/>
        <v>107179.5725139783</v>
      </c>
      <c r="I16" s="47">
        <f t="shared" si="5"/>
        <v>129646.10290878762</v>
      </c>
      <c r="J16" s="39"/>
    </row>
    <row r="17" spans="1:10" ht="15" customHeight="1" x14ac:dyDescent="0.25">
      <c r="B17" s="24" t="s">
        <v>80</v>
      </c>
      <c r="C17" s="25" t="s">
        <v>11</v>
      </c>
      <c r="D17" s="38">
        <v>15000</v>
      </c>
      <c r="E17" s="42">
        <f>SUM(E15:E16)</f>
        <v>63676.600000000006</v>
      </c>
      <c r="F17" s="42">
        <f t="shared" ref="F17:I17" si="6">SUM(F15:F16)</f>
        <v>130137.27102400002</v>
      </c>
      <c r="G17" s="42">
        <f t="shared" si="6"/>
        <v>216162.90437710338</v>
      </c>
      <c r="H17" s="42">
        <f t="shared" si="6"/>
        <v>323342.47689108166</v>
      </c>
      <c r="I17" s="42">
        <f t="shared" si="6"/>
        <v>452988.57979986927</v>
      </c>
      <c r="J17" s="39"/>
    </row>
    <row r="18" spans="1:10" ht="15" customHeight="1" x14ac:dyDescent="0.25">
      <c r="D18" s="17"/>
      <c r="E18" s="17"/>
      <c r="F18" s="17"/>
      <c r="G18" s="17"/>
      <c r="H18" s="17"/>
      <c r="I18" s="17"/>
    </row>
    <row r="19" spans="1:10" s="8" customFormat="1" ht="15" customHeight="1" x14ac:dyDescent="0.25">
      <c r="A19" s="7" t="s">
        <v>0</v>
      </c>
      <c r="B19" s="7" t="s">
        <v>77</v>
      </c>
      <c r="D19" s="18"/>
      <c r="E19" s="18"/>
      <c r="F19" s="18"/>
      <c r="G19" s="18"/>
      <c r="H19" s="18"/>
      <c r="I19" s="18"/>
    </row>
    <row r="20" spans="1:10" ht="15" customHeight="1" x14ac:dyDescent="0.25">
      <c r="D20" s="17"/>
      <c r="E20" s="17"/>
      <c r="F20" s="17"/>
      <c r="G20" s="17"/>
      <c r="H20" s="17"/>
      <c r="I20" s="17"/>
    </row>
    <row r="21" spans="1:10" ht="15" customHeight="1" x14ac:dyDescent="0.25">
      <c r="B21" s="4" t="s">
        <v>78</v>
      </c>
      <c r="C21" s="15" t="s">
        <v>11</v>
      </c>
      <c r="E21" s="47">
        <f>D23</f>
        <v>400000</v>
      </c>
      <c r="F21" s="47">
        <f t="shared" ref="F21:I21" si="7">E23</f>
        <v>400000</v>
      </c>
      <c r="G21" s="47">
        <f t="shared" si="7"/>
        <v>400000</v>
      </c>
      <c r="H21" s="47">
        <f t="shared" si="7"/>
        <v>400000</v>
      </c>
      <c r="I21" s="47">
        <f t="shared" si="7"/>
        <v>400000</v>
      </c>
    </row>
    <row r="22" spans="1:10" ht="15" customHeight="1" x14ac:dyDescent="0.25">
      <c r="B22" s="4" t="s">
        <v>81</v>
      </c>
      <c r="C22" s="15" t="s">
        <v>11</v>
      </c>
      <c r="E22" s="47" t="s">
        <v>92</v>
      </c>
      <c r="F22" s="47" t="s">
        <v>92</v>
      </c>
      <c r="G22" s="47" t="s">
        <v>92</v>
      </c>
      <c r="H22" s="47" t="s">
        <v>92</v>
      </c>
      <c r="I22" s="47" t="s">
        <v>92</v>
      </c>
      <c r="J22" s="39"/>
    </row>
    <row r="23" spans="1:10" ht="15" customHeight="1" x14ac:dyDescent="0.25">
      <c r="B23" s="24" t="s">
        <v>84</v>
      </c>
      <c r="C23" s="25" t="s">
        <v>11</v>
      </c>
      <c r="D23" s="38">
        <v>400000</v>
      </c>
      <c r="E23" s="42">
        <f>SUM(E21)</f>
        <v>400000</v>
      </c>
      <c r="F23" s="42">
        <f t="shared" ref="F23:I23" si="8">SUM(F21)</f>
        <v>400000</v>
      </c>
      <c r="G23" s="42">
        <f t="shared" si="8"/>
        <v>400000</v>
      </c>
      <c r="H23" s="42">
        <f t="shared" si="8"/>
        <v>400000</v>
      </c>
      <c r="I23" s="42">
        <f t="shared" si="8"/>
        <v>400000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sheebatjose@gmail.com</cp:lastModifiedBy>
  <dcterms:created xsi:type="dcterms:W3CDTF">2020-07-20T11:12:49Z</dcterms:created>
  <dcterms:modified xsi:type="dcterms:W3CDTF">2023-11-23T18:35:47Z</dcterms:modified>
</cp:coreProperties>
</file>