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lshah/Documents/intro_to_coding/Excel/"/>
    </mc:Choice>
  </mc:AlternateContent>
  <xr:revisionPtr revIDLastSave="0" documentId="13_ncr:1_{99157F94-F7BC-FC4B-88D9-E9500C2400F0}" xr6:coauthVersionLast="47" xr6:coauthVersionMax="47" xr10:uidLastSave="{00000000-0000-0000-0000-000000000000}"/>
  <bookViews>
    <workbookView xWindow="-22780" yWindow="-21060" windowWidth="38400" windowHeight="18360" xr2:uid="{2A93D197-2F9A-BB4C-A1E4-400BF13A07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I14" i="1"/>
  <c r="D31" i="1"/>
  <c r="I12" i="1"/>
  <c r="I10" i="1"/>
  <c r="E31" i="1"/>
  <c r="B31" i="1"/>
  <c r="C31" i="1" s="1"/>
  <c r="F29" i="1"/>
  <c r="C29" i="1"/>
  <c r="I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3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H4" i="1"/>
  <c r="I4" i="1" s="1"/>
  <c r="F4" i="1"/>
  <c r="C4" i="1"/>
  <c r="D4" i="1" s="1"/>
  <c r="B7" i="1" s="1"/>
  <c r="C7" i="1" s="1"/>
  <c r="F31" i="1" l="1"/>
  <c r="D16" i="1"/>
  <c r="D24" i="1"/>
  <c r="D29" i="1"/>
  <c r="D17" i="1"/>
  <c r="D25" i="1"/>
  <c r="D18" i="1"/>
  <c r="D26" i="1"/>
  <c r="D19" i="1"/>
  <c r="D27" i="1"/>
  <c r="D20" i="1"/>
  <c r="D28" i="1"/>
  <c r="D13" i="1"/>
  <c r="D21" i="1"/>
  <c r="D14" i="1"/>
  <c r="D22" i="1"/>
  <c r="D15" i="1"/>
  <c r="D23" i="1"/>
  <c r="K4" i="1"/>
  <c r="J4" i="1"/>
</calcChain>
</file>

<file path=xl/sharedStrings.xml><?xml version="1.0" encoding="utf-8"?>
<sst xmlns="http://schemas.openxmlformats.org/spreadsheetml/2006/main" count="49" uniqueCount="44">
  <si>
    <t>Excel Assignment 2: Personal Expense Tracker</t>
  </si>
  <si>
    <t>Individual</t>
  </si>
  <si>
    <t>Annual Salary</t>
  </si>
  <si>
    <t>Monthly Paycheck</t>
  </si>
  <si>
    <t>After Tax Approx</t>
  </si>
  <si>
    <t>Take Home %</t>
  </si>
  <si>
    <t>Tax %</t>
  </si>
  <si>
    <t>Bonus Factor</t>
  </si>
  <si>
    <t>Total Potential Income</t>
  </si>
  <si>
    <t>2023 Total</t>
  </si>
  <si>
    <t>2023 After Tax</t>
  </si>
  <si>
    <t>Justin Fields</t>
  </si>
  <si>
    <t>Annual Contribution</t>
  </si>
  <si>
    <t>Annual %</t>
  </si>
  <si>
    <t>Monthly Budget</t>
  </si>
  <si>
    <t>Actual Amount Spent</t>
  </si>
  <si>
    <t>Category</t>
  </si>
  <si>
    <t>Over Budget? (Y/N)</t>
  </si>
  <si>
    <t>Mortgage</t>
  </si>
  <si>
    <t>HOA Bill</t>
  </si>
  <si>
    <t>Car Loan</t>
  </si>
  <si>
    <t>Electricity</t>
  </si>
  <si>
    <t>Entertainment (Streaming Services etc.)</t>
  </si>
  <si>
    <t>Gas Utility</t>
  </si>
  <si>
    <t>Water Utility</t>
  </si>
  <si>
    <t>Lawncare</t>
  </si>
  <si>
    <t>Internet</t>
  </si>
  <si>
    <t>Pet</t>
  </si>
  <si>
    <t>Groceries</t>
  </si>
  <si>
    <t>Shopping</t>
  </si>
  <si>
    <t>Auto Gas</t>
  </si>
  <si>
    <t>Bars and Restaurant</t>
  </si>
  <si>
    <t>Misc. Spending</t>
  </si>
  <si>
    <t>Savings</t>
  </si>
  <si>
    <t>Total</t>
  </si>
  <si>
    <t>Monthly Income</t>
  </si>
  <si>
    <t>Per Paycheck</t>
  </si>
  <si>
    <t>Bank Account</t>
  </si>
  <si>
    <t>Chase - Checking</t>
  </si>
  <si>
    <t>Chase - Savings</t>
  </si>
  <si>
    <t>Investments</t>
  </si>
  <si>
    <t>Total for month:</t>
  </si>
  <si>
    <t>Excess Cash for the month:</t>
  </si>
  <si>
    <t>:roll into savings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</si>
</sst>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2" fillId="2" borderId="0" xfId="3"/>
    <xf numFmtId="44" fontId="0" fillId="0" borderId="0" xfId="1" applyFont="1"/>
    <xf numFmtId="165" fontId="0" fillId="0" borderId="0" xfId="1" applyNumberFormat="1" applyFont="1"/>
    <xf numFmtId="44" fontId="0" fillId="0" borderId="0" xfId="1" applyNumberFormat="1" applyFont="1"/>
    <xf numFmtId="0" fontId="1" fillId="3" borderId="0" xfId="4"/>
    <xf numFmtId="9" fontId="0" fillId="0" borderId="0" xfId="0" applyNumberFormat="1"/>
    <xf numFmtId="165" fontId="0" fillId="0" borderId="0" xfId="0" applyNumberFormat="1"/>
    <xf numFmtId="44" fontId="0" fillId="0" borderId="0" xfId="0" applyNumberFormat="1"/>
    <xf numFmtId="0" fontId="0" fillId="3" borderId="0" xfId="4" applyFont="1"/>
    <xf numFmtId="9" fontId="0" fillId="0" borderId="0" xfId="2" applyFont="1"/>
    <xf numFmtId="37" fontId="0" fillId="0" borderId="0" xfId="1" applyNumberFormat="1" applyFont="1"/>
    <xf numFmtId="37" fontId="0" fillId="0" borderId="0" xfId="0" applyNumberFormat="1"/>
  </cellXfs>
  <cellStyles count="5">
    <cellStyle name="20% - Accent1" xfId="4" builtinId="30"/>
    <cellStyle name="Currency" xfId="1" builtinId="4"/>
    <cellStyle name="Good" xfId="3" builtinId="26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Monthly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Sheet1!$A$13:$A$29</c:f>
              <c:strCache>
                <c:ptCount val="17"/>
                <c:pt idx="0">
                  <c:v>Mortgage</c:v>
                </c:pt>
                <c:pt idx="1">
                  <c:v>HOA Bill</c:v>
                </c:pt>
                <c:pt idx="2">
                  <c:v>Car Loan</c:v>
                </c:pt>
                <c:pt idx="3">
                  <c:v>Electricity</c:v>
                </c:pt>
                <c:pt idx="4">
                  <c:v>Entertainment (Streaming Services etc.)</c:v>
                </c:pt>
                <c:pt idx="5">
                  <c:v>Gas Utility</c:v>
                </c:pt>
                <c:pt idx="6">
                  <c:v>Water Utility</c:v>
                </c:pt>
                <c:pt idx="7">
                  <c:v>Lawncare</c:v>
                </c:pt>
                <c:pt idx="8">
                  <c:v>Internet</c:v>
                </c:pt>
                <c:pt idx="9">
                  <c:v>Pet</c:v>
                </c:pt>
                <c:pt idx="10">
                  <c:v>Groceries</c:v>
                </c:pt>
                <c:pt idx="11">
                  <c:v>Shopping</c:v>
                </c:pt>
                <c:pt idx="12">
                  <c:v>Auto Gas</c:v>
                </c:pt>
                <c:pt idx="13">
                  <c:v>Bars and Restaurant</c:v>
                </c:pt>
                <c:pt idx="14">
                  <c:v>Misc. Spending</c:v>
                </c:pt>
                <c:pt idx="15">
                  <c:v>Savings</c:v>
                </c:pt>
                <c:pt idx="16">
                  <c:v>Investments</c:v>
                </c:pt>
              </c:strCache>
            </c:strRef>
          </c:cat>
          <c:val>
            <c:numRef>
              <c:f>Sheet1!$B$13:$B$29</c:f>
              <c:numCache>
                <c:formatCode>#,##0_);\(#,##0\)</c:formatCode>
                <c:ptCount val="17"/>
                <c:pt idx="0" formatCode="_(&quot;$&quot;* #,##0_);_(&quot;$&quot;* \(#,##0\);_(&quot;$&quot;* &quot;-&quot;??_);_(@_)">
                  <c:v>3000</c:v>
                </c:pt>
                <c:pt idx="1">
                  <c:v>500</c:v>
                </c:pt>
                <c:pt idx="2">
                  <c:v>2500</c:v>
                </c:pt>
                <c:pt idx="3">
                  <c:v>100</c:v>
                </c:pt>
                <c:pt idx="4">
                  <c:v>75</c:v>
                </c:pt>
                <c:pt idx="5">
                  <c:v>100</c:v>
                </c:pt>
                <c:pt idx="6">
                  <c:v>75</c:v>
                </c:pt>
                <c:pt idx="7">
                  <c:v>200</c:v>
                </c:pt>
                <c:pt idx="8">
                  <c:v>100</c:v>
                </c:pt>
                <c:pt idx="9">
                  <c:v>300</c:v>
                </c:pt>
                <c:pt idx="10">
                  <c:v>500</c:v>
                </c:pt>
                <c:pt idx="11">
                  <c:v>500</c:v>
                </c:pt>
                <c:pt idx="12">
                  <c:v>350</c:v>
                </c:pt>
                <c:pt idx="13">
                  <c:v>750</c:v>
                </c:pt>
                <c:pt idx="14">
                  <c:v>250</c:v>
                </c:pt>
                <c:pt idx="15">
                  <c:v>3500</c:v>
                </c:pt>
                <c:pt idx="16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2-DF48-AA7D-168F42CD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59594927353793"/>
          <c:y val="0.594623302142541"/>
          <c:w val="0.61041135674082492"/>
          <c:h val="0.37367455116711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Actual Amount 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Sheet1!$A$13:$A$29</c:f>
              <c:strCache>
                <c:ptCount val="17"/>
                <c:pt idx="0">
                  <c:v>Mortgage</c:v>
                </c:pt>
                <c:pt idx="1">
                  <c:v>HOA Bill</c:v>
                </c:pt>
                <c:pt idx="2">
                  <c:v>Car Loan</c:v>
                </c:pt>
                <c:pt idx="3">
                  <c:v>Electricity</c:v>
                </c:pt>
                <c:pt idx="4">
                  <c:v>Entertainment (Streaming Services etc.)</c:v>
                </c:pt>
                <c:pt idx="5">
                  <c:v>Gas Utility</c:v>
                </c:pt>
                <c:pt idx="6">
                  <c:v>Water Utility</c:v>
                </c:pt>
                <c:pt idx="7">
                  <c:v>Lawncare</c:v>
                </c:pt>
                <c:pt idx="8">
                  <c:v>Internet</c:v>
                </c:pt>
                <c:pt idx="9">
                  <c:v>Pet</c:v>
                </c:pt>
                <c:pt idx="10">
                  <c:v>Groceries</c:v>
                </c:pt>
                <c:pt idx="11">
                  <c:v>Shopping</c:v>
                </c:pt>
                <c:pt idx="12">
                  <c:v>Auto Gas</c:v>
                </c:pt>
                <c:pt idx="13">
                  <c:v>Bars and Restaurant</c:v>
                </c:pt>
                <c:pt idx="14">
                  <c:v>Misc. Spending</c:v>
                </c:pt>
                <c:pt idx="15">
                  <c:v>Savings</c:v>
                </c:pt>
                <c:pt idx="16">
                  <c:v>Investments</c:v>
                </c:pt>
              </c:strCache>
            </c:strRef>
          </c:cat>
          <c:val>
            <c:numRef>
              <c:f>Sheet1!$E$13:$E$29</c:f>
              <c:numCache>
                <c:formatCode>#,##0_);\(#,##0\)</c:formatCode>
                <c:ptCount val="17"/>
                <c:pt idx="0" formatCode="_(&quot;$&quot;* #,##0_);_(&quot;$&quot;* \(#,##0\);_(&quot;$&quot;* &quot;-&quot;??_);_(@_)">
                  <c:v>3000</c:v>
                </c:pt>
                <c:pt idx="1">
                  <c:v>500</c:v>
                </c:pt>
                <c:pt idx="2">
                  <c:v>2500</c:v>
                </c:pt>
                <c:pt idx="3">
                  <c:v>125</c:v>
                </c:pt>
                <c:pt idx="4">
                  <c:v>75</c:v>
                </c:pt>
                <c:pt idx="5">
                  <c:v>85</c:v>
                </c:pt>
                <c:pt idx="6">
                  <c:v>80</c:v>
                </c:pt>
                <c:pt idx="7">
                  <c:v>250</c:v>
                </c:pt>
                <c:pt idx="8">
                  <c:v>100</c:v>
                </c:pt>
                <c:pt idx="9">
                  <c:v>250</c:v>
                </c:pt>
                <c:pt idx="10">
                  <c:v>495</c:v>
                </c:pt>
                <c:pt idx="11">
                  <c:v>600</c:v>
                </c:pt>
                <c:pt idx="12">
                  <c:v>450</c:v>
                </c:pt>
                <c:pt idx="13">
                  <c:v>1000</c:v>
                </c:pt>
                <c:pt idx="14">
                  <c:v>200</c:v>
                </c:pt>
                <c:pt idx="15">
                  <c:v>4000</c:v>
                </c:pt>
                <c:pt idx="16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DF42-BFC6-D171B4973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632992"/>
        <c:axId val="1406287728"/>
      </c:barChart>
      <c:catAx>
        <c:axId val="13816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87728"/>
        <c:crosses val="autoZero"/>
        <c:auto val="1"/>
        <c:lblAlgn val="ctr"/>
        <c:lblOffset val="100"/>
        <c:noMultiLvlLbl val="0"/>
      </c:catAx>
      <c:valAx>
        <c:axId val="140628772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32992"/>
        <c:crosses val="autoZero"/>
        <c:crossBetween val="between"/>
        <c:majorUnit val="50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53730</xdr:colOff>
      <xdr:row>33</xdr:row>
      <xdr:rowOff>107461</xdr:rowOff>
    </xdr:from>
    <xdr:to>
      <xdr:col>3</xdr:col>
      <xdr:colOff>1123462</xdr:colOff>
      <xdr:row>58</xdr:row>
      <xdr:rowOff>87922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BEE9A-7054-6EBA-713B-2B1D69C48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249115</xdr:colOff>
      <xdr:row>33</xdr:row>
      <xdr:rowOff>142631</xdr:rowOff>
    </xdr:from>
    <xdr:to>
      <xdr:col>9</xdr:col>
      <xdr:colOff>957384</xdr:colOff>
      <xdr:row>52</xdr:row>
      <xdr:rowOff>48846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9F6EE-40BE-A485-81A4-58ACD2A4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BF51-D9BC-CD4B-9CD4-120C03AE1A3F}">
  <dimension ref="A1:K33"/>
  <sheetViews>
    <sheetView tabSelected="1" zoomScale="130" zoomScaleNormal="130" workbookViewId="0">
      <selection activeCell="H32" sqref="H32"/>
    </sheetView>
  </sheetViews>
  <sheetFormatPr baseColWidth="10" defaultRowHeight="16" x14ac:dyDescent="0.2"/>
  <cols>
    <col min="1" max="1" width="35" customWidth="1"/>
    <col min="2" max="2" width="14.1640625" customWidth="1"/>
    <col min="3" max="3" width="21.5" customWidth="1"/>
    <col min="4" max="4" width="15" bestFit="1" customWidth="1"/>
    <col min="5" max="5" width="18.6640625" bestFit="1" customWidth="1"/>
    <col min="6" max="6" width="21.83203125" bestFit="1" customWidth="1"/>
    <col min="7" max="7" width="11.83203125" bestFit="1" customWidth="1"/>
    <col min="8" max="8" width="19.83203125" bestFit="1" customWidth="1"/>
    <col min="9" max="9" width="18.1640625" bestFit="1" customWidth="1"/>
    <col min="10" max="10" width="15.6640625" customWidth="1"/>
    <col min="11" max="11" width="13.1640625" bestFit="1" customWidth="1"/>
  </cols>
  <sheetData>
    <row r="1" spans="1:11" x14ac:dyDescent="0.2">
      <c r="A1" s="1" t="s">
        <v>0</v>
      </c>
      <c r="B1" s="1"/>
      <c r="C1" s="1"/>
      <c r="D1" s="1"/>
    </row>
    <row r="3" spans="1:11" x14ac:dyDescent="0.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4</v>
      </c>
      <c r="J3" s="5" t="s">
        <v>9</v>
      </c>
      <c r="K3" s="5" t="s">
        <v>10</v>
      </c>
    </row>
    <row r="4" spans="1:11" x14ac:dyDescent="0.2">
      <c r="A4" t="s">
        <v>11</v>
      </c>
      <c r="B4" s="3">
        <v>400000</v>
      </c>
      <c r="C4" s="4">
        <f>+B4/12</f>
        <v>33333.333333333336</v>
      </c>
      <c r="D4">
        <f>+C4*E4</f>
        <v>23333.333333333332</v>
      </c>
      <c r="E4" s="6">
        <v>0.7</v>
      </c>
      <c r="F4" s="6">
        <f>100%-E4</f>
        <v>0.30000000000000004</v>
      </c>
      <c r="G4" s="6">
        <v>2</v>
      </c>
      <c r="H4" s="7">
        <f>+G4*B4</f>
        <v>800000</v>
      </c>
      <c r="I4" s="4">
        <f>+H4*E4</f>
        <v>560000</v>
      </c>
      <c r="J4" s="8">
        <f>+B4+I4</f>
        <v>960000</v>
      </c>
      <c r="K4" s="8">
        <f>+(B4*E4)+I4</f>
        <v>840000</v>
      </c>
    </row>
    <row r="6" spans="1:11" x14ac:dyDescent="0.2">
      <c r="A6" s="5" t="s">
        <v>1</v>
      </c>
      <c r="B6" s="5" t="s">
        <v>35</v>
      </c>
      <c r="C6" s="5" t="s">
        <v>36</v>
      </c>
    </row>
    <row r="7" spans="1:11" x14ac:dyDescent="0.2">
      <c r="A7" t="s">
        <v>11</v>
      </c>
      <c r="B7" s="2">
        <f>+D4</f>
        <v>23333.333333333332</v>
      </c>
      <c r="C7" s="2">
        <f>+B7</f>
        <v>23333.333333333332</v>
      </c>
    </row>
    <row r="9" spans="1:11" x14ac:dyDescent="0.2">
      <c r="H9" s="5" t="s">
        <v>37</v>
      </c>
      <c r="I9" s="5" t="s">
        <v>35</v>
      </c>
    </row>
    <row r="10" spans="1:11" x14ac:dyDescent="0.2">
      <c r="H10" t="s">
        <v>38</v>
      </c>
      <c r="I10" s="12">
        <f>+B7-B28-B29</f>
        <v>16333.333333333332</v>
      </c>
    </row>
    <row r="11" spans="1:11" x14ac:dyDescent="0.2">
      <c r="H11" t="s">
        <v>39</v>
      </c>
      <c r="I11" s="12">
        <f>+B28</f>
        <v>3500</v>
      </c>
    </row>
    <row r="12" spans="1:11" x14ac:dyDescent="0.2">
      <c r="A12" s="9" t="s">
        <v>16</v>
      </c>
      <c r="B12" s="5" t="s">
        <v>14</v>
      </c>
      <c r="C12" s="5" t="s">
        <v>12</v>
      </c>
      <c r="D12" s="5" t="s">
        <v>13</v>
      </c>
      <c r="E12" s="5" t="s">
        <v>15</v>
      </c>
      <c r="F12" s="9" t="s">
        <v>17</v>
      </c>
      <c r="H12" t="s">
        <v>40</v>
      </c>
      <c r="I12" s="12">
        <f>+B29</f>
        <v>3500</v>
      </c>
    </row>
    <row r="13" spans="1:11" x14ac:dyDescent="0.2">
      <c r="A13" t="s">
        <v>18</v>
      </c>
      <c r="B13" s="3">
        <v>3000</v>
      </c>
      <c r="C13" s="3">
        <f>+B13*12</f>
        <v>36000</v>
      </c>
      <c r="D13" s="10">
        <f>+C13/$C$31</f>
        <v>0.18404907975460122</v>
      </c>
      <c r="E13" s="3">
        <v>3000</v>
      </c>
      <c r="F13" t="str">
        <f>+IF(E13&gt;B13,"Y","N")</f>
        <v>N</v>
      </c>
    </row>
    <row r="14" spans="1:11" x14ac:dyDescent="0.2">
      <c r="A14" t="s">
        <v>19</v>
      </c>
      <c r="B14" s="11">
        <v>500</v>
      </c>
      <c r="C14" s="11">
        <f t="shared" ref="C14:C31" si="0">+B14*12</f>
        <v>6000</v>
      </c>
      <c r="D14" s="10">
        <f>+C14/$C$31</f>
        <v>3.0674846625766871E-2</v>
      </c>
      <c r="E14" s="11">
        <v>500</v>
      </c>
      <c r="F14" t="str">
        <f t="shared" ref="F14:F29" si="1">+IF(E14&gt;B14,"Y","N")</f>
        <v>N</v>
      </c>
      <c r="H14" t="s">
        <v>41</v>
      </c>
      <c r="I14" s="12">
        <f>+SUM(I10:I12)</f>
        <v>23333.333333333332</v>
      </c>
    </row>
    <row r="15" spans="1:11" x14ac:dyDescent="0.2">
      <c r="A15" t="s">
        <v>20</v>
      </c>
      <c r="B15" s="11">
        <v>2500</v>
      </c>
      <c r="C15" s="11">
        <f t="shared" si="0"/>
        <v>30000</v>
      </c>
      <c r="D15" s="10">
        <f>+C15/$C$31</f>
        <v>0.15337423312883436</v>
      </c>
      <c r="E15" s="11">
        <v>2500</v>
      </c>
      <c r="F15" t="str">
        <f t="shared" si="1"/>
        <v>N</v>
      </c>
    </row>
    <row r="16" spans="1:11" x14ac:dyDescent="0.2">
      <c r="A16" t="s">
        <v>21</v>
      </c>
      <c r="B16" s="11">
        <v>100</v>
      </c>
      <c r="C16" s="11">
        <f t="shared" si="0"/>
        <v>1200</v>
      </c>
      <c r="D16" s="10">
        <f>+C16/$C$31</f>
        <v>6.1349693251533744E-3</v>
      </c>
      <c r="E16" s="11">
        <v>125</v>
      </c>
      <c r="F16" t="str">
        <f t="shared" si="1"/>
        <v>Y</v>
      </c>
    </row>
    <row r="17" spans="1:6" x14ac:dyDescent="0.2">
      <c r="A17" t="s">
        <v>22</v>
      </c>
      <c r="B17" s="11">
        <v>75</v>
      </c>
      <c r="C17" s="11">
        <f t="shared" si="0"/>
        <v>900</v>
      </c>
      <c r="D17" s="10">
        <f>+C17/$C$31</f>
        <v>4.601226993865031E-3</v>
      </c>
      <c r="E17" s="11">
        <v>75</v>
      </c>
      <c r="F17" t="str">
        <f t="shared" si="1"/>
        <v>N</v>
      </c>
    </row>
    <row r="18" spans="1:6" x14ac:dyDescent="0.2">
      <c r="A18" t="s">
        <v>23</v>
      </c>
      <c r="B18" s="11">
        <v>100</v>
      </c>
      <c r="C18" s="11">
        <f t="shared" si="0"/>
        <v>1200</v>
      </c>
      <c r="D18" s="10">
        <f>+C18/$C$31</f>
        <v>6.1349693251533744E-3</v>
      </c>
      <c r="E18" s="11">
        <v>85</v>
      </c>
      <c r="F18" t="str">
        <f t="shared" si="1"/>
        <v>N</v>
      </c>
    </row>
    <row r="19" spans="1:6" x14ac:dyDescent="0.2">
      <c r="A19" t="s">
        <v>24</v>
      </c>
      <c r="B19" s="11">
        <v>75</v>
      </c>
      <c r="C19" s="11">
        <f t="shared" si="0"/>
        <v>900</v>
      </c>
      <c r="D19" s="10">
        <f>+C19/$C$31</f>
        <v>4.601226993865031E-3</v>
      </c>
      <c r="E19" s="11">
        <v>80</v>
      </c>
      <c r="F19" t="str">
        <f t="shared" si="1"/>
        <v>Y</v>
      </c>
    </row>
    <row r="20" spans="1:6" x14ac:dyDescent="0.2">
      <c r="A20" t="s">
        <v>25</v>
      </c>
      <c r="B20" s="11">
        <v>200</v>
      </c>
      <c r="C20" s="11">
        <f t="shared" si="0"/>
        <v>2400</v>
      </c>
      <c r="D20" s="10">
        <f>+C20/$C$31</f>
        <v>1.2269938650306749E-2</v>
      </c>
      <c r="E20" s="11">
        <v>250</v>
      </c>
      <c r="F20" t="str">
        <f t="shared" si="1"/>
        <v>Y</v>
      </c>
    </row>
    <row r="21" spans="1:6" x14ac:dyDescent="0.2">
      <c r="A21" t="s">
        <v>26</v>
      </c>
      <c r="B21" s="11">
        <v>100</v>
      </c>
      <c r="C21" s="11">
        <f t="shared" si="0"/>
        <v>1200</v>
      </c>
      <c r="D21" s="10">
        <f>+C21/$C$31</f>
        <v>6.1349693251533744E-3</v>
      </c>
      <c r="E21" s="11">
        <v>100</v>
      </c>
      <c r="F21" t="str">
        <f t="shared" si="1"/>
        <v>N</v>
      </c>
    </row>
    <row r="22" spans="1:6" x14ac:dyDescent="0.2">
      <c r="A22" t="s">
        <v>27</v>
      </c>
      <c r="B22" s="11">
        <v>300</v>
      </c>
      <c r="C22" s="11">
        <f t="shared" si="0"/>
        <v>3600</v>
      </c>
      <c r="D22" s="10">
        <f>+C22/$C$31</f>
        <v>1.8404907975460124E-2</v>
      </c>
      <c r="E22" s="11">
        <v>250</v>
      </c>
      <c r="F22" t="str">
        <f t="shared" si="1"/>
        <v>N</v>
      </c>
    </row>
    <row r="23" spans="1:6" x14ac:dyDescent="0.2">
      <c r="A23" t="s">
        <v>28</v>
      </c>
      <c r="B23" s="11">
        <v>500</v>
      </c>
      <c r="C23" s="11">
        <f t="shared" si="0"/>
        <v>6000</v>
      </c>
      <c r="D23" s="10">
        <f>+C23/$C$31</f>
        <v>3.0674846625766871E-2</v>
      </c>
      <c r="E23" s="11">
        <v>495</v>
      </c>
      <c r="F23" t="str">
        <f t="shared" si="1"/>
        <v>N</v>
      </c>
    </row>
    <row r="24" spans="1:6" x14ac:dyDescent="0.2">
      <c r="A24" t="s">
        <v>29</v>
      </c>
      <c r="B24" s="11">
        <v>500</v>
      </c>
      <c r="C24" s="11">
        <f t="shared" si="0"/>
        <v>6000</v>
      </c>
      <c r="D24" s="10">
        <f>+C24/$C$31</f>
        <v>3.0674846625766871E-2</v>
      </c>
      <c r="E24" s="11">
        <v>600</v>
      </c>
      <c r="F24" t="str">
        <f t="shared" si="1"/>
        <v>Y</v>
      </c>
    </row>
    <row r="25" spans="1:6" x14ac:dyDescent="0.2">
      <c r="A25" t="s">
        <v>30</v>
      </c>
      <c r="B25" s="11">
        <v>350</v>
      </c>
      <c r="C25" s="11">
        <f t="shared" si="0"/>
        <v>4200</v>
      </c>
      <c r="D25" s="10">
        <f>+C25/$C$31</f>
        <v>2.1472392638036811E-2</v>
      </c>
      <c r="E25" s="11">
        <v>450</v>
      </c>
      <c r="F25" t="str">
        <f t="shared" si="1"/>
        <v>Y</v>
      </c>
    </row>
    <row r="26" spans="1:6" x14ac:dyDescent="0.2">
      <c r="A26" t="s">
        <v>31</v>
      </c>
      <c r="B26" s="11">
        <v>750</v>
      </c>
      <c r="C26" s="11">
        <f t="shared" si="0"/>
        <v>9000</v>
      </c>
      <c r="D26" s="10">
        <f>+C26/$C$31</f>
        <v>4.6012269938650305E-2</v>
      </c>
      <c r="E26" s="11">
        <v>1000</v>
      </c>
      <c r="F26" t="str">
        <f t="shared" si="1"/>
        <v>Y</v>
      </c>
    </row>
    <row r="27" spans="1:6" x14ac:dyDescent="0.2">
      <c r="A27" t="s">
        <v>32</v>
      </c>
      <c r="B27" s="11">
        <v>250</v>
      </c>
      <c r="C27" s="11">
        <f t="shared" si="0"/>
        <v>3000</v>
      </c>
      <c r="D27" s="10">
        <f>+C27/$C$31</f>
        <v>1.5337423312883436E-2</v>
      </c>
      <c r="E27" s="11">
        <v>200</v>
      </c>
      <c r="F27" t="str">
        <f t="shared" si="1"/>
        <v>N</v>
      </c>
    </row>
    <row r="28" spans="1:6" x14ac:dyDescent="0.2">
      <c r="A28" t="s">
        <v>33</v>
      </c>
      <c r="B28" s="11">
        <v>3500</v>
      </c>
      <c r="C28" s="11">
        <f t="shared" si="0"/>
        <v>42000</v>
      </c>
      <c r="D28" s="10">
        <f>+C28/$C$31</f>
        <v>0.21472392638036811</v>
      </c>
      <c r="E28" s="11">
        <v>4000</v>
      </c>
      <c r="F28" t="str">
        <f t="shared" si="1"/>
        <v>Y</v>
      </c>
    </row>
    <row r="29" spans="1:6" x14ac:dyDescent="0.2">
      <c r="A29" t="s">
        <v>40</v>
      </c>
      <c r="B29" s="11">
        <v>3500</v>
      </c>
      <c r="C29" s="3">
        <f t="shared" si="0"/>
        <v>42000</v>
      </c>
      <c r="D29" s="10">
        <f>+C29/$C$31</f>
        <v>0.21472392638036811</v>
      </c>
      <c r="E29" s="11">
        <v>5000</v>
      </c>
      <c r="F29" t="str">
        <f t="shared" si="1"/>
        <v>Y</v>
      </c>
    </row>
    <row r="30" spans="1:6" x14ac:dyDescent="0.2">
      <c r="B30" s="3"/>
      <c r="C30" s="3"/>
      <c r="D30" s="10"/>
    </row>
    <row r="31" spans="1:6" x14ac:dyDescent="0.2">
      <c r="A31" t="s">
        <v>34</v>
      </c>
      <c r="B31" s="3">
        <f>+SUM(B13:B29)</f>
        <v>16300</v>
      </c>
      <c r="C31" s="3">
        <f t="shared" si="0"/>
        <v>195600</v>
      </c>
      <c r="D31" s="10">
        <f>+SUM(D13:D29)</f>
        <v>0.99999999999999989</v>
      </c>
      <c r="E31" s="3">
        <f>+SUM(E13:E29)</f>
        <v>18710</v>
      </c>
      <c r="F31" t="str">
        <f>+IF(E31&gt;B31,"Y","N")</f>
        <v>Y</v>
      </c>
    </row>
    <row r="33" spans="1:6" x14ac:dyDescent="0.2">
      <c r="A33" t="s">
        <v>42</v>
      </c>
      <c r="E33" s="8">
        <f>+B7-E31</f>
        <v>4623.3333333333321</v>
      </c>
      <c r="F33" t="s">
        <v>43</v>
      </c>
    </row>
  </sheetData>
  <conditionalFormatting sqref="F13:F29">
    <cfRule type="containsText" dxfId="1" priority="2" operator="containsText" text="Y">
      <formula>NOT(ISERROR(SEARCH("Y",F13)))</formula>
    </cfRule>
  </conditionalFormatting>
  <conditionalFormatting sqref="F31">
    <cfRule type="containsText" dxfId="0" priority="1" operator="containsText" text="Y">
      <formula>NOT(ISERROR(SEARCH("Y",F31)))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 Shah</dc:creator>
  <cp:lastModifiedBy>Sheel Shah</cp:lastModifiedBy>
  <dcterms:created xsi:type="dcterms:W3CDTF">2023-06-01T17:04:43Z</dcterms:created>
  <dcterms:modified xsi:type="dcterms:W3CDTF">2023-06-01T18:06:38Z</dcterms:modified>
</cp:coreProperties>
</file>