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/>
  <xr:revisionPtr revIDLastSave="0" documentId="11_E5C933F11D03AA6F6289F3943BCC6BC8BD2789C9" xr6:coauthVersionLast="47" xr6:coauthVersionMax="47" xr10:uidLastSave="{00000000-0000-0000-0000-000000000000}"/>
  <bookViews>
    <workbookView xWindow="0" yWindow="0" windowWidth="27950" windowHeight="12230" tabRatio="865" xr2:uid="{00000000-000D-0000-FFFF-FFFF00000000}"/>
  </bookViews>
  <sheets>
    <sheet name="00 Load Summary" sheetId="4" r:id="rId1"/>
    <sheet name="Block-C3" sheetId="10" r:id="rId2"/>
    <sheet name="ELV &amp; EMG Lighting Load " sheetId="2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a65555" localSheetId="0">#REF!</definedName>
    <definedName name="_a65555" localSheetId="2">#REF!</definedName>
    <definedName name="_a65555">#REF!</definedName>
    <definedName name="_xlnm._FilterDatabase" localSheetId="0" hidden="1">'00 Load Summary'!$A$8:$F$8</definedName>
    <definedName name="_xlnm._FilterDatabase" localSheetId="1" hidden="1">'Block-C3'!#REF!</definedName>
    <definedName name="_xlnm._FilterDatabase" localSheetId="2" hidden="1">'ELV &amp; EMG Lighting Load '!#REF!</definedName>
    <definedName name="a">'[1]RESISTANCE &amp; REACTANCE'!$B$12:$F$20</definedName>
    <definedName name="a65555_10" localSheetId="0">#REF!</definedName>
    <definedName name="a65555_10" localSheetId="2">#REF!</definedName>
    <definedName name="a65555_10">#REF!</definedName>
    <definedName name="a65555_10_2" localSheetId="0">#REF!</definedName>
    <definedName name="a65555_10_2" localSheetId="2">#REF!</definedName>
    <definedName name="a65555_10_2">#REF!</definedName>
    <definedName name="a65555_10_4" localSheetId="0">#REF!</definedName>
    <definedName name="a65555_10_4" localSheetId="2">#REF!</definedName>
    <definedName name="a65555_10_4">#REF!</definedName>
    <definedName name="a65555_11" localSheetId="0">#REF!</definedName>
    <definedName name="a65555_11" localSheetId="2">#REF!</definedName>
    <definedName name="a65555_11">#REF!</definedName>
    <definedName name="a65555_11_2" localSheetId="0">#REF!</definedName>
    <definedName name="a65555_11_2" localSheetId="2">#REF!</definedName>
    <definedName name="a65555_11_2">#REF!</definedName>
    <definedName name="a65555_11_4" localSheetId="0">#REF!</definedName>
    <definedName name="a65555_11_4" localSheetId="2">#REF!</definedName>
    <definedName name="a65555_11_4">#REF!</definedName>
    <definedName name="a65555_12" localSheetId="0">#REF!</definedName>
    <definedName name="a65555_12" localSheetId="2">#REF!</definedName>
    <definedName name="a65555_12">#REF!</definedName>
    <definedName name="a65555_12_2" localSheetId="0">#REF!</definedName>
    <definedName name="a65555_12_2" localSheetId="2">#REF!</definedName>
    <definedName name="a65555_12_2">#REF!</definedName>
    <definedName name="a65555_12_4" localSheetId="0">#REF!</definedName>
    <definedName name="a65555_12_4" localSheetId="2">#REF!</definedName>
    <definedName name="a65555_12_4">#REF!</definedName>
    <definedName name="a65555_13" localSheetId="0">#REF!</definedName>
    <definedName name="a65555_13" localSheetId="2">#REF!</definedName>
    <definedName name="a65555_13">#REF!</definedName>
    <definedName name="a65555_13_2" localSheetId="0">#REF!</definedName>
    <definedName name="a65555_13_2" localSheetId="2">#REF!</definedName>
    <definedName name="a65555_13_2">#REF!</definedName>
    <definedName name="a65555_13_4" localSheetId="0">#REF!</definedName>
    <definedName name="a65555_13_4" localSheetId="2">#REF!</definedName>
    <definedName name="a65555_13_4">#REF!</definedName>
    <definedName name="a65555_14" localSheetId="0">#REF!</definedName>
    <definedName name="a65555_14" localSheetId="2">#REF!</definedName>
    <definedName name="a65555_14">#REF!</definedName>
    <definedName name="a65555_14_2" localSheetId="0">#REF!</definedName>
    <definedName name="a65555_14_2" localSheetId="2">#REF!</definedName>
    <definedName name="a65555_14_2">#REF!</definedName>
    <definedName name="a65555_14_4" localSheetId="0">#REF!</definedName>
    <definedName name="a65555_14_4" localSheetId="2">#REF!</definedName>
    <definedName name="a65555_14_4">#REF!</definedName>
    <definedName name="a65555_15" localSheetId="0">#REF!</definedName>
    <definedName name="a65555_15" localSheetId="2">#REF!</definedName>
    <definedName name="a65555_15">#REF!</definedName>
    <definedName name="a65555_15_2" localSheetId="0">#REF!</definedName>
    <definedName name="a65555_15_2" localSheetId="2">#REF!</definedName>
    <definedName name="a65555_15_2">#REF!</definedName>
    <definedName name="a65555_15_4" localSheetId="0">#REF!</definedName>
    <definedName name="a65555_15_4" localSheetId="2">#REF!</definedName>
    <definedName name="a65555_15_4">#REF!</definedName>
    <definedName name="a65555_2" localSheetId="0">#REF!</definedName>
    <definedName name="a65555_2" localSheetId="2">#REF!</definedName>
    <definedName name="a65555_2">#REF!</definedName>
    <definedName name="a65555_3" localSheetId="0">#REF!</definedName>
    <definedName name="a65555_3" localSheetId="2">#REF!</definedName>
    <definedName name="a65555_3">#REF!</definedName>
    <definedName name="a65555_3_2" localSheetId="0">#REF!</definedName>
    <definedName name="a65555_3_2" localSheetId="2">#REF!</definedName>
    <definedName name="a65555_3_2">#REF!</definedName>
    <definedName name="a65555_3_4" localSheetId="0">#REF!</definedName>
    <definedName name="a65555_3_4" localSheetId="2">#REF!</definedName>
    <definedName name="a65555_3_4">#REF!</definedName>
    <definedName name="a65555_4" localSheetId="0">#REF!</definedName>
    <definedName name="a65555_4" localSheetId="2">#REF!</definedName>
    <definedName name="a65555_4">#REF!</definedName>
    <definedName name="a65555_5" localSheetId="0">#REF!</definedName>
    <definedName name="a65555_5" localSheetId="2">#REF!</definedName>
    <definedName name="a65555_5">#REF!</definedName>
    <definedName name="a65555_5_2" localSheetId="0">#REF!</definedName>
    <definedName name="a65555_5_2" localSheetId="2">#REF!</definedName>
    <definedName name="a65555_5_2">#REF!</definedName>
    <definedName name="a65555_5_4" localSheetId="0">#REF!</definedName>
    <definedName name="a65555_5_4" localSheetId="2">#REF!</definedName>
    <definedName name="a65555_5_4">#REF!</definedName>
    <definedName name="a65555_6" localSheetId="0">#REF!</definedName>
    <definedName name="a65555_6" localSheetId="2">#REF!</definedName>
    <definedName name="a65555_6">#REF!</definedName>
    <definedName name="a65555_6_2" localSheetId="0">#REF!</definedName>
    <definedName name="a65555_6_2" localSheetId="2">#REF!</definedName>
    <definedName name="a65555_6_2">#REF!</definedName>
    <definedName name="a65555_6_4" localSheetId="0">#REF!</definedName>
    <definedName name="a65555_6_4" localSheetId="2">#REF!</definedName>
    <definedName name="a65555_6_4">#REF!</definedName>
    <definedName name="a65555_7" localSheetId="0">#REF!</definedName>
    <definedName name="a65555_7" localSheetId="2">#REF!</definedName>
    <definedName name="a65555_7">#REF!</definedName>
    <definedName name="a65555_7_2" localSheetId="0">#REF!</definedName>
    <definedName name="a65555_7_2" localSheetId="2">#REF!</definedName>
    <definedName name="a65555_7_2">#REF!</definedName>
    <definedName name="a65555_7_4" localSheetId="0">#REF!</definedName>
    <definedName name="a65555_7_4" localSheetId="2">#REF!</definedName>
    <definedName name="a65555_7_4">#REF!</definedName>
    <definedName name="a65555_8" localSheetId="0">#REF!</definedName>
    <definedName name="a65555_8" localSheetId="2">#REF!</definedName>
    <definedName name="a65555_8">#REF!</definedName>
    <definedName name="a65555_8_2" localSheetId="0">#REF!</definedName>
    <definedName name="a65555_8_2" localSheetId="2">#REF!</definedName>
    <definedName name="a65555_8_2">#REF!</definedName>
    <definedName name="a65555_8_4" localSheetId="0">#REF!</definedName>
    <definedName name="a65555_8_4" localSheetId="2">#REF!</definedName>
    <definedName name="a65555_8_4">#REF!</definedName>
    <definedName name="a65555_9" localSheetId="0">#REF!</definedName>
    <definedName name="a65555_9" localSheetId="2">#REF!</definedName>
    <definedName name="a65555_9">#REF!</definedName>
    <definedName name="a65555_9_2" localSheetId="0">#REF!</definedName>
    <definedName name="a65555_9_2" localSheetId="2">#REF!</definedName>
    <definedName name="a65555_9_2">#REF!</definedName>
    <definedName name="a65555_9_4" localSheetId="0">#REF!</definedName>
    <definedName name="a65555_9_4" localSheetId="2">#REF!</definedName>
    <definedName name="a65555_9_4">#REF!</definedName>
    <definedName name="aa">'[1]RESISTANCE &amp; REACTANCE'!$B$12:$F$20</definedName>
    <definedName name="ADASDawd" localSheetId="2">#REF!</definedName>
    <definedName name="ADASDawd">#REF!</definedName>
    <definedName name="air" localSheetId="0">'[2]ASHRAE Std 62.1-2013'!$E$10:$I$82</definedName>
    <definedName name="air">'[3]ASHRAE Std 62.1-2013'!$E$10:$I$82</definedName>
    <definedName name="Allocation" localSheetId="0">#REF!</definedName>
    <definedName name="Allocation" localSheetId="2">#REF!</definedName>
    <definedName name="Allocation">#REF!</definedName>
    <definedName name="AreaTypes" localSheetId="0">#REF!</definedName>
    <definedName name="AreaTypes" localSheetId="2">#REF!</definedName>
    <definedName name="AreaTypes">#REF!</definedName>
    <definedName name="asdasd" localSheetId="0">#REF!</definedName>
    <definedName name="asdasd" localSheetId="2">#REF!</definedName>
    <definedName name="asdasd">#REF!</definedName>
    <definedName name="BREAKER" localSheetId="0">#REF!</definedName>
    <definedName name="BREAKER" localSheetId="2">#REF!</definedName>
    <definedName name="BREAKER">#REF!</definedName>
    <definedName name="CABLE" localSheetId="0">#REF!</definedName>
    <definedName name="CABLE" localSheetId="2">#REF!</definedName>
    <definedName name="CABLE">#REF!</definedName>
    <definedName name="CABLE_CROSS_SECTION" localSheetId="0">#REF!</definedName>
    <definedName name="CABLE_CROSS_SECTION" localSheetId="2">#REF!</definedName>
    <definedName name="CABLE_CROSS_SECTION">#REF!</definedName>
    <definedName name="CABLE_RATED" localSheetId="0">#REF!</definedName>
    <definedName name="CABLE_RATED" localSheetId="2">#REF!</definedName>
    <definedName name="CABLE_RATED">#REF!</definedName>
    <definedName name="CR">'[4] CROSS SECTION'!$D$4:$G$20</definedName>
    <definedName name="CROSS_SECTION" localSheetId="0">#REF!</definedName>
    <definedName name="CROSS_SECTION" localSheetId="2">#REF!</definedName>
    <definedName name="CROSS_SECTION">#REF!</definedName>
    <definedName name="DDDSAF" localSheetId="2">#REF!</definedName>
    <definedName name="DDDSAF">#REF!</definedName>
    <definedName name="ddewd" localSheetId="2">#REF!</definedName>
    <definedName name="ddewd">#REF!</definedName>
    <definedName name="DFVGDVG" localSheetId="0">#REF!</definedName>
    <definedName name="DFVGDVG" localSheetId="2">#REF!</definedName>
    <definedName name="DFVGDVG">#REF!</definedName>
    <definedName name="Diversity" localSheetId="0">#REF!</definedName>
    <definedName name="Diversity" localSheetId="2">#REF!</definedName>
    <definedName name="Diversity">#REF!</definedName>
    <definedName name="dsfdfdF" localSheetId="2">#REF!</definedName>
    <definedName name="dsfdfdF">#REF!</definedName>
    <definedName name="ele" localSheetId="0">#REF!</definedName>
    <definedName name="ele" localSheetId="2">#REF!</definedName>
    <definedName name="ele">#REF!</definedName>
    <definedName name="Excel_BuiltIn__FilterDatabase_10" localSheetId="0">#REF!</definedName>
    <definedName name="Excel_BuiltIn__FilterDatabase_10" localSheetId="2">#REF!</definedName>
    <definedName name="Excel_BuiltIn__FilterDatabase_10">#REF!</definedName>
    <definedName name="Excel_BuiltIn__FilterDatabase_10_2" localSheetId="0">#REF!</definedName>
    <definedName name="Excel_BuiltIn__FilterDatabase_10_2" localSheetId="2">#REF!</definedName>
    <definedName name="Excel_BuiltIn__FilterDatabase_10_2">#REF!</definedName>
    <definedName name="Excel_BuiltIn__FilterDatabase_10_4" localSheetId="0">#REF!</definedName>
    <definedName name="Excel_BuiltIn__FilterDatabase_10_4" localSheetId="2">#REF!</definedName>
    <definedName name="Excel_BuiltIn__FilterDatabase_10_4">#REF!</definedName>
    <definedName name="Excel_BuiltIn__FilterDatabase_11" localSheetId="0">#REF!</definedName>
    <definedName name="Excel_BuiltIn__FilterDatabase_11" localSheetId="2">#REF!</definedName>
    <definedName name="Excel_BuiltIn__FilterDatabase_11">#REF!</definedName>
    <definedName name="Excel_BuiltIn__FilterDatabase_11_2" localSheetId="0">#REF!</definedName>
    <definedName name="Excel_BuiltIn__FilterDatabase_11_2" localSheetId="2">#REF!</definedName>
    <definedName name="Excel_BuiltIn__FilterDatabase_11_2">#REF!</definedName>
    <definedName name="Excel_BuiltIn__FilterDatabase_11_4" localSheetId="0">#REF!</definedName>
    <definedName name="Excel_BuiltIn__FilterDatabase_11_4" localSheetId="2">#REF!</definedName>
    <definedName name="Excel_BuiltIn__FilterDatabase_11_4">#REF!</definedName>
    <definedName name="Excel_BuiltIn__FilterDatabase_12" localSheetId="0">#REF!</definedName>
    <definedName name="Excel_BuiltIn__FilterDatabase_12" localSheetId="2">#REF!</definedName>
    <definedName name="Excel_BuiltIn__FilterDatabase_12">#REF!</definedName>
    <definedName name="Excel_BuiltIn__FilterDatabase_12_2" localSheetId="0">#REF!</definedName>
    <definedName name="Excel_BuiltIn__FilterDatabase_12_2" localSheetId="2">#REF!</definedName>
    <definedName name="Excel_BuiltIn__FilterDatabase_12_2">#REF!</definedName>
    <definedName name="Excel_BuiltIn__FilterDatabase_12_4" localSheetId="0">#REF!</definedName>
    <definedName name="Excel_BuiltIn__FilterDatabase_12_4" localSheetId="2">#REF!</definedName>
    <definedName name="Excel_BuiltIn__FilterDatabase_12_4">#REF!</definedName>
    <definedName name="Excel_BuiltIn__FilterDatabase_13" localSheetId="0">#REF!</definedName>
    <definedName name="Excel_BuiltIn__FilterDatabase_13" localSheetId="2">#REF!</definedName>
    <definedName name="Excel_BuiltIn__FilterDatabase_13">#REF!</definedName>
    <definedName name="Excel_BuiltIn__FilterDatabase_13_2" localSheetId="0">#REF!</definedName>
    <definedName name="Excel_BuiltIn__FilterDatabase_13_2" localSheetId="2">#REF!</definedName>
    <definedName name="Excel_BuiltIn__FilterDatabase_13_2">#REF!</definedName>
    <definedName name="Excel_BuiltIn__FilterDatabase_13_4" localSheetId="0">#REF!</definedName>
    <definedName name="Excel_BuiltIn__FilterDatabase_13_4" localSheetId="2">#REF!</definedName>
    <definedName name="Excel_BuiltIn__FilterDatabase_13_4">#REF!</definedName>
    <definedName name="Excel_BuiltIn__FilterDatabase_14" localSheetId="0">#REF!</definedName>
    <definedName name="Excel_BuiltIn__FilterDatabase_14" localSheetId="2">#REF!</definedName>
    <definedName name="Excel_BuiltIn__FilterDatabase_14">#REF!</definedName>
    <definedName name="Excel_BuiltIn__FilterDatabase_14_2" localSheetId="0">#REF!</definedName>
    <definedName name="Excel_BuiltIn__FilterDatabase_14_2" localSheetId="2">#REF!</definedName>
    <definedName name="Excel_BuiltIn__FilterDatabase_14_2">#REF!</definedName>
    <definedName name="Excel_BuiltIn__FilterDatabase_14_4" localSheetId="0">#REF!</definedName>
    <definedName name="Excel_BuiltIn__FilterDatabase_14_4" localSheetId="2">#REF!</definedName>
    <definedName name="Excel_BuiltIn__FilterDatabase_14_4">#REF!</definedName>
    <definedName name="Excel_BuiltIn__FilterDatabase_15" localSheetId="0">#REF!</definedName>
    <definedName name="Excel_BuiltIn__FilterDatabase_15" localSheetId="2">#REF!</definedName>
    <definedName name="Excel_BuiltIn__FilterDatabase_15">#REF!</definedName>
    <definedName name="Excel_BuiltIn__FilterDatabase_15_2" localSheetId="0">#REF!</definedName>
    <definedName name="Excel_BuiltIn__FilterDatabase_15_2" localSheetId="2">#REF!</definedName>
    <definedName name="Excel_BuiltIn__FilterDatabase_15_2">#REF!</definedName>
    <definedName name="Excel_BuiltIn__FilterDatabase_15_4" localSheetId="0">#REF!</definedName>
    <definedName name="Excel_BuiltIn__FilterDatabase_15_4" localSheetId="2">#REF!</definedName>
    <definedName name="Excel_BuiltIn__FilterDatabase_15_4">#REF!</definedName>
    <definedName name="Excel_BuiltIn__FilterDatabase_2" localSheetId="0">#REF!</definedName>
    <definedName name="Excel_BuiltIn__FilterDatabase_2" localSheetId="2">#REF!</definedName>
    <definedName name="Excel_BuiltIn__FilterDatabase_2">#REF!</definedName>
    <definedName name="Excel_BuiltIn__FilterDatabase_3" localSheetId="0">#REF!</definedName>
    <definedName name="Excel_BuiltIn__FilterDatabase_3" localSheetId="2">#REF!</definedName>
    <definedName name="Excel_BuiltIn__FilterDatabase_3">#REF!</definedName>
    <definedName name="Excel_BuiltIn__FilterDatabase_3_2" localSheetId="0">#REF!</definedName>
    <definedName name="Excel_BuiltIn__FilterDatabase_3_2" localSheetId="2">#REF!</definedName>
    <definedName name="Excel_BuiltIn__FilterDatabase_3_2">#REF!</definedName>
    <definedName name="Excel_BuiltIn__FilterDatabase_3_4" localSheetId="0">#REF!</definedName>
    <definedName name="Excel_BuiltIn__FilterDatabase_3_4" localSheetId="2">#REF!</definedName>
    <definedName name="Excel_BuiltIn__FilterDatabase_3_4">#REF!</definedName>
    <definedName name="Excel_BuiltIn__FilterDatabase_4" localSheetId="0">#REF!</definedName>
    <definedName name="Excel_BuiltIn__FilterDatabase_4" localSheetId="2">#REF!</definedName>
    <definedName name="Excel_BuiltIn__FilterDatabase_4">#REF!</definedName>
    <definedName name="Excel_BuiltIn__FilterDatabase_5" localSheetId="0">#REF!</definedName>
    <definedName name="Excel_BuiltIn__FilterDatabase_5" localSheetId="2">#REF!</definedName>
    <definedName name="Excel_BuiltIn__FilterDatabase_5">#REF!</definedName>
    <definedName name="Excel_BuiltIn__FilterDatabase_5_2" localSheetId="0">#REF!</definedName>
    <definedName name="Excel_BuiltIn__FilterDatabase_5_2" localSheetId="2">#REF!</definedName>
    <definedName name="Excel_BuiltIn__FilterDatabase_5_2">#REF!</definedName>
    <definedName name="Excel_BuiltIn__FilterDatabase_5_4" localSheetId="0">#REF!</definedName>
    <definedName name="Excel_BuiltIn__FilterDatabase_5_4" localSheetId="2">#REF!</definedName>
    <definedName name="Excel_BuiltIn__FilterDatabase_5_4">#REF!</definedName>
    <definedName name="Excel_BuiltIn__FilterDatabase_6" localSheetId="0">#REF!</definedName>
    <definedName name="Excel_BuiltIn__FilterDatabase_6" localSheetId="2">#REF!</definedName>
    <definedName name="Excel_BuiltIn__FilterDatabase_6">#REF!</definedName>
    <definedName name="Excel_BuiltIn__FilterDatabase_6_2" localSheetId="0">#REF!</definedName>
    <definedName name="Excel_BuiltIn__FilterDatabase_6_2" localSheetId="2">#REF!</definedName>
    <definedName name="Excel_BuiltIn__FilterDatabase_6_2">#REF!</definedName>
    <definedName name="Excel_BuiltIn__FilterDatabase_6_4" localSheetId="0">#REF!</definedName>
    <definedName name="Excel_BuiltIn__FilterDatabase_6_4" localSheetId="2">#REF!</definedName>
    <definedName name="Excel_BuiltIn__FilterDatabase_6_4">#REF!</definedName>
    <definedName name="Excel_BuiltIn__FilterDatabase_7" localSheetId="0">#REF!</definedName>
    <definedName name="Excel_BuiltIn__FilterDatabase_7" localSheetId="2">#REF!</definedName>
    <definedName name="Excel_BuiltIn__FilterDatabase_7">#REF!</definedName>
    <definedName name="Excel_BuiltIn__FilterDatabase_7_2" localSheetId="0">#REF!</definedName>
    <definedName name="Excel_BuiltIn__FilterDatabase_7_2" localSheetId="2">#REF!</definedName>
    <definedName name="Excel_BuiltIn__FilterDatabase_7_2">#REF!</definedName>
    <definedName name="Excel_BuiltIn__FilterDatabase_7_4" localSheetId="0">#REF!</definedName>
    <definedName name="Excel_BuiltIn__FilterDatabase_7_4" localSheetId="2">#REF!</definedName>
    <definedName name="Excel_BuiltIn__FilterDatabase_7_4">#REF!</definedName>
    <definedName name="Excel_BuiltIn__FilterDatabase_8" localSheetId="0">#REF!</definedName>
    <definedName name="Excel_BuiltIn__FilterDatabase_8" localSheetId="2">#REF!</definedName>
    <definedName name="Excel_BuiltIn__FilterDatabase_8">#REF!</definedName>
    <definedName name="Excel_BuiltIn__FilterDatabase_8_2" localSheetId="0">#REF!</definedName>
    <definedName name="Excel_BuiltIn__FilterDatabase_8_2" localSheetId="2">#REF!</definedName>
    <definedName name="Excel_BuiltIn__FilterDatabase_8_2">#REF!</definedName>
    <definedName name="Excel_BuiltIn__FilterDatabase_8_4" localSheetId="0">#REF!</definedName>
    <definedName name="Excel_BuiltIn__FilterDatabase_8_4" localSheetId="2">#REF!</definedName>
    <definedName name="Excel_BuiltIn__FilterDatabase_8_4">#REF!</definedName>
    <definedName name="Excel_BuiltIn__FilterDatabase_9" localSheetId="0">#REF!</definedName>
    <definedName name="Excel_BuiltIn__FilterDatabase_9" localSheetId="2">#REF!</definedName>
    <definedName name="Excel_BuiltIn__FilterDatabase_9">#REF!</definedName>
    <definedName name="Excel_BuiltIn__FilterDatabase_9_2" localSheetId="0">#REF!</definedName>
    <definedName name="Excel_BuiltIn__FilterDatabase_9_2" localSheetId="2">#REF!</definedName>
    <definedName name="Excel_BuiltIn__FilterDatabase_9_2">#REF!</definedName>
    <definedName name="Excel_BuiltIn__FilterDatabase_9_4" localSheetId="0">#REF!</definedName>
    <definedName name="Excel_BuiltIn__FilterDatabase_9_4" localSheetId="2">#REF!</definedName>
    <definedName name="Excel_BuiltIn__FilterDatabase_9_4">#REF!</definedName>
    <definedName name="Excel_BuiltIn_Print_Area" localSheetId="0">#REF!</definedName>
    <definedName name="Excel_BuiltIn_Print_Area" localSheetId="2">#REF!</definedName>
    <definedName name="Excel_BuiltIn_Print_Area">#REF!</definedName>
    <definedName name="Excel_BuiltIn_Print_Area_2_1" localSheetId="2">#REF!</definedName>
    <definedName name="Excel_BuiltIn_Print_Area_2_1">#REF!</definedName>
    <definedName name="Excel_BuiltIn_Print_Area_2_1_1">#N/A</definedName>
    <definedName name="Excel_BuiltIn_Print_Titles_2" localSheetId="2">#REF!</definedName>
    <definedName name="Excel_BuiltIn_Print_Titles_2">#REF!</definedName>
    <definedName name="Excel_BuiltIn_Print_Titles_2_1">#N/A</definedName>
    <definedName name="mar" localSheetId="0">'[5]Motor rating'!$B$7:$C$38</definedName>
    <definedName name="mar">'[6]Motor rating'!$B$7:$C$38</definedName>
    <definedName name="Mechanical" localSheetId="0">#REF!</definedName>
    <definedName name="Mechanical" localSheetId="2">#REF!</definedName>
    <definedName name="Mechanical">#REF!</definedName>
    <definedName name="MechanicalLoad" localSheetId="0">#REF!</definedName>
    <definedName name="MechanicalLoad" localSheetId="2">#REF!</definedName>
    <definedName name="MechanicalLoad">#REF!</definedName>
    <definedName name="Munees">'[7]Asharae 2007'!$E$10:$E$84</definedName>
    <definedName name="navee" localSheetId="0">'[2]ASHRAE Std 62.1-2013'!$E$10:$E$82</definedName>
    <definedName name="navee">'[3]ASHRAE Std 62.1-2013'!$E$10:$E$82</definedName>
    <definedName name="occu" localSheetId="0">'[2]IEQ 6.1 Systems Lighting'!$M$19:$M$20</definedName>
    <definedName name="occu">'[3]IEQ 6.1 Systems Lighting'!$M$19:$M$20</definedName>
    <definedName name="pipe">'[6]Motor rating'!#REF!</definedName>
    <definedName name="_xlnm.Print_Area" localSheetId="0">'00 Load Summary'!$A$1:$F$24</definedName>
    <definedName name="_xlnm.Print_Area" localSheetId="1">'Block-C3'!$A$1:$H$13</definedName>
    <definedName name="_xlnm.Print_Area" localSheetId="2">'ELV &amp; EMG Lighting Load '!$A$1:$G$17</definedName>
    <definedName name="q" localSheetId="0">#REF!</definedName>
    <definedName name="q" localSheetId="2">#REF!</definedName>
    <definedName name="q">#REF!</definedName>
    <definedName name="QW" localSheetId="0">#REF!</definedName>
    <definedName name="QW" localSheetId="2">#REF!</definedName>
    <definedName name="QW">#REF!</definedName>
    <definedName name="qwe" localSheetId="0">#REF!</definedName>
    <definedName name="qwe" localSheetId="2">#REF!</definedName>
    <definedName name="qwe">#REF!</definedName>
    <definedName name="REF.">'[8]Equipment Ref.'!$U$59:$U$74</definedName>
    <definedName name="sensors" localSheetId="0">'[2]IEQ 6.1 Systems Lighting'!$N$6:$N$10</definedName>
    <definedName name="sensors">'[3]IEQ 6.1 Systems Lighting'!$N$6:$N$10</definedName>
    <definedName name="Table" localSheetId="0">#REF!</definedName>
    <definedName name="Table" localSheetId="2">#REF!</definedName>
    <definedName name="Table">#REF!</definedName>
    <definedName name="type" localSheetId="0">'[2]IEQ 6.1 Systems Lighting'!$M$6:$M$15</definedName>
    <definedName name="type">'[3]IEQ 6.1 Systems Lighting'!$M$6:$M$15</definedName>
    <definedName name="vd" localSheetId="0">#REF!</definedName>
    <definedName name="vd" localSheetId="2">#REF!</definedName>
    <definedName name="vd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3" l="1"/>
  <c r="G16" i="23" s="1"/>
  <c r="E15" i="23"/>
  <c r="G15" i="23" s="1"/>
  <c r="E14" i="23"/>
  <c r="G14" i="23" s="1"/>
  <c r="E13" i="23"/>
  <c r="F12" i="10"/>
  <c r="H12" i="10" s="1"/>
  <c r="F10" i="10"/>
  <c r="H9" i="10"/>
  <c r="H10" i="10" l="1"/>
  <c r="E17" i="23"/>
  <c r="G13" i="23"/>
  <c r="G17" i="23" s="1"/>
  <c r="E11" i="10" s="1"/>
  <c r="F11" i="10" s="1"/>
  <c r="H11" i="10" l="1"/>
  <c r="F13" i="10"/>
  <c r="E9" i="4" s="1"/>
  <c r="E10" i="4" s="1"/>
  <c r="F18" i="10"/>
  <c r="F19" i="10" s="1"/>
  <c r="F20" i="10" s="1"/>
  <c r="H13" i="10"/>
  <c r="H14" i="10" l="1"/>
  <c r="F9" i="4"/>
  <c r="F10" i="4" s="1"/>
  <c r="E20" i="4" l="1"/>
  <c r="E21" i="4" s="1"/>
  <c r="E22" i="4" s="1"/>
  <c r="E14" i="4"/>
  <c r="E15" i="4" s="1"/>
  <c r="E16" i="4" s="1"/>
</calcChain>
</file>

<file path=xl/sharedStrings.xml><?xml version="1.0" encoding="utf-8"?>
<sst xmlns="http://schemas.openxmlformats.org/spreadsheetml/2006/main" count="132" uniqueCount="72">
  <si>
    <t>Project Name &amp; Location</t>
  </si>
  <si>
    <t>Lodha Asode-C3 , Thane</t>
  </si>
  <si>
    <t>Doc.Ref No.</t>
  </si>
  <si>
    <t>ELE-LOS-001</t>
  </si>
  <si>
    <t>Client</t>
  </si>
  <si>
    <t>Lodha</t>
  </si>
  <si>
    <t>Initial Date</t>
  </si>
  <si>
    <t>PMC</t>
  </si>
  <si>
    <t>Rev No.</t>
  </si>
  <si>
    <t>R0</t>
  </si>
  <si>
    <t>Architect</t>
  </si>
  <si>
    <t>Proconvis Consultants Pvt.Ltd</t>
  </si>
  <si>
    <t>Prepared By</t>
  </si>
  <si>
    <t>Kartheeswaran</t>
  </si>
  <si>
    <t>M &amp; E Consultant</t>
  </si>
  <si>
    <t>Innowell Engineering International Pvt. Ltd</t>
  </si>
  <si>
    <t>Reviewed By</t>
  </si>
  <si>
    <t>Avinash</t>
  </si>
  <si>
    <t>Document</t>
  </si>
  <si>
    <t>Electrical Load</t>
  </si>
  <si>
    <t>Approved By</t>
  </si>
  <si>
    <t>Selvakumar</t>
  </si>
  <si>
    <t>Service</t>
  </si>
  <si>
    <t>Electrical</t>
  </si>
  <si>
    <t>S.No</t>
  </si>
  <si>
    <t>Description</t>
  </si>
  <si>
    <t>Toatal Area (Sq.ft)</t>
  </si>
  <si>
    <t>Total Connected Load (kW)</t>
  </si>
  <si>
    <t>Total Demand Load (kW)</t>
  </si>
  <si>
    <t>Block C3</t>
  </si>
  <si>
    <t>Total Load</t>
  </si>
  <si>
    <t>A.</t>
  </si>
  <si>
    <t>TRANSFORMER SIZING FOR BLOCK-C3</t>
  </si>
  <si>
    <t>Maximum Demand Load @ 0.90</t>
  </si>
  <si>
    <t>kW</t>
  </si>
  <si>
    <t>With Power Factor of 0.8, demand in kVA</t>
  </si>
  <si>
    <t>kVA</t>
  </si>
  <si>
    <t>Transformer with 80% loading factor</t>
  </si>
  <si>
    <t>Hence we recommend 1 Nos 250kVA Transformer (Oil type) as per MSEDCL</t>
  </si>
  <si>
    <t>B.</t>
  </si>
  <si>
    <t>DG SET SIZING FOR BLOCK-C3 (PROVISION)</t>
  </si>
  <si>
    <t>Loading on Diesel Generator 85%</t>
  </si>
  <si>
    <t xml:space="preserve">Hence we recommend 1 Nos 250kVA  Acoustic DG </t>
  </si>
  <si>
    <t>Lodha Ascode-C3 , Thane</t>
  </si>
  <si>
    <t>ELE-LOS-02</t>
  </si>
  <si>
    <t>SNO</t>
  </si>
  <si>
    <t>DESCRIPTION</t>
  </si>
  <si>
    <t>QTY</t>
  </si>
  <si>
    <t>Area
(Sq.ft)</t>
  </si>
  <si>
    <t>(Lighting/Power Wattage in kW)</t>
  </si>
  <si>
    <t>Div</t>
  </si>
  <si>
    <t>Dem.Load (kW)</t>
  </si>
  <si>
    <t>Power Load (Tenant Load)</t>
  </si>
  <si>
    <t>HVAC Load</t>
  </si>
  <si>
    <t>ELV Load</t>
  </si>
  <si>
    <t>Rolling shutter</t>
  </si>
  <si>
    <t>Total</t>
  </si>
  <si>
    <t>Kva</t>
  </si>
  <si>
    <t>KVA</t>
  </si>
  <si>
    <t>ELE-LOS-03</t>
  </si>
  <si>
    <t>Load per 
Equipment (kW)</t>
  </si>
  <si>
    <t>Number of Equipment</t>
  </si>
  <si>
    <t>Connected Load in kW</t>
  </si>
  <si>
    <t>Diversity Factor</t>
  </si>
  <si>
    <t>Total MD  in kW</t>
  </si>
  <si>
    <t>Sl No.</t>
  </si>
  <si>
    <t>BLOCK-C3</t>
  </si>
  <si>
    <t>Fire alarm panel</t>
  </si>
  <si>
    <t>Power supply unit - Hooter</t>
  </si>
  <si>
    <t>Power supply - Beam Detector</t>
  </si>
  <si>
    <t>Exit Signages</t>
  </si>
  <si>
    <t>Total 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</si>
</sst>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m/yy"/>
    <numFmt numFmtId="165" formatCode="0.000"/>
    <numFmt numFmtId="166" formatCode="0_ "/>
    <numFmt numFmtId="167" formatCode="0.0"/>
  </numFmts>
  <fonts count="19">
    <font>
      <sz val="11"/>
      <color theme="1"/>
      <name val="Calibri"/>
      <charset val="134"/>
      <scheme val="minor"/>
    </font>
    <font>
      <sz val="16"/>
      <color theme="1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sz val="11"/>
      <color theme="0"/>
      <name val="Arial"/>
      <charset val="134"/>
    </font>
    <font>
      <b/>
      <sz val="10"/>
      <color rgb="FFFFFFFF"/>
      <name val="Arial"/>
      <charset val="134"/>
    </font>
    <font>
      <b/>
      <sz val="11"/>
      <color theme="1"/>
      <name val="Arial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b/>
      <sz val="11"/>
      <color theme="0"/>
      <name val="Calibri"/>
      <charset val="134"/>
    </font>
    <font>
      <sz val="11"/>
      <name val="Calibri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name val="Helv"/>
      <charset val="20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11">
    <xf numFmtId="0" fontId="0" fillId="0" borderId="0">
      <alignment vertical="center"/>
    </xf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</cellStyleXfs>
  <cellXfs count="115">
    <xf numFmtId="0" fontId="0" fillId="0" borderId="0" xfId="0">
      <alignment vertical="center"/>
    </xf>
    <xf numFmtId="0" fontId="1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5" applyFont="1" applyBorder="1" applyAlignment="1">
      <alignment horizontal="left" vertical="center"/>
    </xf>
    <xf numFmtId="164" fontId="2" fillId="0" borderId="1" xfId="0" applyNumberFormat="1" applyFont="1" applyBorder="1">
      <alignment vertical="center"/>
    </xf>
    <xf numFmtId="16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5" applyFont="1" applyBorder="1" applyAlignment="1">
      <alignment vertical="center"/>
    </xf>
    <xf numFmtId="0" fontId="1" fillId="0" borderId="1" xfId="5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/>
    </xf>
    <xf numFmtId="0" fontId="18" fillId="0" borderId="1" xfId="4" applyBorder="1" applyAlignment="1">
      <alignment horizontal="center" vertical="center"/>
    </xf>
    <xf numFmtId="0" fontId="18" fillId="0" borderId="1" xfId="2" applyBorder="1" applyAlignment="1">
      <alignment horizontal="left" vertical="center"/>
    </xf>
    <xf numFmtId="165" fontId="7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165" fontId="18" fillId="0" borderId="1" xfId="2" applyNumberFormat="1" applyBorder="1" applyAlignment="1">
      <alignment horizontal="center" vertical="center"/>
    </xf>
    <xf numFmtId="1" fontId="18" fillId="0" borderId="1" xfId="2" applyNumberFormat="1" applyBorder="1" applyAlignment="1">
      <alignment horizontal="center" vertical="center"/>
    </xf>
    <xf numFmtId="0" fontId="18" fillId="0" borderId="1" xfId="2" applyBorder="1" applyAlignment="1">
      <alignment vertical="center"/>
    </xf>
    <xf numFmtId="0" fontId="0" fillId="0" borderId="1" xfId="0" applyBorder="1">
      <alignment vertical="center"/>
    </xf>
    <xf numFmtId="0" fontId="18" fillId="0" borderId="1" xfId="4" applyBorder="1" applyAlignment="1">
      <alignment vertical="center"/>
    </xf>
    <xf numFmtId="0" fontId="7" fillId="0" borderId="1" xfId="4" applyFont="1" applyBorder="1" applyAlignment="1">
      <alignment horizontal="center" vertical="center"/>
    </xf>
    <xf numFmtId="1" fontId="18" fillId="0" borderId="1" xfId="4" applyNumberFormat="1" applyBorder="1" applyAlignment="1">
      <alignment horizontal="center" vertical="center"/>
    </xf>
    <xf numFmtId="165" fontId="18" fillId="0" borderId="1" xfId="4" applyNumberFormat="1" applyBorder="1" applyAlignment="1">
      <alignment horizontal="center" vertical="center"/>
    </xf>
    <xf numFmtId="165" fontId="8" fillId="0" borderId="1" xfId="4" applyNumberFormat="1" applyFont="1" applyBorder="1" applyAlignment="1">
      <alignment vertical="center"/>
    </xf>
    <xf numFmtId="2" fontId="18" fillId="0" borderId="1" xfId="4" applyNumberForma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0" borderId="1" xfId="5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0" borderId="1" xfId="5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3" fillId="0" borderId="1" xfId="2" applyFont="1" applyBorder="1" applyAlignment="1">
      <alignment horizontal="left" vertical="center" wrapText="1"/>
    </xf>
    <xf numFmtId="166" fontId="13" fillId="0" borderId="1" xfId="2" applyNumberFormat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167" fontId="13" fillId="0" borderId="1" xfId="2" applyNumberFormat="1" applyFont="1" applyBorder="1" applyAlignment="1">
      <alignment horizontal="center" vertical="center" wrapText="1"/>
    </xf>
    <xf numFmtId="1" fontId="13" fillId="0" borderId="1" xfId="2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2" fillId="3" borderId="12" xfId="2" applyNumberFormat="1" applyFont="1" applyFill="1" applyBorder="1" applyAlignment="1">
      <alignment horizontal="center" vertical="center" wrapText="1"/>
    </xf>
    <xf numFmtId="167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10" applyFont="1" applyAlignment="1">
      <alignment horizontal="center" vertical="center" wrapText="1"/>
    </xf>
    <xf numFmtId="0" fontId="14" fillId="0" borderId="0" xfId="10" applyFont="1" applyAlignment="1">
      <alignment horizontal="left" vertical="center" wrapText="1"/>
    </xf>
    <xf numFmtId="0" fontId="2" fillId="0" borderId="0" xfId="10" applyFont="1" applyAlignment="1">
      <alignment vertical="center"/>
    </xf>
    <xf numFmtId="0" fontId="2" fillId="0" borderId="0" xfId="10" applyFont="1" applyAlignment="1">
      <alignment horizontal="left" vertical="center"/>
    </xf>
    <xf numFmtId="1" fontId="2" fillId="0" borderId="0" xfId="10" applyNumberFormat="1" applyFont="1" applyAlignment="1">
      <alignment vertical="center"/>
    </xf>
    <xf numFmtId="0" fontId="2" fillId="0" borderId="0" xfId="10" applyFont="1" applyAlignment="1">
      <alignment horizontal="center" vertical="center"/>
    </xf>
    <xf numFmtId="0" fontId="2" fillId="0" borderId="0" xfId="10" applyFont="1" applyAlignment="1">
      <alignment horizontal="left" vertical="center" wrapText="1"/>
    </xf>
    <xf numFmtId="2" fontId="2" fillId="0" borderId="0" xfId="10" applyNumberFormat="1" applyFont="1" applyAlignment="1">
      <alignment vertical="center"/>
    </xf>
    <xf numFmtId="0" fontId="15" fillId="0" borderId="0" xfId="10" applyFont="1" applyAlignment="1">
      <alignment horizontal="center" vertical="center"/>
    </xf>
    <xf numFmtId="0" fontId="15" fillId="0" borderId="0" xfId="10" applyFont="1" applyAlignment="1">
      <alignment horizontal="left" vertical="center" wrapText="1"/>
    </xf>
    <xf numFmtId="2" fontId="15" fillId="0" borderId="0" xfId="10" applyNumberFormat="1" applyFont="1" applyAlignment="1">
      <alignment vertical="center"/>
    </xf>
    <xf numFmtId="0" fontId="15" fillId="0" borderId="0" xfId="10" applyFont="1" applyAlignment="1">
      <alignment vertical="center"/>
    </xf>
    <xf numFmtId="0" fontId="2" fillId="0" borderId="0" xfId="10" applyFont="1" applyAlignment="1">
      <alignment horizontal="left" vertical="center" wrapText="1"/>
    </xf>
    <xf numFmtId="0" fontId="14" fillId="0" borderId="0" xfId="10" applyFont="1" applyAlignment="1">
      <alignment horizontal="left" vertical="center" wrapText="1"/>
    </xf>
    <xf numFmtId="0" fontId="2" fillId="0" borderId="0" xfId="10" applyFont="1" applyAlignment="1">
      <alignment horizontal="left" vertical="center"/>
    </xf>
    <xf numFmtId="0" fontId="2" fillId="0" borderId="0" xfId="10" quotePrefix="1" applyFont="1" applyAlignment="1">
      <alignment horizontal="left" vertical="center" wrapText="1"/>
    </xf>
    <xf numFmtId="0" fontId="16" fillId="0" borderId="0" xfId="10" applyAlignment="1">
      <alignment horizontal="left" vertical="center" wrapText="1"/>
    </xf>
    <xf numFmtId="0" fontId="15" fillId="0" borderId="0" xfId="10" quotePrefix="1" applyFont="1" applyAlignment="1">
      <alignment horizontal="left" vertical="center" wrapText="1"/>
    </xf>
    <xf numFmtId="0" fontId="15" fillId="0" borderId="0" xfId="10" applyFont="1" applyAlignment="1">
      <alignment horizontal="left" vertical="center" wrapText="1"/>
    </xf>
    <xf numFmtId="0" fontId="15" fillId="0" borderId="0" xfId="10" quotePrefix="1" applyFont="1" applyAlignment="1">
      <alignment horizontal="left" vertical="center"/>
    </xf>
    <xf numFmtId="0" fontId="15" fillId="0" borderId="0" xfId="10" applyFont="1" applyAlignment="1">
      <alignment horizontal="left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5" borderId="1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 wrapText="1"/>
    </xf>
    <xf numFmtId="0" fontId="12" fillId="3" borderId="11" xfId="2" applyFont="1" applyFill="1" applyBorder="1" applyAlignment="1">
      <alignment horizontal="center" vertical="center" wrapText="1"/>
    </xf>
    <xf numFmtId="0" fontId="10" fillId="0" borderId="0" xfId="5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4" borderId="5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center" vertical="center"/>
    </xf>
    <xf numFmtId="0" fontId="6" fillId="4" borderId="7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1">
    <cellStyle name="Comma 2" xfId="8" xr:uid="{00000000-0005-0000-0000-000038000000}"/>
    <cellStyle name="Normal" xfId="0" builtinId="0"/>
    <cellStyle name="Normal 2" xfId="3" xr:uid="{00000000-0005-0000-0000-000033000000}"/>
    <cellStyle name="Normal 2 2" xfId="9" xr:uid="{00000000-0005-0000-0000-000039000000}"/>
    <cellStyle name="Normal 26" xfId="5" xr:uid="{00000000-0005-0000-0000-000035000000}"/>
    <cellStyle name="Normal 3" xfId="4" xr:uid="{00000000-0005-0000-0000-000034000000}"/>
    <cellStyle name="Normal 3 3" xfId="2" xr:uid="{00000000-0005-0000-0000-000032000000}"/>
    <cellStyle name="Normal 6" xfId="7" xr:uid="{00000000-0005-0000-0000-000037000000}"/>
    <cellStyle name="Normal_Electrical Load 20.08.08" xfId="10" xr:uid="{00000000-0005-0000-0000-00003A000000}"/>
    <cellStyle name="Percent 4" xfId="1" xr:uid="{00000000-0005-0000-0000-000031000000}"/>
    <cellStyle name="Style 1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226695</xdr:colOff>
      <xdr:row>2</xdr:row>
      <xdr:rowOff>0</xdr:rowOff>
    </xdr:from>
    <xdr:to>
      <xdr:col>3</xdr:col>
      <xdr:colOff>1257300</xdr:colOff>
      <xdr:row>4</xdr:row>
      <xdr:rowOff>62230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1915" y="571500"/>
          <a:ext cx="1030605" cy="57023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1412240</xdr:colOff>
          <xdr:row>2</xdr:row>
          <xdr:rowOff>175260</xdr:rowOff>
        </xdr:from>
        <xdr:to>
          <xdr:col>3</xdr:col>
          <xdr:colOff>2696210</xdr:colOff>
          <xdr:row>3</xdr:row>
          <xdr:rowOff>217170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190500</xdr:colOff>
      <xdr:row>2</xdr:row>
      <xdr:rowOff>147955</xdr:rowOff>
    </xdr:from>
    <xdr:to>
      <xdr:col>3</xdr:col>
      <xdr:colOff>111125</xdr:colOff>
      <xdr:row>3</xdr:row>
      <xdr:rowOff>187960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5220" y="719455"/>
          <a:ext cx="1381125" cy="2940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1738630</xdr:colOff>
      <xdr:row>2</xdr:row>
      <xdr:rowOff>80645</xdr:rowOff>
    </xdr:from>
    <xdr:to>
      <xdr:col>3</xdr:col>
      <xdr:colOff>553720</xdr:colOff>
      <xdr:row>4</xdr:row>
      <xdr:rowOff>105410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9330" y="588645"/>
          <a:ext cx="1228725" cy="5327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662940</xdr:colOff>
          <xdr:row>2</xdr:row>
          <xdr:rowOff>167640</xdr:rowOff>
        </xdr:from>
        <xdr:to>
          <xdr:col>4</xdr:col>
          <xdr:colOff>1066800</xdr:colOff>
          <xdr:row>4</xdr:row>
          <xdr:rowOff>15240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112395</xdr:colOff>
      <xdr:row>2</xdr:row>
      <xdr:rowOff>102870</xdr:rowOff>
    </xdr:from>
    <xdr:to>
      <xdr:col>2</xdr:col>
      <xdr:colOff>1759585</xdr:colOff>
      <xdr:row>3</xdr:row>
      <xdr:rowOff>246380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3095" y="610870"/>
          <a:ext cx="1647190" cy="397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2248535</xdr:colOff>
      <xdr:row>2</xdr:row>
      <xdr:rowOff>171450</xdr:rowOff>
    </xdr:from>
    <xdr:to>
      <xdr:col>3</xdr:col>
      <xdr:colOff>942975</xdr:colOff>
      <xdr:row>4</xdr:row>
      <xdr:rowOff>196215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9235" y="679450"/>
          <a:ext cx="1108075" cy="5327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137795</xdr:colOff>
          <xdr:row>3</xdr:row>
          <xdr:rowOff>13335</xdr:rowOff>
        </xdr:from>
        <xdr:to>
          <xdr:col>4</xdr:col>
          <xdr:colOff>1283970</xdr:colOff>
          <xdr:row>4</xdr:row>
          <xdr:rowOff>91440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200-0000017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227330</xdr:colOff>
      <xdr:row>2</xdr:row>
      <xdr:rowOff>190500</xdr:rowOff>
    </xdr:from>
    <xdr:to>
      <xdr:col>2</xdr:col>
      <xdr:colOff>1874520</xdr:colOff>
      <xdr:row>4</xdr:row>
      <xdr:rowOff>74930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8030" y="698500"/>
          <a:ext cx="1647190" cy="392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nowell-chn\MEP\Users\Joju\Documents\MV%20CABLE%20SCHEDULE-%20ADM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arthikeyan/Innowell%20working/4%20-%20HVAC%20working/HCCBPL%20-%20Aranya%20Facility/Fan%20power%20Calculation-%20Form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2017%20Projects/02%20Overseas%20Projects/Bangladesh/01%20PNC/06%20Ac%20Required%20Area/Working/North%20Wing%20Knitting%20&amp;%20Dying%20Heat%20Load/North%20Wing%20Knitting%20&amp;%20Dying%20Building_Fresh%20Air%20Calculation%20for%20Non-AC.xlsx?76CD9C21" TargetMode="External"/><Relationship Id="rId1" Type="http://schemas.openxmlformats.org/officeDocument/2006/relationships/externalLinkPath" Target="file:///\\76CD9C21\North%20Wing%20Knitting%20&amp;%20Dying%20Building_Fresh%20Air%20Calculation%20for%20Non-A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marajan/Odyssey/MEP/01%20Electrical/02%20Working%20Documents/02%20Engg%20Calculations/Load%20Sc%20updated%2018.05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lcome1/Downloads/Amazon_Load%20shedu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rthikeyan\Innowell%20working\4%20-%20HVAC%20working\HCCBPL%20-%20Aranya%20Facility\Fan%20power%20Calculation-%20Form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owellchennai/Documents/Dinesh/01%20Green%20Projects/024%20AR%20Jeans/LEED%20Working/01%20Working/015%20Munees/01%20AR%20Jeans/01%20Floor%20Plan/%20AR%20JEANS%20Project%20Summary%20Sheet-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/PROJECTS/LODHA%20ASCODE%20C1/INPUT%20FILE/ELV/Lodha%20Electrical%20load%20sheet-R2-16-12-2022_without%20Fire%20loa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 Schedule "/>
      <sheetName val="RESISTANCE &amp; REACTANCE"/>
      <sheetName val=" CROSS SEC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Axial Fan-Belt Driven"/>
      <sheetName val="Axial Fan-Direct Driven "/>
      <sheetName val="Centrifugal Fan-Belt Driven"/>
      <sheetName val="Centrifugal Fan-Direct Driven "/>
      <sheetName val="Motor rating"/>
      <sheetName val="ASHRAE Std 62.1-2013"/>
      <sheetName val="IEQ 6.1 Systems Ligh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D Space by Space"/>
      <sheetName val="Ashrae for LPD"/>
      <sheetName val="LPD VALUE"/>
      <sheetName val="ASHRAE Std 62.1-2013"/>
      <sheetName val="Ashrae for space"/>
      <sheetName val="Fresh Air Calc"/>
      <sheetName val="Daylight 8.1"/>
      <sheetName val="WWR"/>
      <sheetName val="IEQ 6.1 Systems Ligh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dyssey Master  Data"/>
      <sheetName val="Sheet1"/>
      <sheetName val="PDB-GF3"/>
      <sheetName val="PDB-GF2"/>
      <sheetName val="INDEX"/>
      <sheetName val="LV Panel"/>
      <sheetName val="ESSENTIAL PANEL"/>
      <sheetName val="UTILITY PANEL"/>
      <sheetName val="LIFT PANEL"/>
      <sheetName val="PUMP PANEL"/>
      <sheetName val="RAISING MAIN-1"/>
      <sheetName val="RAISING MAIN-2"/>
      <sheetName val="SMDB-BM1"/>
      <sheetName val="POWER -BBT-B1"/>
      <sheetName val="PDB-B1"/>
      <sheetName val="SMDB-GF1"/>
      <sheetName val="SMDB-GF2"/>
      <sheetName val="POWER -BBT-MN1(GF)"/>
      <sheetName val="POWER-BBT-MN2(GF)"/>
      <sheetName val="PDB-GF5"/>
      <sheetName val="SMDB-MZ1"/>
      <sheetName val="POWER -BBT-MN1(MEZZ)"/>
      <sheetName val="POWER-BBT-MN2(MEZZ)"/>
      <sheetName val="POWER-BBT-MN3(MEZZ)"/>
      <sheetName val="PDB-MZ3"/>
      <sheetName val="SMDB-FF1"/>
      <sheetName val="POWER-BBT-MN1(FF)"/>
      <sheetName val="POWER-BBT-MN2(FF)"/>
      <sheetName val="PDB-FF1"/>
      <sheetName val="SMDB-FF2"/>
      <sheetName val="POWER-BBT-MN3(FF)"/>
      <sheetName val="POWER-BBT-MN4(FF)"/>
      <sheetName val="PDB-FF3"/>
      <sheetName val="SMDB-AD"/>
      <sheetName val="PDB-AD1"/>
      <sheetName val="PDB-AD2"/>
      <sheetName val="ACDB-AD5"/>
      <sheetName val="ACDB-AD3"/>
      <sheetName val="SMDB-CT"/>
      <sheetName val="PDB-AD"/>
      <sheetName val="PANEL -SC"/>
      <sheetName val="Ref"/>
      <sheetName val="CABLE SCHEDULE &amp; VD "/>
      <sheetName val=" CROSS SECTION"/>
      <sheetName val="RESISTANCE &amp; REACTANCE"/>
      <sheetName val="factors"/>
      <sheetName val="g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 Load Summary"/>
      <sheetName val="ELE -LSC (2)"/>
      <sheetName val="01 LIGHTING"/>
      <sheetName val="02 POWER"/>
      <sheetName val="03 UPS POWER"/>
      <sheetName val="04 ELV Load"/>
      <sheetName val="05 HVAC"/>
      <sheetName val="Chart"/>
      <sheetName val="Ref"/>
      <sheetName val="Motor ra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Axial Fan-Belt Driven"/>
      <sheetName val="Axial Fan-Direct Driven "/>
      <sheetName val="Centrifugal Fan-Belt Driven"/>
      <sheetName val="Centrifugal Fan-Direct Driven "/>
      <sheetName val="Motor rat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ACTIONS"/>
      <sheetName val="Space Summary"/>
      <sheetName val="LPD"/>
      <sheetName val="Occupancy"/>
      <sheetName val="LPD Space by Space"/>
      <sheetName val="Ashrae for LPD"/>
      <sheetName val="LPD VALUE"/>
      <sheetName val="Asharae 2007"/>
      <sheetName val="Ashrae for space"/>
      <sheetName val="ELECTRICAL"/>
      <sheetName val="Fresh Air Calc"/>
      <sheetName val="Sheet3"/>
      <sheetName val="Sheet1"/>
      <sheetName val="Exhaust Building A"/>
      <sheetName val="Daylight 8.1"/>
      <sheetName val="WWR"/>
      <sheetName val="IEQ 6.1 Systems Lighting"/>
      <sheetName val="Exhaust Building B"/>
      <sheetName val="Excluded areas"/>
      <sheetName val="AC Supply Air Calculation"/>
      <sheetName val="Space Summary (2)"/>
      <sheetName val="Sheet2"/>
      <sheetName val="S-MMS without TFA"/>
      <sheetName val="PRECAST lightconc-II"/>
      <sheetName val="ASHRAE Std 62.1-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 Load Summary"/>
      <sheetName val="Common Infra"/>
      <sheetName val="Block-C1"/>
      <sheetName val="Block-C2"/>
      <sheetName val="Block-C3"/>
      <sheetName val="Block-C4"/>
      <sheetName val="ELV &amp; EMG Lighting Load"/>
      <sheetName val="PHE &amp; STP Load"/>
      <sheetName val="FPS Load"/>
      <sheetName val="Common Infra HVAC Load"/>
      <sheetName val="Block-C1 HVAC Load"/>
      <sheetName val="Equipment R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N24"/>
  <sheetViews>
    <sheetView showGridLines="0" tabSelected="1" view="pageBreakPreview" zoomScaleNormal="100" zoomScalePageLayoutView="70" workbookViewId="0">
      <selection activeCell="B2" sqref="B2"/>
    </sheetView>
  </sheetViews>
  <sheetFormatPr defaultColWidth="8.875" defaultRowHeight="14.45"/>
  <cols>
    <col min="1" max="1" width="15.125" style="3" customWidth="1"/>
    <col min="2" max="2" width="34.625" style="3" customWidth="1"/>
    <col min="3" max="3" width="20.875" style="4" customWidth="1"/>
    <col min="4" max="4" width="40.75" style="4" customWidth="1"/>
    <col min="5" max="5" width="12.875" style="3" customWidth="1"/>
    <col min="6" max="6" width="17.125" style="3" customWidth="1"/>
    <col min="7" max="8" width="8.875" style="55"/>
    <col min="9" max="11" width="12.875" style="55"/>
    <col min="12" max="16368" width="8.875" style="55"/>
  </cols>
  <sheetData>
    <row r="1" spans="1:16368" s="1" customFormat="1" ht="24.95">
      <c r="A1" s="9" t="s">
        <v>0</v>
      </c>
      <c r="B1" s="5" t="s">
        <v>1</v>
      </c>
      <c r="C1" s="58"/>
      <c r="D1" s="59"/>
      <c r="E1" s="6" t="s">
        <v>2</v>
      </c>
      <c r="F1" s="8" t="s">
        <v>3</v>
      </c>
    </row>
    <row r="2" spans="1:16368" s="1" customFormat="1" ht="20.100000000000001">
      <c r="A2" s="5" t="s">
        <v>4</v>
      </c>
      <c r="B2" s="5" t="s">
        <v>5</v>
      </c>
      <c r="C2" s="58"/>
      <c r="D2" s="59"/>
      <c r="E2" s="6" t="s">
        <v>6</v>
      </c>
      <c r="F2" s="8">
        <v>45208</v>
      </c>
    </row>
    <row r="3" spans="1:16368" s="1" customFormat="1" ht="20.100000000000001">
      <c r="A3" s="5" t="s">
        <v>7</v>
      </c>
      <c r="B3" s="5"/>
      <c r="C3" s="58"/>
      <c r="D3" s="59"/>
      <c r="E3" s="6" t="s">
        <v>8</v>
      </c>
      <c r="F3" s="8" t="s">
        <v>9</v>
      </c>
    </row>
    <row r="4" spans="1:16368" s="1" customFormat="1" ht="20.100000000000001">
      <c r="A4" s="5" t="s">
        <v>10</v>
      </c>
      <c r="B4" s="9" t="s">
        <v>11</v>
      </c>
      <c r="C4" s="58"/>
      <c r="D4" s="59"/>
      <c r="E4" s="6" t="s">
        <v>12</v>
      </c>
      <c r="F4" s="7" t="s">
        <v>13</v>
      </c>
    </row>
    <row r="5" spans="1:16368" s="1" customFormat="1" ht="20.100000000000001">
      <c r="A5" s="5" t="s">
        <v>14</v>
      </c>
      <c r="B5" s="5" t="s">
        <v>15</v>
      </c>
      <c r="C5" s="58"/>
      <c r="D5" s="59"/>
      <c r="E5" s="6" t="s">
        <v>16</v>
      </c>
      <c r="F5" s="8" t="s">
        <v>17</v>
      </c>
    </row>
    <row r="6" spans="1:16368" s="1" customFormat="1" ht="20.100000000000001">
      <c r="A6" s="5" t="s">
        <v>18</v>
      </c>
      <c r="B6" s="5" t="s">
        <v>19</v>
      </c>
      <c r="C6" s="58"/>
      <c r="D6" s="59"/>
      <c r="E6" s="6" t="s">
        <v>20</v>
      </c>
      <c r="F6" s="8" t="s">
        <v>21</v>
      </c>
    </row>
    <row r="7" spans="1:16368" s="1" customFormat="1" ht="20.100000000000001">
      <c r="A7" s="5" t="s">
        <v>22</v>
      </c>
      <c r="B7" s="5" t="s">
        <v>23</v>
      </c>
      <c r="C7" s="58"/>
      <c r="D7" s="59"/>
      <c r="E7" s="60"/>
      <c r="F7" s="60"/>
    </row>
    <row r="8" spans="1:16368" s="54" customFormat="1" ht="42">
      <c r="A8" s="61" t="s">
        <v>24</v>
      </c>
      <c r="B8" s="95" t="s">
        <v>25</v>
      </c>
      <c r="C8" s="96"/>
      <c r="D8" s="62" t="s">
        <v>26</v>
      </c>
      <c r="E8" s="63" t="s">
        <v>27</v>
      </c>
      <c r="F8" s="64" t="s">
        <v>28</v>
      </c>
    </row>
    <row r="9" spans="1:16368" s="55" customFormat="1">
      <c r="A9" s="65">
        <v>1</v>
      </c>
      <c r="B9" s="97" t="s">
        <v>29</v>
      </c>
      <c r="C9" s="98"/>
      <c r="D9" s="66">
        <v>217863.36</v>
      </c>
      <c r="E9" s="67">
        <f>'Block-C3'!F13</f>
        <v>220.05500000000001</v>
      </c>
      <c r="F9" s="68">
        <f>'Block-C3'!H13</f>
        <v>173.75500000000002</v>
      </c>
    </row>
    <row r="10" spans="1:16368" s="56" customFormat="1" ht="14.1">
      <c r="A10" s="99" t="s">
        <v>30</v>
      </c>
      <c r="B10" s="100"/>
      <c r="C10" s="101"/>
      <c r="D10" s="69"/>
      <c r="E10" s="70">
        <f>SUM(E9:E9)</f>
        <v>220.05500000000001</v>
      </c>
      <c r="F10" s="70">
        <f>SUM(F9:F9)</f>
        <v>173.75500000000002</v>
      </c>
      <c r="G10" s="71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</row>
    <row r="11" spans="1:16368" s="57" customFormat="1" ht="12.95">
      <c r="A11" s="102"/>
      <c r="B11" s="103"/>
      <c r="C11" s="103"/>
      <c r="D11" s="103"/>
      <c r="E11" s="103"/>
      <c r="F11" s="103"/>
      <c r="G11" s="72"/>
    </row>
    <row r="12" spans="1:16368" s="57" customFormat="1" ht="12.95">
      <c r="A12" s="73"/>
      <c r="B12" s="73"/>
      <c r="C12" s="73"/>
      <c r="D12" s="73"/>
      <c r="E12" s="73"/>
      <c r="F12" s="73"/>
      <c r="G12" s="72"/>
    </row>
    <row r="13" spans="1:16368" s="57" customFormat="1" ht="12.95">
      <c r="A13" s="74" t="s">
        <v>31</v>
      </c>
      <c r="B13" s="87" t="s">
        <v>32</v>
      </c>
      <c r="C13" s="87"/>
      <c r="D13" s="75"/>
      <c r="E13" s="76"/>
      <c r="F13" s="76"/>
      <c r="G13" s="76"/>
    </row>
    <row r="14" spans="1:16368" s="57" customFormat="1">
      <c r="A14" s="74"/>
      <c r="B14" s="88" t="s">
        <v>33</v>
      </c>
      <c r="C14" s="88"/>
      <c r="D14" s="77"/>
      <c r="E14" s="78">
        <f>F10*0.9</f>
        <v>156.37950000000004</v>
      </c>
      <c r="F14" s="76" t="s">
        <v>34</v>
      </c>
    </row>
    <row r="15" spans="1:16368" s="57" customFormat="1">
      <c r="A15" s="79"/>
      <c r="B15" s="89" t="s">
        <v>35</v>
      </c>
      <c r="C15" s="86"/>
      <c r="D15" s="80"/>
      <c r="E15" s="81">
        <f>E14/0.8</f>
        <v>195.47437500000004</v>
      </c>
      <c r="F15" s="76" t="s">
        <v>36</v>
      </c>
    </row>
    <row r="16" spans="1:16368" s="57" customFormat="1">
      <c r="A16" s="82"/>
      <c r="B16" s="90" t="s">
        <v>37</v>
      </c>
      <c r="C16" s="90"/>
      <c r="D16" s="83"/>
      <c r="E16" s="84">
        <f>ROUNDUP((E15/0.8),0)</f>
        <v>245</v>
      </c>
      <c r="F16" s="85" t="s">
        <v>36</v>
      </c>
    </row>
    <row r="17" spans="1:8" s="57" customFormat="1" ht="12.95">
      <c r="A17" s="79"/>
      <c r="B17" s="93" t="s">
        <v>38</v>
      </c>
      <c r="C17" s="94"/>
      <c r="D17" s="94"/>
      <c r="E17" s="76"/>
      <c r="F17" s="76"/>
      <c r="G17" s="76"/>
      <c r="H17" s="76"/>
    </row>
    <row r="18" spans="1:8" s="57" customFormat="1" ht="12.95">
      <c r="A18" s="82"/>
      <c r="B18" s="92"/>
      <c r="C18" s="92"/>
      <c r="D18" s="83"/>
      <c r="E18" s="76"/>
      <c r="F18" s="76"/>
      <c r="G18" s="72"/>
    </row>
    <row r="19" spans="1:8" s="57" customFormat="1" ht="12.95">
      <c r="A19" s="74" t="s">
        <v>39</v>
      </c>
      <c r="B19" s="87" t="s">
        <v>40</v>
      </c>
      <c r="C19" s="87"/>
      <c r="D19" s="75"/>
      <c r="G19" s="72"/>
    </row>
    <row r="20" spans="1:8" s="57" customFormat="1" ht="12.95">
      <c r="A20" s="74"/>
      <c r="B20" s="88" t="s">
        <v>33</v>
      </c>
      <c r="C20" s="88"/>
      <c r="D20" s="77"/>
      <c r="E20" s="78">
        <f>F10*0.9</f>
        <v>156.37950000000004</v>
      </c>
      <c r="F20" s="76" t="s">
        <v>34</v>
      </c>
      <c r="G20" s="72"/>
    </row>
    <row r="21" spans="1:8" s="57" customFormat="1" ht="12.95">
      <c r="A21" s="79"/>
      <c r="B21" s="89" t="s">
        <v>35</v>
      </c>
      <c r="C21" s="86"/>
      <c r="D21" s="80"/>
      <c r="E21" s="81">
        <f>E20/0.8</f>
        <v>195.47437500000004</v>
      </c>
      <c r="F21" s="76" t="s">
        <v>36</v>
      </c>
    </row>
    <row r="22" spans="1:8" s="57" customFormat="1" ht="12.95">
      <c r="A22" s="79"/>
      <c r="B22" s="90" t="s">
        <v>41</v>
      </c>
      <c r="C22" s="90"/>
      <c r="D22" s="80"/>
      <c r="E22" s="81">
        <f>E21/0.85</f>
        <v>229.96985294117653</v>
      </c>
      <c r="F22" s="76" t="s">
        <v>36</v>
      </c>
      <c r="G22" s="72"/>
    </row>
    <row r="23" spans="1:8" s="57" customFormat="1" ht="12.95">
      <c r="A23" s="79"/>
      <c r="B23" s="91" t="s">
        <v>42</v>
      </c>
      <c r="C23" s="92"/>
      <c r="D23" s="80"/>
      <c r="E23" s="81"/>
      <c r="F23" s="76"/>
      <c r="G23" s="72"/>
    </row>
    <row r="24" spans="1:8" s="57" customFormat="1" ht="12.95">
      <c r="A24" s="79"/>
      <c r="B24" s="86"/>
      <c r="C24" s="86"/>
      <c r="D24" s="80"/>
      <c r="E24" s="76"/>
      <c r="F24" s="76"/>
      <c r="G24" s="72"/>
    </row>
  </sheetData>
  <mergeCells count="16">
    <mergeCell ref="B8:C8"/>
    <mergeCell ref="B9:C9"/>
    <mergeCell ref="A10:C10"/>
    <mergeCell ref="A11:F11"/>
    <mergeCell ref="B13:C13"/>
    <mergeCell ref="B14:C14"/>
    <mergeCell ref="B15:C15"/>
    <mergeCell ref="B16:C16"/>
    <mergeCell ref="B17:D17"/>
    <mergeCell ref="B18:C18"/>
    <mergeCell ref="B24:C24"/>
    <mergeCell ref="B19:C19"/>
    <mergeCell ref="B20:C20"/>
    <mergeCell ref="B21:C21"/>
    <mergeCell ref="B22:C22"/>
    <mergeCell ref="B23:C23"/>
  </mergeCells>
  <printOptions horizontalCentered="1"/>
  <pageMargins left="0.23622047244094499" right="0.23622047244094499" top="1.2992125984252001" bottom="1.02362204724409" header="0.31496062992126" footer="0.31496062992126"/>
  <pageSetup paperSize="9" scale="71" fitToHeight="0" orientation="portrait"/>
  <headerFooter scaleWithDoc="0">
    <oddHeader>&amp;L&amp;"Arial,Bold"Project Name: TGBL- TEA PROCESSING PLANT
Location: ODISHA 
&amp;R&amp;"Arial,Bold"Electrical Load summary
Revision Number: R3
Date: &amp;D</oddHeader>
    <oddFooter>&amp;L&amp;"-,Bold"&amp;12&amp;G
MEP Consultant&amp;R&amp;"Calibri,Bold"&amp;12&amp;G
Client</oddFooter>
  </headerFooter>
  <ignoredErrors>
    <ignoredError sqref="G22:XFB24 A22:D22 I16:XFB17 G18:XFB20 A18:D18 A19 C19:D19 A20:D20 A1:D6 G1:XFB6 A7:XFB7 A8:D8 G8:XFB8 A9:E9 G9:XFB9 A10:E10 G10:XFB10 A11:XFB12 I13:XFB13 A23 C23:D23 A24:D24 I14:XFB14 A25:XFB1048510" evalError="1"/>
  </ignoredErrors>
  <drawing r:id="rId1"/>
  <legacyDrawing r:id="rId2"/>
  <legacyDrawingHF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3076" r:id="rId4">
              <objectPr defaultSize="0" r:id="rId5">
                <anchor moveWithCells="1">
                  <from>
                    <xdr:col>3</xdr:col>
                    <xdr:colOff>1412240</xdr:colOff>
                    <xdr:row>2</xdr:row>
                    <xdr:rowOff>175260</xdr:rowOff>
                  </from>
                  <to>
                    <xdr:col>3</xdr:col>
                    <xdr:colOff>2696210</xdr:colOff>
                    <xdr:row>3</xdr:row>
                    <xdr:rowOff>217170</xdr:rowOff>
                  </to>
                </anchor>
              </objectPr>
            </oleObject>
          </mc:Choice>
          <mc:Fallback>
            <oleObject shapeId="3076" r:id="rId4"/>
          </mc:Fallback>
        </mc:AlternateContent>
      </oleObject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B20"/>
  <sheetViews>
    <sheetView view="pageBreakPreview" zoomScale="115" zoomScaleNormal="100" zoomScalePageLayoutView="115" workbookViewId="0">
      <selection activeCell="C1" sqref="C1:E7"/>
    </sheetView>
  </sheetViews>
  <sheetFormatPr defaultColWidth="8.625" defaultRowHeight="14.45"/>
  <cols>
    <col min="1" max="1" width="23.375" style="2" customWidth="1"/>
    <col min="2" max="2" width="38.625" customWidth="1"/>
    <col min="3" max="3" width="34.5" style="3" customWidth="1"/>
    <col min="4" max="4" width="12.5" style="4" customWidth="1"/>
    <col min="5" max="5" width="23.875" style="4" customWidth="1"/>
    <col min="6" max="6" width="18.875" style="4" customWidth="1"/>
    <col min="7" max="7" width="12.125" style="4" customWidth="1"/>
    <col min="8" max="8" width="18.5" style="4" customWidth="1"/>
    <col min="9" max="16382" width="8.625" style="4"/>
  </cols>
  <sheetData>
    <row r="1" spans="1:8" s="1" customFormat="1" ht="20.100000000000001">
      <c r="A1" s="34" t="s">
        <v>0</v>
      </c>
      <c r="B1" s="34" t="s">
        <v>43</v>
      </c>
      <c r="C1" s="108"/>
      <c r="D1" s="108"/>
      <c r="E1" s="108"/>
      <c r="F1" s="107"/>
      <c r="G1" s="35" t="s">
        <v>2</v>
      </c>
      <c r="H1" s="36" t="s">
        <v>44</v>
      </c>
    </row>
    <row r="2" spans="1:8" s="1" customFormat="1" ht="20.100000000000001">
      <c r="A2" s="34" t="s">
        <v>4</v>
      </c>
      <c r="B2" s="34" t="s">
        <v>5</v>
      </c>
      <c r="C2" s="108"/>
      <c r="D2" s="108"/>
      <c r="E2" s="108"/>
      <c r="F2" s="107"/>
      <c r="G2" s="35" t="s">
        <v>6</v>
      </c>
      <c r="H2" s="36">
        <v>45208</v>
      </c>
    </row>
    <row r="3" spans="1:8" s="1" customFormat="1" ht="20.100000000000001">
      <c r="A3" s="34" t="s">
        <v>7</v>
      </c>
      <c r="B3" s="34"/>
      <c r="C3" s="108"/>
      <c r="D3" s="108"/>
      <c r="E3" s="108"/>
      <c r="F3" s="107"/>
      <c r="G3" s="35" t="s">
        <v>8</v>
      </c>
      <c r="H3" s="36" t="s">
        <v>9</v>
      </c>
    </row>
    <row r="4" spans="1:8" s="1" customFormat="1" ht="20.100000000000001">
      <c r="A4" s="34" t="s">
        <v>10</v>
      </c>
      <c r="B4" s="37" t="s">
        <v>11</v>
      </c>
      <c r="C4" s="108"/>
      <c r="D4" s="108"/>
      <c r="E4" s="108"/>
      <c r="F4" s="107"/>
      <c r="G4" s="35" t="s">
        <v>12</v>
      </c>
      <c r="H4" s="36" t="s">
        <v>13</v>
      </c>
    </row>
    <row r="5" spans="1:8" s="1" customFormat="1" ht="20.100000000000001">
      <c r="A5" s="34" t="s">
        <v>14</v>
      </c>
      <c r="B5" s="34" t="s">
        <v>15</v>
      </c>
      <c r="C5" s="108"/>
      <c r="D5" s="108"/>
      <c r="E5" s="108"/>
      <c r="F5" s="107"/>
      <c r="G5" s="35" t="s">
        <v>16</v>
      </c>
      <c r="H5" s="36" t="s">
        <v>17</v>
      </c>
    </row>
    <row r="6" spans="1:8" s="1" customFormat="1" ht="20.100000000000001">
      <c r="A6" s="34" t="s">
        <v>18</v>
      </c>
      <c r="B6" s="34" t="s">
        <v>19</v>
      </c>
      <c r="C6" s="108"/>
      <c r="D6" s="108"/>
      <c r="E6" s="108"/>
      <c r="F6" s="107"/>
      <c r="G6" s="35" t="s">
        <v>20</v>
      </c>
      <c r="H6" s="36" t="s">
        <v>21</v>
      </c>
    </row>
    <row r="7" spans="1:8" s="1" customFormat="1" ht="20.100000000000001">
      <c r="A7" s="34" t="s">
        <v>22</v>
      </c>
      <c r="B7" s="34" t="s">
        <v>23</v>
      </c>
      <c r="C7" s="108"/>
      <c r="D7" s="108"/>
      <c r="E7" s="108"/>
      <c r="F7" s="107"/>
      <c r="G7" s="38"/>
      <c r="H7" s="39"/>
    </row>
    <row r="8" spans="1:8" ht="29.1">
      <c r="A8" s="40" t="s">
        <v>45</v>
      </c>
      <c r="B8" s="40" t="s">
        <v>46</v>
      </c>
      <c r="C8" s="40" t="s">
        <v>47</v>
      </c>
      <c r="D8" s="40" t="s">
        <v>48</v>
      </c>
      <c r="E8" s="40" t="s">
        <v>49</v>
      </c>
      <c r="F8" s="40" t="s">
        <v>27</v>
      </c>
      <c r="G8" s="40" t="s">
        <v>50</v>
      </c>
      <c r="H8" s="40" t="s">
        <v>51</v>
      </c>
    </row>
    <row r="9" spans="1:8">
      <c r="A9" s="41">
        <v>1</v>
      </c>
      <c r="B9" s="42" t="s">
        <v>52</v>
      </c>
      <c r="C9" s="43"/>
      <c r="D9" s="44">
        <v>217863.36</v>
      </c>
      <c r="E9" s="45"/>
      <c r="F9" s="46">
        <v>201</v>
      </c>
      <c r="G9" s="47">
        <v>0.8</v>
      </c>
      <c r="H9" s="46">
        <f>F9*G9</f>
        <v>160.80000000000001</v>
      </c>
    </row>
    <row r="10" spans="1:8">
      <c r="A10" s="41">
        <v>2</v>
      </c>
      <c r="B10" s="42" t="s">
        <v>53</v>
      </c>
      <c r="C10" s="45"/>
      <c r="D10" s="45"/>
      <c r="E10" s="45">
        <v>5</v>
      </c>
      <c r="F10" s="48">
        <f>E10</f>
        <v>5</v>
      </c>
      <c r="G10" s="47">
        <v>0.8</v>
      </c>
      <c r="H10" s="46">
        <f>F10*G10</f>
        <v>4</v>
      </c>
    </row>
    <row r="11" spans="1:8">
      <c r="A11" s="49">
        <v>3</v>
      </c>
      <c r="B11" s="42" t="s">
        <v>54</v>
      </c>
      <c r="C11" s="41"/>
      <c r="D11" s="42"/>
      <c r="E11" s="50">
        <f>'ELV &amp; EMG Lighting Load '!G17</f>
        <v>1.3050000000000002</v>
      </c>
      <c r="F11" s="50">
        <f>E11</f>
        <v>1.3050000000000002</v>
      </c>
      <c r="G11" s="41">
        <v>1</v>
      </c>
      <c r="H11" s="46">
        <f>F11*G11</f>
        <v>1.3050000000000002</v>
      </c>
    </row>
    <row r="12" spans="1:8">
      <c r="A12" s="41">
        <v>4</v>
      </c>
      <c r="B12" s="43" t="s">
        <v>55</v>
      </c>
      <c r="C12" s="45">
        <v>17</v>
      </c>
      <c r="D12" s="45"/>
      <c r="E12" s="45">
        <v>0.75</v>
      </c>
      <c r="F12" s="46">
        <f>C12*E12</f>
        <v>12.75</v>
      </c>
      <c r="G12" s="47">
        <v>0.6</v>
      </c>
      <c r="H12" s="46">
        <f>F12*G12</f>
        <v>7.6499999999999995</v>
      </c>
    </row>
    <row r="13" spans="1:8">
      <c r="A13" s="104" t="s">
        <v>56</v>
      </c>
      <c r="B13" s="105"/>
      <c r="C13" s="105"/>
      <c r="D13" s="105"/>
      <c r="E13" s="106"/>
      <c r="F13" s="51">
        <f>SUM(F9:F12)</f>
        <v>220.05500000000001</v>
      </c>
      <c r="G13" s="51"/>
      <c r="H13" s="51">
        <f>SUM(H9:H12)</f>
        <v>173.75500000000002</v>
      </c>
    </row>
    <row r="14" spans="1:8">
      <c r="F14" s="52"/>
      <c r="H14" s="53">
        <f>H13/0.8</f>
        <v>217.19375000000002</v>
      </c>
    </row>
    <row r="15" spans="1:8">
      <c r="H15" s="53"/>
    </row>
    <row r="17" spans="6:7">
      <c r="F17" s="4">
        <v>217</v>
      </c>
      <c r="G17" s="4" t="s">
        <v>57</v>
      </c>
    </row>
    <row r="18" spans="6:7">
      <c r="F18" s="53">
        <f>(H10+H11+H12)/0.8</f>
        <v>16.193749999999998</v>
      </c>
      <c r="G18" s="4" t="s">
        <v>58</v>
      </c>
    </row>
    <row r="19" spans="6:7">
      <c r="F19" s="53">
        <f>F17-F18</f>
        <v>200.80625000000001</v>
      </c>
    </row>
    <row r="20" spans="6:7">
      <c r="F20" s="53">
        <f>F19*0.8</f>
        <v>160.64500000000001</v>
      </c>
    </row>
  </sheetData>
  <mergeCells count="3">
    <mergeCell ref="A13:E13"/>
    <mergeCell ref="F1:F7"/>
    <mergeCell ref="C1:E7"/>
  </mergeCells>
  <printOptions horizontalCentered="1"/>
  <pageMargins left="0.23622047244094499" right="0.23622047244094499" top="1.2992125984252001" bottom="1.02362204724409" header="0.31496062992126" footer="0.31496062992126"/>
  <pageSetup paperSize="9" scale="55" fitToHeight="0" orientation="portrait"/>
  <headerFooter scaleWithDoc="0">
    <oddHeader>&amp;L&amp;"Arial,Bold"Project Name: TGBL- TEA PROCESSING PLANT
Location: ODISHA 
&amp;R&amp;"Arial,Bold"Electrical Load summary
Revision Number: R3
Date: &amp;D</oddHeader>
    <oddFooter>&amp;L&amp;"-,Bold"&amp;12&amp;G
MEP Consultant&amp;R&amp;"Calibri,Bold"&amp;12&amp;G
Client</oddFooter>
  </headerFooter>
  <drawing r:id="rId1"/>
  <legacyDrawing r:id="rId2"/>
  <legacyDrawingHF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17409" r:id="rId4">
              <objectPr defaultSize="0" r:id="rId5">
                <anchor moveWithCells="1">
                  <from>
                    <xdr:col>3</xdr:col>
                    <xdr:colOff>662940</xdr:colOff>
                    <xdr:row>2</xdr:row>
                    <xdr:rowOff>167640</xdr:rowOff>
                  </from>
                  <to>
                    <xdr:col>4</xdr:col>
                    <xdr:colOff>1066800</xdr:colOff>
                    <xdr:row>4</xdr:row>
                    <xdr:rowOff>15240</xdr:rowOff>
                  </to>
                </anchor>
              </objectPr>
            </oleObject>
          </mc:Choice>
          <mc:Fallback>
            <oleObject shapeId="17409" r:id="rId4"/>
          </mc:Fallback>
        </mc:AlternateContent>
      </oleObject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A22"/>
  <sheetViews>
    <sheetView view="pageBreakPreview" zoomScale="115" zoomScaleNormal="100" zoomScalePageLayoutView="115" workbookViewId="0">
      <pane ySplit="8" topLeftCell="A9" activePane="bottomLeft" state="frozen"/>
      <selection pane="bottomLeft" activeCell="A12" sqref="A12:G12"/>
    </sheetView>
  </sheetViews>
  <sheetFormatPr defaultColWidth="8.625" defaultRowHeight="14.45"/>
  <cols>
    <col min="1" max="1" width="23.375" style="2" customWidth="1"/>
    <col min="2" max="2" width="38.625" customWidth="1"/>
    <col min="3" max="3" width="34.5" style="3" customWidth="1"/>
    <col min="4" max="4" width="18.125" style="4" customWidth="1"/>
    <col min="5" max="5" width="22.25" style="4" customWidth="1"/>
    <col min="6" max="6" width="12.5" style="4" customWidth="1"/>
    <col min="7" max="7" width="14.75" style="4" customWidth="1"/>
    <col min="8" max="16381" width="8.625" style="4"/>
  </cols>
  <sheetData>
    <row r="1" spans="1:7" s="1" customFormat="1" ht="20.100000000000001">
      <c r="A1" s="5" t="s">
        <v>0</v>
      </c>
      <c r="B1" s="5" t="s">
        <v>43</v>
      </c>
      <c r="C1" s="114"/>
      <c r="D1" s="114"/>
      <c r="E1" s="114"/>
      <c r="F1" s="6" t="s">
        <v>2</v>
      </c>
      <c r="G1" s="7" t="s">
        <v>59</v>
      </c>
    </row>
    <row r="2" spans="1:7" s="1" customFormat="1" ht="20.100000000000001">
      <c r="A2" s="5" t="s">
        <v>4</v>
      </c>
      <c r="B2" s="5" t="s">
        <v>5</v>
      </c>
      <c r="C2" s="114"/>
      <c r="D2" s="114"/>
      <c r="E2" s="114"/>
      <c r="F2" s="6" t="s">
        <v>6</v>
      </c>
      <c r="G2" s="8">
        <v>45208</v>
      </c>
    </row>
    <row r="3" spans="1:7" s="1" customFormat="1" ht="20.100000000000001">
      <c r="A3" s="5" t="s">
        <v>7</v>
      </c>
      <c r="B3" s="5"/>
      <c r="C3" s="114"/>
      <c r="D3" s="114"/>
      <c r="E3" s="114"/>
      <c r="F3" s="6" t="s">
        <v>8</v>
      </c>
      <c r="G3" s="7" t="s">
        <v>9</v>
      </c>
    </row>
    <row r="4" spans="1:7" s="1" customFormat="1" ht="20.100000000000001">
      <c r="A4" s="5" t="s">
        <v>10</v>
      </c>
      <c r="B4" s="9" t="s">
        <v>11</v>
      </c>
      <c r="C4" s="114"/>
      <c r="D4" s="114"/>
      <c r="E4" s="114"/>
      <c r="F4" s="6" t="s">
        <v>12</v>
      </c>
      <c r="G4" s="7" t="s">
        <v>13</v>
      </c>
    </row>
    <row r="5" spans="1:7" s="1" customFormat="1" ht="20.100000000000001">
      <c r="A5" s="5" t="s">
        <v>14</v>
      </c>
      <c r="B5" s="5" t="s">
        <v>15</v>
      </c>
      <c r="C5" s="114"/>
      <c r="D5" s="114"/>
      <c r="E5" s="114"/>
      <c r="F5" s="6" t="s">
        <v>16</v>
      </c>
      <c r="G5" s="7" t="s">
        <v>17</v>
      </c>
    </row>
    <row r="6" spans="1:7" s="1" customFormat="1" ht="20.100000000000001">
      <c r="A6" s="5" t="s">
        <v>18</v>
      </c>
      <c r="B6" s="5" t="s">
        <v>19</v>
      </c>
      <c r="C6" s="114"/>
      <c r="D6" s="114"/>
      <c r="E6" s="114"/>
      <c r="F6" s="6" t="s">
        <v>20</v>
      </c>
      <c r="G6" s="7" t="s">
        <v>21</v>
      </c>
    </row>
    <row r="7" spans="1:7" s="1" customFormat="1" ht="20.100000000000001">
      <c r="A7" s="5" t="s">
        <v>22</v>
      </c>
      <c r="B7" s="5" t="s">
        <v>23</v>
      </c>
      <c r="C7" s="114"/>
      <c r="D7" s="114"/>
      <c r="E7" s="114"/>
      <c r="F7" s="10"/>
      <c r="G7" s="11"/>
    </row>
    <row r="8" spans="1:7" ht="27.95">
      <c r="A8" s="12" t="s">
        <v>45</v>
      </c>
      <c r="B8" s="12" t="s">
        <v>25</v>
      </c>
      <c r="C8" s="12" t="s">
        <v>60</v>
      </c>
      <c r="D8" s="12" t="s">
        <v>61</v>
      </c>
      <c r="E8" s="12" t="s">
        <v>62</v>
      </c>
      <c r="F8" s="12" t="s">
        <v>63</v>
      </c>
      <c r="G8" s="13" t="s">
        <v>64</v>
      </c>
    </row>
    <row r="9" spans="1:7">
      <c r="A9" s="14"/>
      <c r="B9" s="15"/>
      <c r="C9" s="15"/>
      <c r="D9" s="15"/>
      <c r="E9" s="15"/>
      <c r="F9" s="15"/>
      <c r="G9" s="16"/>
    </row>
    <row r="10" spans="1:7">
      <c r="A10" s="109"/>
      <c r="B10" s="110"/>
      <c r="C10" s="110"/>
      <c r="D10" s="110"/>
      <c r="E10" s="110"/>
      <c r="F10" s="110"/>
      <c r="G10" s="111"/>
    </row>
    <row r="11" spans="1:7" ht="27.95">
      <c r="A11" s="17" t="s">
        <v>65</v>
      </c>
      <c r="B11" s="18" t="s">
        <v>25</v>
      </c>
      <c r="C11" s="17" t="s">
        <v>60</v>
      </c>
      <c r="D11" s="17" t="s">
        <v>61</v>
      </c>
      <c r="E11" s="17" t="s">
        <v>62</v>
      </c>
      <c r="F11" s="17" t="s">
        <v>63</v>
      </c>
      <c r="G11" s="17" t="s">
        <v>64</v>
      </c>
    </row>
    <row r="12" spans="1:7">
      <c r="A12" s="112" t="s">
        <v>66</v>
      </c>
      <c r="B12" s="112"/>
      <c r="C12" s="112"/>
      <c r="D12" s="112"/>
      <c r="E12" s="112"/>
      <c r="F12" s="112"/>
      <c r="G12" s="112"/>
    </row>
    <row r="13" spans="1:7">
      <c r="A13" s="19">
        <v>1</v>
      </c>
      <c r="B13" s="20" t="s">
        <v>67</v>
      </c>
      <c r="C13" s="21">
        <v>0.3</v>
      </c>
      <c r="D13" s="22">
        <v>1</v>
      </c>
      <c r="E13" s="23">
        <f t="shared" ref="E13:E16" si="0">C13*D13</f>
        <v>0.3</v>
      </c>
      <c r="F13" s="24">
        <v>1</v>
      </c>
      <c r="G13" s="23">
        <f t="shared" ref="G13:G16" si="1">E13*F13</f>
        <v>0.3</v>
      </c>
    </row>
    <row r="14" spans="1:7">
      <c r="A14" s="19">
        <v>2</v>
      </c>
      <c r="B14" s="25" t="s">
        <v>68</v>
      </c>
      <c r="C14" s="23">
        <v>0.14000000000000001</v>
      </c>
      <c r="D14" s="22">
        <v>4</v>
      </c>
      <c r="E14" s="23">
        <f t="shared" si="0"/>
        <v>0.56000000000000005</v>
      </c>
      <c r="F14" s="24">
        <v>1</v>
      </c>
      <c r="G14" s="23">
        <f t="shared" si="1"/>
        <v>0.56000000000000005</v>
      </c>
    </row>
    <row r="15" spans="1:7">
      <c r="A15" s="19">
        <v>3</v>
      </c>
      <c r="B15" s="26" t="s">
        <v>69</v>
      </c>
      <c r="C15" s="23">
        <v>0.14000000000000001</v>
      </c>
      <c r="D15" s="22">
        <v>3</v>
      </c>
      <c r="E15" s="23">
        <f t="shared" si="0"/>
        <v>0.42000000000000004</v>
      </c>
      <c r="F15" s="24">
        <v>1</v>
      </c>
      <c r="G15" s="23">
        <f t="shared" si="1"/>
        <v>0.42000000000000004</v>
      </c>
    </row>
    <row r="16" spans="1:7">
      <c r="A16" s="19">
        <v>4</v>
      </c>
      <c r="B16" s="27" t="s">
        <v>70</v>
      </c>
      <c r="C16" s="19">
        <v>1E-3</v>
      </c>
      <c r="D16" s="28">
        <v>25</v>
      </c>
      <c r="E16" s="23">
        <f t="shared" si="0"/>
        <v>2.5000000000000001E-2</v>
      </c>
      <c r="F16" s="29">
        <v>1</v>
      </c>
      <c r="G16" s="23">
        <f t="shared" si="1"/>
        <v>2.5000000000000001E-2</v>
      </c>
    </row>
    <row r="17" spans="1:7">
      <c r="A17" s="113" t="s">
        <v>71</v>
      </c>
      <c r="B17" s="113"/>
      <c r="C17" s="113"/>
      <c r="D17" s="113"/>
      <c r="E17" s="30">
        <f>SUM(E13:E16)</f>
        <v>1.3050000000000002</v>
      </c>
      <c r="F17" s="31"/>
      <c r="G17" s="32">
        <f>SUM(G13:G16)</f>
        <v>1.3050000000000002</v>
      </c>
    </row>
    <row r="18" spans="1:7">
      <c r="B18" s="33"/>
      <c r="C18" s="33"/>
    </row>
    <row r="19" spans="1:7">
      <c r="B19" s="33"/>
      <c r="C19" s="33"/>
    </row>
    <row r="20" spans="1:7">
      <c r="B20" s="33"/>
      <c r="C20" s="33"/>
    </row>
    <row r="21" spans="1:7">
      <c r="C21" s="33"/>
    </row>
    <row r="22" spans="1:7">
      <c r="C22" s="33"/>
    </row>
  </sheetData>
  <mergeCells count="4">
    <mergeCell ref="A10:G10"/>
    <mergeCell ref="A12:G12"/>
    <mergeCell ref="A17:D17"/>
    <mergeCell ref="C1:E7"/>
  </mergeCells>
  <printOptions horizontalCentered="1"/>
  <pageMargins left="0.23622047244094499" right="0.23622047244094499" top="1.2992125984252001" bottom="1.02362204724409" header="0.31496062992126" footer="0.31496062992126"/>
  <pageSetup paperSize="9" scale="61" fitToHeight="0" orientation="portrait"/>
  <headerFooter scaleWithDoc="0">
    <oddHeader>&amp;L&amp;"Arial,Bold"Project Name: TGBL- TEA PROCESSING PLANT
Location: ODISHA 
&amp;R&amp;"Arial,Bold"Electrical Load summary
Revision Number: R3
Date: &amp;D</oddHeader>
    <oddFooter>&amp;L&amp;"-,Bold"&amp;12&amp;G
MEP Consultant&amp;R&amp;"Calibri,Bold"&amp;12&amp;G
Client</oddFooter>
  </headerFooter>
  <drawing r:id="rId1"/>
  <legacyDrawing r:id="rId2"/>
  <legacyDrawingHF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29697" r:id="rId4">
              <objectPr defaultSize="0" r:id="rId5">
                <anchor moveWithCells="1">
                  <from>
                    <xdr:col>4</xdr:col>
                    <xdr:colOff>137795</xdr:colOff>
                    <xdr:row>3</xdr:row>
                    <xdr:rowOff>13335</xdr:rowOff>
                  </from>
                  <to>
                    <xdr:col>4</xdr:col>
                    <xdr:colOff>1283970</xdr:colOff>
                    <xdr:row>4</xdr:row>
                    <xdr:rowOff>91440</xdr:rowOff>
                  </to>
                </anchor>
              </objectPr>
            </oleObject>
          </mc:Choice>
          <mc:Fallback>
            <oleObject shapeId="29697" r:id="rId4"/>
          </mc:Fallback>
        </mc:AlternateContent>
      </oleObject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0">
    <comment s:ref="C16" rgbClr="6FC71C"/>
    <comment s:ref="C17" rgbClr="6FC71C"/>
  </commentList>
</comments>
</file>

<file path=customXml/itemProps1.xml><?xml version="1.0" encoding="utf-8"?>
<ds:datastoreItem xmlns:ds="http://schemas.openxmlformats.org/officeDocument/2006/customXml" ds:itemID="{06A0048C-2381-489B-AA07-961101717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Welcome1</dc:creator>
  <cp:keywords/>
  <dc:description/>
  <cp:lastModifiedBy>Karthick Srinivasan</cp:lastModifiedBy>
  <cp:revision/>
  <dcterms:created xsi:type="dcterms:W3CDTF">2022-02-15T06:45:00Z</dcterms:created>
  <dcterms:modified xsi:type="dcterms:W3CDTF">2023-10-10T06:28:05Z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BE036A3F0B6D452B9CE9E2D8C2E3A39B_13</vt:lpwstr>
  </property>
  <property fmtid="{D5CDD505-2E9C-101B-9397-08002B2CF9AE}" pid="3" name="KSOProductBuildVer">
    <vt:lpwstr>1033-12.2.0.13266</vt:lpwstr>
  </property>
</Properties>
</file>