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tpa_H5+H6" sheetId="1" state="visible" r:id="rId3"/>
    <sheet name="Ptpa_H3+H4" sheetId="2" state="visible" r:id="rId4"/>
    <sheet name="Ptpa_H1+H2" sheetId="3" state="visible" r:id="rId5"/>
    <sheet name="Ppta_2,3-BD + MeOH" sheetId="4" state="visible" r:id="rId6"/>
    <sheet name="2,3-BD + MeOH" sheetId="5" state="visible" r:id="rId7"/>
    <sheet name="Ppta_2,3-Butandiol" sheetId="6" state="visible" r:id="rId8"/>
    <sheet name="2,3-Butandiol" sheetId="7" state="visible" r:id="rId9"/>
    <sheet name="2,3-Butandiol + EG" sheetId="8" state="visible" r:id="rId10"/>
    <sheet name="2,3-BD + 1,2-PD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<sst xmlns="http://schemas.openxmlformats.org/spreadsheetml/2006/main" count="279" uniqueCount="64">
  <si>
    <t xml:space="preserve">Substanzen</t>
  </si>
  <si>
    <t xml:space="preserve">Acetate (TU2.0_Ppta)</t>
  </si>
  <si>
    <t xml:space="preserve">2-Butanone (TU2.0_Ppta)</t>
  </si>
  <si>
    <t xml:space="preserve">1,2-Propanediol (TU2.0_Ppta)</t>
  </si>
  <si>
    <t xml:space="preserve">1-Propanol (TU2.0_Ppta)</t>
  </si>
  <si>
    <t xml:space="preserve">Propionate (TU2.0_Ppta)</t>
  </si>
  <si>
    <t xml:space="preserve">Propanal (TU2.0_Ppta)</t>
  </si>
  <si>
    <t xml:space="preserve">Formate (TU2.0_Ppta)</t>
  </si>
  <si>
    <t xml:space="preserve">2-Butanol (TU2.0_Ppta)</t>
  </si>
  <si>
    <t xml:space="preserve">Biomass (TU2.0_Ppta)</t>
  </si>
  <si>
    <t xml:space="preserve">HPLC-Daten</t>
  </si>
  <si>
    <t xml:space="preserve">Biomass OD600</t>
  </si>
  <si>
    <t xml:space="preserve">Anfang</t>
  </si>
  <si>
    <t xml:space="preserve">C in mM</t>
  </si>
  <si>
    <t xml:space="preserve">Durchschnitt</t>
  </si>
  <si>
    <t xml:space="preserve">Ende</t>
  </si>
  <si>
    <t xml:space="preserve">Titel</t>
  </si>
  <si>
    <t xml:space="preserve">2-Butanone + 1,2-Propanediol (+H$_2$)</t>
  </si>
  <si>
    <t xml:space="preserve">Standardabweichung</t>
  </si>
  <si>
    <t xml:space="preserve">Fehlerbalken</t>
  </si>
  <si>
    <t xml:space="preserve">C-Bilanz im Diagramm</t>
  </si>
  <si>
    <t xml:space="preserve">C-Bilanz (neu)</t>
  </si>
  <si>
    <t xml:space="preserve">verbrauchte Edukte (23BD, MeOH, 12PD, EG): Anfangswert minus Endwert, in C-mol</t>
  </si>
  <si>
    <t xml:space="preserve">= Menge an C die verwendet wird</t>
  </si>
  <si>
    <t xml:space="preserve">Summe bilden</t>
  </si>
  <si>
    <t xml:space="preserve">produzierte Produkte (Acetatee, MEK, propanol, Propionatee, ethanol, formate, …, biomass): Endwert minus Anfangswert (falls vorhanden), in C-mol</t>
  </si>
  <si>
    <t xml:space="preserve">im Idealfall  sind die Summen von verbrauchten Edukten und produzierten Produkten gleich</t>
  </si>
  <si>
    <t xml:space="preserve">einzelne Produkte (zB Acetatee, MEK, usw) dividieren durch Summe verbrauchter Edukte</t>
  </si>
  <si>
    <t xml:space="preserve">2,3-Butanediol (TU2.0_Ppta)</t>
  </si>
  <si>
    <t xml:space="preserve">Methanol (TU2.0_Ppta)</t>
  </si>
  <si>
    <t xml:space="preserve">2,3-Butanediol + MeOH (+H$_2$)</t>
  </si>
  <si>
    <t xml:space="preserve">2,3-Butanediol (+H$_2$)</t>
  </si>
  <si>
    <t xml:space="preserve">2,3-Butanediol (Δaco1_Ppta)</t>
  </si>
  <si>
    <t xml:space="preserve">Methanol (Δaco1_Ppta)</t>
  </si>
  <si>
    <t xml:space="preserve">Acetate (Δaco1_Ppta)</t>
  </si>
  <si>
    <t xml:space="preserve">2-Butanone (Δaco1_Ppta)</t>
  </si>
  <si>
    <t xml:space="preserve">2-Butanol (Δaco1_Ppta)</t>
  </si>
  <si>
    <t xml:space="preserve">Biomass (Δaco1_Ppta)</t>
  </si>
  <si>
    <t xml:space="preserve">2,3-Butanediol + Methanol</t>
  </si>
  <si>
    <t xml:space="preserve">2,3-Butanediol (TU2.0)</t>
  </si>
  <si>
    <t xml:space="preserve">Methanol (TU2.0)</t>
  </si>
  <si>
    <t xml:space="preserve">Acetate (TU2.0)</t>
  </si>
  <si>
    <t xml:space="preserve">2-Butanone (TU2.0)</t>
  </si>
  <si>
    <t xml:space="preserve">2-Butanol (TU2.0)</t>
  </si>
  <si>
    <t xml:space="preserve">Biomass (TU2.0)</t>
  </si>
  <si>
    <t xml:space="preserve">2,3-Butanediol (Δaco1)</t>
  </si>
  <si>
    <t xml:space="preserve">Methanol (Δaco1)</t>
  </si>
  <si>
    <t xml:space="preserve">Acetate (Δaco1)</t>
  </si>
  <si>
    <t xml:space="preserve">2-Butanone (Δaco1)</t>
  </si>
  <si>
    <t xml:space="preserve">2-Butanol (Δaco1)</t>
  </si>
  <si>
    <t xml:space="preserve">Biomass (Δaco1)</t>
  </si>
  <si>
    <t xml:space="preserve">2,3-Butanediol</t>
  </si>
  <si>
    <t xml:space="preserve">Ethylene glycol (TU2.0)</t>
  </si>
  <si>
    <t xml:space="preserve">Ethanol (TU2.0)</t>
  </si>
  <si>
    <t xml:space="preserve">Ethylene glycol (Δaco1)</t>
  </si>
  <si>
    <t xml:space="preserve">Ethanol (Δaco1)</t>
  </si>
  <si>
    <t xml:space="preserve">2,3-Butanediol + Ethylene glycol</t>
  </si>
  <si>
    <t xml:space="preserve">1,2-Propanediol (TU2.0)</t>
  </si>
  <si>
    <t xml:space="preserve">1-Propanol (TU2.0)</t>
  </si>
  <si>
    <t xml:space="preserve">Propionate (TU2.0)</t>
  </si>
  <si>
    <t xml:space="preserve">1,2-Propanediol (Δaco1)</t>
  </si>
  <si>
    <t xml:space="preserve">1-Propanol (Δaco1)</t>
  </si>
  <si>
    <t xml:space="preserve">Propionate (Δaco1)</t>
  </si>
  <si>
    <t xml:space="preserve">2,3-Butanediol + 1,2-Propanediol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</si>
</sst>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5999"/>
        <bgColor rgb="FFCCFFCC"/>
      </patternFill>
    </fill>
    <fill>
      <patternFill patternType="solid">
        <fgColor theme="5" tint="-0.25"/>
        <bgColor rgb="FF806000"/>
      </patternFill>
    </fill>
    <fill>
      <patternFill patternType="solid">
        <fgColor theme="7"/>
        <bgColor rgb="FFFF9900"/>
      </patternFill>
    </fill>
    <fill>
      <patternFill patternType="solid">
        <fgColor theme="8"/>
        <bgColor rgb="FF666699"/>
      </patternFill>
    </fill>
    <fill>
      <patternFill patternType="solid">
        <fgColor theme="3" tint="0.3999"/>
        <bgColor rgb="FF808080"/>
      </patternFill>
    </fill>
    <fill>
      <patternFill patternType="solid">
        <fgColor rgb="FF7030A0"/>
        <bgColor rgb="FF993366"/>
      </patternFill>
    </fill>
    <fill>
      <patternFill patternType="solid">
        <fgColor theme="7" tint="-0.5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5E0B4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C55A1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B3" activeCellId="0" sqref="B3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20.71"/>
    <col collapsed="false" customWidth="true" hidden="false" outlineLevel="0" max="3" min="3" style="2" width="17.71"/>
    <col collapsed="false" customWidth="true" hidden="false" outlineLevel="0" max="4" min="4" style="2" width="14.86"/>
    <col collapsed="false" customWidth="true" hidden="false" outlineLevel="0" max="5" min="5" style="2" width="15.43"/>
    <col collapsed="false" customWidth="true" hidden="false" outlineLevel="0" max="6" min="6" style="2" width="25.14"/>
    <col collapsed="false" customWidth="true" hidden="false" outlineLevel="0" max="7" min="7" style="2" width="19.43"/>
    <col collapsed="false" customWidth="true" hidden="false" outlineLevel="0" max="9" min="9" style="2" width="22.28"/>
  </cols>
  <sheetData>
    <row r="1" customFormat="false" ht="1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/>
      <c r="L1" s="4"/>
    </row>
    <row r="2" customFormat="false" ht="15" hidden="false" customHeight="false" outlineLevel="0" collapsed="false">
      <c r="A2" s="1" t="s">
        <v>10</v>
      </c>
      <c r="B2" s="2" t="n">
        <v>1.3452</v>
      </c>
      <c r="C2" s="2" t="n">
        <v>24.0673</v>
      </c>
      <c r="D2" s="2" t="n">
        <v>18.2106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0.134</v>
      </c>
    </row>
    <row r="3" customFormat="false" ht="15" hidden="false" customHeight="false" outlineLevel="0" collapsed="false">
      <c r="A3" s="1" t="s">
        <v>11</v>
      </c>
    </row>
    <row r="4" customFormat="false" ht="15" hidden="false" customHeight="false" outlineLevel="0" collapsed="false">
      <c r="A4" s="1" t="s">
        <v>12</v>
      </c>
      <c r="B4" s="3"/>
      <c r="C4" s="3"/>
      <c r="E4" s="3"/>
      <c r="G4" s="5"/>
      <c r="H4" s="3"/>
      <c r="I4" s="3"/>
      <c r="K4" s="3"/>
      <c r="L4" s="3"/>
    </row>
    <row r="5" customFormat="false" ht="15" hidden="false" customHeight="false" outlineLevel="0" collapsed="false">
      <c r="B5" s="2" t="n">
        <f aca="false">B2*2</f>
        <v>2.6904</v>
      </c>
      <c r="C5" s="2" t="n">
        <f aca="false">C2*4</f>
        <v>96.2692</v>
      </c>
      <c r="D5" s="2" t="n">
        <f aca="false">D2*3</f>
        <v>54.6318</v>
      </c>
      <c r="E5" s="2" t="n">
        <f aca="false">E2*3</f>
        <v>0</v>
      </c>
      <c r="F5" s="2" t="n">
        <f aca="false">F2*3</f>
        <v>0</v>
      </c>
      <c r="G5" s="2" t="n">
        <f aca="false">G2*3</f>
        <v>0</v>
      </c>
      <c r="H5" s="6" t="n">
        <f aca="false">H2*2</f>
        <v>0</v>
      </c>
      <c r="I5" s="6" t="n">
        <f aca="false">I2*4</f>
        <v>0</v>
      </c>
      <c r="J5" s="6" t="n">
        <f aca="false">J2*0.38*0.45/12*1000</f>
        <v>1.9095</v>
      </c>
    </row>
    <row r="6" customFormat="false" ht="15" hidden="false" customHeight="false" outlineLevel="0" collapsed="false">
      <c r="A6" s="1" t="s">
        <v>13</v>
      </c>
    </row>
    <row r="7" customFormat="false" ht="15" hidden="false" customHeight="false" outlineLevel="0" collapsed="false">
      <c r="B7" s="3"/>
      <c r="C7" s="3"/>
      <c r="E7" s="3"/>
      <c r="G7" s="5"/>
      <c r="H7" s="3"/>
      <c r="I7" s="3"/>
      <c r="K7" s="3"/>
      <c r="L7" s="3"/>
    </row>
    <row r="8" customFormat="false" ht="15" hidden="false" customHeight="false" outlineLevel="0" collapsed="false">
      <c r="A8" s="1" t="s">
        <v>14</v>
      </c>
      <c r="B8" s="7" t="n">
        <f aca="false">AVERAGE(B5:B7)</f>
        <v>2.6904</v>
      </c>
      <c r="C8" s="7" t="n">
        <f aca="false">AVERAGE(C5:C7)</f>
        <v>96.2692</v>
      </c>
      <c r="D8" s="7" t="n">
        <f aca="false">AVERAGE(D5:D7)</f>
        <v>54.6318</v>
      </c>
      <c r="E8" s="7" t="n">
        <f aca="false">AVERAGE(E5:E7)</f>
        <v>0</v>
      </c>
      <c r="F8" s="7" t="n">
        <f aca="false">AVERAGE(F5:F7)</f>
        <v>0</v>
      </c>
      <c r="G8" s="8" t="n">
        <f aca="false">AVERAGE(G5:G7)</f>
        <v>0</v>
      </c>
      <c r="H8" s="8" t="n">
        <f aca="false">AVERAGE(H5:H7)</f>
        <v>0</v>
      </c>
      <c r="I8" s="8" t="n">
        <f aca="false">AVERAGE(I5:I7)</f>
        <v>0</v>
      </c>
      <c r="J8" s="8" t="n">
        <f aca="false">AVERAGE(J5:J7)</f>
        <v>1.9095</v>
      </c>
      <c r="K8" s="7"/>
      <c r="L8" s="7"/>
    </row>
    <row r="9" customFormat="false" ht="15" hidden="false" customHeight="false" outlineLevel="0" collapsed="false">
      <c r="A9" s="1" t="s">
        <v>10</v>
      </c>
      <c r="B9" s="2" t="n">
        <v>29.0256</v>
      </c>
      <c r="C9" s="2" t="n">
        <v>24.1645</v>
      </c>
      <c r="D9" s="2" t="n">
        <v>0</v>
      </c>
      <c r="E9" s="2" t="n">
        <v>9.20765086206897</v>
      </c>
      <c r="F9" s="2" t="n">
        <v>7.7595</v>
      </c>
      <c r="G9" s="2" t="n">
        <v>0</v>
      </c>
      <c r="H9" s="2" t="n">
        <v>13.9895</v>
      </c>
      <c r="I9" s="2" t="n">
        <v>0.0229</v>
      </c>
      <c r="J9" s="2" t="n">
        <v>0.234</v>
      </c>
    </row>
    <row r="10" customFormat="false" ht="15" hidden="false" customHeight="false" outlineLevel="0" collapsed="false">
      <c r="A10" s="1" t="s">
        <v>11</v>
      </c>
    </row>
    <row r="11" customFormat="false" ht="15" hidden="false" customHeight="false" outlineLevel="0" collapsed="false">
      <c r="A11" s="1" t="s">
        <v>15</v>
      </c>
    </row>
    <row r="12" customFormat="false" ht="15" hidden="false" customHeight="false" outlineLevel="0" collapsed="false">
      <c r="B12" s="2" t="n">
        <f aca="false">B9*2</f>
        <v>58.0512</v>
      </c>
      <c r="C12" s="2" t="n">
        <f aca="false">C9*4</f>
        <v>96.658</v>
      </c>
      <c r="D12" s="2" t="n">
        <f aca="false">D9*3</f>
        <v>0</v>
      </c>
      <c r="E12" s="2" t="n">
        <f aca="false">E9*3</f>
        <v>27.6229525862069</v>
      </c>
      <c r="F12" s="2" t="n">
        <f aca="false">F9*3</f>
        <v>23.2785</v>
      </c>
      <c r="G12" s="2" t="n">
        <f aca="false">G9*3</f>
        <v>0</v>
      </c>
      <c r="H12" s="6" t="n">
        <f aca="false">H9*2</f>
        <v>27.979</v>
      </c>
      <c r="I12" s="6" t="n">
        <f aca="false">I9*4</f>
        <v>0.0916</v>
      </c>
      <c r="J12" s="6" t="n">
        <f aca="false">J9*0.38*0.45/12*1000</f>
        <v>3.3345</v>
      </c>
    </row>
    <row r="13" customFormat="false" ht="15" hidden="false" customHeight="false" outlineLevel="0" collapsed="false">
      <c r="A13" s="1" t="s">
        <v>13</v>
      </c>
    </row>
    <row r="14" customFormat="false" ht="15" hidden="false" customHeight="false" outlineLevel="0" collapsed="false">
      <c r="B14" s="3"/>
      <c r="C14" s="3"/>
      <c r="E14" s="3"/>
      <c r="G14" s="5"/>
      <c r="H14" s="3"/>
      <c r="I14" s="3"/>
      <c r="K14" s="3"/>
      <c r="L14" s="3"/>
    </row>
    <row r="15" customFormat="false" ht="15" hidden="false" customHeight="false" outlineLevel="0" collapsed="false">
      <c r="A15" s="1" t="s">
        <v>14</v>
      </c>
      <c r="B15" s="9" t="n">
        <f aca="false">AVERAGE(B12:B14)</f>
        <v>58.0512</v>
      </c>
      <c r="C15" s="9" t="n">
        <f aca="false">AVERAGE(C12:C14)</f>
        <v>96.658</v>
      </c>
      <c r="D15" s="9" t="n">
        <f aca="false">AVERAGE(D12:D14)</f>
        <v>0</v>
      </c>
      <c r="E15" s="9" t="n">
        <f aca="false">AVERAGE(E12:E14)</f>
        <v>27.6229525862069</v>
      </c>
      <c r="F15" s="9" t="n">
        <f aca="false">AVERAGE(F12:F14)</f>
        <v>23.2785</v>
      </c>
      <c r="G15" s="10" t="n">
        <f aca="false">AVERAGE(G12:G14)</f>
        <v>0</v>
      </c>
      <c r="H15" s="10" t="n">
        <f aca="false">AVERAGE(H12:H14)</f>
        <v>27.979</v>
      </c>
      <c r="I15" s="10" t="n">
        <f aca="false">AVERAGE(I12:I14)</f>
        <v>0.0916</v>
      </c>
      <c r="J15" s="10" t="n">
        <f aca="false">AVERAGE(J12:J14)</f>
        <v>3.3345</v>
      </c>
      <c r="K15" s="9"/>
      <c r="L15" s="9"/>
    </row>
    <row r="16" customFormat="false" ht="15" hidden="false" customHeight="false" outlineLevel="0" collapsed="false">
      <c r="G16" s="6"/>
    </row>
    <row r="17" customFormat="false" ht="15" hidden="false" customHeight="false" outlineLevel="0" collapsed="false">
      <c r="G17" s="6"/>
      <c r="I17" s="11"/>
      <c r="K17" s="11"/>
      <c r="L17" s="11"/>
    </row>
    <row r="18" customFormat="false" ht="15" hidden="false" customHeight="false" outlineLevel="0" collapsed="false">
      <c r="A18" s="1" t="s">
        <v>16</v>
      </c>
      <c r="B18" s="2" t="s">
        <v>17</v>
      </c>
      <c r="G18" s="6"/>
    </row>
    <row r="19" customFormat="false" ht="15" hidden="false" customHeight="false" outlineLevel="0" collapsed="false">
      <c r="G19" s="6"/>
    </row>
    <row r="20" customFormat="false" ht="15" hidden="false" customHeight="false" outlineLevel="0" collapsed="false">
      <c r="A20" s="1" t="s">
        <v>18</v>
      </c>
      <c r="B20" s="12" t="n">
        <f aca="false">_xlfn.STDEV.P(B12:B14)</f>
        <v>0</v>
      </c>
      <c r="C20" s="12" t="n">
        <f aca="false">_xlfn.STDEV.P(C22)</f>
        <v>0</v>
      </c>
      <c r="D20" s="12" t="n">
        <f aca="false">_xlfn.STDEV.P(D22)</f>
        <v>0</v>
      </c>
      <c r="E20" s="12" t="n">
        <f aca="false">_xlfn.STDEV.P(E22)</f>
        <v>0</v>
      </c>
      <c r="F20" s="12" t="n">
        <f aca="false">_xlfn.STDEV.P(F22)</f>
        <v>0</v>
      </c>
      <c r="G20" s="12" t="n">
        <f aca="false">_xlfn.STDEV.P(G22)</f>
        <v>0</v>
      </c>
      <c r="H20" s="12" t="n">
        <f aca="false">_xlfn.STDEV.P(H22)</f>
        <v>0</v>
      </c>
      <c r="I20" s="12" t="n">
        <f aca="false">_xlfn.STDEV.P(I22)</f>
        <v>0</v>
      </c>
      <c r="J20" s="12" t="n">
        <f aca="false">_xlfn.STDEV.P(J22)</f>
        <v>0</v>
      </c>
      <c r="K20" s="12"/>
      <c r="L20" s="12"/>
    </row>
    <row r="21" customFormat="false" ht="15" hidden="false" customHeight="false" outlineLevel="0" collapsed="false">
      <c r="A21" s="1" t="s">
        <v>19</v>
      </c>
      <c r="C21" s="2" t="n">
        <f aca="false">C20*1/$B$25</f>
        <v>0</v>
      </c>
      <c r="E21" s="2" t="n">
        <f aca="false">E20*1/$B$25</f>
        <v>0</v>
      </c>
      <c r="G21" s="2" t="n">
        <f aca="false">G20*1/$B$25</f>
        <v>0</v>
      </c>
    </row>
    <row r="22" customFormat="false" ht="15" hidden="false" customHeight="false" outlineLevel="0" collapsed="false">
      <c r="B22" s="2" t="n">
        <f aca="false">B12-B5</f>
        <v>55.3608</v>
      </c>
      <c r="C22" s="2" t="n">
        <f aca="false">C5-C12</f>
        <v>-0.388800000000003</v>
      </c>
      <c r="D22" s="2" t="n">
        <f aca="false">D5-D12</f>
        <v>54.6318</v>
      </c>
      <c r="E22" s="2" t="n">
        <f aca="false">E12-E5</f>
        <v>27.6229525862069</v>
      </c>
      <c r="F22" s="2" t="n">
        <f aca="false">F12-F5</f>
        <v>23.2785</v>
      </c>
      <c r="G22" s="2" t="n">
        <f aca="false">G12-G5</f>
        <v>0</v>
      </c>
      <c r="H22" s="2" t="n">
        <f aca="false">H12-H5</f>
        <v>27.979</v>
      </c>
      <c r="I22" s="2" t="n">
        <f aca="false">I12-I5</f>
        <v>0.0916</v>
      </c>
      <c r="J22" s="2" t="n">
        <f aca="false">J12-J5</f>
        <v>1.425</v>
      </c>
    </row>
    <row r="23" customFormat="false" ht="15" hidden="false" customHeight="false" outlineLevel="0" collapsed="false">
      <c r="G23" s="6"/>
    </row>
    <row r="24" customFormat="false" ht="15" hidden="false" customHeight="false" outlineLevel="0" collapsed="false">
      <c r="B24" s="3"/>
      <c r="C24" s="3"/>
      <c r="E24" s="3"/>
      <c r="G24" s="5"/>
      <c r="H24" s="3"/>
      <c r="I24" s="3"/>
      <c r="K24" s="3"/>
      <c r="L24" s="3"/>
    </row>
    <row r="25" customFormat="false" ht="15" hidden="false" customHeight="false" outlineLevel="0" collapsed="false">
      <c r="B25" s="13" t="n">
        <f aca="false">AVERAGE(B22:B24)</f>
        <v>55.3608</v>
      </c>
      <c r="C25" s="2" t="n">
        <f aca="false">AVERAGE(C22:C24)</f>
        <v>-0.388800000000003</v>
      </c>
      <c r="D25" s="2" t="n">
        <f aca="false">AVERAGE(D22:D24)</f>
        <v>54.6318</v>
      </c>
      <c r="E25" s="2" t="n">
        <f aca="false">AVERAGE(E22:E24)</f>
        <v>27.6229525862069</v>
      </c>
      <c r="F25" s="2" t="n">
        <f aca="false">AVERAGE(F22:F24)</f>
        <v>23.2785</v>
      </c>
      <c r="G25" s="6" t="n">
        <f aca="false">AVERAGE(G22:G24)</f>
        <v>0</v>
      </c>
      <c r="H25" s="6" t="n">
        <f aca="false">AVERAGE(H22:H24)</f>
        <v>27.979</v>
      </c>
      <c r="I25" s="6" t="n">
        <f aca="false">AVERAGE(I22:I24)</f>
        <v>0.0916</v>
      </c>
      <c r="J25" s="6" t="n">
        <f aca="false">AVERAGE(J22:J24)</f>
        <v>1.425</v>
      </c>
    </row>
    <row r="26" customFormat="false" ht="15" hidden="false" customHeight="false" outlineLevel="0" collapsed="false">
      <c r="G26" s="6"/>
    </row>
    <row r="28" customFormat="false" ht="15" hidden="false" customHeight="false" outlineLevel="0" collapsed="false">
      <c r="B28" s="2" t="n">
        <v>1</v>
      </c>
      <c r="C28" s="14" t="n">
        <f aca="false">C25</f>
        <v>-0.388800000000003</v>
      </c>
      <c r="D28" s="14" t="n">
        <f aca="false">D25</f>
        <v>54.6318</v>
      </c>
      <c r="E28" s="14" t="n">
        <f aca="false">E25</f>
        <v>27.6229525862069</v>
      </c>
      <c r="F28" s="14" t="n">
        <f aca="false">F25</f>
        <v>23.2785</v>
      </c>
      <c r="G28" s="15" t="n">
        <f aca="false">G25</f>
        <v>0</v>
      </c>
    </row>
    <row r="29" customFormat="false" ht="15" hidden="false" customHeight="false" outlineLevel="0" collapsed="false">
      <c r="B29" s="2" t="n">
        <f aca="false">SUM(C25,D25)</f>
        <v>54.243</v>
      </c>
    </row>
    <row r="30" s="14" customFormat="true" ht="15" hidden="false" customHeight="false" outlineLevel="0" collapsed="false">
      <c r="A30" s="14" t="s">
        <v>20</v>
      </c>
      <c r="B30" s="14" t="n">
        <f aca="false">B25*B28/B29</f>
        <v>1.02060726729716</v>
      </c>
      <c r="E30" s="14" t="n">
        <f aca="false">E28*B28/B29</f>
        <v>0.509244558490624</v>
      </c>
      <c r="F30" s="14" t="n">
        <f aca="false">F28*B28/B29</f>
        <v>0.429152148664344</v>
      </c>
      <c r="G30" s="6" t="n">
        <f aca="false">G25*B28/B29</f>
        <v>0</v>
      </c>
      <c r="H30" s="6" t="n">
        <f aca="false">H25*B28/B29</f>
        <v>0.515808491418248</v>
      </c>
      <c r="I30" s="6" t="n">
        <f aca="false">I25*B28/B29</f>
        <v>0.00168869715908043</v>
      </c>
      <c r="J30" s="6" t="n">
        <f aca="false">J25*B28/B29</f>
        <v>0.026270670869974</v>
      </c>
    </row>
    <row r="31" customFormat="false" ht="15" hidden="false" customHeight="false" outlineLevel="0" collapsed="false">
      <c r="B31" s="2" t="n">
        <f aca="false">SUM(C30:G30)</f>
        <v>0.938396707154968</v>
      </c>
    </row>
    <row r="36" customFormat="false" ht="15" hidden="false" customHeight="false" outlineLevel="0" collapsed="false">
      <c r="A36" s="1" t="s">
        <v>21</v>
      </c>
    </row>
    <row r="37" customFormat="false" ht="15" hidden="false" customHeight="false" outlineLevel="0" collapsed="false">
      <c r="F37" s="6"/>
    </row>
    <row r="38" customFormat="false" ht="15" hidden="false" customHeight="false" outlineLevel="0" collapsed="false">
      <c r="F38" s="6"/>
    </row>
    <row r="45" customFormat="false" ht="15" hidden="false" customHeight="false" outlineLevel="0" collapsed="false">
      <c r="B45" s="2" t="s">
        <v>22</v>
      </c>
    </row>
    <row r="46" customFormat="false" ht="15" hidden="false" customHeight="false" outlineLevel="0" collapsed="false">
      <c r="B46" s="2" t="s">
        <v>23</v>
      </c>
    </row>
    <row r="47" customFormat="false" ht="15" hidden="false" customHeight="false" outlineLevel="0" collapsed="false">
      <c r="B47" s="2" t="s">
        <v>24</v>
      </c>
    </row>
    <row r="49" customFormat="false" ht="15" hidden="false" customHeight="false" outlineLevel="0" collapsed="false">
      <c r="B49" s="2" t="s">
        <v>25</v>
      </c>
    </row>
    <row r="52" customFormat="false" ht="15" hidden="false" customHeight="false" outlineLevel="0" collapsed="false">
      <c r="B52" s="2" t="s">
        <v>26</v>
      </c>
    </row>
    <row r="55" customFormat="false" ht="15" hidden="false" customHeight="false" outlineLevel="0" collapsed="false">
      <c r="B55" s="2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B19" activeCellId="0" sqref="B19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20.71"/>
    <col collapsed="false" customWidth="true" hidden="false" outlineLevel="0" max="3" min="3" style="2" width="17.71"/>
    <col collapsed="false" customWidth="true" hidden="false" outlineLevel="0" max="4" min="4" style="2" width="14.86"/>
    <col collapsed="false" customWidth="true" hidden="false" outlineLevel="0" max="5" min="5" style="2" width="15.43"/>
    <col collapsed="false" customWidth="true" hidden="false" outlineLevel="0" max="6" min="6" style="2" width="25.14"/>
    <col collapsed="false" customWidth="true" hidden="false" outlineLevel="0" max="7" min="7" style="2" width="19.43"/>
    <col collapsed="false" customWidth="true" hidden="false" outlineLevel="0" max="9" min="9" style="2" width="22.28"/>
  </cols>
  <sheetData>
    <row r="1" customFormat="false" ht="15" hidden="false" customHeight="false" outlineLevel="0" collapsed="false">
      <c r="A1" s="1" t="s">
        <v>0</v>
      </c>
      <c r="B1" s="3" t="s">
        <v>28</v>
      </c>
      <c r="C1" s="3" t="s">
        <v>1</v>
      </c>
      <c r="D1" s="3" t="s">
        <v>2</v>
      </c>
      <c r="E1" s="3" t="s">
        <v>29</v>
      </c>
      <c r="F1" s="3" t="s">
        <v>7</v>
      </c>
      <c r="G1" s="2" t="s">
        <v>8</v>
      </c>
      <c r="H1" s="2" t="s">
        <v>9</v>
      </c>
      <c r="I1" s="4"/>
      <c r="J1" s="4"/>
      <c r="K1" s="4"/>
      <c r="L1" s="4"/>
    </row>
    <row r="2" customFormat="false" ht="15" hidden="false" customHeight="false" outlineLevel="0" collapsed="false">
      <c r="A2" s="1" t="s">
        <v>10</v>
      </c>
      <c r="B2" s="2" t="n">
        <v>16.438</v>
      </c>
      <c r="C2" s="2" t="n">
        <v>1.2915</v>
      </c>
      <c r="D2" s="2" t="n">
        <v>0</v>
      </c>
      <c r="E2" s="2" t="n">
        <v>43.632</v>
      </c>
      <c r="F2" s="2" t="n">
        <v>0</v>
      </c>
      <c r="G2" s="2" t="n">
        <v>0</v>
      </c>
      <c r="H2" s="16" t="n">
        <v>0.127</v>
      </c>
    </row>
    <row r="3" customFormat="false" ht="15" hidden="false" customHeight="false" outlineLevel="0" collapsed="false">
      <c r="A3" s="1" t="s">
        <v>11</v>
      </c>
      <c r="B3" s="2" t="n">
        <v>18.6182</v>
      </c>
      <c r="C3" s="2" t="n">
        <v>1.3741</v>
      </c>
      <c r="D3" s="2" t="n">
        <v>0</v>
      </c>
      <c r="E3" s="2" t="n">
        <v>54.5012</v>
      </c>
      <c r="F3" s="2" t="n">
        <v>0</v>
      </c>
      <c r="G3" s="2" t="n">
        <v>0</v>
      </c>
      <c r="H3" s="2" t="n">
        <v>0.123</v>
      </c>
    </row>
    <row r="4" customFormat="false" ht="15" hidden="false" customHeight="false" outlineLevel="0" collapsed="false">
      <c r="A4" s="1" t="s">
        <v>12</v>
      </c>
      <c r="B4" s="3"/>
      <c r="C4" s="3"/>
      <c r="E4" s="3"/>
      <c r="G4" s="5"/>
      <c r="H4" s="3"/>
      <c r="I4" s="3"/>
      <c r="K4" s="3"/>
      <c r="L4" s="3"/>
    </row>
    <row r="5" customFormat="false" ht="15" hidden="false" customHeight="false" outlineLevel="0" collapsed="false">
      <c r="B5" s="2" t="n">
        <f aca="false">B2*4</f>
        <v>65.752</v>
      </c>
      <c r="C5" s="2" t="n">
        <f aca="false">C2*2</f>
        <v>2.583</v>
      </c>
      <c r="D5" s="2" t="n">
        <f aca="false">D2*4</f>
        <v>0</v>
      </c>
      <c r="E5" s="2" t="n">
        <f aca="false">E2*1</f>
        <v>43.632</v>
      </c>
      <c r="F5" s="2" t="n">
        <f aca="false">F2*1</f>
        <v>0</v>
      </c>
      <c r="G5" s="2" t="n">
        <f aca="false">G2*4</f>
        <v>0</v>
      </c>
      <c r="H5" s="6" t="n">
        <f aca="false">H2*0.38*0.45/12*1000</f>
        <v>1.80975</v>
      </c>
    </row>
    <row r="6" customFormat="false" ht="15" hidden="false" customHeight="false" outlineLevel="0" collapsed="false">
      <c r="A6" s="1" t="s">
        <v>13</v>
      </c>
      <c r="B6" s="2" t="n">
        <f aca="false">B3*4</f>
        <v>74.4728</v>
      </c>
      <c r="C6" s="2" t="n">
        <f aca="false">C3*2</f>
        <v>2.7482</v>
      </c>
      <c r="D6" s="2" t="n">
        <f aca="false">D3*4</f>
        <v>0</v>
      </c>
      <c r="E6" s="2" t="n">
        <f aca="false">E3*1</f>
        <v>54.5012</v>
      </c>
      <c r="F6" s="2" t="n">
        <f aca="false">F3*1</f>
        <v>0</v>
      </c>
      <c r="G6" s="2" t="n">
        <f aca="false">G3*4</f>
        <v>0</v>
      </c>
      <c r="H6" s="6" t="n">
        <f aca="false">H3*0.38*0.45/12*1000</f>
        <v>1.75275</v>
      </c>
    </row>
    <row r="7" customFormat="false" ht="15" hidden="false" customHeight="false" outlineLevel="0" collapsed="false">
      <c r="B7" s="3"/>
      <c r="C7" s="3"/>
      <c r="E7" s="3"/>
      <c r="G7" s="5"/>
      <c r="H7" s="3"/>
      <c r="I7" s="3"/>
      <c r="K7" s="3"/>
      <c r="L7" s="3"/>
    </row>
    <row r="8" customFormat="false" ht="15" hidden="false" customHeight="false" outlineLevel="0" collapsed="false">
      <c r="A8" s="1" t="s">
        <v>14</v>
      </c>
      <c r="B8" s="7" t="n">
        <f aca="false">AVERAGE(B5:B7)</f>
        <v>70.1124</v>
      </c>
      <c r="C8" s="7" t="n">
        <f aca="false">AVERAGE(C5:C7)</f>
        <v>2.6656</v>
      </c>
      <c r="D8" s="7" t="n">
        <f aca="false">AVERAGE(D5:D7)</f>
        <v>0</v>
      </c>
      <c r="E8" s="7" t="n">
        <f aca="false">AVERAGE(E5:E7)</f>
        <v>49.0666</v>
      </c>
      <c r="F8" s="7" t="n">
        <f aca="false">AVERAGE(F5:F7)</f>
        <v>0</v>
      </c>
      <c r="G8" s="8" t="n">
        <f aca="false">AVERAGE(G5:G7)</f>
        <v>0</v>
      </c>
      <c r="H8" s="7"/>
      <c r="I8" s="7"/>
      <c r="K8" s="7"/>
      <c r="L8" s="7"/>
    </row>
    <row r="9" customFormat="false" ht="15" hidden="false" customHeight="false" outlineLevel="0" collapsed="false">
      <c r="A9" s="1" t="s">
        <v>10</v>
      </c>
      <c r="B9" s="2" t="n">
        <v>14.3565</v>
      </c>
      <c r="C9" s="2" t="n">
        <v>27.7764</v>
      </c>
      <c r="D9" s="2" t="n">
        <v>3.27</v>
      </c>
      <c r="E9" s="2" t="n">
        <v>57.7501</v>
      </c>
      <c r="F9" s="2" t="n">
        <v>26.7757</v>
      </c>
      <c r="G9" s="2" t="n">
        <v>0</v>
      </c>
      <c r="H9" s="2" t="n">
        <v>0.154</v>
      </c>
    </row>
    <row r="10" customFormat="false" ht="15" hidden="false" customHeight="false" outlineLevel="0" collapsed="false">
      <c r="A10" s="1" t="s">
        <v>11</v>
      </c>
      <c r="B10" s="2" t="n">
        <v>12.4214</v>
      </c>
      <c r="C10" s="2" t="n">
        <v>27.403</v>
      </c>
      <c r="D10" s="2" t="n">
        <v>2.9902</v>
      </c>
      <c r="E10" s="2" t="n">
        <v>45.7763</v>
      </c>
      <c r="F10" s="2" t="n">
        <v>20.1061</v>
      </c>
      <c r="G10" s="2" t="n">
        <v>0</v>
      </c>
      <c r="H10" s="2" t="n">
        <v>0.196</v>
      </c>
    </row>
    <row r="11" customFormat="false" ht="15" hidden="false" customHeight="false" outlineLevel="0" collapsed="false">
      <c r="A11" s="1" t="s">
        <v>15</v>
      </c>
    </row>
    <row r="12" customFormat="false" ht="15" hidden="false" customHeight="false" outlineLevel="0" collapsed="false">
      <c r="B12" s="2" t="n">
        <f aca="false">B9*4</f>
        <v>57.426</v>
      </c>
      <c r="C12" s="2" t="n">
        <f aca="false">C9*2</f>
        <v>55.5528</v>
      </c>
      <c r="D12" s="2" t="n">
        <f aca="false">D9*4</f>
        <v>13.08</v>
      </c>
      <c r="E12" s="2" t="n">
        <f aca="false">E9*1</f>
        <v>57.7501</v>
      </c>
      <c r="F12" s="2" t="n">
        <f aca="false">F9*1</f>
        <v>26.7757</v>
      </c>
      <c r="G12" s="6" t="n">
        <f aca="false">G9*0.38*0.45/12*1000</f>
        <v>0</v>
      </c>
      <c r="H12" s="6" t="n">
        <f aca="false">H9*0.38*0.45/12*1000</f>
        <v>2.1945</v>
      </c>
    </row>
    <row r="13" customFormat="false" ht="15" hidden="false" customHeight="false" outlineLevel="0" collapsed="false">
      <c r="A13" s="1" t="s">
        <v>13</v>
      </c>
      <c r="B13" s="2" t="n">
        <f aca="false">B10*4</f>
        <v>49.6856</v>
      </c>
      <c r="C13" s="2" t="n">
        <f aca="false">C10*2</f>
        <v>54.806</v>
      </c>
      <c r="D13" s="2" t="n">
        <f aca="false">D10*4</f>
        <v>11.9608</v>
      </c>
      <c r="E13" s="2" t="n">
        <f aca="false">E10*1</f>
        <v>45.7763</v>
      </c>
      <c r="F13" s="2" t="n">
        <f aca="false">F10*1</f>
        <v>20.1061</v>
      </c>
      <c r="G13" s="2" t="n">
        <f aca="false">G10*4</f>
        <v>0</v>
      </c>
      <c r="H13" s="6" t="n">
        <f aca="false">H10*0.38*0.45/12*1000</f>
        <v>2.793</v>
      </c>
    </row>
    <row r="14" customFormat="false" ht="15" hidden="false" customHeight="false" outlineLevel="0" collapsed="false">
      <c r="B14" s="3"/>
      <c r="C14" s="3"/>
      <c r="E14" s="3"/>
      <c r="G14" s="5"/>
      <c r="H14" s="3"/>
      <c r="I14" s="3"/>
      <c r="K14" s="3"/>
      <c r="L14" s="3"/>
    </row>
    <row r="15" customFormat="false" ht="15" hidden="false" customHeight="false" outlineLevel="0" collapsed="false">
      <c r="A15" s="1" t="s">
        <v>14</v>
      </c>
      <c r="B15" s="9" t="n">
        <f aca="false">AVERAGE(B12:B14)</f>
        <v>53.5558</v>
      </c>
      <c r="C15" s="9" t="n">
        <f aca="false">AVERAGE(C12:C14)</f>
        <v>55.1794</v>
      </c>
      <c r="D15" s="9" t="n">
        <f aca="false">AVERAGE(D12:D14)</f>
        <v>12.5204</v>
      </c>
      <c r="E15" s="9" t="n">
        <f aca="false">AVERAGE(E12:E14)</f>
        <v>51.7632</v>
      </c>
      <c r="F15" s="9" t="n">
        <f aca="false">AVERAGE(F12:F14)</f>
        <v>23.4409</v>
      </c>
      <c r="G15" s="10" t="n">
        <f aca="false">AVERAGE(G12:G14)</f>
        <v>0</v>
      </c>
      <c r="H15" s="9"/>
      <c r="I15" s="9"/>
      <c r="K15" s="9"/>
      <c r="L15" s="9"/>
    </row>
    <row r="16" customFormat="false" ht="15" hidden="false" customHeight="false" outlineLevel="0" collapsed="false">
      <c r="G16" s="6"/>
    </row>
    <row r="17" customFormat="false" ht="15" hidden="false" customHeight="false" outlineLevel="0" collapsed="false">
      <c r="G17" s="6"/>
      <c r="I17" s="11"/>
      <c r="K17" s="11"/>
      <c r="L17" s="11"/>
    </row>
    <row r="18" customFormat="false" ht="15" hidden="false" customHeight="false" outlineLevel="0" collapsed="false">
      <c r="A18" s="1" t="s">
        <v>16</v>
      </c>
      <c r="B18" s="2" t="s">
        <v>30</v>
      </c>
      <c r="G18" s="6"/>
    </row>
    <row r="19" customFormat="false" ht="15" hidden="false" customHeight="false" outlineLevel="0" collapsed="false">
      <c r="G19" s="6"/>
    </row>
    <row r="20" customFormat="false" ht="15" hidden="false" customHeight="false" outlineLevel="0" collapsed="false">
      <c r="A20" s="1" t="s">
        <v>18</v>
      </c>
      <c r="B20" s="12" t="n">
        <f aca="false">_xlfn.STDEV.P(B12:B14)</f>
        <v>3.8702</v>
      </c>
      <c r="C20" s="12" t="n">
        <f aca="false">_xlfn.STDEV.P(C22)</f>
        <v>0</v>
      </c>
      <c r="D20" s="12" t="n">
        <f aca="false">_xlfn.STDEV.P(D22)</f>
        <v>0</v>
      </c>
      <c r="E20" s="12" t="n">
        <f aca="false">_xlfn.STDEV.P(E22)</f>
        <v>0</v>
      </c>
      <c r="F20" s="12" t="n">
        <f aca="false">_xlfn.STDEV.P(F22)</f>
        <v>0</v>
      </c>
      <c r="G20" s="12" t="n">
        <f aca="false">_xlfn.STDEV.P(G22)</f>
        <v>0</v>
      </c>
      <c r="H20" s="12"/>
      <c r="I20" s="12"/>
      <c r="K20" s="12"/>
      <c r="L20" s="12"/>
    </row>
    <row r="21" customFormat="false" ht="15" hidden="false" customHeight="false" outlineLevel="0" collapsed="false">
      <c r="A21" s="1" t="s">
        <v>19</v>
      </c>
      <c r="C21" s="2" t="n">
        <f aca="false">C20*1/$B$25</f>
        <v>0</v>
      </c>
      <c r="E21" s="2" t="n">
        <f aca="false">E20*1/$B$25</f>
        <v>0</v>
      </c>
      <c r="G21" s="2" t="n">
        <f aca="false">G20*1/$B$25</f>
        <v>0</v>
      </c>
    </row>
    <row r="22" customFormat="false" ht="15" hidden="false" customHeight="false" outlineLevel="0" collapsed="false">
      <c r="B22" s="2" t="n">
        <f aca="false">B5-B12</f>
        <v>8.32599999999999</v>
      </c>
      <c r="C22" s="2" t="n">
        <f aca="false">C12-C5</f>
        <v>52.9698</v>
      </c>
      <c r="D22" s="2" t="n">
        <f aca="false">D12-D5</f>
        <v>13.08</v>
      </c>
      <c r="E22" s="2" t="n">
        <f aca="false">E12-E5</f>
        <v>14.1181</v>
      </c>
      <c r="F22" s="2" t="n">
        <f aca="false">F12-F5</f>
        <v>26.7757</v>
      </c>
      <c r="G22" s="2" t="n">
        <f aca="false">G12-G5</f>
        <v>0</v>
      </c>
      <c r="H22" s="2" t="n">
        <f aca="false">H12-H5</f>
        <v>0.38475</v>
      </c>
    </row>
    <row r="23" customFormat="false" ht="15" hidden="false" customHeight="false" outlineLevel="0" collapsed="false">
      <c r="B23" s="2" t="n">
        <f aca="false">B6-B13</f>
        <v>24.7872</v>
      </c>
      <c r="C23" s="2" t="n">
        <f aca="false">C13-C6</f>
        <v>52.0578</v>
      </c>
      <c r="D23" s="2" t="n">
        <f aca="false">D13-D6</f>
        <v>11.9608</v>
      </c>
      <c r="E23" s="2" t="n">
        <f aca="false">E13-E6</f>
        <v>-8.7249</v>
      </c>
      <c r="F23" s="2" t="n">
        <f aca="false">F13-F6</f>
        <v>20.1061</v>
      </c>
      <c r="G23" s="2" t="n">
        <f aca="false">G13-G6</f>
        <v>0</v>
      </c>
      <c r="H23" s="2" t="n">
        <f aca="false">H13-H6</f>
        <v>1.04025</v>
      </c>
    </row>
    <row r="24" customFormat="false" ht="15" hidden="false" customHeight="false" outlineLevel="0" collapsed="false">
      <c r="B24" s="3"/>
      <c r="C24" s="3"/>
      <c r="E24" s="3"/>
      <c r="G24" s="5"/>
      <c r="H24" s="3"/>
      <c r="I24" s="3"/>
      <c r="K24" s="3"/>
      <c r="L24" s="3"/>
    </row>
    <row r="25" customFormat="false" ht="15" hidden="false" customHeight="false" outlineLevel="0" collapsed="false">
      <c r="B25" s="13" t="n">
        <f aca="false">AVERAGE(B22:B24)</f>
        <v>16.5566</v>
      </c>
      <c r="C25" s="2" t="n">
        <f aca="false">AVERAGE(C22:C24)</f>
        <v>52.5138</v>
      </c>
      <c r="D25" s="2" t="n">
        <f aca="false">AVERAGE(D22:D24)</f>
        <v>12.5204</v>
      </c>
      <c r="E25" s="2" t="n">
        <f aca="false">AVERAGE(E22:E24)</f>
        <v>2.6966</v>
      </c>
      <c r="F25" s="2" t="n">
        <f aca="false">AVERAGE(F22:F24)</f>
        <v>23.4409</v>
      </c>
      <c r="G25" s="6" t="n">
        <f aca="false">AVERAGE(G22:G24)</f>
        <v>0</v>
      </c>
      <c r="H25" s="6" t="n">
        <f aca="false">AVERAGE(H22:H24)</f>
        <v>0.7125</v>
      </c>
    </row>
    <row r="26" customFormat="false" ht="15" hidden="false" customHeight="false" outlineLevel="0" collapsed="false">
      <c r="G26" s="6"/>
    </row>
    <row r="28" customFormat="false" ht="15" hidden="false" customHeight="false" outlineLevel="0" collapsed="false">
      <c r="B28" s="2" t="n">
        <v>1</v>
      </c>
      <c r="C28" s="14" t="n">
        <f aca="false">C25</f>
        <v>52.5138</v>
      </c>
      <c r="D28" s="14" t="n">
        <f aca="false">D25</f>
        <v>12.5204</v>
      </c>
      <c r="E28" s="14" t="n">
        <f aca="false">E25</f>
        <v>2.6966</v>
      </c>
      <c r="F28" s="14" t="n">
        <f aca="false">F25</f>
        <v>23.4409</v>
      </c>
      <c r="G28" s="15" t="n">
        <f aca="false">G25</f>
        <v>0</v>
      </c>
      <c r="H28" s="15" t="n">
        <f aca="false">H25</f>
        <v>0.7125</v>
      </c>
    </row>
    <row r="29" customFormat="false" ht="15" hidden="false" customHeight="false" outlineLevel="0" collapsed="false">
      <c r="B29" s="2" t="n">
        <f aca="false">SUM(B25,E25)</f>
        <v>19.2532</v>
      </c>
    </row>
    <row r="30" s="14" customFormat="true" ht="15" hidden="false" customHeight="false" outlineLevel="0" collapsed="false">
      <c r="A30" s="14" t="s">
        <v>20</v>
      </c>
      <c r="C30" s="14" t="n">
        <f aca="false">C28*B28/B29</f>
        <v>2.72753620177425</v>
      </c>
      <c r="D30" s="14" t="n">
        <f aca="false">D28*B28/B29</f>
        <v>0.650302287411963</v>
      </c>
      <c r="F30" s="14" t="n">
        <f aca="false">F28*B28/B29</f>
        <v>1.2175067001849</v>
      </c>
      <c r="G30" s="6" t="n">
        <f aca="false">G25*B28/B29</f>
        <v>0</v>
      </c>
      <c r="H30" s="6" t="n">
        <f aca="false">H25*B28/B29</f>
        <v>0.0370068352273908</v>
      </c>
    </row>
    <row r="31" customFormat="false" ht="15" hidden="false" customHeight="false" outlineLevel="0" collapsed="false">
      <c r="B31" s="2" t="n">
        <f aca="false">SUM(C30:G30)</f>
        <v>4.59534518937112</v>
      </c>
      <c r="F31" s="6"/>
    </row>
    <row r="36" customFormat="false" ht="15" hidden="false" customHeight="false" outlineLevel="0" collapsed="false">
      <c r="A36" s="1" t="s">
        <v>21</v>
      </c>
    </row>
    <row r="37" customFormat="false" ht="15" hidden="false" customHeight="false" outlineLevel="0" collapsed="false">
      <c r="F37" s="6"/>
    </row>
    <row r="38" customFormat="false" ht="15" hidden="false" customHeight="false" outlineLevel="0" collapsed="false">
      <c r="F38" s="6"/>
    </row>
    <row r="45" customFormat="false" ht="15" hidden="false" customHeight="false" outlineLevel="0" collapsed="false">
      <c r="B45" s="2" t="s">
        <v>22</v>
      </c>
    </row>
    <row r="46" customFormat="false" ht="15" hidden="false" customHeight="false" outlineLevel="0" collapsed="false">
      <c r="B46" s="2" t="s">
        <v>23</v>
      </c>
    </row>
    <row r="47" customFormat="false" ht="15" hidden="false" customHeight="false" outlineLevel="0" collapsed="false">
      <c r="B47" s="2" t="s">
        <v>24</v>
      </c>
    </row>
    <row r="49" customFormat="false" ht="15" hidden="false" customHeight="false" outlineLevel="0" collapsed="false">
      <c r="B49" s="2" t="s">
        <v>25</v>
      </c>
    </row>
    <row r="52" customFormat="false" ht="15" hidden="false" customHeight="false" outlineLevel="0" collapsed="false">
      <c r="B52" s="2" t="s">
        <v>26</v>
      </c>
    </row>
    <row r="55" customFormat="false" ht="15" hidden="false" customHeight="false" outlineLevel="0" collapsed="false">
      <c r="B55" s="2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B25" activeCellId="0" sqref="B25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20.71"/>
    <col collapsed="false" customWidth="true" hidden="false" outlineLevel="0" max="3" min="3" style="2" width="17.71"/>
    <col collapsed="false" customWidth="true" hidden="false" outlineLevel="0" max="4" min="4" style="2" width="14.86"/>
    <col collapsed="false" customWidth="true" hidden="false" outlineLevel="0" max="5" min="5" style="2" width="15.43"/>
    <col collapsed="false" customWidth="true" hidden="false" outlineLevel="0" max="6" min="6" style="2" width="25.14"/>
    <col collapsed="false" customWidth="true" hidden="false" outlineLevel="0" max="7" min="7" style="2" width="19.43"/>
    <col collapsed="false" customWidth="true" hidden="false" outlineLevel="0" max="9" min="9" style="2" width="22.28"/>
  </cols>
  <sheetData>
    <row r="1" customFormat="false" ht="15" hidden="false" customHeight="false" outlineLevel="0" collapsed="false">
      <c r="A1" s="1" t="s">
        <v>0</v>
      </c>
      <c r="B1" s="4" t="s">
        <v>28</v>
      </c>
      <c r="C1" s="4" t="s">
        <v>1</v>
      </c>
      <c r="D1" s="6" t="s">
        <v>7</v>
      </c>
      <c r="E1" s="4" t="s">
        <v>2</v>
      </c>
      <c r="F1" s="4" t="s">
        <v>8</v>
      </c>
      <c r="G1" s="17" t="s">
        <v>9</v>
      </c>
      <c r="H1" s="4"/>
      <c r="I1" s="4"/>
      <c r="J1" s="4"/>
      <c r="K1" s="4"/>
      <c r="L1" s="4"/>
    </row>
    <row r="2" customFormat="false" ht="15" hidden="false" customHeight="false" outlineLevel="0" collapsed="false">
      <c r="A2" s="1" t="s">
        <v>10</v>
      </c>
      <c r="B2" s="2" t="n">
        <v>19.7838</v>
      </c>
      <c r="C2" s="2" t="n">
        <v>1.4255</v>
      </c>
      <c r="D2" s="2" t="n">
        <v>0</v>
      </c>
      <c r="E2" s="2" t="n">
        <v>0</v>
      </c>
      <c r="F2" s="2" t="n">
        <v>0</v>
      </c>
      <c r="G2" s="16" t="n">
        <v>0.141</v>
      </c>
    </row>
    <row r="3" customFormat="false" ht="15" hidden="false" customHeight="false" outlineLevel="0" collapsed="false">
      <c r="A3" s="1" t="s">
        <v>11</v>
      </c>
      <c r="G3" s="6"/>
    </row>
    <row r="4" customFormat="false" ht="15" hidden="false" customHeight="false" outlineLevel="0" collapsed="false">
      <c r="A4" s="1" t="s">
        <v>12</v>
      </c>
      <c r="B4" s="3"/>
      <c r="C4" s="3"/>
      <c r="E4" s="3"/>
      <c r="G4" s="5"/>
      <c r="H4" s="3"/>
      <c r="I4" s="3"/>
      <c r="K4" s="3"/>
      <c r="L4" s="3"/>
    </row>
    <row r="5" customFormat="false" ht="15" hidden="false" customHeight="false" outlineLevel="0" collapsed="false">
      <c r="B5" s="2" t="n">
        <f aca="false">B2*4</f>
        <v>79.1352</v>
      </c>
      <c r="C5" s="2" t="n">
        <f aca="false">C2*2</f>
        <v>2.851</v>
      </c>
      <c r="D5" s="2" t="n">
        <f aca="false">D2*41</f>
        <v>0</v>
      </c>
      <c r="E5" s="2" t="n">
        <f aca="false">E2*4</f>
        <v>0</v>
      </c>
      <c r="F5" s="2" t="n">
        <f aca="false">F2*4</f>
        <v>0</v>
      </c>
      <c r="G5" s="6" t="n">
        <f aca="false">G2*0.38*0.45/12*1000</f>
        <v>2.00925</v>
      </c>
    </row>
    <row r="6" customFormat="false" ht="15" hidden="false" customHeight="false" outlineLevel="0" collapsed="false">
      <c r="A6" s="1" t="s">
        <v>13</v>
      </c>
      <c r="G6" s="6"/>
    </row>
    <row r="7" customFormat="false" ht="15" hidden="false" customHeight="false" outlineLevel="0" collapsed="false">
      <c r="B7" s="3"/>
      <c r="C7" s="3"/>
      <c r="E7" s="3"/>
      <c r="G7" s="5"/>
      <c r="H7" s="3"/>
      <c r="I7" s="3"/>
      <c r="K7" s="3"/>
      <c r="L7" s="3"/>
    </row>
    <row r="8" customFormat="false" ht="15" hidden="false" customHeight="false" outlineLevel="0" collapsed="false">
      <c r="A8" s="1" t="s">
        <v>14</v>
      </c>
      <c r="B8" s="7" t="n">
        <f aca="false">AVERAGE(B5:B7)</f>
        <v>79.1352</v>
      </c>
      <c r="C8" s="7" t="n">
        <f aca="false">AVERAGE(C5:C7)</f>
        <v>2.851</v>
      </c>
      <c r="D8" s="7" t="n">
        <f aca="false">AVERAGE(D5:D7)</f>
        <v>0</v>
      </c>
      <c r="E8" s="7" t="n">
        <f aca="false">AVERAGE(E5:E7)</f>
        <v>0</v>
      </c>
      <c r="F8" s="7" t="n">
        <f aca="false">AVERAGE(F5:F7)</f>
        <v>0</v>
      </c>
      <c r="G8" s="8" t="n">
        <f aca="false">AVERAGE(G5:G7)</f>
        <v>2.00925</v>
      </c>
      <c r="H8" s="7"/>
      <c r="I8" s="7"/>
      <c r="K8" s="7"/>
      <c r="L8" s="7"/>
    </row>
    <row r="9" customFormat="false" ht="15" hidden="false" customHeight="false" outlineLevel="0" collapsed="false">
      <c r="A9" s="1" t="s">
        <v>10</v>
      </c>
      <c r="B9" s="2" t="n">
        <v>14.5384</v>
      </c>
      <c r="C9" s="2" t="n">
        <v>29.3939</v>
      </c>
      <c r="D9" s="2" t="n">
        <v>25.6201</v>
      </c>
      <c r="E9" s="2" t="n">
        <v>3.8719</v>
      </c>
      <c r="F9" s="2" t="n">
        <v>0.0028</v>
      </c>
      <c r="G9" s="2" t="n">
        <v>0.24</v>
      </c>
    </row>
    <row r="10" customFormat="false" ht="15" hidden="false" customHeight="false" outlineLevel="0" collapsed="false">
      <c r="A10" s="1" t="s">
        <v>11</v>
      </c>
    </row>
    <row r="11" customFormat="false" ht="15" hidden="false" customHeight="false" outlineLevel="0" collapsed="false">
      <c r="A11" s="1" t="s">
        <v>15</v>
      </c>
    </row>
    <row r="12" customFormat="false" ht="15" hidden="false" customHeight="false" outlineLevel="0" collapsed="false">
      <c r="B12" s="2" t="n">
        <f aca="false">B9*4</f>
        <v>58.1536</v>
      </c>
      <c r="C12" s="2" t="n">
        <f aca="false">C9*2</f>
        <v>58.7878</v>
      </c>
      <c r="D12" s="2" t="n">
        <f aca="false">D9*1</f>
        <v>25.6201</v>
      </c>
      <c r="E12" s="2" t="n">
        <f aca="false">E9*4</f>
        <v>15.4876</v>
      </c>
      <c r="F12" s="2" t="n">
        <f aca="false">F9*4</f>
        <v>0.0112</v>
      </c>
      <c r="G12" s="6" t="n">
        <f aca="false">G9*0.38*0.45/12*1000</f>
        <v>3.42</v>
      </c>
    </row>
    <row r="13" customFormat="false" ht="15" hidden="false" customHeight="false" outlineLevel="0" collapsed="false">
      <c r="A13" s="1" t="s">
        <v>13</v>
      </c>
      <c r="G13" s="6"/>
    </row>
    <row r="14" customFormat="false" ht="15" hidden="false" customHeight="false" outlineLevel="0" collapsed="false">
      <c r="B14" s="3"/>
      <c r="C14" s="3"/>
      <c r="E14" s="3"/>
      <c r="G14" s="5"/>
      <c r="H14" s="3"/>
      <c r="I14" s="3"/>
      <c r="K14" s="3"/>
      <c r="L14" s="3"/>
    </row>
    <row r="15" customFormat="false" ht="15" hidden="false" customHeight="false" outlineLevel="0" collapsed="false">
      <c r="A15" s="1" t="s">
        <v>14</v>
      </c>
      <c r="B15" s="9" t="n">
        <f aca="false">AVERAGE(B12:B14)</f>
        <v>58.1536</v>
      </c>
      <c r="C15" s="9" t="n">
        <f aca="false">AVERAGE(C12:C14)</f>
        <v>58.7878</v>
      </c>
      <c r="D15" s="9" t="n">
        <f aca="false">AVERAGE(D12:D14)</f>
        <v>25.6201</v>
      </c>
      <c r="E15" s="9" t="n">
        <f aca="false">AVERAGE(E12:E14)</f>
        <v>15.4876</v>
      </c>
      <c r="F15" s="9" t="n">
        <f aca="false">AVERAGE(F12:F14)</f>
        <v>0.0112</v>
      </c>
      <c r="G15" s="10" t="n">
        <f aca="false">AVERAGE(G12:G14)</f>
        <v>3.42</v>
      </c>
      <c r="H15" s="9"/>
      <c r="I15" s="9"/>
      <c r="K15" s="9"/>
      <c r="L15" s="9"/>
    </row>
    <row r="16" customFormat="false" ht="15" hidden="false" customHeight="false" outlineLevel="0" collapsed="false">
      <c r="G16" s="6"/>
    </row>
    <row r="17" customFormat="false" ht="15" hidden="false" customHeight="false" outlineLevel="0" collapsed="false">
      <c r="G17" s="6"/>
      <c r="I17" s="11"/>
      <c r="K17" s="11"/>
      <c r="L17" s="11"/>
    </row>
    <row r="18" customFormat="false" ht="15" hidden="false" customHeight="false" outlineLevel="0" collapsed="false">
      <c r="A18" s="1" t="s">
        <v>16</v>
      </c>
      <c r="B18" s="2" t="s">
        <v>31</v>
      </c>
      <c r="G18" s="6"/>
    </row>
    <row r="19" customFormat="false" ht="15" hidden="false" customHeight="false" outlineLevel="0" collapsed="false">
      <c r="G19" s="6"/>
    </row>
    <row r="20" customFormat="false" ht="15" hidden="false" customHeight="false" outlineLevel="0" collapsed="false">
      <c r="A20" s="1" t="s">
        <v>18</v>
      </c>
      <c r="B20" s="12" t="n">
        <f aca="false">_xlfn.STDEV.P(B12:B14)</f>
        <v>0</v>
      </c>
      <c r="C20" s="12" t="n">
        <f aca="false">_xlfn.STDEV.P(C22)</f>
        <v>0</v>
      </c>
      <c r="D20" s="12" t="n">
        <f aca="false">_xlfn.STDEV.P(D22)</f>
        <v>0</v>
      </c>
      <c r="E20" s="12" t="n">
        <f aca="false">_xlfn.STDEV.P(E22)</f>
        <v>0</v>
      </c>
      <c r="F20" s="12" t="n">
        <f aca="false">_xlfn.STDEV.P(F22)</f>
        <v>0</v>
      </c>
      <c r="G20" s="12" t="n">
        <f aca="false">_xlfn.STDEV.P(G22)</f>
        <v>0</v>
      </c>
      <c r="H20" s="12"/>
      <c r="I20" s="12"/>
      <c r="K20" s="12"/>
      <c r="L20" s="12"/>
    </row>
    <row r="21" customFormat="false" ht="15" hidden="false" customHeight="false" outlineLevel="0" collapsed="false">
      <c r="A21" s="1" t="s">
        <v>19</v>
      </c>
      <c r="C21" s="2" t="n">
        <f aca="false">C20*1/$B$25</f>
        <v>0</v>
      </c>
      <c r="E21" s="2" t="n">
        <f aca="false">E20*1/$B$25</f>
        <v>0</v>
      </c>
      <c r="G21" s="2" t="n">
        <f aca="false">G20*1/$B$25</f>
        <v>0</v>
      </c>
    </row>
    <row r="22" customFormat="false" ht="15" hidden="false" customHeight="false" outlineLevel="0" collapsed="false">
      <c r="B22" s="2" t="n">
        <f aca="false">B5-B12</f>
        <v>20.9816</v>
      </c>
      <c r="C22" s="2" t="n">
        <f aca="false">C12-C5</f>
        <v>55.9368</v>
      </c>
      <c r="D22" s="2" t="n">
        <f aca="false">D12-D5</f>
        <v>25.6201</v>
      </c>
      <c r="E22" s="2" t="n">
        <f aca="false">E12-E5</f>
        <v>15.4876</v>
      </c>
      <c r="F22" s="2" t="n">
        <f aca="false">F12-F5</f>
        <v>0.0112</v>
      </c>
      <c r="G22" s="2" t="n">
        <f aca="false">G12-G5</f>
        <v>1.41075</v>
      </c>
    </row>
    <row r="23" customFormat="false" ht="15" hidden="false" customHeight="false" outlineLevel="0" collapsed="false">
      <c r="G23" s="6"/>
    </row>
    <row r="24" customFormat="false" ht="15" hidden="false" customHeight="false" outlineLevel="0" collapsed="false">
      <c r="B24" s="3"/>
      <c r="C24" s="3"/>
      <c r="E24" s="3"/>
      <c r="G24" s="5"/>
      <c r="H24" s="3"/>
      <c r="I24" s="3"/>
      <c r="K24" s="3"/>
      <c r="L24" s="3"/>
    </row>
    <row r="25" customFormat="false" ht="15" hidden="false" customHeight="false" outlineLevel="0" collapsed="false">
      <c r="B25" s="13" t="n">
        <f aca="false">AVERAGE(B22:B24)</f>
        <v>20.9816</v>
      </c>
      <c r="C25" s="2" t="n">
        <f aca="false">AVERAGE(C22:C24)</f>
        <v>55.9368</v>
      </c>
      <c r="D25" s="2" t="n">
        <f aca="false">AVERAGE(D22:D24)</f>
        <v>25.6201</v>
      </c>
      <c r="E25" s="2" t="n">
        <f aca="false">AVERAGE(E22:E24)</f>
        <v>15.4876</v>
      </c>
      <c r="F25" s="2" t="n">
        <f aca="false">AVERAGE(F22:F24)</f>
        <v>0.0112</v>
      </c>
      <c r="G25" s="6" t="n">
        <f aca="false">AVERAGE(G22:G24)</f>
        <v>1.41075</v>
      </c>
      <c r="H25" s="13"/>
    </row>
    <row r="26" customFormat="false" ht="15" hidden="false" customHeight="false" outlineLevel="0" collapsed="false">
      <c r="G26" s="6"/>
    </row>
    <row r="28" customFormat="false" ht="15" hidden="false" customHeight="false" outlineLevel="0" collapsed="false">
      <c r="B28" s="2" t="n">
        <v>1</v>
      </c>
      <c r="C28" s="14" t="n">
        <f aca="false">C25</f>
        <v>55.9368</v>
      </c>
      <c r="D28" s="14" t="n">
        <f aca="false">D25</f>
        <v>25.6201</v>
      </c>
      <c r="E28" s="14" t="n">
        <f aca="false">E25</f>
        <v>15.4876</v>
      </c>
      <c r="F28" s="14" t="n">
        <f aca="false">F25</f>
        <v>0.0112</v>
      </c>
      <c r="G28" s="15" t="n">
        <f aca="false">G25</f>
        <v>1.41075</v>
      </c>
    </row>
    <row r="29" customFormat="false" ht="15" hidden="false" customHeight="false" outlineLevel="0" collapsed="false">
      <c r="B29" s="2" t="n">
        <f aca="false">SUM(B25)</f>
        <v>20.9816</v>
      </c>
    </row>
    <row r="30" s="14" customFormat="true" ht="15" hidden="false" customHeight="false" outlineLevel="0" collapsed="false">
      <c r="A30" s="14" t="s">
        <v>20</v>
      </c>
      <c r="C30" s="14" t="n">
        <f aca="false">C28*B28/B29</f>
        <v>2.66599306058642</v>
      </c>
      <c r="D30" s="14" t="n">
        <f aca="false">D28*B28/B29</f>
        <v>1.22107465588897</v>
      </c>
      <c r="E30" s="14" t="n">
        <f aca="false">E28*B28/B29</f>
        <v>0.73815152323941</v>
      </c>
      <c r="F30" s="14" t="n">
        <f aca="false">F28*B28/B29</f>
        <v>0.000533801044724902</v>
      </c>
      <c r="G30" s="6" t="n">
        <f aca="false">G25*B28/B29</f>
        <v>0.0672374842719335</v>
      </c>
    </row>
    <row r="31" customFormat="false" ht="15" hidden="false" customHeight="false" outlineLevel="0" collapsed="false">
      <c r="B31" s="2" t="n">
        <f aca="false">SUM(C30:G30)</f>
        <v>4.69299052503146</v>
      </c>
      <c r="F31" s="6"/>
    </row>
    <row r="36" customFormat="false" ht="15" hidden="false" customHeight="false" outlineLevel="0" collapsed="false">
      <c r="A36" s="1" t="s">
        <v>21</v>
      </c>
    </row>
    <row r="37" customFormat="false" ht="15" hidden="false" customHeight="false" outlineLevel="0" collapsed="false">
      <c r="F37" s="6"/>
    </row>
    <row r="38" customFormat="false" ht="15" hidden="false" customHeight="false" outlineLevel="0" collapsed="false">
      <c r="F38" s="6"/>
    </row>
    <row r="45" customFormat="false" ht="15" hidden="false" customHeight="false" outlineLevel="0" collapsed="false">
      <c r="B45" s="2" t="s">
        <v>22</v>
      </c>
    </row>
    <row r="46" customFormat="false" ht="15" hidden="false" customHeight="false" outlineLevel="0" collapsed="false">
      <c r="B46" s="2" t="s">
        <v>23</v>
      </c>
    </row>
    <row r="47" customFormat="false" ht="15" hidden="false" customHeight="false" outlineLevel="0" collapsed="false">
      <c r="B47" s="2" t="s">
        <v>24</v>
      </c>
    </row>
    <row r="49" customFormat="false" ht="15" hidden="false" customHeight="false" outlineLevel="0" collapsed="false">
      <c r="B49" s="2" t="s">
        <v>25</v>
      </c>
    </row>
    <row r="52" customFormat="false" ht="15" hidden="false" customHeight="false" outlineLevel="0" collapsed="false">
      <c r="B52" s="2" t="s">
        <v>26</v>
      </c>
    </row>
    <row r="55" customFormat="false" ht="15" hidden="false" customHeight="false" outlineLevel="0" collapsed="false">
      <c r="B55" s="2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F1" colorId="64" zoomScale="86" zoomScaleNormal="86" zoomScalePageLayoutView="100" workbookViewId="0">
      <selection pane="topLeft" activeCell="N19" activeCellId="0" sqref="N19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20.71"/>
    <col collapsed="false" customWidth="true" hidden="false" outlineLevel="0" max="4" min="3" style="2" width="17.71"/>
    <col collapsed="false" customWidth="true" hidden="false" outlineLevel="0" max="5" min="5" style="2" width="15.43"/>
    <col collapsed="false" customWidth="true" hidden="false" outlineLevel="0" max="7" min="6" style="2" width="19.43"/>
    <col collapsed="false" customWidth="true" hidden="false" outlineLevel="0" max="8" min="8" style="2" width="14.86"/>
    <col collapsed="false" customWidth="true" hidden="false" outlineLevel="0" max="9" min="9" style="2" width="22.28"/>
  </cols>
  <sheetData>
    <row r="1" customFormat="false" ht="15" hidden="false" customHeight="false" outlineLevel="0" collapsed="false">
      <c r="A1" s="1" t="s">
        <v>0</v>
      </c>
      <c r="B1" s="4" t="s">
        <v>28</v>
      </c>
      <c r="C1" s="4" t="s">
        <v>29</v>
      </c>
      <c r="D1" s="4" t="s">
        <v>1</v>
      </c>
      <c r="E1" s="4" t="s">
        <v>2</v>
      </c>
      <c r="F1" s="4" t="s">
        <v>8</v>
      </c>
      <c r="G1" s="17" t="s">
        <v>9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</row>
    <row r="2" customFormat="false" ht="15" hidden="false" customHeight="false" outlineLevel="0" collapsed="false">
      <c r="A2" s="1" t="s">
        <v>10</v>
      </c>
      <c r="B2" s="2" t="n">
        <v>16.9183</v>
      </c>
      <c r="C2" s="2" t="n">
        <v>58.8625</v>
      </c>
      <c r="D2" s="2" t="n">
        <v>1.2579</v>
      </c>
      <c r="E2" s="2" t="n">
        <v>0</v>
      </c>
      <c r="F2" s="2" t="n">
        <v>0</v>
      </c>
      <c r="G2" s="16" t="n">
        <v>0.132</v>
      </c>
      <c r="H2" s="2" t="n">
        <v>20.8949</v>
      </c>
      <c r="I2" s="2" t="n">
        <v>60.679</v>
      </c>
      <c r="J2" s="2" t="n">
        <v>1.6098</v>
      </c>
      <c r="K2" s="2" t="n">
        <v>0</v>
      </c>
      <c r="L2" s="2" t="n">
        <v>0</v>
      </c>
      <c r="M2" s="16" t="n">
        <v>0.142</v>
      </c>
    </row>
    <row r="3" customFormat="false" ht="15" hidden="false" customHeight="false" outlineLevel="0" collapsed="false">
      <c r="A3" s="1" t="s">
        <v>11</v>
      </c>
      <c r="B3" s="2" t="n">
        <v>25.7833</v>
      </c>
      <c r="C3" s="2" t="n">
        <v>59.3039</v>
      </c>
      <c r="D3" s="2" t="n">
        <v>1.5281</v>
      </c>
      <c r="E3" s="2" t="n">
        <v>0</v>
      </c>
      <c r="F3" s="2" t="n">
        <v>0</v>
      </c>
      <c r="G3" s="2" t="n">
        <v>0.135</v>
      </c>
      <c r="H3" s="2" t="n">
        <v>21.1968</v>
      </c>
      <c r="I3" s="2" t="n">
        <v>50.9304</v>
      </c>
      <c r="J3" s="2" t="n">
        <v>1.5584</v>
      </c>
      <c r="K3" s="2" t="n">
        <v>0</v>
      </c>
      <c r="L3" s="2" t="n">
        <v>0</v>
      </c>
      <c r="M3" s="2" t="n">
        <v>0.113</v>
      </c>
    </row>
    <row r="4" customFormat="false" ht="15" hidden="false" customHeight="false" outlineLevel="0" collapsed="false">
      <c r="A4" s="1" t="s">
        <v>12</v>
      </c>
      <c r="B4" s="3" t="n">
        <v>20.8057</v>
      </c>
      <c r="C4" s="3" t="n">
        <v>62.2915</v>
      </c>
      <c r="D4" s="3" t="n">
        <v>1.4819</v>
      </c>
      <c r="E4" s="3" t="n">
        <v>0</v>
      </c>
      <c r="F4" s="2" t="n">
        <v>0</v>
      </c>
      <c r="G4" s="3" t="n">
        <v>0.147</v>
      </c>
      <c r="H4" s="3" t="n">
        <v>25.3006</v>
      </c>
      <c r="I4" s="3" t="n">
        <v>64.6376</v>
      </c>
      <c r="J4" s="3" t="n">
        <v>1.3507</v>
      </c>
      <c r="K4" s="3" t="n">
        <v>0</v>
      </c>
      <c r="L4" s="3" t="n">
        <v>0</v>
      </c>
      <c r="M4" s="3" t="n">
        <v>0.141</v>
      </c>
    </row>
    <row r="5" customFormat="false" ht="15" hidden="false" customHeight="false" outlineLevel="0" collapsed="false">
      <c r="B5" s="2" t="n">
        <f aca="false">4*B2</f>
        <v>67.6732</v>
      </c>
      <c r="C5" s="2" t="n">
        <f aca="false">1*C2</f>
        <v>58.8625</v>
      </c>
      <c r="D5" s="2" t="n">
        <f aca="false">2*D2</f>
        <v>2.5158</v>
      </c>
      <c r="E5" s="2" t="n">
        <f aca="false">4*E2</f>
        <v>0</v>
      </c>
      <c r="F5" s="2" t="n">
        <f aca="false">F2*4</f>
        <v>0</v>
      </c>
      <c r="G5" s="6" t="n">
        <f aca="false">G2*0.38*0.45/12*1000</f>
        <v>1.881</v>
      </c>
      <c r="H5" s="2" t="n">
        <f aca="false">4*H2</f>
        <v>83.5796</v>
      </c>
      <c r="I5" s="2" t="n">
        <f aca="false">1*I2</f>
        <v>60.679</v>
      </c>
      <c r="J5" s="2" t="n">
        <f aca="false">2*J2</f>
        <v>3.2196</v>
      </c>
      <c r="K5" s="2" t="n">
        <f aca="false">4*K2</f>
        <v>0</v>
      </c>
      <c r="L5" s="2" t="n">
        <f aca="false">4*L2</f>
        <v>0</v>
      </c>
      <c r="M5" s="2" t="n">
        <f aca="false">M2*0.38*0.45/12*1000</f>
        <v>2.0235</v>
      </c>
    </row>
    <row r="6" customFormat="false" ht="15" hidden="false" customHeight="false" outlineLevel="0" collapsed="false">
      <c r="A6" s="1" t="s">
        <v>13</v>
      </c>
      <c r="B6" s="2" t="n">
        <f aca="false">4*B3</f>
        <v>103.1332</v>
      </c>
      <c r="C6" s="2" t="n">
        <f aca="false">1*C3</f>
        <v>59.3039</v>
      </c>
      <c r="D6" s="2" t="n">
        <f aca="false">2*D3</f>
        <v>3.0562</v>
      </c>
      <c r="E6" s="2" t="n">
        <f aca="false">4*E3</f>
        <v>0</v>
      </c>
      <c r="F6" s="2" t="n">
        <f aca="false">F3*4</f>
        <v>0</v>
      </c>
      <c r="G6" s="6" t="n">
        <f aca="false">G3*0.38*0.45/12*1000</f>
        <v>1.92375</v>
      </c>
      <c r="H6" s="2" t="n">
        <f aca="false">4*H3</f>
        <v>84.7872</v>
      </c>
      <c r="I6" s="2" t="n">
        <f aca="false">1*I3</f>
        <v>50.9304</v>
      </c>
      <c r="J6" s="2" t="n">
        <f aca="false">2*J3</f>
        <v>3.1168</v>
      </c>
      <c r="K6" s="2" t="n">
        <f aca="false">4*K3</f>
        <v>0</v>
      </c>
      <c r="L6" s="2" t="n">
        <f aca="false">4*L3</f>
        <v>0</v>
      </c>
      <c r="M6" s="2" t="n">
        <f aca="false">M3*0.38*0.45/12*1000</f>
        <v>1.61025</v>
      </c>
    </row>
    <row r="7" customFormat="false" ht="15" hidden="false" customHeight="false" outlineLevel="0" collapsed="false">
      <c r="B7" s="3" t="n">
        <f aca="false">4*B4</f>
        <v>83.2228</v>
      </c>
      <c r="C7" s="3" t="n">
        <f aca="false">1*C4</f>
        <v>62.2915</v>
      </c>
      <c r="D7" s="3" t="n">
        <f aca="false">2*D4</f>
        <v>2.9638</v>
      </c>
      <c r="E7" s="3" t="n">
        <f aca="false">4*E4</f>
        <v>0</v>
      </c>
      <c r="F7" s="3" t="n">
        <f aca="false">F4*4</f>
        <v>0</v>
      </c>
      <c r="G7" s="5" t="n">
        <f aca="false">G4*0.38*0.45/12*1000</f>
        <v>2.09475</v>
      </c>
      <c r="H7" s="3" t="n">
        <f aca="false">4*H4</f>
        <v>101.2024</v>
      </c>
      <c r="I7" s="3" t="n">
        <f aca="false">1*I4</f>
        <v>64.6376</v>
      </c>
      <c r="J7" s="3" t="n">
        <f aca="false">2*J4</f>
        <v>2.7014</v>
      </c>
      <c r="K7" s="3" t="n">
        <f aca="false">4*K4</f>
        <v>0</v>
      </c>
      <c r="L7" s="3" t="n">
        <f aca="false">4*L4</f>
        <v>0</v>
      </c>
      <c r="M7" s="3" t="n">
        <f aca="false">M4*0.38*0.45/12*1000</f>
        <v>2.00925</v>
      </c>
    </row>
    <row r="8" customFormat="false" ht="15" hidden="false" customHeight="false" outlineLevel="0" collapsed="false">
      <c r="A8" s="1" t="s">
        <v>14</v>
      </c>
      <c r="B8" s="7" t="n">
        <f aca="false">AVERAGE(B5:B7)</f>
        <v>84.6764</v>
      </c>
      <c r="C8" s="7" t="n">
        <f aca="false">AVERAGE(C5:C7)</f>
        <v>60.1526333333333</v>
      </c>
      <c r="D8" s="7" t="n">
        <f aca="false">AVERAGE(D5:D7)</f>
        <v>2.84526666666667</v>
      </c>
      <c r="E8" s="7" t="n">
        <f aca="false">AVERAGE(E5:E7)</f>
        <v>0</v>
      </c>
      <c r="F8" s="7" t="n">
        <f aca="false">AVERAGE(F5:F7)</f>
        <v>0</v>
      </c>
      <c r="G8" s="8" t="n">
        <f aca="false">AVERAGE(G5:G7)</f>
        <v>1.9665</v>
      </c>
      <c r="H8" s="7" t="n">
        <f aca="false">AVERAGE(H5:H7)</f>
        <v>89.8564</v>
      </c>
      <c r="I8" s="7" t="n">
        <f aca="false">AVERAGE(I5:I7)</f>
        <v>58.749</v>
      </c>
      <c r="J8" s="7" t="n">
        <f aca="false">AVERAGE(J5:J7)</f>
        <v>3.0126</v>
      </c>
      <c r="K8" s="7" t="n">
        <f aca="false">AVERAGE(K5:K7)</f>
        <v>0</v>
      </c>
      <c r="L8" s="7" t="n">
        <f aca="false">AVERAGE(L5:L7)</f>
        <v>0</v>
      </c>
      <c r="M8" s="7" t="n">
        <f aca="false">AVERAGE(M5:M7)</f>
        <v>1.881</v>
      </c>
    </row>
    <row r="9" customFormat="false" ht="15" hidden="false" customHeight="false" outlineLevel="0" collapsed="false">
      <c r="A9" s="1" t="s">
        <v>10</v>
      </c>
      <c r="B9" s="2" t="n">
        <v>0.7302</v>
      </c>
      <c r="C9" s="2" t="n">
        <v>4.7655</v>
      </c>
      <c r="D9" s="2" t="n">
        <v>51.5021</v>
      </c>
      <c r="E9" s="2" t="n">
        <v>5.0521</v>
      </c>
      <c r="F9" s="2" t="n">
        <v>0.0197</v>
      </c>
      <c r="G9" s="2" t="n">
        <v>0.153</v>
      </c>
      <c r="H9" s="2" t="n">
        <v>14.7041</v>
      </c>
      <c r="I9" s="2" t="n">
        <v>7.8729</v>
      </c>
      <c r="J9" s="2" t="n">
        <v>33.834</v>
      </c>
      <c r="K9" s="2" t="n">
        <v>3.4946</v>
      </c>
      <c r="L9" s="2" t="n">
        <v>0</v>
      </c>
      <c r="M9" s="18" t="n">
        <v>0.12</v>
      </c>
    </row>
    <row r="10" customFormat="false" ht="15" hidden="false" customHeight="false" outlineLevel="0" collapsed="false">
      <c r="A10" s="1" t="s">
        <v>11</v>
      </c>
      <c r="B10" s="2" t="n">
        <v>0.5522</v>
      </c>
      <c r="C10" s="2" t="n">
        <v>7.3915</v>
      </c>
      <c r="D10" s="2" t="n">
        <v>66.7681</v>
      </c>
      <c r="E10" s="2" t="n">
        <v>7.4718</v>
      </c>
      <c r="F10" s="2" t="n">
        <v>0.0495</v>
      </c>
      <c r="G10" s="2" t="n">
        <v>0.248</v>
      </c>
      <c r="H10" s="2" t="n">
        <v>15.3615</v>
      </c>
      <c r="I10" s="2" t="n">
        <v>7.8044</v>
      </c>
      <c r="J10" s="2" t="n">
        <v>27.1025</v>
      </c>
      <c r="K10" s="2" t="n">
        <v>3.145</v>
      </c>
      <c r="L10" s="2" t="n">
        <v>0</v>
      </c>
      <c r="M10" s="18" t="n">
        <v>0.29</v>
      </c>
    </row>
    <row r="11" customFormat="false" ht="15" hidden="false" customHeight="false" outlineLevel="0" collapsed="false">
      <c r="A11" s="1" t="s">
        <v>15</v>
      </c>
      <c r="B11" s="2" t="n">
        <v>0.6202</v>
      </c>
      <c r="C11" s="2" t="n">
        <v>5.8656</v>
      </c>
      <c r="D11" s="2" t="n">
        <v>58.9728</v>
      </c>
      <c r="E11" s="2" t="n">
        <v>6.4483</v>
      </c>
      <c r="F11" s="2" t="n">
        <v>0.0358</v>
      </c>
      <c r="G11" s="2" t="n">
        <v>0.217</v>
      </c>
      <c r="H11" s="2" t="n">
        <v>19.8832</v>
      </c>
      <c r="I11" s="2" t="n">
        <v>10.9818</v>
      </c>
      <c r="J11" s="2" t="n">
        <v>39.7119</v>
      </c>
      <c r="K11" s="2" t="n">
        <v>4.4097</v>
      </c>
      <c r="L11" s="3" t="n">
        <v>0</v>
      </c>
      <c r="M11" s="18" t="n">
        <v>0.189</v>
      </c>
    </row>
    <row r="12" customFormat="false" ht="15" hidden="false" customHeight="false" outlineLevel="0" collapsed="false">
      <c r="B12" s="2" t="n">
        <f aca="false">4*B9</f>
        <v>2.9208</v>
      </c>
      <c r="C12" s="2" t="n">
        <f aca="false">1*C9</f>
        <v>4.7655</v>
      </c>
      <c r="D12" s="2" t="n">
        <f aca="false">2*D9</f>
        <v>103.0042</v>
      </c>
      <c r="E12" s="2" t="n">
        <f aca="false">4*E9</f>
        <v>20.2084</v>
      </c>
      <c r="F12" s="2" t="n">
        <f aca="false">F9*4</f>
        <v>0.0788</v>
      </c>
      <c r="G12" s="6" t="n">
        <f aca="false">G9*0.38*0.45/12*1000</f>
        <v>2.18025</v>
      </c>
      <c r="H12" s="2" t="n">
        <f aca="false">4*H9</f>
        <v>58.8164</v>
      </c>
      <c r="I12" s="2" t="n">
        <f aca="false">1*I9</f>
        <v>7.8729</v>
      </c>
      <c r="J12" s="2" t="n">
        <f aca="false">2*J9</f>
        <v>67.668</v>
      </c>
      <c r="K12" s="2" t="n">
        <f aca="false">4*K9</f>
        <v>13.9784</v>
      </c>
      <c r="L12" s="2" t="n">
        <f aca="false">4*L9</f>
        <v>0</v>
      </c>
      <c r="M12" s="2" t="n">
        <f aca="false">M9*0.38*0.45/12*1000</f>
        <v>1.71</v>
      </c>
    </row>
    <row r="13" customFormat="false" ht="15" hidden="false" customHeight="false" outlineLevel="0" collapsed="false">
      <c r="A13" s="1" t="s">
        <v>13</v>
      </c>
      <c r="B13" s="2" t="n">
        <f aca="false">4*B10</f>
        <v>2.2088</v>
      </c>
      <c r="C13" s="2" t="n">
        <f aca="false">1*C10</f>
        <v>7.3915</v>
      </c>
      <c r="D13" s="2" t="n">
        <f aca="false">2*D10</f>
        <v>133.5362</v>
      </c>
      <c r="E13" s="2" t="n">
        <f aca="false">4*E10</f>
        <v>29.8872</v>
      </c>
      <c r="F13" s="2" t="n">
        <f aca="false">F10*4</f>
        <v>0.198</v>
      </c>
      <c r="G13" s="6" t="n">
        <f aca="false">G10*0.38*0.45/12*1000</f>
        <v>3.534</v>
      </c>
      <c r="H13" s="2" t="n">
        <f aca="false">4*H10</f>
        <v>61.446</v>
      </c>
      <c r="I13" s="2" t="n">
        <f aca="false">1*I10</f>
        <v>7.8044</v>
      </c>
      <c r="J13" s="2" t="n">
        <f aca="false">2*J10</f>
        <v>54.205</v>
      </c>
      <c r="K13" s="2" t="n">
        <f aca="false">4*K10</f>
        <v>12.58</v>
      </c>
      <c r="L13" s="2" t="n">
        <f aca="false">4*L10</f>
        <v>0</v>
      </c>
      <c r="M13" s="2" t="n">
        <f aca="false">M10*0.38*0.45/12*1000</f>
        <v>4.1325</v>
      </c>
    </row>
    <row r="14" customFormat="false" ht="15" hidden="false" customHeight="false" outlineLevel="0" collapsed="false">
      <c r="B14" s="3" t="n">
        <f aca="false">4*B11</f>
        <v>2.4808</v>
      </c>
      <c r="C14" s="3" t="n">
        <f aca="false">1*C11</f>
        <v>5.8656</v>
      </c>
      <c r="D14" s="3" t="n">
        <f aca="false">2*D11</f>
        <v>117.9456</v>
      </c>
      <c r="E14" s="3" t="n">
        <f aca="false">4*E11</f>
        <v>25.7932</v>
      </c>
      <c r="F14" s="2" t="n">
        <f aca="false">F11*4</f>
        <v>0.1432</v>
      </c>
      <c r="G14" s="5" t="n">
        <f aca="false">G11*0.38*0.45/12*1000</f>
        <v>3.09225</v>
      </c>
      <c r="H14" s="3" t="n">
        <f aca="false">4*H11</f>
        <v>79.5328</v>
      </c>
      <c r="I14" s="3" t="n">
        <f aca="false">1*I11</f>
        <v>10.9818</v>
      </c>
      <c r="J14" s="3" t="n">
        <f aca="false">2*J11</f>
        <v>79.4238</v>
      </c>
      <c r="K14" s="3" t="n">
        <f aca="false">4*K11</f>
        <v>17.6388</v>
      </c>
      <c r="L14" s="3" t="n">
        <f aca="false">4*L11</f>
        <v>0</v>
      </c>
      <c r="M14" s="3" t="n">
        <f aca="false">M11*0.38*0.45/12*1000</f>
        <v>2.69325</v>
      </c>
    </row>
    <row r="15" customFormat="false" ht="15" hidden="false" customHeight="false" outlineLevel="0" collapsed="false">
      <c r="A15" s="1" t="s">
        <v>14</v>
      </c>
      <c r="B15" s="9" t="n">
        <f aca="false">AVERAGE(B12:B14)</f>
        <v>2.5368</v>
      </c>
      <c r="C15" s="9" t="n">
        <f aca="false">AVERAGE(C12:C14)</f>
        <v>6.00753333333333</v>
      </c>
      <c r="D15" s="9" t="n">
        <f aca="false">AVERAGE(D12:D14)</f>
        <v>118.162</v>
      </c>
      <c r="E15" s="9" t="n">
        <f aca="false">AVERAGE(E12:E14)</f>
        <v>25.2962666666667</v>
      </c>
      <c r="F15" s="9" t="n">
        <f aca="false">AVERAGE(F12:F14)</f>
        <v>0.14</v>
      </c>
      <c r="G15" s="10" t="n">
        <f aca="false">AVERAGE(G12:G14)</f>
        <v>2.9355</v>
      </c>
      <c r="H15" s="9" t="n">
        <f aca="false">AVERAGE(H12:H14)</f>
        <v>66.5984</v>
      </c>
      <c r="I15" s="9" t="n">
        <f aca="false">AVERAGE(I12:I14)</f>
        <v>8.88636666666667</v>
      </c>
      <c r="J15" s="9" t="n">
        <f aca="false">AVERAGE(J12:J14)</f>
        <v>67.0989333333333</v>
      </c>
      <c r="K15" s="9" t="n">
        <f aca="false">AVERAGE(K12:K14)</f>
        <v>14.7324</v>
      </c>
      <c r="L15" s="9" t="n">
        <f aca="false">AVERAGE(L12:L14)</f>
        <v>0</v>
      </c>
      <c r="M15" s="9" t="n">
        <f aca="false">AVERAGE(M12:M14)</f>
        <v>2.84525</v>
      </c>
    </row>
    <row r="16" customFormat="false" ht="15" hidden="false" customHeight="false" outlineLevel="0" collapsed="false">
      <c r="G16" s="6"/>
    </row>
    <row r="17" customFormat="false" ht="15" hidden="false" customHeight="false" outlineLevel="0" collapsed="false">
      <c r="G17" s="6"/>
      <c r="H17" s="11"/>
      <c r="I17" s="11"/>
      <c r="J17" s="11"/>
      <c r="K17" s="11"/>
      <c r="L17" s="11"/>
    </row>
    <row r="18" customFormat="false" ht="15" hidden="false" customHeight="false" outlineLevel="0" collapsed="false">
      <c r="A18" s="1" t="s">
        <v>16</v>
      </c>
      <c r="B18" s="2" t="s">
        <v>38</v>
      </c>
      <c r="G18" s="6"/>
    </row>
    <row r="19" customFormat="false" ht="15" hidden="false" customHeight="false" outlineLevel="0" collapsed="false">
      <c r="G19" s="6"/>
    </row>
    <row r="20" customFormat="false" ht="15" hidden="false" customHeight="false" outlineLevel="0" collapsed="false">
      <c r="A20" s="1" t="s">
        <v>18</v>
      </c>
      <c r="B20" s="12"/>
      <c r="C20" s="12"/>
      <c r="D20" s="12" t="n">
        <f aca="false">_xlfn.STDEV.P(D23:D25)</f>
        <v>12.2463097269704</v>
      </c>
      <c r="E20" s="12" t="n">
        <f aca="false">_xlfn.STDEV.P(E23:E25)</f>
        <v>3.96694671952567</v>
      </c>
      <c r="F20" s="12" t="n">
        <f aca="false">_xlfn.STDEV.P(F23:F25)</f>
        <v>0.0487157743104497</v>
      </c>
      <c r="G20" s="19" t="n">
        <f aca="false">_xlfn.STDEV.P(G23:G25)</f>
        <v>0.535592779077538</v>
      </c>
      <c r="H20" s="12"/>
      <c r="I20" s="12"/>
      <c r="J20" s="12" t="n">
        <f aca="false">_xlfn.STDEV.P(J23:J25)</f>
        <v>10.4682495070676</v>
      </c>
      <c r="K20" s="12" t="n">
        <f aca="false">_xlfn.STDEV.P(K23:K25)</f>
        <v>2.13295590828004</v>
      </c>
      <c r="L20" s="12" t="n">
        <f aca="false">_xlfn.STDEV.P(L23:L25)</f>
        <v>0</v>
      </c>
      <c r="M20" s="12" t="n">
        <f aca="false">_xlfn.STDEV.P(M23:M25)</f>
        <v>1.17452814993937</v>
      </c>
    </row>
    <row r="21" customFormat="false" ht="15" hidden="false" customHeight="false" outlineLevel="0" collapsed="false">
      <c r="A21" s="1" t="s">
        <v>19</v>
      </c>
      <c r="D21" s="2" t="n">
        <f aca="false">D20*1/$B$29</f>
        <v>0.0898582872983569</v>
      </c>
      <c r="E21" s="2" t="n">
        <f aca="false">E20*1/$B$29</f>
        <v>0.0291077921404653</v>
      </c>
      <c r="G21" s="2" t="n">
        <f aca="false">G20*1/$B$29</f>
        <v>0.00392995530002662</v>
      </c>
      <c r="J21" s="2" t="n">
        <f aca="false">J20*1/$H$29</f>
        <v>0.14130074903361</v>
      </c>
      <c r="K21" s="2" t="n">
        <f aca="false">K20*1/$H$29</f>
        <v>0.0287907034783755</v>
      </c>
      <c r="L21" s="2" t="n">
        <f aca="false">L20*1/$H$29</f>
        <v>0</v>
      </c>
      <c r="M21" s="2" t="n">
        <f aca="false">M20*1/$H$29</f>
        <v>0.0158538165560006</v>
      </c>
      <c r="O21" s="2" t="n">
        <f aca="false">O20*1/$J$29</f>
        <v>0</v>
      </c>
    </row>
    <row r="22" customFormat="false" ht="15" hidden="false" customHeight="false" outlineLevel="0" collapsed="false">
      <c r="G22" s="6"/>
    </row>
    <row r="23" customFormat="false" ht="15" hidden="false" customHeight="false" outlineLevel="0" collapsed="false">
      <c r="B23" s="2" t="n">
        <f aca="false">B5-B12</f>
        <v>64.7524</v>
      </c>
      <c r="C23" s="2" t="n">
        <f aca="false">C5-C12</f>
        <v>54.097</v>
      </c>
      <c r="D23" s="2" t="n">
        <f aca="false">D12-D5</f>
        <v>100.4884</v>
      </c>
      <c r="E23" s="2" t="n">
        <f aca="false">E12-E5</f>
        <v>20.2084</v>
      </c>
      <c r="F23" s="2" t="n">
        <f aca="false">F12-F5</f>
        <v>0.0788</v>
      </c>
      <c r="G23" s="6" t="n">
        <f aca="false">G12-G5</f>
        <v>0.29925</v>
      </c>
      <c r="H23" s="2" t="n">
        <f aca="false">H5-H12</f>
        <v>24.7632</v>
      </c>
      <c r="I23" s="2" t="n">
        <f aca="false">I5-I12</f>
        <v>52.8061</v>
      </c>
      <c r="J23" s="2" t="n">
        <f aca="false">J12-J5</f>
        <v>64.4484</v>
      </c>
      <c r="K23" s="2" t="n">
        <f aca="false">K12-K5</f>
        <v>13.9784</v>
      </c>
      <c r="L23" s="2" t="n">
        <f aca="false">L12-L5</f>
        <v>0</v>
      </c>
      <c r="M23" s="2" t="n">
        <f aca="false">M12-M5</f>
        <v>-0.3135</v>
      </c>
    </row>
    <row r="24" customFormat="false" ht="15" hidden="false" customHeight="false" outlineLevel="0" collapsed="false">
      <c r="B24" s="2" t="n">
        <f aca="false">B6-B13</f>
        <v>100.9244</v>
      </c>
      <c r="C24" s="2" t="n">
        <f aca="false">C6-C13</f>
        <v>51.9124</v>
      </c>
      <c r="D24" s="2" t="n">
        <f aca="false">D13-D6</f>
        <v>130.48</v>
      </c>
      <c r="E24" s="2" t="n">
        <f aca="false">E13-E6</f>
        <v>29.8872</v>
      </c>
      <c r="F24" s="2" t="n">
        <f aca="false">F13-F6</f>
        <v>0.198</v>
      </c>
      <c r="G24" s="6" t="n">
        <f aca="false">G13-G6</f>
        <v>1.61025</v>
      </c>
      <c r="H24" s="2" t="n">
        <f aca="false">H6-H13</f>
        <v>23.3412</v>
      </c>
      <c r="I24" s="2" t="n">
        <f aca="false">I6-I13</f>
        <v>43.126</v>
      </c>
      <c r="J24" s="2" t="n">
        <f aca="false">J13-J6</f>
        <v>51.0882</v>
      </c>
      <c r="K24" s="2" t="n">
        <f aca="false">K13-K6</f>
        <v>12.58</v>
      </c>
      <c r="L24" s="2" t="n">
        <f aca="false">L13-L6</f>
        <v>0</v>
      </c>
      <c r="M24" s="2" t="n">
        <f aca="false">M13-M6</f>
        <v>2.52225</v>
      </c>
    </row>
    <row r="25" customFormat="false" ht="15" hidden="false" customHeight="false" outlineLevel="0" collapsed="false">
      <c r="B25" s="3" t="n">
        <f aca="false">B7-B14</f>
        <v>80.742</v>
      </c>
      <c r="C25" s="3" t="n">
        <f aca="false">C7-C14</f>
        <v>56.4259</v>
      </c>
      <c r="D25" s="3" t="n">
        <f aca="false">D14-D7</f>
        <v>114.9818</v>
      </c>
      <c r="E25" s="3" t="n">
        <f aca="false">E14-E7</f>
        <v>25.7932</v>
      </c>
      <c r="F25" s="3" t="n">
        <f aca="false">F14-F7</f>
        <v>0.1432</v>
      </c>
      <c r="G25" s="5" t="n">
        <f aca="false">G14-G7</f>
        <v>0.9975</v>
      </c>
      <c r="H25" s="3" t="n">
        <f aca="false">H7-H14</f>
        <v>21.6696</v>
      </c>
      <c r="I25" s="3" t="n">
        <f aca="false">I7-I14</f>
        <v>53.6558</v>
      </c>
      <c r="J25" s="3" t="n">
        <f aca="false">J14-J7</f>
        <v>76.7224</v>
      </c>
      <c r="K25" s="3" t="n">
        <f aca="false">K14-K7</f>
        <v>17.6388</v>
      </c>
      <c r="L25" s="3" t="n">
        <f aca="false">L14-L7</f>
        <v>0</v>
      </c>
      <c r="M25" s="3" t="n">
        <f aca="false">M14-M7</f>
        <v>0.684</v>
      </c>
    </row>
    <row r="26" customFormat="false" ht="15" hidden="false" customHeight="false" outlineLevel="0" collapsed="false">
      <c r="B26" s="13" t="n">
        <f aca="false">AVERAGE(B23:B25)</f>
        <v>82.1396</v>
      </c>
      <c r="C26" s="13" t="n">
        <f aca="false">AVERAGE(C23:C25)</f>
        <v>54.1451</v>
      </c>
      <c r="D26" s="2" t="n">
        <f aca="false">AVERAGE(D23:D25)</f>
        <v>115.316733333333</v>
      </c>
      <c r="E26" s="2" t="n">
        <f aca="false">AVERAGE(E23:E25)</f>
        <v>25.2962666666667</v>
      </c>
      <c r="F26" s="2" t="n">
        <f aca="false">AVERAGE(F23:F25)</f>
        <v>0.14</v>
      </c>
      <c r="G26" s="6" t="n">
        <f aca="false">AVERAGE(G23:G25)</f>
        <v>0.969</v>
      </c>
      <c r="H26" s="13" t="n">
        <f aca="false">AVERAGE(H23:H25)</f>
        <v>23.258</v>
      </c>
      <c r="I26" s="13" t="n">
        <f aca="false">AVERAGE(I23:I25)</f>
        <v>49.8626333333333</v>
      </c>
      <c r="J26" s="2" t="n">
        <f aca="false">AVERAGE(J23:J25)</f>
        <v>64.0863333333333</v>
      </c>
      <c r="K26" s="2" t="n">
        <f aca="false">AVERAGE(K23:K25)</f>
        <v>14.7324</v>
      </c>
      <c r="L26" s="2" t="n">
        <f aca="false">AVERAGE(L23:L25)</f>
        <v>0</v>
      </c>
      <c r="M26" s="2" t="n">
        <f aca="false">AVERAGE(M23:M25)</f>
        <v>0.96425</v>
      </c>
    </row>
    <row r="27" customFormat="false" ht="15" hidden="false" customHeight="false" outlineLevel="0" collapsed="false">
      <c r="G27" s="6"/>
    </row>
    <row r="28" customFormat="false" ht="15" hidden="false" customHeight="false" outlineLevel="0" collapsed="false">
      <c r="B28" s="2" t="n">
        <v>1</v>
      </c>
      <c r="F28" s="2" t="n">
        <v>1</v>
      </c>
      <c r="G28" s="6"/>
      <c r="H28" s="2" t="n">
        <v>1</v>
      </c>
    </row>
    <row r="29" customFormat="false" ht="15" hidden="false" customHeight="false" outlineLevel="0" collapsed="false">
      <c r="B29" s="13" t="n">
        <f aca="false">SUM(B26:C26)</f>
        <v>136.2847</v>
      </c>
      <c r="D29" s="2" t="n">
        <f aca="false">D26*$B$28/$B$29</f>
        <v>0.84614585007219</v>
      </c>
      <c r="E29" s="2" t="n">
        <f aca="false">E26*$B$28/$B$29</f>
        <v>0.185613400966262</v>
      </c>
      <c r="F29" s="2" t="n">
        <f aca="false">F26*$B$28/$B$29</f>
        <v>0.0010272613139993</v>
      </c>
      <c r="G29" s="6" t="n">
        <f aca="false">G26*$B$28/$B$29</f>
        <v>0.00711011580903799</v>
      </c>
      <c r="H29" s="13" t="n">
        <f aca="false">SUM(H26:I26,M26)</f>
        <v>74.0848833333333</v>
      </c>
      <c r="J29" s="2" t="n">
        <f aca="false">J26*$H$28/$H$29</f>
        <v>0.86503926914465</v>
      </c>
      <c r="K29" s="2" t="n">
        <f aca="false">K26*$H$28/$H$29</f>
        <v>0.198858381590666</v>
      </c>
      <c r="L29" s="2" t="n">
        <f aca="false">L26*$H$28/$H$29</f>
        <v>0</v>
      </c>
      <c r="M29" s="2" t="n">
        <f aca="false">M26*$H$28/$H$29</f>
        <v>0.013015475716706</v>
      </c>
    </row>
    <row r="30" customFormat="false" ht="15" hidden="false" customHeight="false" outlineLevel="0" collapsed="false">
      <c r="A30" s="1" t="s">
        <v>20</v>
      </c>
      <c r="B30" s="14"/>
      <c r="C30" s="14"/>
      <c r="D30" s="14" t="n">
        <f aca="false">D29</f>
        <v>0.84614585007219</v>
      </c>
      <c r="E30" s="14" t="n">
        <f aca="false">E29</f>
        <v>0.185613400966262</v>
      </c>
      <c r="F30" s="14" t="n">
        <f aca="false">F29</f>
        <v>0.0010272613139993</v>
      </c>
      <c r="G30" s="14" t="n">
        <f aca="false">G29</f>
        <v>0.00711011580903799</v>
      </c>
      <c r="H30" s="14"/>
      <c r="I30" s="14"/>
      <c r="J30" s="14" t="n">
        <f aca="false">J29</f>
        <v>0.86503926914465</v>
      </c>
      <c r="K30" s="14" t="n">
        <f aca="false">K29</f>
        <v>0.198858381590666</v>
      </c>
      <c r="L30" s="14" t="n">
        <f aca="false">L29</f>
        <v>0</v>
      </c>
      <c r="M30" s="14" t="n">
        <f aca="false">M29</f>
        <v>0.013015475716706</v>
      </c>
    </row>
    <row r="31" customFormat="false" ht="15" hidden="false" customHeight="false" outlineLevel="0" collapsed="false">
      <c r="B31" s="2" t="n">
        <f aca="false">SUM(D29:G29)</f>
        <v>1.03989662816149</v>
      </c>
      <c r="F31" s="2" t="n">
        <f aca="false">SUM(G30:I30)</f>
        <v>0.00711011580903799</v>
      </c>
      <c r="G31" s="2" t="n">
        <f aca="false">SUM(J29:M29)</f>
        <v>1.07691312645202</v>
      </c>
    </row>
    <row r="34" customFormat="false" ht="15" hidden="false" customHeight="false" outlineLevel="0" collapsed="false">
      <c r="A34" s="1" t="s">
        <v>21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E1" colorId="64" zoomScale="86" zoomScaleNormal="86" zoomScalePageLayoutView="100" workbookViewId="0">
      <selection pane="topLeft" activeCell="L34" activeCellId="0" sqref="L34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20.71"/>
    <col collapsed="false" customWidth="true" hidden="false" outlineLevel="0" max="4" min="3" style="2" width="17.71"/>
    <col collapsed="false" customWidth="true" hidden="false" outlineLevel="0" max="5" min="5" style="2" width="15.43"/>
    <col collapsed="false" customWidth="true" hidden="false" outlineLevel="0" max="7" min="6" style="2" width="19.43"/>
    <col collapsed="false" customWidth="true" hidden="false" outlineLevel="0" max="8" min="8" style="2" width="14.86"/>
    <col collapsed="false" customWidth="true" hidden="false" outlineLevel="0" max="9" min="9" style="2" width="22.28"/>
  </cols>
  <sheetData>
    <row r="1" customFormat="false" ht="15" hidden="false" customHeight="false" outlineLevel="0" collapsed="false">
      <c r="A1" s="1" t="s">
        <v>0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17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50</v>
      </c>
    </row>
    <row r="2" customFormat="false" ht="15" hidden="false" customHeight="false" outlineLevel="0" collapsed="false">
      <c r="A2" s="1" t="s">
        <v>10</v>
      </c>
      <c r="B2" s="2" t="n">
        <v>16.9183</v>
      </c>
      <c r="C2" s="2" t="n">
        <v>58.8625</v>
      </c>
      <c r="D2" s="2" t="n">
        <v>1.2579</v>
      </c>
      <c r="E2" s="2" t="n">
        <v>0</v>
      </c>
      <c r="F2" s="2" t="n">
        <v>0</v>
      </c>
      <c r="G2" s="20" t="n">
        <v>0.11</v>
      </c>
      <c r="H2" s="2" t="n">
        <v>20.8949</v>
      </c>
      <c r="I2" s="2" t="n">
        <v>60.679</v>
      </c>
      <c r="J2" s="2" t="n">
        <v>1.6098</v>
      </c>
      <c r="K2" s="2" t="n">
        <v>0</v>
      </c>
      <c r="L2" s="2" t="n">
        <v>0</v>
      </c>
      <c r="M2" s="21" t="n">
        <v>0.103</v>
      </c>
    </row>
    <row r="3" customFormat="false" ht="15" hidden="false" customHeight="false" outlineLevel="0" collapsed="false">
      <c r="A3" s="1" t="s">
        <v>11</v>
      </c>
      <c r="B3" s="2" t="n">
        <v>25.7833</v>
      </c>
      <c r="C3" s="2" t="n">
        <v>59.3039</v>
      </c>
      <c r="D3" s="2" t="n">
        <v>1.5281</v>
      </c>
      <c r="E3" s="2" t="n">
        <v>0</v>
      </c>
      <c r="F3" s="2" t="n">
        <v>0</v>
      </c>
      <c r="G3" s="20" t="n">
        <v>0.156</v>
      </c>
      <c r="H3" s="2" t="n">
        <v>21.1968</v>
      </c>
      <c r="I3" s="2" t="n">
        <v>50.9304</v>
      </c>
      <c r="J3" s="2" t="n">
        <v>1.5584</v>
      </c>
      <c r="K3" s="2" t="n">
        <v>0</v>
      </c>
      <c r="L3" s="2" t="n">
        <v>0</v>
      </c>
      <c r="M3" s="21" t="n">
        <v>0.139</v>
      </c>
    </row>
    <row r="4" customFormat="false" ht="15" hidden="false" customHeight="false" outlineLevel="0" collapsed="false">
      <c r="A4" s="1" t="s">
        <v>12</v>
      </c>
      <c r="B4" s="3" t="n">
        <v>20.8057</v>
      </c>
      <c r="C4" s="3" t="n">
        <v>62.2915</v>
      </c>
      <c r="D4" s="3" t="n">
        <v>1.4819</v>
      </c>
      <c r="E4" s="3" t="n">
        <v>0</v>
      </c>
      <c r="F4" s="2" t="n">
        <v>0</v>
      </c>
      <c r="G4" s="22" t="n">
        <v>0.149</v>
      </c>
      <c r="H4" s="3" t="n">
        <v>25.3006</v>
      </c>
      <c r="I4" s="3" t="n">
        <v>64.6376</v>
      </c>
      <c r="J4" s="3" t="n">
        <v>1.3507</v>
      </c>
      <c r="K4" s="3" t="n">
        <v>0</v>
      </c>
      <c r="L4" s="3" t="n">
        <v>0</v>
      </c>
      <c r="M4" s="23" t="n">
        <v>0.111</v>
      </c>
    </row>
    <row r="5" customFormat="false" ht="15" hidden="false" customHeight="false" outlineLevel="0" collapsed="false">
      <c r="B5" s="2" t="n">
        <f aca="false">4*B2</f>
        <v>67.6732</v>
      </c>
      <c r="C5" s="2" t="n">
        <f aca="false">1*C2</f>
        <v>58.8625</v>
      </c>
      <c r="D5" s="2" t="n">
        <f aca="false">2*D2</f>
        <v>2.5158</v>
      </c>
      <c r="E5" s="2" t="n">
        <f aca="false">4*E2</f>
        <v>0</v>
      </c>
      <c r="F5" s="2" t="n">
        <f aca="false">F2*4</f>
        <v>0</v>
      </c>
      <c r="G5" s="6" t="n">
        <f aca="false">G2*0.38*0.45/12*1000</f>
        <v>1.5675</v>
      </c>
      <c r="H5" s="2" t="n">
        <f aca="false">4*H2</f>
        <v>83.5796</v>
      </c>
      <c r="I5" s="2" t="n">
        <f aca="false">1*I2</f>
        <v>60.679</v>
      </c>
      <c r="J5" s="2" t="n">
        <f aca="false">2*J2</f>
        <v>3.2196</v>
      </c>
      <c r="K5" s="2" t="n">
        <f aca="false">4*K2</f>
        <v>0</v>
      </c>
      <c r="L5" s="2" t="n">
        <f aca="false">4*L2</f>
        <v>0</v>
      </c>
      <c r="M5" s="2" t="n">
        <f aca="false">M2*0.38*0.45/12*1000</f>
        <v>1.46775</v>
      </c>
    </row>
    <row r="6" customFormat="false" ht="15" hidden="false" customHeight="false" outlineLevel="0" collapsed="false">
      <c r="A6" s="1" t="s">
        <v>13</v>
      </c>
      <c r="B6" s="2" t="n">
        <f aca="false">4*B3</f>
        <v>103.1332</v>
      </c>
      <c r="C6" s="2" t="n">
        <f aca="false">1*C3</f>
        <v>59.3039</v>
      </c>
      <c r="D6" s="2" t="n">
        <f aca="false">2*D3</f>
        <v>3.0562</v>
      </c>
      <c r="E6" s="2" t="n">
        <f aca="false">4*E3</f>
        <v>0</v>
      </c>
      <c r="F6" s="2" t="n">
        <f aca="false">F3*4</f>
        <v>0</v>
      </c>
      <c r="G6" s="6" t="n">
        <f aca="false">G3*0.38*0.45/12*1000</f>
        <v>2.223</v>
      </c>
      <c r="H6" s="2" t="n">
        <f aca="false">4*H3</f>
        <v>84.7872</v>
      </c>
      <c r="I6" s="2" t="n">
        <f aca="false">1*I3</f>
        <v>50.9304</v>
      </c>
      <c r="J6" s="2" t="n">
        <f aca="false">2*J3</f>
        <v>3.1168</v>
      </c>
      <c r="K6" s="2" t="n">
        <f aca="false">4*K3</f>
        <v>0</v>
      </c>
      <c r="L6" s="2" t="n">
        <f aca="false">4*L3</f>
        <v>0</v>
      </c>
      <c r="M6" s="2" t="n">
        <f aca="false">M3*0.38*0.45/12*1000</f>
        <v>1.98075</v>
      </c>
    </row>
    <row r="7" customFormat="false" ht="15" hidden="false" customHeight="false" outlineLevel="0" collapsed="false">
      <c r="B7" s="3" t="n">
        <f aca="false">4*B4</f>
        <v>83.2228</v>
      </c>
      <c r="C7" s="3" t="n">
        <f aca="false">1*C4</f>
        <v>62.2915</v>
      </c>
      <c r="D7" s="3" t="n">
        <f aca="false">2*D4</f>
        <v>2.9638</v>
      </c>
      <c r="E7" s="3" t="n">
        <f aca="false">4*E4</f>
        <v>0</v>
      </c>
      <c r="F7" s="3" t="n">
        <f aca="false">F4*4</f>
        <v>0</v>
      </c>
      <c r="G7" s="5" t="n">
        <f aca="false">G4*0.38*0.45/12*1000</f>
        <v>2.12325</v>
      </c>
      <c r="H7" s="3" t="n">
        <f aca="false">4*H4</f>
        <v>101.2024</v>
      </c>
      <c r="I7" s="3" t="n">
        <f aca="false">1*I4</f>
        <v>64.6376</v>
      </c>
      <c r="J7" s="3" t="n">
        <f aca="false">2*J4</f>
        <v>2.7014</v>
      </c>
      <c r="K7" s="3" t="n">
        <f aca="false">4*K4</f>
        <v>0</v>
      </c>
      <c r="L7" s="3" t="n">
        <f aca="false">4*L4</f>
        <v>0</v>
      </c>
      <c r="M7" s="3" t="n">
        <f aca="false">M4*0.38*0.45/12*1000</f>
        <v>1.58175</v>
      </c>
    </row>
    <row r="8" customFormat="false" ht="15" hidden="false" customHeight="false" outlineLevel="0" collapsed="false">
      <c r="A8" s="1" t="s">
        <v>14</v>
      </c>
      <c r="B8" s="7" t="n">
        <f aca="false">AVERAGE(B5:B7)</f>
        <v>84.6764</v>
      </c>
      <c r="C8" s="7" t="n">
        <f aca="false">AVERAGE(C5:C7)</f>
        <v>60.1526333333333</v>
      </c>
      <c r="D8" s="7" t="n">
        <f aca="false">AVERAGE(D5:D7)</f>
        <v>2.84526666666667</v>
      </c>
      <c r="E8" s="7" t="n">
        <f aca="false">AVERAGE(E5:E7)</f>
        <v>0</v>
      </c>
      <c r="F8" s="7" t="n">
        <f aca="false">AVERAGE(F5:F7)</f>
        <v>0</v>
      </c>
      <c r="G8" s="8" t="n">
        <f aca="false">AVERAGE(G5:G7)</f>
        <v>1.97125</v>
      </c>
      <c r="H8" s="7" t="n">
        <f aca="false">AVERAGE(H5:H7)</f>
        <v>89.8564</v>
      </c>
      <c r="I8" s="7" t="n">
        <f aca="false">AVERAGE(I5:I7)</f>
        <v>58.749</v>
      </c>
      <c r="J8" s="7" t="n">
        <f aca="false">AVERAGE(J5:J7)</f>
        <v>3.0126</v>
      </c>
      <c r="K8" s="7" t="n">
        <f aca="false">AVERAGE(K5:K7)</f>
        <v>0</v>
      </c>
      <c r="L8" s="7" t="n">
        <f aca="false">AVERAGE(L5:L7)</f>
        <v>0</v>
      </c>
      <c r="M8" s="7" t="n">
        <f aca="false">AVERAGE(M5:M7)</f>
        <v>1.67675</v>
      </c>
    </row>
    <row r="9" customFormat="false" ht="15" hidden="false" customHeight="false" outlineLevel="0" collapsed="false">
      <c r="A9" s="1" t="s">
        <v>10</v>
      </c>
      <c r="B9" s="2" t="n">
        <v>0.787</v>
      </c>
      <c r="C9" s="2" t="n">
        <v>4.0464</v>
      </c>
      <c r="D9" s="2" t="n">
        <v>51.1776</v>
      </c>
      <c r="E9" s="2" t="n">
        <v>4.4174</v>
      </c>
      <c r="F9" s="2" t="n">
        <v>0.0197</v>
      </c>
      <c r="G9" s="16" t="n">
        <v>0.198</v>
      </c>
      <c r="H9" s="2" t="n">
        <v>14.6263</v>
      </c>
      <c r="I9" s="2" t="n">
        <v>7.0485</v>
      </c>
      <c r="J9" s="2" t="n">
        <v>33.7631</v>
      </c>
      <c r="K9" s="2" t="n">
        <v>3.4724</v>
      </c>
      <c r="L9" s="2" t="n">
        <v>0</v>
      </c>
      <c r="M9" s="16" t="n">
        <v>0.302</v>
      </c>
    </row>
    <row r="10" customFormat="false" ht="15" hidden="false" customHeight="false" outlineLevel="0" collapsed="false">
      <c r="A10" s="1" t="s">
        <v>11</v>
      </c>
      <c r="B10" s="2" t="n">
        <v>0.6546</v>
      </c>
      <c r="C10" s="2" t="n">
        <v>7.1359</v>
      </c>
      <c r="D10" s="2" t="n">
        <v>66.9975</v>
      </c>
      <c r="E10" s="2" t="n">
        <v>7.0388</v>
      </c>
      <c r="F10" s="2" t="n">
        <v>0.0495</v>
      </c>
      <c r="G10" s="2" t="n">
        <v>0.217</v>
      </c>
      <c r="H10" s="2" t="n">
        <v>15.0849</v>
      </c>
      <c r="I10" s="2" t="n">
        <v>6.8542</v>
      </c>
      <c r="J10" s="2" t="n">
        <v>27.1565</v>
      </c>
      <c r="K10" s="2" t="n">
        <v>3.125</v>
      </c>
      <c r="L10" s="2" t="n">
        <v>0</v>
      </c>
      <c r="M10" s="2" t="n">
        <v>0.305</v>
      </c>
    </row>
    <row r="11" customFormat="false" ht="15" hidden="false" customHeight="false" outlineLevel="0" collapsed="false">
      <c r="A11" s="1" t="s">
        <v>15</v>
      </c>
      <c r="B11" s="2" t="n">
        <v>0.7099</v>
      </c>
      <c r="C11" s="2" t="n">
        <v>5.2924</v>
      </c>
      <c r="D11" s="2" t="n">
        <v>58.8681</v>
      </c>
      <c r="E11" s="2" t="n">
        <v>6.6149</v>
      </c>
      <c r="F11" s="2" t="n">
        <v>0.0358</v>
      </c>
      <c r="G11" s="3" t="n">
        <v>0.221</v>
      </c>
      <c r="H11" s="2" t="n">
        <v>19.9699</v>
      </c>
      <c r="I11" s="2" t="n">
        <v>9.9451</v>
      </c>
      <c r="J11" s="2" t="n">
        <v>39.9124</v>
      </c>
      <c r="K11" s="2" t="n">
        <v>4.4175</v>
      </c>
      <c r="L11" s="3" t="n">
        <v>0</v>
      </c>
      <c r="M11" s="3" t="n">
        <v>0.312</v>
      </c>
    </row>
    <row r="12" customFormat="false" ht="15" hidden="false" customHeight="false" outlineLevel="0" collapsed="false">
      <c r="B12" s="2" t="n">
        <f aca="false">4*B9</f>
        <v>3.148</v>
      </c>
      <c r="C12" s="2" t="n">
        <f aca="false">1*C9</f>
        <v>4.0464</v>
      </c>
      <c r="D12" s="2" t="n">
        <f aca="false">2*D9</f>
        <v>102.3552</v>
      </c>
      <c r="E12" s="2" t="n">
        <f aca="false">4*E9</f>
        <v>17.6696</v>
      </c>
      <c r="F12" s="2" t="n">
        <f aca="false">F9*4</f>
        <v>0.0788</v>
      </c>
      <c r="G12" s="6" t="n">
        <f aca="false">G9*0.38*0.45/12*1000</f>
        <v>2.8215</v>
      </c>
      <c r="H12" s="2" t="n">
        <f aca="false">4*H9</f>
        <v>58.5052</v>
      </c>
      <c r="I12" s="2" t="n">
        <f aca="false">1*I9</f>
        <v>7.0485</v>
      </c>
      <c r="J12" s="2" t="n">
        <f aca="false">2*J9</f>
        <v>67.5262</v>
      </c>
      <c r="K12" s="2" t="n">
        <f aca="false">4*K9</f>
        <v>13.8896</v>
      </c>
      <c r="L12" s="2" t="n">
        <f aca="false">4*L9</f>
        <v>0</v>
      </c>
      <c r="M12" s="2" t="n">
        <f aca="false">M9*0.38*0.45/12*1000</f>
        <v>4.3035</v>
      </c>
    </row>
    <row r="13" customFormat="false" ht="15" hidden="false" customHeight="false" outlineLevel="0" collapsed="false">
      <c r="A13" s="1" t="s">
        <v>13</v>
      </c>
      <c r="B13" s="2" t="n">
        <f aca="false">4*B10</f>
        <v>2.6184</v>
      </c>
      <c r="C13" s="2" t="n">
        <f aca="false">1*C10</f>
        <v>7.1359</v>
      </c>
      <c r="D13" s="2" t="n">
        <f aca="false">2*D10</f>
        <v>133.995</v>
      </c>
      <c r="E13" s="2" t="n">
        <f aca="false">4*E10</f>
        <v>28.1552</v>
      </c>
      <c r="F13" s="2" t="n">
        <f aca="false">F10*4</f>
        <v>0.198</v>
      </c>
      <c r="G13" s="6" t="n">
        <f aca="false">G10*0.38*0.45/12*1000</f>
        <v>3.09225</v>
      </c>
      <c r="H13" s="2" t="n">
        <f aca="false">4*H10</f>
        <v>60.3396</v>
      </c>
      <c r="I13" s="2" t="n">
        <f aca="false">1*I10</f>
        <v>6.8542</v>
      </c>
      <c r="J13" s="2" t="n">
        <f aca="false">2*J10</f>
        <v>54.313</v>
      </c>
      <c r="K13" s="2" t="n">
        <f aca="false">4*K10</f>
        <v>12.5</v>
      </c>
      <c r="L13" s="2" t="n">
        <f aca="false">4*L10</f>
        <v>0</v>
      </c>
      <c r="M13" s="2" t="n">
        <f aca="false">M10*0.38*0.45/12*1000</f>
        <v>4.34625</v>
      </c>
    </row>
    <row r="14" customFormat="false" ht="15" hidden="false" customHeight="false" outlineLevel="0" collapsed="false">
      <c r="B14" s="3" t="n">
        <f aca="false">4*B11</f>
        <v>2.8396</v>
      </c>
      <c r="C14" s="3" t="n">
        <f aca="false">1*C11</f>
        <v>5.2924</v>
      </c>
      <c r="D14" s="3" t="n">
        <f aca="false">2*D11</f>
        <v>117.7362</v>
      </c>
      <c r="E14" s="3" t="n">
        <f aca="false">4*E11</f>
        <v>26.4596</v>
      </c>
      <c r="F14" s="2" t="n">
        <f aca="false">F11*4</f>
        <v>0.1432</v>
      </c>
      <c r="G14" s="5" t="n">
        <f aca="false">G11*0.38*0.45/12*1000</f>
        <v>3.14925</v>
      </c>
      <c r="H14" s="3" t="n">
        <f aca="false">4*H11</f>
        <v>79.8796</v>
      </c>
      <c r="I14" s="3" t="n">
        <f aca="false">1*I11</f>
        <v>9.9451</v>
      </c>
      <c r="J14" s="3" t="n">
        <f aca="false">2*J11</f>
        <v>79.8248</v>
      </c>
      <c r="K14" s="3" t="n">
        <f aca="false">4*K11</f>
        <v>17.67</v>
      </c>
      <c r="L14" s="3" t="n">
        <f aca="false">4*L11</f>
        <v>0</v>
      </c>
      <c r="M14" s="3" t="n">
        <f aca="false">M11*0.38*0.45/12*1000</f>
        <v>4.446</v>
      </c>
    </row>
    <row r="15" customFormat="false" ht="15" hidden="false" customHeight="false" outlineLevel="0" collapsed="false">
      <c r="A15" s="1" t="s">
        <v>14</v>
      </c>
      <c r="B15" s="9" t="n">
        <f aca="false">AVERAGE(B12:B14)</f>
        <v>2.86866666666667</v>
      </c>
      <c r="C15" s="9" t="n">
        <f aca="false">AVERAGE(C12:C14)</f>
        <v>5.49156666666667</v>
      </c>
      <c r="D15" s="9" t="n">
        <f aca="false">AVERAGE(D12:D14)</f>
        <v>118.0288</v>
      </c>
      <c r="E15" s="9" t="n">
        <f aca="false">AVERAGE(E12:E14)</f>
        <v>24.0948</v>
      </c>
      <c r="F15" s="9" t="n">
        <f aca="false">AVERAGE(F12:F14)</f>
        <v>0.14</v>
      </c>
      <c r="G15" s="10" t="n">
        <f aca="false">AVERAGE(G12:G14)</f>
        <v>3.021</v>
      </c>
      <c r="H15" s="9" t="n">
        <f aca="false">AVERAGE(H12:H14)</f>
        <v>66.2414666666667</v>
      </c>
      <c r="I15" s="9" t="n">
        <f aca="false">AVERAGE(I12:I14)</f>
        <v>7.94926666666667</v>
      </c>
      <c r="J15" s="9" t="n">
        <f aca="false">AVERAGE(J12:J14)</f>
        <v>67.2213333333333</v>
      </c>
      <c r="K15" s="9" t="n">
        <f aca="false">AVERAGE(K12:K14)</f>
        <v>14.6865333333333</v>
      </c>
      <c r="L15" s="9" t="n">
        <f aca="false">AVERAGE(L12:L14)</f>
        <v>0</v>
      </c>
      <c r="M15" s="9" t="n">
        <f aca="false">AVERAGE(M12:M14)</f>
        <v>4.36525</v>
      </c>
    </row>
    <row r="16" customFormat="false" ht="15" hidden="false" customHeight="false" outlineLevel="0" collapsed="false">
      <c r="G16" s="6"/>
    </row>
    <row r="17" customFormat="false" ht="15" hidden="false" customHeight="false" outlineLevel="0" collapsed="false">
      <c r="G17" s="6"/>
      <c r="H17" s="11"/>
      <c r="I17" s="11"/>
      <c r="J17" s="11"/>
      <c r="K17" s="11"/>
      <c r="L17" s="11"/>
    </row>
    <row r="18" customFormat="false" ht="15" hidden="false" customHeight="false" outlineLevel="0" collapsed="false">
      <c r="A18" s="1" t="s">
        <v>16</v>
      </c>
      <c r="B18" s="2" t="s">
        <v>38</v>
      </c>
      <c r="G18" s="6"/>
    </row>
    <row r="19" customFormat="false" ht="15" hidden="false" customHeight="false" outlineLevel="0" collapsed="false">
      <c r="G19" s="6"/>
    </row>
    <row r="20" customFormat="false" ht="15" hidden="false" customHeight="false" outlineLevel="0" collapsed="false">
      <c r="A20" s="1" t="s">
        <v>18</v>
      </c>
      <c r="B20" s="12"/>
      <c r="C20" s="12"/>
      <c r="D20" s="12" t="n">
        <f aca="false">_xlfn.STDEV.P(D23:D25)</f>
        <v>12.6996047984004</v>
      </c>
      <c r="E20" s="12" t="n">
        <f aca="false">_xlfn.STDEV.P(E23:E25)</f>
        <v>4.59573433522872</v>
      </c>
      <c r="F20" s="12" t="n">
        <f aca="false">_xlfn.STDEV.P(F23:F25)</f>
        <v>0.0487157743104497</v>
      </c>
      <c r="G20" s="19" t="n">
        <f aca="false">_xlfn.STDEV.P(G23:G25)</f>
        <v>0.157968746909001</v>
      </c>
      <c r="H20" s="12"/>
      <c r="I20" s="12"/>
      <c r="J20" s="12" t="n">
        <f aca="false">_xlfn.STDEV.P(J23:J25)</f>
        <v>10.5849612933739</v>
      </c>
      <c r="K20" s="12" t="n">
        <f aca="false">_xlfn.STDEV.P(K23:K25)</f>
        <v>2.18457502401624</v>
      </c>
      <c r="L20" s="12" t="n">
        <f aca="false">_xlfn.STDEV.P(L23:L25)</f>
        <v>0</v>
      </c>
      <c r="M20" s="12" t="n">
        <f aca="false">_xlfn.STDEV.P(M23:M25)</f>
        <v>0.228691659227004</v>
      </c>
    </row>
    <row r="21" customFormat="false" ht="15" hidden="false" customHeight="false" outlineLevel="0" collapsed="false">
      <c r="A21" s="1" t="s">
        <v>19</v>
      </c>
      <c r="D21" s="2" t="n">
        <f aca="false">D20*1/$B$29</f>
        <v>0.0930586683432432</v>
      </c>
      <c r="E21" s="2" t="n">
        <f aca="false">E20*1/$B$29</f>
        <v>0.0336760807981657</v>
      </c>
      <c r="G21" s="2" t="n">
        <f aca="false">G20*1/$B$29</f>
        <v>0.00115754477879927</v>
      </c>
      <c r="J21" s="2" t="n">
        <f aca="false">J20*1/$H$29</f>
        <v>0.1372830942098</v>
      </c>
      <c r="K21" s="2" t="n">
        <f aca="false">K20*1/$H$29</f>
        <v>0.028333142702953</v>
      </c>
      <c r="L21" s="2" t="n">
        <f aca="false">L20*1/$H$29</f>
        <v>0</v>
      </c>
      <c r="M21" s="2" t="n">
        <f aca="false">M20*1/$H$29</f>
        <v>0.00296604755827587</v>
      </c>
      <c r="O21" s="2" t="n">
        <f aca="false">O20*1/$J$29</f>
        <v>0</v>
      </c>
    </row>
    <row r="22" customFormat="false" ht="15" hidden="false" customHeight="false" outlineLevel="0" collapsed="false">
      <c r="G22" s="6"/>
    </row>
    <row r="23" customFormat="false" ht="15" hidden="false" customHeight="false" outlineLevel="0" collapsed="false">
      <c r="B23" s="2" t="n">
        <f aca="false">B5-B12</f>
        <v>64.5252</v>
      </c>
      <c r="C23" s="2" t="n">
        <f aca="false">C5-C12</f>
        <v>54.8161</v>
      </c>
      <c r="D23" s="2" t="n">
        <f aca="false">D12-D5</f>
        <v>99.8394</v>
      </c>
      <c r="E23" s="2" t="n">
        <f aca="false">E12-E5</f>
        <v>17.6696</v>
      </c>
      <c r="F23" s="2" t="n">
        <f aca="false">F12-F5</f>
        <v>0.0788</v>
      </c>
      <c r="G23" s="6" t="n">
        <f aca="false">G12-G5</f>
        <v>1.254</v>
      </c>
      <c r="H23" s="2" t="n">
        <f aca="false">H5-H12</f>
        <v>25.0744</v>
      </c>
      <c r="I23" s="2" t="n">
        <f aca="false">I5-I12</f>
        <v>53.6305</v>
      </c>
      <c r="J23" s="2" t="n">
        <f aca="false">J12-J5</f>
        <v>64.3066</v>
      </c>
      <c r="K23" s="2" t="n">
        <f aca="false">K12-K5</f>
        <v>13.8896</v>
      </c>
      <c r="L23" s="2" t="n">
        <f aca="false">L12-L5</f>
        <v>0</v>
      </c>
      <c r="M23" s="2" t="n">
        <f aca="false">M12-M5</f>
        <v>2.83575</v>
      </c>
    </row>
    <row r="24" customFormat="false" ht="15" hidden="false" customHeight="false" outlineLevel="0" collapsed="false">
      <c r="B24" s="2" t="n">
        <f aca="false">B6-B13</f>
        <v>100.5148</v>
      </c>
      <c r="C24" s="2" t="n">
        <f aca="false">C6-C13</f>
        <v>52.168</v>
      </c>
      <c r="D24" s="2" t="n">
        <f aca="false">D13-D6</f>
        <v>130.9388</v>
      </c>
      <c r="E24" s="2" t="n">
        <f aca="false">E13-E6</f>
        <v>28.1552</v>
      </c>
      <c r="F24" s="2" t="n">
        <f aca="false">F13-F6</f>
        <v>0.198</v>
      </c>
      <c r="G24" s="6" t="n">
        <f aca="false">G13-G6</f>
        <v>0.86925</v>
      </c>
      <c r="H24" s="2" t="n">
        <f aca="false">H6-H13</f>
        <v>24.4476</v>
      </c>
      <c r="I24" s="2" t="n">
        <f aca="false">I6-I13</f>
        <v>44.0762</v>
      </c>
      <c r="J24" s="2" t="n">
        <f aca="false">J13-J6</f>
        <v>51.1962</v>
      </c>
      <c r="K24" s="2" t="n">
        <f aca="false">K13-K6</f>
        <v>12.5</v>
      </c>
      <c r="L24" s="2" t="n">
        <f aca="false">L13-L6</f>
        <v>0</v>
      </c>
      <c r="M24" s="2" t="n">
        <f aca="false">M13-M6</f>
        <v>2.3655</v>
      </c>
    </row>
    <row r="25" customFormat="false" ht="15" hidden="false" customHeight="false" outlineLevel="0" collapsed="false">
      <c r="B25" s="3" t="n">
        <f aca="false">B7-B14</f>
        <v>80.3832</v>
      </c>
      <c r="C25" s="3" t="n">
        <f aca="false">C7-C14</f>
        <v>56.9991</v>
      </c>
      <c r="D25" s="3" t="n">
        <f aca="false">D14-D7</f>
        <v>114.7724</v>
      </c>
      <c r="E25" s="3" t="n">
        <f aca="false">E14-E7</f>
        <v>26.4596</v>
      </c>
      <c r="F25" s="3" t="n">
        <f aca="false">F14-F7</f>
        <v>0.1432</v>
      </c>
      <c r="G25" s="5" t="n">
        <f aca="false">G14-G7</f>
        <v>1.026</v>
      </c>
      <c r="H25" s="3" t="n">
        <f aca="false">H7-H14</f>
        <v>21.3228</v>
      </c>
      <c r="I25" s="3" t="n">
        <f aca="false">I7-I14</f>
        <v>54.6925</v>
      </c>
      <c r="J25" s="3" t="n">
        <f aca="false">J14-J7</f>
        <v>77.1234</v>
      </c>
      <c r="K25" s="3" t="n">
        <f aca="false">K14-K7</f>
        <v>17.67</v>
      </c>
      <c r="L25" s="3" t="n">
        <f aca="false">L14-L7</f>
        <v>0</v>
      </c>
      <c r="M25" s="3" t="n">
        <f aca="false">M14-M7</f>
        <v>2.86425</v>
      </c>
    </row>
    <row r="26" customFormat="false" ht="15" hidden="false" customHeight="false" outlineLevel="0" collapsed="false">
      <c r="B26" s="13" t="n">
        <f aca="false">AVERAGE(B23:B25)</f>
        <v>81.8077333333333</v>
      </c>
      <c r="C26" s="13" t="n">
        <f aca="false">AVERAGE(C23:C25)</f>
        <v>54.6610666666667</v>
      </c>
      <c r="D26" s="2" t="n">
        <f aca="false">AVERAGE(D23:D25)</f>
        <v>115.183533333333</v>
      </c>
      <c r="E26" s="2" t="n">
        <f aca="false">AVERAGE(E23:E25)</f>
        <v>24.0948</v>
      </c>
      <c r="F26" s="2" t="n">
        <f aca="false">AVERAGE(F23:F25)</f>
        <v>0.14</v>
      </c>
      <c r="G26" s="6" t="n">
        <f aca="false">AVERAGE(G23:G25)</f>
        <v>1.04975</v>
      </c>
      <c r="H26" s="13" t="n">
        <f aca="false">AVERAGE(H23:H25)</f>
        <v>23.6149333333333</v>
      </c>
      <c r="I26" s="13" t="n">
        <f aca="false">AVERAGE(I23:I25)</f>
        <v>50.7997333333333</v>
      </c>
      <c r="J26" s="2" t="n">
        <f aca="false">AVERAGE(J23:J25)</f>
        <v>64.2087333333333</v>
      </c>
      <c r="K26" s="2" t="n">
        <f aca="false">AVERAGE(K23:K25)</f>
        <v>14.6865333333333</v>
      </c>
      <c r="L26" s="2" t="n">
        <f aca="false">AVERAGE(L23:L25)</f>
        <v>0</v>
      </c>
      <c r="M26" s="2" t="n">
        <f aca="false">AVERAGE(M23:M25)</f>
        <v>2.6885</v>
      </c>
    </row>
    <row r="27" customFormat="false" ht="15" hidden="false" customHeight="false" outlineLevel="0" collapsed="false">
      <c r="G27" s="6"/>
    </row>
    <row r="28" customFormat="false" ht="15" hidden="false" customHeight="false" outlineLevel="0" collapsed="false">
      <c r="B28" s="2" t="n">
        <v>1</v>
      </c>
      <c r="F28" s="2" t="n">
        <v>1</v>
      </c>
      <c r="G28" s="6"/>
      <c r="H28" s="2" t="n">
        <v>1</v>
      </c>
    </row>
    <row r="29" customFormat="false" ht="15" hidden="false" customHeight="false" outlineLevel="0" collapsed="false">
      <c r="B29" s="13" t="n">
        <f aca="false">SUM(B26:C26)</f>
        <v>136.4688</v>
      </c>
      <c r="D29" s="2" t="n">
        <f aca="false">D26*$B$28/$B$29</f>
        <v>0.844028329796506</v>
      </c>
      <c r="E29" s="2" t="n">
        <f aca="false">E26*$B$28/$B$29</f>
        <v>0.176559037670149</v>
      </c>
      <c r="F29" s="2" t="n">
        <f aca="false">F26*$B$28/$B$29</f>
        <v>0.00102587551147222</v>
      </c>
      <c r="G29" s="6" t="n">
        <f aca="false">G26*$B$28/$B$29</f>
        <v>0.00769223441548544</v>
      </c>
      <c r="H29" s="13" t="n">
        <f aca="false">SUM(H26:I26,M26)</f>
        <v>77.1031666666667</v>
      </c>
      <c r="J29" s="2" t="n">
        <f aca="false">J26*$H$28/$H$29</f>
        <v>0.832763894262881</v>
      </c>
      <c r="K29" s="2" t="n">
        <f aca="false">K26*$H$28/$H$29</f>
        <v>0.190478990270611</v>
      </c>
      <c r="L29" s="2" t="n">
        <f aca="false">L26*$H$28/$H$29</f>
        <v>0</v>
      </c>
      <c r="M29" s="2" t="n">
        <f aca="false">M26*$H$28/$H$29</f>
        <v>0.0348688661728118</v>
      </c>
    </row>
    <row r="30" customFormat="false" ht="15" hidden="false" customHeight="false" outlineLevel="0" collapsed="false">
      <c r="A30" s="1" t="s">
        <v>20</v>
      </c>
      <c r="B30" s="14"/>
      <c r="C30" s="14"/>
      <c r="D30" s="14" t="n">
        <f aca="false">D29</f>
        <v>0.844028329796506</v>
      </c>
      <c r="E30" s="14" t="n">
        <f aca="false">E29</f>
        <v>0.176559037670149</v>
      </c>
      <c r="F30" s="14" t="n">
        <f aca="false">F29</f>
        <v>0.00102587551147222</v>
      </c>
      <c r="G30" s="14" t="n">
        <f aca="false">G29</f>
        <v>0.00769223441548544</v>
      </c>
      <c r="H30" s="14"/>
      <c r="I30" s="14"/>
      <c r="J30" s="14" t="n">
        <f aca="false">J29</f>
        <v>0.832763894262881</v>
      </c>
      <c r="K30" s="14" t="n">
        <f aca="false">K29</f>
        <v>0.190478990270611</v>
      </c>
      <c r="L30" s="14" t="n">
        <f aca="false">L29</f>
        <v>0</v>
      </c>
      <c r="M30" s="14" t="n">
        <f aca="false">M29</f>
        <v>0.0348688661728118</v>
      </c>
    </row>
    <row r="31" customFormat="false" ht="15" hidden="false" customHeight="false" outlineLevel="0" collapsed="false">
      <c r="B31" s="2" t="n">
        <f aca="false">SUM(D29:G29)</f>
        <v>1.02930547739361</v>
      </c>
      <c r="F31" s="2" t="n">
        <f aca="false">SUM(G30:I30)</f>
        <v>0.00769223441548544</v>
      </c>
      <c r="G31" s="2" t="n">
        <f aca="false">SUM(J29:M29)</f>
        <v>1.0581117507063</v>
      </c>
    </row>
    <row r="34" customFormat="false" ht="15" hidden="false" customHeight="false" outlineLevel="0" collapsed="false">
      <c r="A34" s="1" t="s">
        <v>21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5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F34" activeCellId="0" sqref="F34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20.71"/>
    <col collapsed="false" customWidth="true" hidden="false" outlineLevel="0" max="4" min="3" style="2" width="17.71"/>
    <col collapsed="false" customWidth="true" hidden="false" outlineLevel="0" max="5" min="5" style="2" width="15.43"/>
    <col collapsed="false" customWidth="true" hidden="false" outlineLevel="0" max="6" min="6" style="2" width="25"/>
    <col collapsed="false" customWidth="true" hidden="false" outlineLevel="0" max="7" min="7" style="2" width="19.43"/>
    <col collapsed="false" customWidth="true" hidden="false" outlineLevel="0" max="8" min="8" style="2" width="14.86"/>
    <col collapsed="false" customWidth="true" hidden="false" outlineLevel="0" max="9" min="9" style="2" width="22.28"/>
  </cols>
  <sheetData>
    <row r="1" customFormat="false" ht="15" hidden="false" customHeight="false" outlineLevel="0" collapsed="false">
      <c r="A1" s="1" t="s">
        <v>0</v>
      </c>
      <c r="B1" s="4" t="s">
        <v>28</v>
      </c>
      <c r="C1" s="4" t="s">
        <v>1</v>
      </c>
      <c r="D1" s="4" t="s">
        <v>2</v>
      </c>
      <c r="E1" s="17" t="s">
        <v>9</v>
      </c>
      <c r="F1" s="6" t="s">
        <v>8</v>
      </c>
      <c r="G1" s="4" t="s">
        <v>32</v>
      </c>
      <c r="H1" s="4" t="s">
        <v>34</v>
      </c>
      <c r="I1" s="4" t="s">
        <v>35</v>
      </c>
      <c r="J1" s="4" t="s">
        <v>36</v>
      </c>
      <c r="K1" s="4" t="s">
        <v>37</v>
      </c>
    </row>
    <row r="2" customFormat="false" ht="15" hidden="false" customHeight="false" outlineLevel="0" collapsed="false">
      <c r="A2" s="1" t="s">
        <v>10</v>
      </c>
      <c r="B2" s="2" t="n">
        <v>19.7786</v>
      </c>
      <c r="C2" s="2" t="n">
        <v>1.2835</v>
      </c>
      <c r="D2" s="2" t="n">
        <v>0</v>
      </c>
      <c r="E2" s="2" t="n">
        <v>0.14</v>
      </c>
      <c r="F2" s="2" t="n">
        <v>0</v>
      </c>
      <c r="G2" s="2" t="n">
        <v>17.6248</v>
      </c>
      <c r="H2" s="2" t="n">
        <v>1.4937</v>
      </c>
      <c r="I2" s="2" t="n">
        <v>0</v>
      </c>
      <c r="J2" s="2" t="n">
        <v>0</v>
      </c>
      <c r="K2" s="2" t="n">
        <v>0.135</v>
      </c>
    </row>
    <row r="3" customFormat="false" ht="15" hidden="false" customHeight="false" outlineLevel="0" collapsed="false">
      <c r="A3" s="1" t="s">
        <v>11</v>
      </c>
      <c r="B3" s="2" t="n">
        <v>20.067</v>
      </c>
      <c r="C3" s="2" t="n">
        <v>1.1187</v>
      </c>
      <c r="D3" s="2" t="n">
        <v>0</v>
      </c>
      <c r="E3" s="2" t="n">
        <v>0.132</v>
      </c>
      <c r="F3" s="2" t="n">
        <v>0</v>
      </c>
      <c r="G3" s="2" t="n">
        <v>17.7088</v>
      </c>
      <c r="H3" s="2" t="n">
        <v>1.3194</v>
      </c>
      <c r="I3" s="2" t="n">
        <v>0</v>
      </c>
      <c r="J3" s="2" t="n">
        <v>0</v>
      </c>
      <c r="K3" s="2" t="n">
        <v>0.149</v>
      </c>
    </row>
    <row r="4" customFormat="false" ht="15" hidden="false" customHeight="false" outlineLevel="0" collapsed="false">
      <c r="A4" s="1" t="s">
        <v>12</v>
      </c>
      <c r="B4" s="3" t="n">
        <v>20.2201</v>
      </c>
      <c r="C4" s="3" t="n">
        <v>1.3192</v>
      </c>
      <c r="D4" s="3" t="n">
        <v>0</v>
      </c>
      <c r="E4" s="3" t="n">
        <v>0.158</v>
      </c>
      <c r="F4" s="2" t="n">
        <v>0</v>
      </c>
      <c r="G4" s="3" t="n">
        <v>19.9306</v>
      </c>
      <c r="H4" s="3" t="n">
        <v>1.3701</v>
      </c>
      <c r="I4" s="3" t="n">
        <v>0</v>
      </c>
      <c r="J4" s="3" t="n">
        <v>0</v>
      </c>
      <c r="K4" s="3" t="n">
        <v>0.134</v>
      </c>
    </row>
    <row r="5" customFormat="false" ht="15" hidden="false" customHeight="false" outlineLevel="0" collapsed="false">
      <c r="B5" s="2" t="n">
        <f aca="false">B2*4</f>
        <v>79.1144</v>
      </c>
      <c r="C5" s="2" t="n">
        <f aca="false">C2*2</f>
        <v>2.567</v>
      </c>
      <c r="D5" s="2" t="n">
        <f aca="false">D2*4</f>
        <v>0</v>
      </c>
      <c r="E5" s="6" t="n">
        <f aca="false">E2*0.38*0.45/12*1000</f>
        <v>1.995</v>
      </c>
      <c r="F5" s="2" t="n">
        <f aca="false">F2*4</f>
        <v>0</v>
      </c>
      <c r="G5" s="2" t="n">
        <f aca="false">G2*4</f>
        <v>70.4992</v>
      </c>
      <c r="H5" s="2" t="n">
        <f aca="false">H2*2</f>
        <v>2.9874</v>
      </c>
      <c r="I5" s="2" t="n">
        <f aca="false">I2*4</f>
        <v>0</v>
      </c>
      <c r="J5" s="2" t="n">
        <f aca="false">J2*4</f>
        <v>0</v>
      </c>
      <c r="K5" s="2" t="n">
        <f aca="false">K2*0.38*0.45/12*1000</f>
        <v>1.92375</v>
      </c>
    </row>
    <row r="6" customFormat="false" ht="15" hidden="false" customHeight="false" outlineLevel="0" collapsed="false">
      <c r="A6" s="1" t="s">
        <v>13</v>
      </c>
      <c r="B6" s="2" t="n">
        <f aca="false">B3*4</f>
        <v>80.268</v>
      </c>
      <c r="C6" s="2" t="n">
        <f aca="false">C3*2</f>
        <v>2.2374</v>
      </c>
      <c r="D6" s="2" t="n">
        <f aca="false">D3*4</f>
        <v>0</v>
      </c>
      <c r="E6" s="6" t="n">
        <f aca="false">E3*0.38*0.45/12*1000</f>
        <v>1.881</v>
      </c>
      <c r="F6" s="2" t="n">
        <f aca="false">F3*4</f>
        <v>0</v>
      </c>
      <c r="G6" s="2" t="n">
        <f aca="false">G3*4</f>
        <v>70.8352</v>
      </c>
      <c r="H6" s="2" t="n">
        <f aca="false">H3*2</f>
        <v>2.6388</v>
      </c>
      <c r="I6" s="2" t="n">
        <f aca="false">I3*4</f>
        <v>0</v>
      </c>
      <c r="J6" s="2" t="n">
        <f aca="false">J3*4</f>
        <v>0</v>
      </c>
      <c r="K6" s="2" t="n">
        <f aca="false">K3*0.38*0.45/12*1000</f>
        <v>2.12325</v>
      </c>
    </row>
    <row r="7" customFormat="false" ht="15" hidden="false" customHeight="false" outlineLevel="0" collapsed="false">
      <c r="B7" s="3" t="n">
        <f aca="false">B4*4</f>
        <v>80.8804</v>
      </c>
      <c r="C7" s="3" t="n">
        <f aca="false">C4*2</f>
        <v>2.6384</v>
      </c>
      <c r="D7" s="3" t="n">
        <f aca="false">D4*4</f>
        <v>0</v>
      </c>
      <c r="E7" s="5" t="n">
        <f aca="false">E4*0.38*0.45/12*1000</f>
        <v>2.2515</v>
      </c>
      <c r="F7" s="3" t="n">
        <f aca="false">F4*4</f>
        <v>0</v>
      </c>
      <c r="G7" s="3" t="n">
        <f aca="false">G4*4</f>
        <v>79.7224</v>
      </c>
      <c r="H7" s="3" t="n">
        <f aca="false">H4*2</f>
        <v>2.7402</v>
      </c>
      <c r="I7" s="3" t="n">
        <f aca="false">I4*4</f>
        <v>0</v>
      </c>
      <c r="J7" s="3" t="n">
        <f aca="false">J4*4</f>
        <v>0</v>
      </c>
      <c r="K7" s="3" t="n">
        <f aca="false">K4*0.38*0.45/12*1000</f>
        <v>1.9095</v>
      </c>
    </row>
    <row r="8" customFormat="false" ht="15" hidden="false" customHeight="false" outlineLevel="0" collapsed="false">
      <c r="A8" s="1" t="s">
        <v>14</v>
      </c>
      <c r="B8" s="7" t="n">
        <f aca="false">AVERAGE(B5:B7)</f>
        <v>80.0876</v>
      </c>
      <c r="C8" s="7" t="n">
        <f aca="false">AVERAGE(C5:C7)</f>
        <v>2.48093333333333</v>
      </c>
      <c r="D8" s="7" t="n">
        <f aca="false">AVERAGE(D5:D7)</f>
        <v>0</v>
      </c>
      <c r="E8" s="8" t="n">
        <f aca="false">AVERAGE(E5:E7)</f>
        <v>2.0425</v>
      </c>
      <c r="F8" s="9" t="n">
        <f aca="false">AVERAGE(F5:F7)</f>
        <v>0</v>
      </c>
      <c r="G8" s="7" t="n">
        <f aca="false">AVERAGE(G5:G7)</f>
        <v>73.6856</v>
      </c>
      <c r="H8" s="7" t="n">
        <f aca="false">AVERAGE(H5:H7)</f>
        <v>2.7888</v>
      </c>
      <c r="I8" s="7" t="n">
        <f aca="false">AVERAGE(I5:I7)</f>
        <v>0</v>
      </c>
      <c r="J8" s="7" t="n">
        <f aca="false">AVERAGE(J5:J7)</f>
        <v>0</v>
      </c>
      <c r="K8" s="7" t="n">
        <f aca="false">AVERAGE(K5:K7)</f>
        <v>1.9855</v>
      </c>
    </row>
    <row r="9" customFormat="false" ht="15" hidden="false" customHeight="false" outlineLevel="0" collapsed="false">
      <c r="A9" s="1" t="s">
        <v>10</v>
      </c>
      <c r="B9" s="2" t="n">
        <v>0</v>
      </c>
      <c r="C9" s="2" t="n">
        <v>32.2021</v>
      </c>
      <c r="D9" s="2" t="n">
        <v>6.5927</v>
      </c>
      <c r="E9" s="2" t="n">
        <v>0.126</v>
      </c>
      <c r="F9" s="2" t="n">
        <v>0.0737</v>
      </c>
      <c r="G9" s="2" t="n">
        <v>17.692</v>
      </c>
      <c r="H9" s="2" t="n">
        <v>1.2222</v>
      </c>
      <c r="I9" s="2" t="n">
        <v>0</v>
      </c>
      <c r="J9" s="2" t="n">
        <v>0</v>
      </c>
      <c r="K9" s="2" t="n">
        <v>0.088</v>
      </c>
    </row>
    <row r="10" customFormat="false" ht="15" hidden="false" customHeight="false" outlineLevel="0" collapsed="false">
      <c r="A10" s="1" t="s">
        <v>11</v>
      </c>
      <c r="B10" s="2" t="n">
        <v>0</v>
      </c>
      <c r="C10" s="2" t="n">
        <v>32.2911</v>
      </c>
      <c r="D10" s="2" t="n">
        <v>7.3258</v>
      </c>
      <c r="E10" s="2" t="n">
        <v>0.13</v>
      </c>
      <c r="F10" s="2" t="n">
        <v>0.0625</v>
      </c>
      <c r="G10" s="2" t="n">
        <v>17.5987</v>
      </c>
      <c r="H10" s="2" t="n">
        <v>1.4907</v>
      </c>
      <c r="I10" s="2" t="n">
        <v>0</v>
      </c>
      <c r="J10" s="2" t="n">
        <v>0</v>
      </c>
      <c r="K10" s="2" t="n">
        <v>0.094</v>
      </c>
    </row>
    <row r="11" customFormat="false" ht="15" hidden="false" customHeight="false" outlineLevel="0" collapsed="false">
      <c r="A11" s="1" t="s">
        <v>15</v>
      </c>
      <c r="B11" s="2" t="n">
        <v>0</v>
      </c>
      <c r="C11" s="2" t="n">
        <v>33.2771</v>
      </c>
      <c r="D11" s="2" t="n">
        <v>7.0537</v>
      </c>
      <c r="E11" s="2" t="n">
        <v>0.148</v>
      </c>
      <c r="F11" s="2" t="n">
        <v>0.0865</v>
      </c>
      <c r="K11" s="2" t="n">
        <v>0.089</v>
      </c>
    </row>
    <row r="12" customFormat="false" ht="15" hidden="false" customHeight="false" outlineLevel="0" collapsed="false">
      <c r="B12" s="2" t="n">
        <f aca="false">B9*4</f>
        <v>0</v>
      </c>
      <c r="C12" s="2" t="n">
        <f aca="false">C9*2</f>
        <v>64.4042</v>
      </c>
      <c r="D12" s="2" t="n">
        <f aca="false">D9*4</f>
        <v>26.3708</v>
      </c>
      <c r="E12" s="6" t="n">
        <f aca="false">E9*0.38*0.45/12*1000</f>
        <v>1.7955</v>
      </c>
      <c r="F12" s="2" t="n">
        <f aca="false">F9*4</f>
        <v>0.2948</v>
      </c>
      <c r="G12" s="2" t="n">
        <f aca="false">G9*4</f>
        <v>70.768</v>
      </c>
      <c r="H12" s="2" t="n">
        <f aca="false">H9*2</f>
        <v>2.4444</v>
      </c>
      <c r="I12" s="2" t="n">
        <f aca="false">I9*4</f>
        <v>0</v>
      </c>
      <c r="J12" s="2" t="n">
        <f aca="false">J9*4</f>
        <v>0</v>
      </c>
      <c r="K12" s="2" t="n">
        <f aca="false">K9*0.38*0.45/12*1000</f>
        <v>1.254</v>
      </c>
    </row>
    <row r="13" customFormat="false" ht="15" hidden="false" customHeight="false" outlineLevel="0" collapsed="false">
      <c r="A13" s="1" t="s">
        <v>13</v>
      </c>
      <c r="B13" s="2" t="n">
        <f aca="false">B10*4</f>
        <v>0</v>
      </c>
      <c r="C13" s="2" t="n">
        <f aca="false">C10*2</f>
        <v>64.5822</v>
      </c>
      <c r="D13" s="2" t="n">
        <f aca="false">D10*4</f>
        <v>29.3032</v>
      </c>
      <c r="E13" s="6" t="n">
        <f aca="false">E10*0.38*0.45/12*1000</f>
        <v>1.8525</v>
      </c>
      <c r="F13" s="2" t="n">
        <f aca="false">F10*4</f>
        <v>0.25</v>
      </c>
      <c r="G13" s="2" t="n">
        <f aca="false">G10*4</f>
        <v>70.3948</v>
      </c>
      <c r="H13" s="2" t="n">
        <f aca="false">H10*2</f>
        <v>2.9814</v>
      </c>
      <c r="I13" s="2" t="n">
        <f aca="false">I10*4</f>
        <v>0</v>
      </c>
      <c r="J13" s="2" t="n">
        <f aca="false">J10*4</f>
        <v>0</v>
      </c>
      <c r="K13" s="2" t="n">
        <f aca="false">K10*0.38*0.45/12*1000</f>
        <v>1.3395</v>
      </c>
    </row>
    <row r="14" customFormat="false" ht="15" hidden="false" customHeight="false" outlineLevel="0" collapsed="false">
      <c r="B14" s="3" t="n">
        <f aca="false">B11*4</f>
        <v>0</v>
      </c>
      <c r="C14" s="3" t="n">
        <f aca="false">C11*2</f>
        <v>66.5542</v>
      </c>
      <c r="D14" s="3" t="n">
        <f aca="false">D11*4</f>
        <v>28.2148</v>
      </c>
      <c r="E14" s="5" t="n">
        <f aca="false">E11*0.38*0.45/12*1000</f>
        <v>2.109</v>
      </c>
      <c r="F14" s="3" t="n">
        <f aca="false">F11*4</f>
        <v>0.346</v>
      </c>
      <c r="G14" s="3"/>
      <c r="H14" s="3"/>
      <c r="I14" s="3"/>
      <c r="J14" s="3"/>
      <c r="K14" s="3" t="n">
        <f aca="false">K11*0.38*0.45/12*1000</f>
        <v>1.26825</v>
      </c>
    </row>
    <row r="15" customFormat="false" ht="15" hidden="false" customHeight="false" outlineLevel="0" collapsed="false">
      <c r="A15" s="1" t="s">
        <v>14</v>
      </c>
      <c r="B15" s="9" t="n">
        <f aca="false">AVERAGE(B12:B14)</f>
        <v>0</v>
      </c>
      <c r="C15" s="9" t="n">
        <f aca="false">AVERAGE(C12:C14)</f>
        <v>65.1802</v>
      </c>
      <c r="D15" s="9" t="n">
        <f aca="false">AVERAGE(D12:D14)</f>
        <v>27.9629333333333</v>
      </c>
      <c r="E15" s="10" t="n">
        <f aca="false">AVERAGE(E12:E14)</f>
        <v>1.919</v>
      </c>
      <c r="F15" s="9" t="n">
        <f aca="false">AVERAGE(F12:F14)</f>
        <v>0.296933333333333</v>
      </c>
      <c r="G15" s="9" t="n">
        <f aca="false">AVERAGE(G12:G14)</f>
        <v>70.5814</v>
      </c>
      <c r="H15" s="9" t="n">
        <f aca="false">AVERAGE(H12:H14)</f>
        <v>2.7129</v>
      </c>
      <c r="I15" s="9" t="n">
        <f aca="false">AVERAGE(I12:I14)</f>
        <v>0</v>
      </c>
      <c r="J15" s="9" t="n">
        <f aca="false">AVERAGE(J12:J14)</f>
        <v>0</v>
      </c>
      <c r="K15" s="9" t="n">
        <f aca="false">AVERAGE(K12:K14)</f>
        <v>1.28725</v>
      </c>
    </row>
    <row r="16" customFormat="false" ht="15" hidden="false" customHeight="false" outlineLevel="0" collapsed="false">
      <c r="E16" s="6"/>
    </row>
    <row r="17" customFormat="false" ht="15" hidden="false" customHeight="false" outlineLevel="0" collapsed="false">
      <c r="E17" s="6"/>
      <c r="H17" s="11"/>
      <c r="I17" s="11"/>
      <c r="J17" s="11"/>
      <c r="K17" s="11"/>
    </row>
    <row r="18" customFormat="false" ht="15" hidden="false" customHeight="false" outlineLevel="0" collapsed="false">
      <c r="A18" s="1" t="s">
        <v>16</v>
      </c>
      <c r="B18" s="2" t="s">
        <v>51</v>
      </c>
      <c r="E18" s="6"/>
    </row>
    <row r="19" customFormat="false" ht="15" hidden="false" customHeight="false" outlineLevel="0" collapsed="false">
      <c r="E19" s="6"/>
    </row>
    <row r="20" customFormat="false" ht="15" hidden="false" customHeight="false" outlineLevel="0" collapsed="false">
      <c r="A20" s="1" t="s">
        <v>18</v>
      </c>
      <c r="B20" s="12" t="n">
        <f aca="false">_xlfn.STDEV.P(B12:B14)</f>
        <v>0</v>
      </c>
      <c r="C20" s="12" t="n">
        <f aca="false">_xlfn.STDEV.P(C22:C24)</f>
        <v>0.884827460895938</v>
      </c>
      <c r="D20" s="12" t="n">
        <f aca="false">_xlfn.STDEV.P(D22:D24)</f>
        <v>1.21032228582124</v>
      </c>
      <c r="E20" s="19" t="n">
        <f aca="false">_xlfn.STDEV.P(E22:E24)</f>
        <v>0.071091490348705</v>
      </c>
      <c r="F20" s="12" t="n">
        <f aca="false">_xlfn.STDEV.P(F22:F24)</f>
        <v>0.0392208561298138</v>
      </c>
      <c r="G20" s="12" t="n">
        <f aca="false">_xlfn.STDEV.P(G22:G24)</f>
        <v>0.354599999999998</v>
      </c>
      <c r="H20" s="12" t="n">
        <f aca="false">_xlfn.STDEV.P(H22:H24)</f>
        <v>0.4428</v>
      </c>
      <c r="I20" s="12" t="n">
        <f aca="false">_xlfn.STDEV.P(I22:I24)</f>
        <v>0</v>
      </c>
      <c r="J20" s="12" t="n">
        <f aca="false">_xlfn.STDEV.P(J22:J24)</f>
        <v>0</v>
      </c>
      <c r="K20" s="12" t="n">
        <f aca="false">_xlfn.STDEV.P(K22:K24)</f>
        <v>0.66975</v>
      </c>
    </row>
    <row r="21" customFormat="false" ht="15" hidden="false" customHeight="false" outlineLevel="0" collapsed="false">
      <c r="A21" s="1" t="s">
        <v>19</v>
      </c>
      <c r="C21" s="2" t="n">
        <f aca="false">C20*1/$B$25</f>
        <v>0.0110482454324507</v>
      </c>
      <c r="D21" s="2" t="n">
        <f aca="false">D20*1/$B$25</f>
        <v>0.0151124804067202</v>
      </c>
      <c r="E21" s="2" t="n">
        <f aca="false">E20*1/$B$25</f>
        <v>0.000887671628925139</v>
      </c>
      <c r="F21" s="2" t="n">
        <f aca="false">F20*1/$B$25</f>
        <v>0.000489724453346259</v>
      </c>
      <c r="H21" s="2" t="n">
        <f aca="false">H20*1/$G$29</f>
        <v>5.16083916083922</v>
      </c>
      <c r="I21" s="2" t="n">
        <f aca="false">I20*1/$G$29</f>
        <v>0</v>
      </c>
      <c r="J21" s="2" t="n">
        <f aca="false">J20*1/$G$29</f>
        <v>0</v>
      </c>
      <c r="K21" s="2" t="n">
        <f aca="false">K20*1/$G$29</f>
        <v>7.80594405594415</v>
      </c>
    </row>
    <row r="22" customFormat="false" ht="15" hidden="false" customHeight="false" outlineLevel="0" collapsed="false">
      <c r="B22" s="2" t="n">
        <f aca="false">B5-B12</f>
        <v>79.1144</v>
      </c>
      <c r="C22" s="2" t="n">
        <f aca="false">C12-C5</f>
        <v>61.8372</v>
      </c>
      <c r="D22" s="2" t="n">
        <f aca="false">D12-D5</f>
        <v>26.3708</v>
      </c>
      <c r="E22" s="6" t="n">
        <f aca="false">E12-E5</f>
        <v>-0.1995</v>
      </c>
      <c r="F22" s="2" t="n">
        <f aca="false">F12-F5</f>
        <v>0.2948</v>
      </c>
      <c r="G22" s="2" t="n">
        <f aca="false">G5-G12</f>
        <v>-0.268799999999999</v>
      </c>
      <c r="H22" s="2" t="n">
        <f aca="false">H12-H5</f>
        <v>-0.543</v>
      </c>
      <c r="I22" s="2" t="n">
        <f aca="false">I5-I12</f>
        <v>0</v>
      </c>
      <c r="J22" s="2" t="n">
        <f aca="false">J5-J12</f>
        <v>0</v>
      </c>
      <c r="K22" s="2" t="n">
        <f aca="false">K5-K12</f>
        <v>0.66975</v>
      </c>
    </row>
    <row r="23" customFormat="false" ht="15" hidden="false" customHeight="false" outlineLevel="0" collapsed="false">
      <c r="B23" s="2" t="n">
        <f aca="false">B6-B13</f>
        <v>80.268</v>
      </c>
      <c r="C23" s="2" t="n">
        <f aca="false">C13-C6</f>
        <v>62.3448</v>
      </c>
      <c r="D23" s="2" t="n">
        <f aca="false">D13-D6</f>
        <v>29.3032</v>
      </c>
      <c r="E23" s="6" t="n">
        <f aca="false">E13-E6</f>
        <v>-0.0285</v>
      </c>
      <c r="F23" s="2" t="n">
        <f aca="false">F13-F6</f>
        <v>0.25</v>
      </c>
      <c r="G23" s="2" t="n">
        <f aca="false">G6-G13</f>
        <v>0.440399999999997</v>
      </c>
      <c r="H23" s="2" t="n">
        <f aca="false">H13-H6</f>
        <v>0.3426</v>
      </c>
      <c r="I23" s="2" t="n">
        <f aca="false">I12-I5</f>
        <v>0</v>
      </c>
      <c r="J23" s="2" t="n">
        <f aca="false">J12-J5</f>
        <v>0</v>
      </c>
      <c r="K23" s="2" t="n">
        <f aca="false">K12-K5</f>
        <v>-0.66975</v>
      </c>
    </row>
    <row r="24" customFormat="false" ht="15" hidden="false" customHeight="false" outlineLevel="0" collapsed="false">
      <c r="B24" s="3" t="n">
        <f aca="false">B7-B14</f>
        <v>80.8804</v>
      </c>
      <c r="C24" s="3" t="n">
        <f aca="false">C14-C7</f>
        <v>63.9158</v>
      </c>
      <c r="D24" s="3" t="n">
        <f aca="false">D14-D7</f>
        <v>28.2148</v>
      </c>
      <c r="E24" s="5" t="n">
        <f aca="false">E14-E7</f>
        <v>-0.1425</v>
      </c>
      <c r="F24" s="3" t="n">
        <f aca="false">F14-F7</f>
        <v>0.346</v>
      </c>
      <c r="H24" s="3"/>
      <c r="I24" s="3"/>
      <c r="J24" s="3"/>
      <c r="K24" s="3"/>
    </row>
    <row r="25" customFormat="false" ht="15" hidden="false" customHeight="false" outlineLevel="0" collapsed="false">
      <c r="B25" s="13" t="n">
        <f aca="false">AVERAGE(B22:B24)</f>
        <v>80.0876</v>
      </c>
      <c r="C25" s="2" t="n">
        <f aca="false">AVERAGE(C22:C24)</f>
        <v>62.6992666666667</v>
      </c>
      <c r="D25" s="2" t="n">
        <f aca="false">AVERAGE(D22:D24)</f>
        <v>27.9629333333333</v>
      </c>
      <c r="E25" s="6" t="n">
        <f aca="false">AVERAGE(E22:E24)</f>
        <v>-0.1235</v>
      </c>
      <c r="F25" s="2" t="n">
        <f aca="false">AVERAGE(F22:F24)</f>
        <v>0.296933333333333</v>
      </c>
      <c r="G25" s="13" t="n">
        <f aca="false">AVERAGE(G22:G23)</f>
        <v>0.085799999999999</v>
      </c>
      <c r="H25" s="13" t="n">
        <f aca="false">AVERAGE(H22:H23)</f>
        <v>-0.1002</v>
      </c>
      <c r="I25" s="13" t="n">
        <f aca="false">AVERAGE(I22:I23)</f>
        <v>0</v>
      </c>
      <c r="J25" s="13" t="n">
        <f aca="false">AVERAGE(J22:J23)</f>
        <v>0</v>
      </c>
      <c r="K25" s="13" t="n">
        <f aca="false">AVERAGE(K22:K23)</f>
        <v>0</v>
      </c>
    </row>
    <row r="26" customFormat="false" ht="15" hidden="false" customHeight="false" outlineLevel="0" collapsed="false">
      <c r="E26" s="6"/>
    </row>
    <row r="28" customFormat="false" ht="15" hidden="false" customHeight="false" outlineLevel="0" collapsed="false">
      <c r="B28" s="2" t="n">
        <v>1</v>
      </c>
      <c r="C28" s="14" t="n">
        <f aca="false">C25</f>
        <v>62.6992666666667</v>
      </c>
      <c r="D28" s="14" t="n">
        <f aca="false">D25</f>
        <v>27.9629333333333</v>
      </c>
      <c r="E28" s="15" t="n">
        <f aca="false">E25</f>
        <v>-0.1235</v>
      </c>
      <c r="F28" s="14" t="n">
        <f aca="false">F25</f>
        <v>0.296933333333333</v>
      </c>
      <c r="G28" s="2" t="n">
        <v>1</v>
      </c>
    </row>
    <row r="29" customFormat="false" ht="15" hidden="false" customHeight="false" outlineLevel="0" collapsed="false">
      <c r="B29" s="2" t="n">
        <f aca="false">SUM(B25)</f>
        <v>80.0876</v>
      </c>
      <c r="G29" s="2" t="n">
        <f aca="false">SUM(G25,K25)</f>
        <v>0.085799999999999</v>
      </c>
    </row>
    <row r="30" s="14" customFormat="true" ht="15" hidden="false" customHeight="false" outlineLevel="0" collapsed="false">
      <c r="A30" s="14" t="s">
        <v>20</v>
      </c>
      <c r="C30" s="14" t="n">
        <f aca="false">C28*B28/B29</f>
        <v>0.782883575817813</v>
      </c>
      <c r="D30" s="14" t="n">
        <f aca="false">D28*B28/B29</f>
        <v>0.349154342661452</v>
      </c>
      <c r="E30" s="6" t="n">
        <f aca="false">E25*B28/B29</f>
        <v>-0.00154206144272022</v>
      </c>
      <c r="F30" s="14" t="n">
        <f aca="false">F28*B28/B29</f>
        <v>0.00370760683717995</v>
      </c>
      <c r="H30" s="14" t="n">
        <f aca="false">H25*$G$28/$G$29</f>
        <v>-1.16783216783218</v>
      </c>
      <c r="I30" s="14" t="n">
        <f aca="false">I25*$G$28/$G$29</f>
        <v>0</v>
      </c>
      <c r="J30" s="14" t="n">
        <f aca="false">J25*$G$28/$G$29</f>
        <v>0</v>
      </c>
      <c r="K30" s="14" t="n">
        <f aca="false">K25*$G$28/$G$29</f>
        <v>0</v>
      </c>
    </row>
    <row r="31" customFormat="false" ht="15" hidden="false" customHeight="false" outlineLevel="0" collapsed="false">
      <c r="B31" s="2" t="n">
        <f aca="false">SUM(C30:F30)</f>
        <v>1.13420346387372</v>
      </c>
      <c r="E31" s="6"/>
      <c r="G31" s="2" t="n">
        <f aca="false">SUM(H30:J30)</f>
        <v>-1.16783216783218</v>
      </c>
    </row>
    <row r="36" customFormat="false" ht="15" hidden="false" customHeight="false" outlineLevel="0" collapsed="false">
      <c r="A36" s="1" t="s">
        <v>21</v>
      </c>
    </row>
    <row r="37" customFormat="false" ht="15" hidden="false" customHeight="false" outlineLevel="0" collapsed="false">
      <c r="E37" s="6"/>
    </row>
    <row r="38" customFormat="false" ht="15" hidden="false" customHeight="false" outlineLevel="0" collapsed="false">
      <c r="E38" s="6"/>
    </row>
    <row r="45" customFormat="false" ht="15" hidden="false" customHeight="false" outlineLevel="0" collapsed="false">
      <c r="B45" s="2" t="s">
        <v>22</v>
      </c>
    </row>
    <row r="46" customFormat="false" ht="15" hidden="false" customHeight="false" outlineLevel="0" collapsed="false">
      <c r="B46" s="2" t="s">
        <v>23</v>
      </c>
    </row>
    <row r="47" customFormat="false" ht="15" hidden="false" customHeight="false" outlineLevel="0" collapsed="false">
      <c r="B47" s="2" t="s">
        <v>24</v>
      </c>
    </row>
    <row r="49" customFormat="false" ht="15" hidden="false" customHeight="false" outlineLevel="0" collapsed="false">
      <c r="B49" s="2" t="s">
        <v>25</v>
      </c>
    </row>
    <row r="52" customFormat="false" ht="15" hidden="false" customHeight="false" outlineLevel="0" collapsed="false">
      <c r="B52" s="2" t="s">
        <v>26</v>
      </c>
    </row>
    <row r="55" customFormat="false" ht="15" hidden="false" customHeight="false" outlineLevel="0" collapsed="false">
      <c r="B55" s="2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5"/>
  <sheetViews>
    <sheetView showFormulas="false" showGridLines="true" showRowColHeaders="true" showZeros="true" rightToLeft="false" tabSelected="false" showOutlineSymbols="true" defaultGridColor="true" view="normal" topLeftCell="E1" colorId="64" zoomScale="86" zoomScaleNormal="86" zoomScalePageLayoutView="100" workbookViewId="0">
      <selection pane="topLeft" activeCell="F22" activeCellId="0" sqref="F22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20.71"/>
    <col collapsed="false" customWidth="true" hidden="false" outlineLevel="0" max="4" min="3" style="2" width="17.71"/>
    <col collapsed="false" customWidth="true" hidden="false" outlineLevel="0" max="5" min="5" style="2" width="15.43"/>
    <col collapsed="false" customWidth="true" hidden="false" outlineLevel="0" max="6" min="6" style="2" width="25"/>
    <col collapsed="false" customWidth="true" hidden="false" outlineLevel="0" max="7" min="7" style="2" width="19.43"/>
    <col collapsed="false" customWidth="true" hidden="false" outlineLevel="0" max="8" min="8" style="2" width="14.86"/>
    <col collapsed="false" customWidth="true" hidden="false" outlineLevel="0" max="9" min="9" style="2" width="22.28"/>
  </cols>
  <sheetData>
    <row r="1" customFormat="false" ht="15" hidden="false" customHeight="false" outlineLevel="0" collapsed="false">
      <c r="A1" s="1" t="s">
        <v>0</v>
      </c>
      <c r="B1" s="4" t="s">
        <v>39</v>
      </c>
      <c r="C1" s="4" t="s">
        <v>41</v>
      </c>
      <c r="D1" s="4" t="s">
        <v>42</v>
      </c>
      <c r="E1" s="17" t="s">
        <v>44</v>
      </c>
      <c r="F1" s="6" t="s">
        <v>43</v>
      </c>
      <c r="G1" s="4" t="s">
        <v>45</v>
      </c>
      <c r="H1" s="4" t="s">
        <v>47</v>
      </c>
      <c r="I1" s="4" t="s">
        <v>48</v>
      </c>
      <c r="J1" s="4" t="s">
        <v>49</v>
      </c>
      <c r="K1" s="4" t="s">
        <v>50</v>
      </c>
    </row>
    <row r="2" customFormat="false" ht="15" hidden="false" customHeight="false" outlineLevel="0" collapsed="false">
      <c r="A2" s="1" t="s">
        <v>10</v>
      </c>
      <c r="B2" s="2" t="n">
        <v>19.9997</v>
      </c>
      <c r="C2" s="2" t="n">
        <v>1.4197</v>
      </c>
      <c r="D2" s="2" t="n">
        <v>0</v>
      </c>
      <c r="E2" s="6" t="n">
        <v>0.138</v>
      </c>
      <c r="F2" s="2" t="n">
        <v>0</v>
      </c>
      <c r="G2" s="2" t="n">
        <v>22.2742</v>
      </c>
      <c r="H2" s="2" t="n">
        <v>1.3563</v>
      </c>
      <c r="I2" s="2" t="n">
        <v>0</v>
      </c>
      <c r="J2" s="2" t="n">
        <v>0</v>
      </c>
      <c r="K2" s="2" t="n">
        <v>0.109</v>
      </c>
    </row>
    <row r="3" customFormat="false" ht="15" hidden="false" customHeight="false" outlineLevel="0" collapsed="false">
      <c r="A3" s="1" t="s">
        <v>11</v>
      </c>
      <c r="B3" s="2" t="n">
        <v>16.7281</v>
      </c>
      <c r="C3" s="2" t="n">
        <v>1.3206</v>
      </c>
      <c r="D3" s="2" t="n">
        <v>0</v>
      </c>
      <c r="E3" s="6" t="n">
        <v>0.131</v>
      </c>
      <c r="F3" s="2" t="n">
        <v>0</v>
      </c>
      <c r="G3" s="2" t="n">
        <v>20.3526</v>
      </c>
      <c r="H3" s="2" t="n">
        <v>1.3422</v>
      </c>
      <c r="I3" s="2" t="n">
        <v>0</v>
      </c>
      <c r="J3" s="2" t="n">
        <v>0</v>
      </c>
      <c r="K3" s="2" t="n">
        <v>0.108</v>
      </c>
    </row>
    <row r="4" customFormat="false" ht="15" hidden="false" customHeight="false" outlineLevel="0" collapsed="false">
      <c r="A4" s="1" t="s">
        <v>12</v>
      </c>
      <c r="B4" s="3" t="n">
        <v>24.9322</v>
      </c>
      <c r="C4" s="3" t="n">
        <v>1.6466</v>
      </c>
      <c r="D4" s="3" t="n">
        <v>0</v>
      </c>
      <c r="E4" s="5" t="n">
        <v>0.133</v>
      </c>
      <c r="F4" s="2" t="n">
        <v>0</v>
      </c>
      <c r="G4" s="3" t="n">
        <v>21.169</v>
      </c>
      <c r="H4" s="3" t="n">
        <v>1.6781</v>
      </c>
      <c r="I4" s="3" t="n">
        <v>0</v>
      </c>
      <c r="J4" s="3" t="n">
        <v>0</v>
      </c>
      <c r="K4" s="3" t="n">
        <v>0.12</v>
      </c>
    </row>
    <row r="5" customFormat="false" ht="15" hidden="false" customHeight="false" outlineLevel="0" collapsed="false">
      <c r="B5" s="2" t="n">
        <f aca="false">B2*4</f>
        <v>79.9988</v>
      </c>
      <c r="C5" s="2" t="n">
        <f aca="false">C2*2</f>
        <v>2.8394</v>
      </c>
      <c r="D5" s="2" t="n">
        <f aca="false">D2*4</f>
        <v>0</v>
      </c>
      <c r="E5" s="6" t="n">
        <f aca="false">E2*0.38*0.45/12*1000</f>
        <v>1.9665</v>
      </c>
      <c r="F5" s="2" t="n">
        <f aca="false">F2*4</f>
        <v>0</v>
      </c>
      <c r="G5" s="2" t="n">
        <f aca="false">G2*4</f>
        <v>89.0968</v>
      </c>
      <c r="H5" s="2" t="n">
        <f aca="false">H2*2</f>
        <v>2.7126</v>
      </c>
      <c r="I5" s="2" t="n">
        <f aca="false">I2*4</f>
        <v>0</v>
      </c>
      <c r="J5" s="2" t="n">
        <f aca="false">J2*4</f>
        <v>0</v>
      </c>
      <c r="K5" s="2" t="n">
        <f aca="false">K2*0.38*0.45/12*1000</f>
        <v>1.55325</v>
      </c>
    </row>
    <row r="6" customFormat="false" ht="15" hidden="false" customHeight="false" outlineLevel="0" collapsed="false">
      <c r="A6" s="1" t="s">
        <v>13</v>
      </c>
      <c r="B6" s="2" t="n">
        <f aca="false">B3*4</f>
        <v>66.9124</v>
      </c>
      <c r="C6" s="2" t="n">
        <f aca="false">C3*2</f>
        <v>2.6412</v>
      </c>
      <c r="D6" s="2" t="n">
        <f aca="false">D3*4</f>
        <v>0</v>
      </c>
      <c r="E6" s="6" t="n">
        <f aca="false">E3*0.38*0.45/12*1000</f>
        <v>1.86675</v>
      </c>
      <c r="F6" s="2" t="n">
        <f aca="false">F3*4</f>
        <v>0</v>
      </c>
      <c r="G6" s="2" t="n">
        <f aca="false">G3*4</f>
        <v>81.4104</v>
      </c>
      <c r="H6" s="2" t="n">
        <f aca="false">H3*2</f>
        <v>2.6844</v>
      </c>
      <c r="I6" s="2" t="n">
        <f aca="false">I3*4</f>
        <v>0</v>
      </c>
      <c r="J6" s="2" t="n">
        <f aca="false">J3*4</f>
        <v>0</v>
      </c>
      <c r="K6" s="2" t="n">
        <f aca="false">K3*0.38*0.45/12*1000</f>
        <v>1.539</v>
      </c>
    </row>
    <row r="7" customFormat="false" ht="15" hidden="false" customHeight="false" outlineLevel="0" collapsed="false">
      <c r="B7" s="3" t="n">
        <f aca="false">B4*4</f>
        <v>99.7288</v>
      </c>
      <c r="C7" s="3" t="n">
        <f aca="false">C4*2</f>
        <v>3.2932</v>
      </c>
      <c r="D7" s="3" t="n">
        <f aca="false">D4*4</f>
        <v>0</v>
      </c>
      <c r="E7" s="5" t="n">
        <f aca="false">E4*0.38*0.45/12*1000</f>
        <v>1.89525</v>
      </c>
      <c r="F7" s="3" t="n">
        <f aca="false">F4*4</f>
        <v>0</v>
      </c>
      <c r="G7" s="3" t="n">
        <f aca="false">G4*4</f>
        <v>84.676</v>
      </c>
      <c r="H7" s="3" t="n">
        <f aca="false">H4*2</f>
        <v>3.3562</v>
      </c>
      <c r="I7" s="3" t="n">
        <f aca="false">I4*4</f>
        <v>0</v>
      </c>
      <c r="J7" s="3" t="n">
        <f aca="false">J4*4</f>
        <v>0</v>
      </c>
      <c r="K7" s="3" t="n">
        <f aca="false">K4*0.38*0.45/12*1000</f>
        <v>1.71</v>
      </c>
    </row>
    <row r="8" customFormat="false" ht="15" hidden="false" customHeight="false" outlineLevel="0" collapsed="false">
      <c r="A8" s="1" t="s">
        <v>14</v>
      </c>
      <c r="B8" s="7" t="n">
        <f aca="false">AVERAGE(B5:B7)</f>
        <v>82.2133333333333</v>
      </c>
      <c r="C8" s="7" t="n">
        <f aca="false">AVERAGE(C5:C7)</f>
        <v>2.9246</v>
      </c>
      <c r="D8" s="7" t="n">
        <f aca="false">AVERAGE(D5:D7)</f>
        <v>0</v>
      </c>
      <c r="E8" s="8" t="n">
        <f aca="false">AVERAGE(E5:E7)</f>
        <v>1.9095</v>
      </c>
      <c r="F8" s="9" t="n">
        <f aca="false">AVERAGE(F5:F7)</f>
        <v>0</v>
      </c>
      <c r="G8" s="7" t="n">
        <f aca="false">AVERAGE(G5:G7)</f>
        <v>85.0610666666667</v>
      </c>
      <c r="H8" s="7" t="n">
        <f aca="false">AVERAGE(H5:H7)</f>
        <v>2.91773333333333</v>
      </c>
      <c r="I8" s="7" t="n">
        <f aca="false">AVERAGE(I5:I7)</f>
        <v>0</v>
      </c>
      <c r="J8" s="7" t="n">
        <f aca="false">AVERAGE(J5:J7)</f>
        <v>0</v>
      </c>
      <c r="K8" s="7" t="n">
        <f aca="false">AVERAGE(K5:K7)</f>
        <v>1.60075</v>
      </c>
    </row>
    <row r="9" customFormat="false" ht="15" hidden="false" customHeight="false" outlineLevel="0" collapsed="false">
      <c r="A9" s="1" t="s">
        <v>10</v>
      </c>
      <c r="B9" s="2" t="n">
        <v>0</v>
      </c>
      <c r="C9" s="2" t="n">
        <v>33.0444</v>
      </c>
      <c r="D9" s="2" t="n">
        <v>6.3611</v>
      </c>
      <c r="E9" s="2" t="n">
        <v>0.245</v>
      </c>
      <c r="F9" s="2" t="n">
        <v>0.0642</v>
      </c>
      <c r="G9" s="2" t="n">
        <v>19.3136</v>
      </c>
      <c r="H9" s="2" t="n">
        <v>1.2222</v>
      </c>
      <c r="I9" s="2" t="n">
        <v>0</v>
      </c>
      <c r="J9" s="2" t="n">
        <v>0</v>
      </c>
      <c r="K9" s="2" t="n">
        <v>0.082</v>
      </c>
    </row>
    <row r="10" customFormat="false" ht="15" hidden="false" customHeight="false" outlineLevel="0" collapsed="false">
      <c r="A10" s="1" t="s">
        <v>11</v>
      </c>
      <c r="B10" s="2" t="n">
        <v>0</v>
      </c>
      <c r="C10" s="2" t="n">
        <v>29.7485</v>
      </c>
      <c r="D10" s="2" t="n">
        <v>5.6292</v>
      </c>
      <c r="E10" s="2" t="n">
        <v>0.207</v>
      </c>
      <c r="F10" s="2" t="n">
        <v>0.058</v>
      </c>
      <c r="G10" s="2" t="n">
        <v>18.6724</v>
      </c>
      <c r="H10" s="2" t="n">
        <v>1.4907</v>
      </c>
      <c r="I10" s="2" t="n">
        <v>0</v>
      </c>
      <c r="J10" s="2" t="n">
        <v>0</v>
      </c>
      <c r="K10" s="2" t="n">
        <v>0.109</v>
      </c>
    </row>
    <row r="11" customFormat="false" ht="15" hidden="false" customHeight="false" outlineLevel="0" collapsed="false">
      <c r="A11" s="1" t="s">
        <v>15</v>
      </c>
      <c r="B11" s="2" t="n">
        <v>0</v>
      </c>
      <c r="C11" s="2" t="n">
        <v>34.6906</v>
      </c>
      <c r="D11" s="2" t="n">
        <v>6.6805</v>
      </c>
      <c r="E11" s="2" t="n">
        <v>0.274</v>
      </c>
      <c r="F11" s="2" t="n">
        <v>0.0765</v>
      </c>
      <c r="K11" s="3" t="n">
        <v>0.086</v>
      </c>
    </row>
    <row r="12" customFormat="false" ht="15" hidden="false" customHeight="false" outlineLevel="0" collapsed="false">
      <c r="B12" s="2" t="n">
        <f aca="false">B9*4</f>
        <v>0</v>
      </c>
      <c r="C12" s="2" t="n">
        <f aca="false">C9*2</f>
        <v>66.0888</v>
      </c>
      <c r="D12" s="2" t="n">
        <f aca="false">D9*4</f>
        <v>25.4444</v>
      </c>
      <c r="E12" s="6" t="n">
        <f aca="false">E9*0.38*0.45/12*1000</f>
        <v>3.49125</v>
      </c>
      <c r="F12" s="2" t="n">
        <f aca="false">F9*4</f>
        <v>0.2568</v>
      </c>
      <c r="G12" s="2" t="n">
        <f aca="false">G9*4</f>
        <v>77.2544</v>
      </c>
      <c r="H12" s="2" t="n">
        <f aca="false">H9*2</f>
        <v>2.4444</v>
      </c>
      <c r="I12" s="2" t="n">
        <f aca="false">I9*4</f>
        <v>0</v>
      </c>
      <c r="J12" s="2" t="n">
        <f aca="false">J9*4</f>
        <v>0</v>
      </c>
      <c r="K12" s="2" t="n">
        <f aca="false">K9*0.38*0.45/12*1000</f>
        <v>1.1685</v>
      </c>
    </row>
    <row r="13" customFormat="false" ht="15" hidden="false" customHeight="false" outlineLevel="0" collapsed="false">
      <c r="A13" s="1" t="s">
        <v>13</v>
      </c>
      <c r="B13" s="2" t="n">
        <f aca="false">B10*4</f>
        <v>0</v>
      </c>
      <c r="C13" s="2" t="n">
        <f aca="false">C10*2</f>
        <v>59.497</v>
      </c>
      <c r="D13" s="2" t="n">
        <f aca="false">D10*4</f>
        <v>22.5168</v>
      </c>
      <c r="E13" s="6" t="n">
        <f aca="false">E10*0.38*0.45/12*1000</f>
        <v>2.94975</v>
      </c>
      <c r="F13" s="2" t="n">
        <f aca="false">F10*4</f>
        <v>0.232</v>
      </c>
      <c r="G13" s="2" t="n">
        <f aca="false">G10*4</f>
        <v>74.6896</v>
      </c>
      <c r="H13" s="2" t="n">
        <f aca="false">H10*2</f>
        <v>2.9814</v>
      </c>
      <c r="I13" s="2" t="n">
        <f aca="false">I10*4</f>
        <v>0</v>
      </c>
      <c r="J13" s="2" t="n">
        <f aca="false">J10*4</f>
        <v>0</v>
      </c>
      <c r="K13" s="2" t="n">
        <f aca="false">K10*0.38*0.45/12*1000</f>
        <v>1.55325</v>
      </c>
    </row>
    <row r="14" customFormat="false" ht="15" hidden="false" customHeight="false" outlineLevel="0" collapsed="false">
      <c r="B14" s="3" t="n">
        <f aca="false">B11*4</f>
        <v>0</v>
      </c>
      <c r="C14" s="3" t="n">
        <f aca="false">C11*2</f>
        <v>69.3812</v>
      </c>
      <c r="D14" s="3" t="n">
        <f aca="false">D11*4</f>
        <v>26.722</v>
      </c>
      <c r="E14" s="5" t="n">
        <f aca="false">E11*0.38*0.45/12*1000</f>
        <v>3.9045</v>
      </c>
      <c r="F14" s="3" t="n">
        <f aca="false">F11*4</f>
        <v>0.306</v>
      </c>
      <c r="G14" s="3"/>
      <c r="H14" s="3"/>
      <c r="I14" s="3"/>
      <c r="J14" s="3"/>
      <c r="K14" s="3" t="n">
        <f aca="false">K11*0.38*0.45/12*1000</f>
        <v>1.2255</v>
      </c>
    </row>
    <row r="15" customFormat="false" ht="15" hidden="false" customHeight="false" outlineLevel="0" collapsed="false">
      <c r="A15" s="1" t="s">
        <v>14</v>
      </c>
      <c r="B15" s="9" t="n">
        <f aca="false">AVERAGE(B12:B14)</f>
        <v>0</v>
      </c>
      <c r="C15" s="9" t="n">
        <f aca="false">AVERAGE(C12:C14)</f>
        <v>64.989</v>
      </c>
      <c r="D15" s="9" t="n">
        <f aca="false">AVERAGE(D12:D14)</f>
        <v>24.8944</v>
      </c>
      <c r="E15" s="10" t="n">
        <f aca="false">AVERAGE(E12:E14)</f>
        <v>3.4485</v>
      </c>
      <c r="F15" s="9" t="n">
        <f aca="false">AVERAGE(F12:F14)</f>
        <v>0.264933333333333</v>
      </c>
      <c r="G15" s="9" t="n">
        <f aca="false">AVERAGE(G12:G14)</f>
        <v>75.972</v>
      </c>
      <c r="H15" s="9" t="n">
        <f aca="false">AVERAGE(H12:H14)</f>
        <v>2.7129</v>
      </c>
      <c r="I15" s="9" t="n">
        <f aca="false">AVERAGE(I12:I14)</f>
        <v>0</v>
      </c>
      <c r="J15" s="9" t="n">
        <f aca="false">AVERAGE(J12:J14)</f>
        <v>0</v>
      </c>
      <c r="K15" s="9" t="n">
        <f aca="false">AVERAGE(K12:K14)</f>
        <v>1.31575</v>
      </c>
    </row>
    <row r="16" customFormat="false" ht="15" hidden="false" customHeight="false" outlineLevel="0" collapsed="false">
      <c r="E16" s="6"/>
    </row>
    <row r="17" customFormat="false" ht="15" hidden="false" customHeight="false" outlineLevel="0" collapsed="false">
      <c r="E17" s="6"/>
      <c r="H17" s="11"/>
      <c r="I17" s="11"/>
      <c r="J17" s="11"/>
      <c r="K17" s="11"/>
    </row>
    <row r="18" customFormat="false" ht="15" hidden="false" customHeight="false" outlineLevel="0" collapsed="false">
      <c r="A18" s="1" t="s">
        <v>16</v>
      </c>
      <c r="B18" s="2" t="s">
        <v>51</v>
      </c>
      <c r="E18" s="6"/>
    </row>
    <row r="19" customFormat="false" ht="15" hidden="false" customHeight="false" outlineLevel="0" collapsed="false">
      <c r="E19" s="6"/>
    </row>
    <row r="20" customFormat="false" ht="15" hidden="false" customHeight="false" outlineLevel="0" collapsed="false">
      <c r="A20" s="1" t="s">
        <v>18</v>
      </c>
      <c r="B20" s="12" t="n">
        <f aca="false">_xlfn.STDEV.P(B12:B14)</f>
        <v>0</v>
      </c>
      <c r="C20" s="12" t="n">
        <f aca="false">_xlfn.STDEV.P(C22:C24)</f>
        <v>3.86104890411919</v>
      </c>
      <c r="D20" s="12" t="n">
        <f aca="false">_xlfn.STDEV.P(D22:D24)</f>
        <v>1.76026546482815</v>
      </c>
      <c r="E20" s="19" t="n">
        <f aca="false">_xlfn.STDEV.P(E22:E24)</f>
        <v>0.378274206099226</v>
      </c>
      <c r="F20" s="12" t="n">
        <f aca="false">_xlfn.STDEV.P(F22:F24)</f>
        <v>0.0307529221737093</v>
      </c>
      <c r="G20" s="12" t="n">
        <f aca="false">_xlfn.STDEV.P(G22:G24)</f>
        <v>2.5608</v>
      </c>
      <c r="H20" s="12" t="n">
        <f aca="false">_xlfn.STDEV.P(H22:H24)</f>
        <v>0.2826</v>
      </c>
      <c r="I20" s="12" t="n">
        <f aca="false">_xlfn.STDEV.P(I22:I24)</f>
        <v>0</v>
      </c>
      <c r="J20" s="12" t="n">
        <f aca="false">_xlfn.STDEV.P(J22:J24)</f>
        <v>0</v>
      </c>
      <c r="K20" s="12" t="n">
        <f aca="false">_xlfn.STDEV.P(K22:K24)</f>
        <v>0.38475</v>
      </c>
    </row>
    <row r="21" customFormat="false" ht="15" hidden="false" customHeight="false" outlineLevel="0" collapsed="false">
      <c r="A21" s="1" t="s">
        <v>19</v>
      </c>
      <c r="C21" s="2" t="n">
        <f aca="false">C20*1/$B$25</f>
        <v>0.0469637800533473</v>
      </c>
      <c r="D21" s="2" t="n">
        <f aca="false">D20*1/$B$25</f>
        <v>0.0214109487288536</v>
      </c>
      <c r="E21" s="2" t="n">
        <f aca="false">E20*1/$B$25</f>
        <v>0.00460112965576419</v>
      </c>
      <c r="F21" s="2" t="n">
        <f aca="false">F20*1/$B$25</f>
        <v>0.000374062465622478</v>
      </c>
      <c r="H21" s="2" t="n">
        <f aca="false">H20*1/$G$29</f>
        <v>0.0321242227552262</v>
      </c>
      <c r="I21" s="2" t="n">
        <f aca="false">I20*1/$G$29</f>
        <v>0</v>
      </c>
      <c r="J21" s="2" t="n">
        <f aca="false">J20*1/$G$29</f>
        <v>0</v>
      </c>
      <c r="K21" s="2" t="n">
        <f aca="false">K20*1/$G$29</f>
        <v>0.0437360039103796</v>
      </c>
    </row>
    <row r="22" customFormat="false" ht="15" hidden="false" customHeight="false" outlineLevel="0" collapsed="false">
      <c r="B22" s="2" t="n">
        <f aca="false">B5-B12</f>
        <v>79.9988</v>
      </c>
      <c r="C22" s="2" t="n">
        <f aca="false">C12-C5</f>
        <v>63.2494</v>
      </c>
      <c r="D22" s="2" t="n">
        <f aca="false">D12-D5</f>
        <v>25.4444</v>
      </c>
      <c r="E22" s="6" t="n">
        <f aca="false">E12-E5</f>
        <v>1.52475</v>
      </c>
      <c r="F22" s="2" t="n">
        <f aca="false">F12-F5</f>
        <v>0.2568</v>
      </c>
      <c r="G22" s="2" t="n">
        <f aca="false">G5-G12</f>
        <v>11.8424</v>
      </c>
      <c r="H22" s="2" t="n">
        <f aca="false">H12-H5</f>
        <v>-0.2682</v>
      </c>
      <c r="I22" s="2" t="n">
        <f aca="false">I5-I12</f>
        <v>0</v>
      </c>
      <c r="J22" s="2" t="n">
        <f aca="false">J5-J12</f>
        <v>0</v>
      </c>
      <c r="K22" s="2" t="n">
        <f aca="false">K5-K12</f>
        <v>0.38475</v>
      </c>
    </row>
    <row r="23" customFormat="false" ht="15" hidden="false" customHeight="false" outlineLevel="0" collapsed="false">
      <c r="B23" s="2" t="n">
        <f aca="false">B6-B13</f>
        <v>66.9124</v>
      </c>
      <c r="C23" s="2" t="n">
        <f aca="false">C13-C6</f>
        <v>56.8558</v>
      </c>
      <c r="D23" s="2" t="n">
        <f aca="false">D13-D6</f>
        <v>22.5168</v>
      </c>
      <c r="E23" s="6" t="n">
        <f aca="false">E13-E6</f>
        <v>1.083</v>
      </c>
      <c r="F23" s="2" t="n">
        <f aca="false">F13-F6</f>
        <v>0.232</v>
      </c>
      <c r="G23" s="2" t="n">
        <f aca="false">G6-G13</f>
        <v>6.7208</v>
      </c>
      <c r="H23" s="2" t="n">
        <f aca="false">H13-H6</f>
        <v>0.297</v>
      </c>
      <c r="I23" s="2" t="n">
        <f aca="false">I12-I5</f>
        <v>0</v>
      </c>
      <c r="J23" s="2" t="n">
        <f aca="false">J12-J5</f>
        <v>0</v>
      </c>
      <c r="K23" s="2" t="n">
        <f aca="false">K12-K5</f>
        <v>-0.38475</v>
      </c>
    </row>
    <row r="24" customFormat="false" ht="15" hidden="false" customHeight="false" outlineLevel="0" collapsed="false">
      <c r="B24" s="3" t="n">
        <f aca="false">B7-B14</f>
        <v>99.7288</v>
      </c>
      <c r="C24" s="3" t="n">
        <f aca="false">C14-C7</f>
        <v>66.088</v>
      </c>
      <c r="D24" s="3" t="n">
        <f aca="false">D14-D7</f>
        <v>26.722</v>
      </c>
      <c r="E24" s="5" t="n">
        <f aca="false">E14-E7</f>
        <v>2.00925</v>
      </c>
      <c r="F24" s="3" t="n">
        <f aca="false">F14-F7</f>
        <v>0.306</v>
      </c>
      <c r="G24" s="3"/>
      <c r="H24" s="3"/>
      <c r="I24" s="3"/>
      <c r="J24" s="3"/>
      <c r="K24" s="3"/>
    </row>
    <row r="25" customFormat="false" ht="15" hidden="false" customHeight="false" outlineLevel="0" collapsed="false">
      <c r="B25" s="13" t="n">
        <f aca="false">AVERAGE(B22:B24)</f>
        <v>82.2133333333333</v>
      </c>
      <c r="C25" s="2" t="n">
        <f aca="false">AVERAGE(C22:C24)</f>
        <v>62.0644</v>
      </c>
      <c r="D25" s="2" t="n">
        <f aca="false">AVERAGE(D22:D24)</f>
        <v>24.8944</v>
      </c>
      <c r="E25" s="6" t="n">
        <f aca="false">AVERAGE(E22:E24)</f>
        <v>1.539</v>
      </c>
      <c r="F25" s="2" t="n">
        <f aca="false">AVERAGE(F22:F24)</f>
        <v>0.264933333333333</v>
      </c>
      <c r="G25" s="13" t="n">
        <f aca="false">AVERAGE(G22:G24)</f>
        <v>9.2816</v>
      </c>
      <c r="H25" s="2" t="n">
        <f aca="false">H14-H7</f>
        <v>-3.3562</v>
      </c>
      <c r="I25" s="2" t="n">
        <f aca="false">I14-I7</f>
        <v>0</v>
      </c>
      <c r="J25" s="2" t="n">
        <f aca="false">J14-J7</f>
        <v>0</v>
      </c>
      <c r="K25" s="2" t="n">
        <f aca="false">K14-K7</f>
        <v>-0.4845</v>
      </c>
    </row>
    <row r="26" customFormat="false" ht="15" hidden="false" customHeight="false" outlineLevel="0" collapsed="false">
      <c r="E26" s="6"/>
    </row>
    <row r="28" customFormat="false" ht="15" hidden="false" customHeight="false" outlineLevel="0" collapsed="false">
      <c r="B28" s="2" t="n">
        <v>1</v>
      </c>
      <c r="C28" s="14" t="n">
        <f aca="false">C25</f>
        <v>62.0644</v>
      </c>
      <c r="D28" s="14" t="n">
        <f aca="false">D25</f>
        <v>24.8944</v>
      </c>
      <c r="E28" s="15" t="n">
        <f aca="false">E25</f>
        <v>1.539</v>
      </c>
      <c r="F28" s="14" t="n">
        <f aca="false">F25</f>
        <v>0.264933333333333</v>
      </c>
      <c r="G28" s="2" t="n">
        <v>1</v>
      </c>
    </row>
    <row r="29" customFormat="false" ht="15" hidden="false" customHeight="false" outlineLevel="0" collapsed="false">
      <c r="B29" s="2" t="n">
        <f aca="false">SUM(B25)</f>
        <v>82.2133333333333</v>
      </c>
      <c r="G29" s="2" t="n">
        <f aca="false">SUM(G25,K25)</f>
        <v>8.7971</v>
      </c>
    </row>
    <row r="30" s="14" customFormat="true" ht="15" hidden="false" customHeight="false" outlineLevel="0" collapsed="false">
      <c r="A30" s="14" t="s">
        <v>20</v>
      </c>
      <c r="C30" s="14" t="n">
        <f aca="false">C28*B28/B29</f>
        <v>0.754918910152449</v>
      </c>
      <c r="D30" s="14" t="n">
        <f aca="false">D28*B28/B29</f>
        <v>0.302802465131366</v>
      </c>
      <c r="E30" s="6" t="n">
        <f aca="false">E25*B28/B29</f>
        <v>0.0187195913071683</v>
      </c>
      <c r="F30" s="14" t="n">
        <f aca="false">F28*B28/B29</f>
        <v>0.00322251054168018</v>
      </c>
      <c r="H30" s="14" t="n">
        <f aca="false">H25*G28/G29</f>
        <v>-0.381512089211217</v>
      </c>
      <c r="I30" s="14" t="n">
        <f aca="false">I25*G28/G29</f>
        <v>0</v>
      </c>
      <c r="J30" s="14" t="n">
        <f aca="false">K25*G28/G29</f>
        <v>-0.0550749678871446</v>
      </c>
    </row>
    <row r="31" customFormat="false" ht="15" hidden="false" customHeight="false" outlineLevel="0" collapsed="false">
      <c r="B31" s="2" t="n">
        <f aca="false">SUM(C30:F30)</f>
        <v>1.07966347713266</v>
      </c>
      <c r="E31" s="6"/>
      <c r="G31" s="2" t="n">
        <f aca="false">SUM(H30:J30)</f>
        <v>-0.436587057098362</v>
      </c>
    </row>
    <row r="36" customFormat="false" ht="15" hidden="false" customHeight="false" outlineLevel="0" collapsed="false">
      <c r="A36" s="1" t="s">
        <v>21</v>
      </c>
    </row>
    <row r="37" customFormat="false" ht="15" hidden="false" customHeight="false" outlineLevel="0" collapsed="false">
      <c r="E37" s="6"/>
    </row>
    <row r="38" customFormat="false" ht="15" hidden="false" customHeight="false" outlineLevel="0" collapsed="false">
      <c r="E38" s="6"/>
    </row>
    <row r="45" customFormat="false" ht="15" hidden="false" customHeight="false" outlineLevel="0" collapsed="false">
      <c r="B45" s="2" t="s">
        <v>22</v>
      </c>
    </row>
    <row r="46" customFormat="false" ht="15" hidden="false" customHeight="false" outlineLevel="0" collapsed="false">
      <c r="B46" s="2" t="s">
        <v>23</v>
      </c>
    </row>
    <row r="47" customFormat="false" ht="15" hidden="false" customHeight="false" outlineLevel="0" collapsed="false">
      <c r="B47" s="2" t="s">
        <v>24</v>
      </c>
    </row>
    <row r="49" customFormat="false" ht="15" hidden="false" customHeight="false" outlineLevel="0" collapsed="false">
      <c r="B49" s="2" t="s">
        <v>25</v>
      </c>
    </row>
    <row r="52" customFormat="false" ht="15" hidden="false" customHeight="false" outlineLevel="0" collapsed="false">
      <c r="B52" s="2" t="s">
        <v>26</v>
      </c>
    </row>
    <row r="55" customFormat="false" ht="15" hidden="false" customHeight="false" outlineLevel="0" collapsed="false">
      <c r="B55" s="2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G1" colorId="64" zoomScale="86" zoomScaleNormal="86" zoomScalePageLayoutView="100" workbookViewId="0">
      <selection pane="topLeft" activeCell="G2" activeCellId="0" sqref="G2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20.71"/>
    <col collapsed="false" customWidth="true" hidden="false" outlineLevel="0" max="4" min="3" style="2" width="17.71"/>
    <col collapsed="false" customWidth="true" hidden="false" outlineLevel="0" max="5" min="5" style="2" width="15.43"/>
    <col collapsed="false" customWidth="true" hidden="false" outlineLevel="0" max="7" min="6" style="2" width="25"/>
    <col collapsed="false" customWidth="true" hidden="false" outlineLevel="0" max="8" min="8" style="2" width="14.86"/>
    <col collapsed="false" customWidth="true" hidden="false" outlineLevel="0" max="9" min="9" style="2" width="22.28"/>
  </cols>
  <sheetData>
    <row r="1" customFormat="false" ht="15" hidden="false" customHeight="false" outlineLevel="0" collapsed="false">
      <c r="A1" s="1" t="s">
        <v>0</v>
      </c>
      <c r="B1" s="4" t="s">
        <v>39</v>
      </c>
      <c r="C1" s="4" t="s">
        <v>52</v>
      </c>
      <c r="D1" s="4" t="s">
        <v>53</v>
      </c>
      <c r="E1" s="4" t="s">
        <v>41</v>
      </c>
      <c r="F1" s="4" t="s">
        <v>42</v>
      </c>
      <c r="G1" s="4" t="s">
        <v>43</v>
      </c>
      <c r="H1" s="17" t="s">
        <v>44</v>
      </c>
      <c r="I1" s="4" t="s">
        <v>45</v>
      </c>
      <c r="J1" s="4" t="s">
        <v>54</v>
      </c>
      <c r="K1" s="4" t="s">
        <v>55</v>
      </c>
      <c r="L1" s="4" t="s">
        <v>47</v>
      </c>
      <c r="M1" s="4" t="s">
        <v>48</v>
      </c>
      <c r="N1" s="4" t="s">
        <v>49</v>
      </c>
      <c r="O1" s="4" t="s">
        <v>50</v>
      </c>
    </row>
    <row r="2" customFormat="false" ht="15" hidden="false" customHeight="false" outlineLevel="0" collapsed="false">
      <c r="A2" s="1" t="s">
        <v>10</v>
      </c>
      <c r="B2" s="21" t="n">
        <v>21.4633</v>
      </c>
      <c r="C2" s="21" t="n">
        <v>16.5247</v>
      </c>
      <c r="D2" s="21" t="n">
        <v>1.3782</v>
      </c>
      <c r="E2" s="21" t="n">
        <v>2.9273</v>
      </c>
      <c r="F2" s="21" t="n">
        <v>0.5144</v>
      </c>
      <c r="G2" s="21" t="n">
        <v>0</v>
      </c>
      <c r="H2" s="20" t="n">
        <v>0.136</v>
      </c>
      <c r="I2" s="21" t="n">
        <v>20.9352</v>
      </c>
      <c r="J2" s="21" t="n">
        <v>19.0595</v>
      </c>
      <c r="K2" s="21" t="n">
        <v>0</v>
      </c>
      <c r="L2" s="21" t="n">
        <v>1.6332</v>
      </c>
      <c r="M2" s="21" t="n">
        <v>0.6018</v>
      </c>
      <c r="N2" s="21" t="n">
        <v>0</v>
      </c>
      <c r="O2" s="21" t="n">
        <v>0.177</v>
      </c>
    </row>
    <row r="3" customFormat="false" ht="15" hidden="false" customHeight="false" outlineLevel="0" collapsed="false">
      <c r="A3" s="1" t="s">
        <v>11</v>
      </c>
      <c r="B3" s="21" t="n">
        <v>20.3018</v>
      </c>
      <c r="C3" s="21" t="n">
        <v>19.6297</v>
      </c>
      <c r="D3" s="21" t="n">
        <v>1.4016</v>
      </c>
      <c r="E3" s="21" t="n">
        <v>1.4254</v>
      </c>
      <c r="F3" s="21" t="n">
        <v>0.4361</v>
      </c>
      <c r="G3" s="21" t="n">
        <v>0</v>
      </c>
      <c r="H3" s="20" t="n">
        <v>0.153</v>
      </c>
      <c r="I3" s="21" t="n">
        <v>17.9347</v>
      </c>
      <c r="J3" s="21" t="n">
        <v>22.4083</v>
      </c>
      <c r="K3" s="21" t="n">
        <v>0</v>
      </c>
      <c r="L3" s="21" t="n">
        <v>1.5703</v>
      </c>
      <c r="M3" s="21" t="n">
        <v>0.5888</v>
      </c>
      <c r="N3" s="21" t="n">
        <v>0</v>
      </c>
      <c r="O3" s="21" t="n">
        <v>0.12</v>
      </c>
    </row>
    <row r="4" customFormat="false" ht="15" hidden="false" customHeight="false" outlineLevel="0" collapsed="false">
      <c r="A4" s="1" t="s">
        <v>12</v>
      </c>
      <c r="B4" s="23"/>
      <c r="C4" s="23"/>
      <c r="D4" s="23"/>
      <c r="E4" s="23"/>
      <c r="F4" s="23"/>
      <c r="G4" s="23"/>
      <c r="H4" s="22"/>
      <c r="I4" s="23"/>
      <c r="J4" s="23"/>
      <c r="K4" s="23"/>
      <c r="L4" s="23"/>
      <c r="M4" s="23"/>
      <c r="N4" s="23"/>
      <c r="O4" s="23"/>
    </row>
    <row r="5" customFormat="false" ht="15" hidden="false" customHeight="false" outlineLevel="0" collapsed="false">
      <c r="B5" s="2" t="n">
        <f aca="false">4*B2</f>
        <v>85.8532</v>
      </c>
      <c r="C5" s="2" t="n">
        <f aca="false">2*C2</f>
        <v>33.0494</v>
      </c>
      <c r="D5" s="2" t="n">
        <f aca="false">2*D2</f>
        <v>2.7564</v>
      </c>
      <c r="E5" s="2" t="n">
        <f aca="false">2*E2</f>
        <v>5.8546</v>
      </c>
      <c r="F5" s="2" t="n">
        <f aca="false">4*F2</f>
        <v>2.0576</v>
      </c>
      <c r="G5" s="2" t="n">
        <f aca="false">4*G2</f>
        <v>0</v>
      </c>
      <c r="H5" s="6" t="n">
        <f aca="false">H2*0.38*0.45/12*1000</f>
        <v>1.938</v>
      </c>
      <c r="I5" s="2" t="n">
        <f aca="false">4*I2</f>
        <v>83.7408</v>
      </c>
      <c r="J5" s="2" t="n">
        <f aca="false">2*J2</f>
        <v>38.119</v>
      </c>
      <c r="K5" s="2" t="n">
        <f aca="false">2*K2</f>
        <v>0</v>
      </c>
      <c r="L5" s="2" t="n">
        <f aca="false">2*L2</f>
        <v>3.2664</v>
      </c>
      <c r="M5" s="2" t="n">
        <f aca="false">4*M2</f>
        <v>2.4072</v>
      </c>
      <c r="N5" s="2" t="n">
        <f aca="false">4*N2</f>
        <v>0</v>
      </c>
      <c r="O5" s="2" t="n">
        <f aca="false">O2*0.38*0.45/12*1000</f>
        <v>2.52225</v>
      </c>
    </row>
    <row r="6" customFormat="false" ht="15" hidden="false" customHeight="false" outlineLevel="0" collapsed="false">
      <c r="A6" s="1" t="s">
        <v>13</v>
      </c>
      <c r="B6" s="2" t="n">
        <f aca="false">4*B3</f>
        <v>81.2072</v>
      </c>
      <c r="C6" s="2" t="n">
        <f aca="false">2*C3</f>
        <v>39.2594</v>
      </c>
      <c r="D6" s="2" t="n">
        <f aca="false">2*D3</f>
        <v>2.8032</v>
      </c>
      <c r="E6" s="2" t="n">
        <f aca="false">2*E3</f>
        <v>2.8508</v>
      </c>
      <c r="F6" s="2" t="n">
        <f aca="false">4*F3</f>
        <v>1.7444</v>
      </c>
      <c r="G6" s="2" t="n">
        <f aca="false">4*G3</f>
        <v>0</v>
      </c>
      <c r="H6" s="6" t="n">
        <f aca="false">H3*0.38*0.45/12*1000</f>
        <v>2.18025</v>
      </c>
      <c r="I6" s="2" t="n">
        <f aca="false">4*I3</f>
        <v>71.7388</v>
      </c>
      <c r="J6" s="2" t="n">
        <f aca="false">2*J3</f>
        <v>44.8166</v>
      </c>
      <c r="K6" s="2" t="n">
        <f aca="false">2*K3</f>
        <v>0</v>
      </c>
      <c r="L6" s="2" t="n">
        <f aca="false">2*L3</f>
        <v>3.1406</v>
      </c>
      <c r="M6" s="2" t="n">
        <f aca="false">4*M3</f>
        <v>2.3552</v>
      </c>
      <c r="N6" s="2" t="n">
        <f aca="false">4*N3</f>
        <v>0</v>
      </c>
      <c r="O6" s="2" t="n">
        <f aca="false">O3*0.38*0.45/12*1000</f>
        <v>1.71</v>
      </c>
    </row>
    <row r="7" customFormat="false" ht="15" hidden="false" customHeight="false" outlineLevel="0" collapsed="false">
      <c r="B7" s="3"/>
      <c r="C7" s="3"/>
      <c r="D7" s="3"/>
      <c r="E7" s="3"/>
      <c r="F7" s="3"/>
      <c r="G7" s="3"/>
      <c r="H7" s="5"/>
      <c r="I7" s="3"/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A8" s="1" t="s">
        <v>14</v>
      </c>
      <c r="B8" s="7" t="n">
        <f aca="false">AVERAGE(B5:B6)</f>
        <v>83.5302</v>
      </c>
      <c r="C8" s="7" t="n">
        <f aca="false">AVERAGE(C5:C6)</f>
        <v>36.1544</v>
      </c>
      <c r="D8" s="7" t="n">
        <f aca="false">AVERAGE(D5:D6)</f>
        <v>2.7798</v>
      </c>
      <c r="E8" s="7" t="n">
        <f aca="false">AVERAGE(E5:E6)</f>
        <v>4.3527</v>
      </c>
      <c r="F8" s="7" t="n">
        <f aca="false">AVERAGE(F5:F6)</f>
        <v>1.901</v>
      </c>
      <c r="G8" s="7" t="n">
        <f aca="false">AVERAGE(G5:G6)</f>
        <v>0</v>
      </c>
      <c r="H8" s="8" t="n">
        <f aca="false">AVERAGE(H5:H6)</f>
        <v>2.059125</v>
      </c>
      <c r="I8" s="7" t="n">
        <f aca="false">AVERAGE(I5:I6)</f>
        <v>77.7398</v>
      </c>
      <c r="J8" s="7" t="n">
        <f aca="false">AVERAGE(J5:J6)</f>
        <v>41.4678</v>
      </c>
      <c r="K8" s="7" t="n">
        <f aca="false">AVERAGE(K5:K6)</f>
        <v>0</v>
      </c>
      <c r="L8" s="7" t="n">
        <f aca="false">AVERAGE(L5:L6)</f>
        <v>3.2035</v>
      </c>
      <c r="M8" s="7" t="n">
        <f aca="false">AVERAGE(M5:M6)</f>
        <v>2.3812</v>
      </c>
      <c r="N8" s="7" t="n">
        <f aca="false">AVERAGE(N5:N6)</f>
        <v>0</v>
      </c>
      <c r="O8" s="7" t="n">
        <f aca="false">AVERAGE(O5:O6)</f>
        <v>2.116125</v>
      </c>
    </row>
    <row r="9" customFormat="false" ht="15" hidden="false" customHeight="false" outlineLevel="0" collapsed="false">
      <c r="A9" s="1" t="s">
        <v>10</v>
      </c>
      <c r="B9" s="21" t="n">
        <v>0.4885</v>
      </c>
      <c r="C9" s="21" t="n">
        <v>0</v>
      </c>
      <c r="D9" s="21" t="n">
        <v>0.5243</v>
      </c>
      <c r="E9" s="21" t="n">
        <v>48.6518</v>
      </c>
      <c r="F9" s="21" t="n">
        <v>6.8978</v>
      </c>
      <c r="G9" s="2" t="n">
        <v>0.1071</v>
      </c>
      <c r="H9" s="20" t="n">
        <v>0.621</v>
      </c>
      <c r="I9" s="21" t="n">
        <v>9.872</v>
      </c>
      <c r="J9" s="21" t="n">
        <v>0.2716</v>
      </c>
      <c r="K9" s="21" t="n">
        <v>0</v>
      </c>
      <c r="L9" s="21" t="n">
        <v>25.9609</v>
      </c>
      <c r="M9" s="21" t="n">
        <v>6.3474</v>
      </c>
      <c r="N9" s="21" t="n">
        <v>0</v>
      </c>
      <c r="O9" s="21" t="n">
        <v>0.372</v>
      </c>
    </row>
    <row r="10" customFormat="false" ht="15" hidden="false" customHeight="false" outlineLevel="0" collapsed="false">
      <c r="A10" s="1" t="s">
        <v>11</v>
      </c>
      <c r="B10" s="21" t="n">
        <v>0</v>
      </c>
      <c r="C10" s="21" t="n">
        <v>0</v>
      </c>
      <c r="D10" s="21" t="n">
        <v>0</v>
      </c>
      <c r="E10" s="21" t="n">
        <v>51.0298</v>
      </c>
      <c r="F10" s="21" t="n">
        <v>8.3375</v>
      </c>
      <c r="G10" s="2" t="n">
        <v>0.1173</v>
      </c>
      <c r="H10" s="20" t="n">
        <v>0.684</v>
      </c>
      <c r="I10" s="21"/>
      <c r="J10" s="21"/>
      <c r="K10" s="21"/>
      <c r="L10" s="21"/>
      <c r="M10" s="21"/>
      <c r="N10" s="21"/>
      <c r="O10" s="21"/>
    </row>
    <row r="11" customFormat="false" ht="15" hidden="false" customHeight="false" outlineLevel="0" collapsed="false">
      <c r="A11" s="1" t="s">
        <v>15</v>
      </c>
      <c r="B11" s="23"/>
      <c r="C11" s="23"/>
      <c r="D11" s="23"/>
      <c r="E11" s="23"/>
      <c r="F11" s="23"/>
      <c r="G11" s="23"/>
      <c r="H11" s="22"/>
      <c r="I11" s="23"/>
      <c r="J11" s="23"/>
      <c r="K11" s="23"/>
      <c r="L11" s="23"/>
      <c r="M11" s="23"/>
      <c r="N11" s="23"/>
      <c r="O11" s="23"/>
    </row>
    <row r="12" customFormat="false" ht="15" hidden="false" customHeight="false" outlineLevel="0" collapsed="false">
      <c r="B12" s="2" t="n">
        <f aca="false">4*B9</f>
        <v>1.954</v>
      </c>
      <c r="C12" s="2" t="n">
        <f aca="false">2*C9</f>
        <v>0</v>
      </c>
      <c r="D12" s="2" t="n">
        <f aca="false">2*D9</f>
        <v>1.0486</v>
      </c>
      <c r="E12" s="2" t="n">
        <f aca="false">2*E9</f>
        <v>97.3036</v>
      </c>
      <c r="F12" s="2" t="n">
        <f aca="false">4*F9</f>
        <v>27.5912</v>
      </c>
      <c r="G12" s="2" t="n">
        <f aca="false">4*G9</f>
        <v>0.4284</v>
      </c>
      <c r="H12" s="6" t="n">
        <f aca="false">H9*0.38*0.45/12*1000</f>
        <v>8.84925</v>
      </c>
      <c r="I12" s="2" t="n">
        <f aca="false">4*I9</f>
        <v>39.488</v>
      </c>
      <c r="J12" s="2" t="n">
        <f aca="false">2*J9</f>
        <v>0.5432</v>
      </c>
      <c r="K12" s="2" t="n">
        <f aca="false">2*K9</f>
        <v>0</v>
      </c>
      <c r="L12" s="2" t="n">
        <f aca="false">2*L9</f>
        <v>51.9218</v>
      </c>
      <c r="M12" s="2" t="n">
        <f aca="false">4*M9</f>
        <v>25.3896</v>
      </c>
      <c r="N12" s="2" t="n">
        <f aca="false">4*N9</f>
        <v>0</v>
      </c>
      <c r="O12" s="2" t="n">
        <f aca="false">O9*0.38*0.45/12*1000</f>
        <v>5.301</v>
      </c>
    </row>
    <row r="13" customFormat="false" ht="15" hidden="false" customHeight="false" outlineLevel="0" collapsed="false">
      <c r="A13" s="1" t="s">
        <v>13</v>
      </c>
      <c r="B13" s="2" t="n">
        <f aca="false">4*B10</f>
        <v>0</v>
      </c>
      <c r="C13" s="2" t="n">
        <f aca="false">2*C10</f>
        <v>0</v>
      </c>
      <c r="D13" s="2" t="n">
        <f aca="false">2*D10</f>
        <v>0</v>
      </c>
      <c r="E13" s="2" t="n">
        <f aca="false">2*E10</f>
        <v>102.0596</v>
      </c>
      <c r="F13" s="2" t="n">
        <f aca="false">4*F10</f>
        <v>33.35</v>
      </c>
      <c r="G13" s="2" t="n">
        <f aca="false">4*G10</f>
        <v>0.4692</v>
      </c>
      <c r="H13" s="6" t="n">
        <f aca="false">H10*0.38*0.45/12*1000</f>
        <v>9.747</v>
      </c>
    </row>
    <row r="14" customFormat="false" ht="15" hidden="false" customHeight="false" outlineLevel="0" collapsed="false">
      <c r="B14" s="3"/>
      <c r="C14" s="3"/>
      <c r="D14" s="3"/>
      <c r="E14" s="3"/>
      <c r="F14" s="3"/>
      <c r="G14" s="3"/>
      <c r="H14" s="5"/>
      <c r="I14" s="3"/>
      <c r="J14" s="3"/>
      <c r="K14" s="3"/>
      <c r="L14" s="3"/>
      <c r="M14" s="3"/>
      <c r="N14" s="3"/>
      <c r="O14" s="3"/>
    </row>
    <row r="15" customFormat="false" ht="15" hidden="false" customHeight="false" outlineLevel="0" collapsed="false">
      <c r="A15" s="1" t="s">
        <v>14</v>
      </c>
      <c r="B15" s="9" t="n">
        <f aca="false">AVERAGE(B12:B13)</f>
        <v>0.977</v>
      </c>
      <c r="C15" s="9" t="n">
        <f aca="false">AVERAGE(C12:C13)</f>
        <v>0</v>
      </c>
      <c r="D15" s="9" t="n">
        <f aca="false">AVERAGE(D12:D13)</f>
        <v>0.5243</v>
      </c>
      <c r="E15" s="9" t="n">
        <f aca="false">AVERAGE(E12:E13)</f>
        <v>99.6816</v>
      </c>
      <c r="F15" s="9" t="n">
        <f aca="false">AVERAGE(F12:F13)</f>
        <v>30.4706</v>
      </c>
      <c r="G15" s="9" t="n">
        <f aca="false">AVERAGE(G12:G13)</f>
        <v>0.4488</v>
      </c>
      <c r="H15" s="10" t="n">
        <f aca="false">AVERAGE(H12:H13)</f>
        <v>9.298125</v>
      </c>
      <c r="I15" s="9" t="n">
        <f aca="false">AVERAGE(I12:I13)</f>
        <v>39.488</v>
      </c>
      <c r="J15" s="9" t="n">
        <f aca="false">AVERAGE(J12:J13)</f>
        <v>0.5432</v>
      </c>
      <c r="K15" s="9" t="n">
        <f aca="false">AVERAGE(K12:K13)</f>
        <v>0</v>
      </c>
      <c r="L15" s="9" t="n">
        <f aca="false">AVERAGE(L12:L13)</f>
        <v>51.9218</v>
      </c>
      <c r="M15" s="9" t="n">
        <f aca="false">AVERAGE(M12:M13)</f>
        <v>25.3896</v>
      </c>
      <c r="N15" s="9" t="n">
        <f aca="false">AVERAGE(N12:N13)</f>
        <v>0</v>
      </c>
      <c r="O15" s="9" t="n">
        <f aca="false">AVERAGE(O12)</f>
        <v>5.301</v>
      </c>
    </row>
    <row r="16" customFormat="false" ht="15" hidden="false" customHeight="false" outlineLevel="0" collapsed="false">
      <c r="H16" s="6"/>
    </row>
    <row r="17" customFormat="false" ht="15" hidden="false" customHeight="false" outlineLevel="0" collapsed="false">
      <c r="H17" s="24"/>
      <c r="I17" s="11"/>
      <c r="J17" s="11"/>
      <c r="K17" s="11"/>
    </row>
    <row r="18" customFormat="false" ht="15" hidden="false" customHeight="false" outlineLevel="0" collapsed="false">
      <c r="A18" s="1" t="s">
        <v>16</v>
      </c>
      <c r="B18" s="2" t="s">
        <v>56</v>
      </c>
      <c r="H18" s="6"/>
    </row>
    <row r="19" customFormat="false" ht="15" hidden="false" customHeight="false" outlineLevel="0" collapsed="false">
      <c r="H19" s="6"/>
    </row>
    <row r="20" customFormat="false" ht="15" hidden="false" customHeight="false" outlineLevel="0" collapsed="false">
      <c r="A20" s="1" t="s">
        <v>18</v>
      </c>
      <c r="B20" s="12" t="n">
        <f aca="false">_xlfn.STDEV.P(B12:B13)</f>
        <v>0.977</v>
      </c>
      <c r="C20" s="12" t="n">
        <f aca="false">_xlfn.STDEV.P(C12:C14)</f>
        <v>0</v>
      </c>
      <c r="D20" s="12" t="n">
        <f aca="false">_xlfn.STDEV.P(D12:D14)</f>
        <v>0.5243</v>
      </c>
      <c r="E20" s="12" t="n">
        <f aca="false">_xlfn.STDEV.P(E12:E13)</f>
        <v>2.378</v>
      </c>
      <c r="F20" s="12" t="n">
        <f aca="false">_xlfn.STDEV.P(F12:F14)</f>
        <v>2.8794</v>
      </c>
      <c r="G20" s="12" t="n">
        <f aca="false">_xlfn.STDEV.P(G12:G14)</f>
        <v>0.0204</v>
      </c>
      <c r="H20" s="19" t="n">
        <f aca="false">_xlfn.STDEV.P(H12:H14)</f>
        <v>0.448875000000001</v>
      </c>
      <c r="I20" s="12" t="n">
        <f aca="false">_xlfn.STDEV.P(I12:I14)</f>
        <v>0</v>
      </c>
      <c r="J20" s="12" t="n">
        <f aca="false">_xlfn.STDEV.P(J12:J14)</f>
        <v>0</v>
      </c>
      <c r="K20" s="12" t="n">
        <f aca="false">_xlfn.STDEV.P(K12:K14)</f>
        <v>0</v>
      </c>
      <c r="L20" s="12" t="n">
        <f aca="false">_xlfn.STDEV.P(L12:L14)</f>
        <v>0</v>
      </c>
      <c r="M20" s="12" t="n">
        <f aca="false">_xlfn.STDEV.P(M12:M14)</f>
        <v>0</v>
      </c>
      <c r="N20" s="12" t="n">
        <f aca="false">_xlfn.STDEV.P(N12:N14)</f>
        <v>0</v>
      </c>
      <c r="O20" s="12" t="n">
        <f aca="false">_xlfn.STDEV.P(O12:O14)</f>
        <v>0</v>
      </c>
    </row>
    <row r="21" customFormat="false" ht="15" hidden="false" customHeight="false" outlineLevel="0" collapsed="false">
      <c r="A21" s="1" t="s">
        <v>19</v>
      </c>
      <c r="C21" s="2" t="n">
        <f aca="false">C20*1/$B$29</f>
        <v>0</v>
      </c>
      <c r="D21" s="2" t="n">
        <f aca="false">D20*1/$B$29</f>
        <v>0.00441673490155643</v>
      </c>
      <c r="E21" s="2" t="n">
        <f aca="false">E20*1/$B$29</f>
        <v>0.0200324157846675</v>
      </c>
      <c r="F21" s="2" t="n">
        <f aca="false">F20*1/$B$29</f>
        <v>0.0242562397015861</v>
      </c>
      <c r="G21" s="2" t="n">
        <f aca="false">G20*1/$B$29</f>
        <v>0.000171850833476542</v>
      </c>
      <c r="H21" s="2" t="n">
        <f aca="false">H20*1/$B$29</f>
        <v>0.00378135014101878</v>
      </c>
      <c r="I21" s="2" t="n">
        <f aca="false">I20*1/$I$29</f>
        <v>0</v>
      </c>
      <c r="J21" s="2" t="n">
        <f aca="false">J20*1/$I$29</f>
        <v>0</v>
      </c>
      <c r="K21" s="2" t="n">
        <f aca="false">K20*1/$I$29</f>
        <v>0</v>
      </c>
      <c r="L21" s="2" t="n">
        <f aca="false">L20*1/$I$29</f>
        <v>0</v>
      </c>
      <c r="M21" s="2" t="n">
        <f aca="false">M20*1/$I$29</f>
        <v>0</v>
      </c>
      <c r="N21" s="2" t="n">
        <f aca="false">N20*1/$I$29</f>
        <v>0</v>
      </c>
      <c r="O21" s="2" t="n">
        <f aca="false">O20*1/$I$29</f>
        <v>0</v>
      </c>
    </row>
    <row r="22" customFormat="false" ht="15" hidden="false" customHeight="false" outlineLevel="0" collapsed="false">
      <c r="H22" s="6"/>
    </row>
    <row r="23" customFormat="false" ht="15" hidden="false" customHeight="false" outlineLevel="0" collapsed="false">
      <c r="H23" s="6"/>
    </row>
    <row r="24" customFormat="false" ht="15" hidden="false" customHeight="false" outlineLevel="0" collapsed="false">
      <c r="B24" s="2" t="n">
        <f aca="false">B5-B12</f>
        <v>83.8992</v>
      </c>
      <c r="C24" s="2" t="n">
        <f aca="false">C5-C12</f>
        <v>33.0494</v>
      </c>
      <c r="D24" s="2" t="n">
        <f aca="false">D12-D5</f>
        <v>-1.7078</v>
      </c>
      <c r="E24" s="2" t="n">
        <f aca="false">E12-E5</f>
        <v>91.449</v>
      </c>
      <c r="F24" s="2" t="n">
        <f aca="false">F12-F5</f>
        <v>25.5336</v>
      </c>
      <c r="G24" s="2" t="n">
        <f aca="false">G12-G5</f>
        <v>0.4284</v>
      </c>
      <c r="H24" s="6" t="n">
        <f aca="false">H12-H5</f>
        <v>6.91125</v>
      </c>
      <c r="I24" s="2" t="n">
        <f aca="false">I5-I12</f>
        <v>44.2528</v>
      </c>
      <c r="J24" s="2" t="n">
        <f aca="false">J5-J12</f>
        <v>37.5758</v>
      </c>
      <c r="K24" s="2" t="n">
        <f aca="false">K12-K5</f>
        <v>0</v>
      </c>
      <c r="L24" s="2" t="n">
        <f aca="false">L12-L5</f>
        <v>48.6554</v>
      </c>
      <c r="M24" s="2" t="n">
        <f aca="false">M12-M5</f>
        <v>22.9824</v>
      </c>
      <c r="N24" s="2" t="n">
        <f aca="false">N12-N5</f>
        <v>0</v>
      </c>
      <c r="O24" s="6" t="n">
        <f aca="false">O12-O5</f>
        <v>2.77875</v>
      </c>
    </row>
    <row r="25" customFormat="false" ht="15" hidden="false" customHeight="false" outlineLevel="0" collapsed="false">
      <c r="B25" s="3" t="n">
        <f aca="false">B6-B13</f>
        <v>81.2072</v>
      </c>
      <c r="C25" s="3" t="n">
        <f aca="false">C6-C13</f>
        <v>39.2594</v>
      </c>
      <c r="D25" s="3"/>
      <c r="E25" s="3" t="n">
        <f aca="false">E13-E6</f>
        <v>99.2088</v>
      </c>
      <c r="F25" s="3" t="n">
        <f aca="false">F13-F6</f>
        <v>31.6056</v>
      </c>
      <c r="G25" s="3" t="n">
        <f aca="false">G13-G6</f>
        <v>0.4692</v>
      </c>
      <c r="H25" s="5" t="n">
        <f aca="false">H13-H6</f>
        <v>7.56675</v>
      </c>
      <c r="I25" s="25" t="n">
        <f aca="false">I6-I12</f>
        <v>32.2508</v>
      </c>
      <c r="J25" s="3" t="n">
        <f aca="false">J6-J12</f>
        <v>44.2734</v>
      </c>
      <c r="K25" s="3" t="n">
        <f aca="false">K13-K6</f>
        <v>0</v>
      </c>
      <c r="L25" s="3" t="n">
        <f aca="false">L12-L6</f>
        <v>48.7812</v>
      </c>
      <c r="M25" s="3" t="n">
        <f aca="false">M12-M6</f>
        <v>23.0344</v>
      </c>
      <c r="N25" s="3" t="n">
        <f aca="false">N12-N6</f>
        <v>0</v>
      </c>
      <c r="O25" s="5" t="n">
        <f aca="false">O12-O6</f>
        <v>3.591</v>
      </c>
    </row>
    <row r="26" customFormat="false" ht="15" hidden="false" customHeight="false" outlineLevel="0" collapsed="false">
      <c r="B26" s="13" t="n">
        <f aca="false">AVERAGE(B24:B25)</f>
        <v>82.5532</v>
      </c>
      <c r="C26" s="13" t="n">
        <f aca="false">AVERAGE(C24:C25)</f>
        <v>36.1544</v>
      </c>
      <c r="E26" s="2" t="n">
        <f aca="false">AVERAGE(E24:E25)</f>
        <v>95.3289</v>
      </c>
      <c r="F26" s="2" t="n">
        <f aca="false">AVERAGE(F24:F25)</f>
        <v>28.5696</v>
      </c>
      <c r="G26" s="2" t="n">
        <f aca="false">AVERAGE(G24:G25)</f>
        <v>0.4488</v>
      </c>
      <c r="H26" s="6" t="n">
        <f aca="false">AVERAGE(H24:H25)</f>
        <v>7.239</v>
      </c>
      <c r="I26" s="13" t="n">
        <f aca="false">AVERAGE(I24:I25)</f>
        <v>38.2518</v>
      </c>
      <c r="J26" s="13" t="n">
        <f aca="false">AVERAGE(J24:J25)</f>
        <v>40.9246</v>
      </c>
      <c r="L26" s="2" t="n">
        <f aca="false">AVERAGE(L24:L25)</f>
        <v>48.7183</v>
      </c>
      <c r="M26" s="2" t="n">
        <f aca="false">AVERAGE(M24:M25)</f>
        <v>23.0084</v>
      </c>
      <c r="N26" s="2" t="n">
        <f aca="false">AVERAGE(N24:N25)</f>
        <v>0</v>
      </c>
      <c r="O26" s="6" t="n">
        <f aca="false">AVERAGE(O24:O25)</f>
        <v>3.184875</v>
      </c>
    </row>
    <row r="27" customFormat="false" ht="15" hidden="false" customHeight="false" outlineLevel="0" collapsed="false">
      <c r="H27" s="6"/>
    </row>
    <row r="28" customFormat="false" ht="15" hidden="false" customHeight="false" outlineLevel="0" collapsed="false">
      <c r="B28" s="2" t="n">
        <v>1</v>
      </c>
      <c r="H28" s="6"/>
      <c r="I28" s="2" t="n">
        <v>1</v>
      </c>
    </row>
    <row r="29" customFormat="false" ht="15" hidden="false" customHeight="false" outlineLevel="0" collapsed="false">
      <c r="B29" s="13" t="n">
        <f aca="false">SUM(B26:C26)</f>
        <v>118.7076</v>
      </c>
      <c r="E29" s="2" t="n">
        <f aca="false">E26*$B$28/$B$29</f>
        <v>0.803056417617743</v>
      </c>
      <c r="F29" s="2" t="n">
        <f aca="false">F26*$B$28/$B$29</f>
        <v>0.240672037847619</v>
      </c>
      <c r="G29" s="2" t="n">
        <f aca="false">G26*$B$28/$B$29</f>
        <v>0.00378071833648393</v>
      </c>
      <c r="H29" s="6" t="n">
        <f aca="false">H26*$B$28/$B$29</f>
        <v>0.0609817737027789</v>
      </c>
      <c r="I29" s="13" t="n">
        <f aca="false">SUM(I26:J26,O26)</f>
        <v>82.361275</v>
      </c>
      <c r="L29" s="2" t="n">
        <f aca="false">L26*$I$28/$I$29</f>
        <v>0.591519497482282</v>
      </c>
      <c r="M29" s="2" t="n">
        <f aca="false">M26*$I$28/$I$29</f>
        <v>0.279359444107683</v>
      </c>
      <c r="N29" s="2" t="n">
        <f aca="false">N26*$I$28/$I$29</f>
        <v>0</v>
      </c>
      <c r="O29" s="2" t="n">
        <f aca="false">O26*$I$28/$I$29</f>
        <v>0.038669568920588</v>
      </c>
    </row>
    <row r="30" customFormat="false" ht="15" hidden="false" customHeight="false" outlineLevel="0" collapsed="false">
      <c r="A30" s="1" t="s">
        <v>20</v>
      </c>
      <c r="B30" s="14"/>
      <c r="C30" s="14"/>
      <c r="D30" s="14"/>
      <c r="E30" s="14" t="n">
        <f aca="false">E29</f>
        <v>0.803056417617743</v>
      </c>
      <c r="F30" s="14" t="n">
        <f aca="false">F29</f>
        <v>0.240672037847619</v>
      </c>
      <c r="G30" s="14" t="n">
        <f aca="false">G29</f>
        <v>0.00378071833648393</v>
      </c>
      <c r="H30" s="14" t="n">
        <f aca="false">H29</f>
        <v>0.0609817737027789</v>
      </c>
      <c r="I30" s="14"/>
      <c r="J30" s="14"/>
      <c r="K30" s="14"/>
      <c r="L30" s="14" t="n">
        <f aca="false">L29</f>
        <v>0.591519497482282</v>
      </c>
      <c r="M30" s="14" t="n">
        <f aca="false">M29</f>
        <v>0.279359444107683</v>
      </c>
      <c r="N30" s="14" t="n">
        <f aca="false">N29</f>
        <v>0</v>
      </c>
      <c r="O30" s="14" t="n">
        <f aca="false">O29</f>
        <v>0.038669568920588</v>
      </c>
    </row>
    <row r="31" customFormat="false" ht="15" hidden="false" customHeight="false" outlineLevel="0" collapsed="false">
      <c r="B31" s="2" t="n">
        <f aca="false">SUM(E29:H29)</f>
        <v>1.10849094750463</v>
      </c>
      <c r="H31" s="6"/>
      <c r="I31" s="2" t="n">
        <f aca="false">SUM(L29:O29)</f>
        <v>0.909548510510552</v>
      </c>
    </row>
    <row r="33" customFormat="false" ht="15" hidden="false" customHeight="false" outlineLevel="0" collapsed="false">
      <c r="A33" s="1" t="s">
        <v>21</v>
      </c>
    </row>
    <row r="34" customFormat="false" ht="15" hidden="false" customHeight="false" outlineLevel="0" collapsed="false">
      <c r="H34" s="6"/>
    </row>
    <row r="35" customFormat="false" ht="15" hidden="false" customHeight="false" outlineLevel="0" collapsed="false">
      <c r="H35" s="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E30" activeCellId="0" sqref="E30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20.71"/>
    <col collapsed="false" customWidth="true" hidden="false" outlineLevel="0" max="4" min="3" style="2" width="17.71"/>
    <col collapsed="false" customWidth="true" hidden="false" outlineLevel="0" max="5" min="5" style="2" width="15.43"/>
    <col collapsed="false" customWidth="true" hidden="false" outlineLevel="0" max="6" min="6" style="2" width="25"/>
    <col collapsed="false" customWidth="true" hidden="false" outlineLevel="0" max="7" min="7" style="2" width="19.43"/>
    <col collapsed="false" customWidth="true" hidden="false" outlineLevel="0" max="8" min="8" style="2" width="14.86"/>
  </cols>
  <sheetData>
    <row r="1" customFormat="false" ht="15" hidden="false" customHeight="false" outlineLevel="0" collapsed="false">
      <c r="A1" s="1" t="s">
        <v>0</v>
      </c>
      <c r="B1" s="4" t="s">
        <v>39</v>
      </c>
      <c r="C1" s="4" t="s">
        <v>41</v>
      </c>
      <c r="D1" s="4" t="s">
        <v>42</v>
      </c>
      <c r="E1" s="4" t="s">
        <v>43</v>
      </c>
      <c r="F1" s="4" t="s">
        <v>57</v>
      </c>
      <c r="G1" s="4" t="s">
        <v>58</v>
      </c>
      <c r="H1" s="4" t="s">
        <v>59</v>
      </c>
      <c r="I1" s="17" t="s">
        <v>44</v>
      </c>
      <c r="J1" s="4" t="s">
        <v>45</v>
      </c>
      <c r="K1" s="4" t="s">
        <v>47</v>
      </c>
      <c r="L1" s="4" t="s">
        <v>48</v>
      </c>
      <c r="M1" s="4" t="s">
        <v>49</v>
      </c>
      <c r="N1" s="4" t="s">
        <v>60</v>
      </c>
      <c r="O1" s="4" t="s">
        <v>61</v>
      </c>
      <c r="P1" s="4" t="s">
        <v>62</v>
      </c>
      <c r="Q1" s="4" t="s">
        <v>50</v>
      </c>
    </row>
    <row r="2" customFormat="false" ht="15" hidden="false" customHeight="false" outlineLevel="0" collapsed="false">
      <c r="A2" s="1" t="s">
        <v>10</v>
      </c>
      <c r="B2" s="2" t="n">
        <v>25.8082</v>
      </c>
      <c r="C2" s="2" t="n">
        <v>1.1835</v>
      </c>
      <c r="D2" s="2" t="n">
        <v>0</v>
      </c>
      <c r="E2" s="2" t="n">
        <v>0</v>
      </c>
      <c r="F2" s="2" t="n">
        <v>16.8823</v>
      </c>
      <c r="G2" s="21" t="n">
        <v>0</v>
      </c>
      <c r="H2" s="2" t="n">
        <v>0</v>
      </c>
      <c r="I2" s="6" t="n">
        <v>0.134</v>
      </c>
      <c r="J2" s="2" t="n">
        <v>22.284</v>
      </c>
      <c r="K2" s="2" t="n">
        <v>1.0696</v>
      </c>
      <c r="L2" s="2" t="n">
        <v>0</v>
      </c>
      <c r="M2" s="2" t="n">
        <v>0</v>
      </c>
      <c r="N2" s="2" t="n">
        <v>14.524</v>
      </c>
      <c r="O2" s="2" t="n">
        <v>0</v>
      </c>
      <c r="P2" s="2" t="n">
        <v>0</v>
      </c>
      <c r="Q2" s="21" t="n">
        <v>0.144</v>
      </c>
    </row>
    <row r="3" customFormat="false" ht="15" hidden="false" customHeight="false" outlineLevel="0" collapsed="false">
      <c r="A3" s="1" t="s">
        <v>11</v>
      </c>
      <c r="B3" s="2" t="n">
        <v>23.7611</v>
      </c>
      <c r="C3" s="2" t="n">
        <v>1.3646</v>
      </c>
      <c r="D3" s="2" t="n">
        <v>0</v>
      </c>
      <c r="E3" s="2" t="n">
        <v>0</v>
      </c>
      <c r="F3" s="2" t="n">
        <v>18.2914</v>
      </c>
      <c r="G3" s="21" t="n">
        <v>0</v>
      </c>
      <c r="H3" s="2" t="n">
        <v>0</v>
      </c>
      <c r="I3" s="6" t="n">
        <v>0.129</v>
      </c>
      <c r="J3" s="2" t="n">
        <v>23.245</v>
      </c>
      <c r="K3" s="2" t="n">
        <v>1.1048</v>
      </c>
      <c r="L3" s="2" t="n">
        <v>0</v>
      </c>
      <c r="M3" s="2" t="n">
        <v>0</v>
      </c>
      <c r="N3" s="2" t="n">
        <v>19.1407</v>
      </c>
      <c r="O3" s="2" t="n">
        <v>0</v>
      </c>
      <c r="P3" s="2" t="n">
        <v>0</v>
      </c>
      <c r="Q3" s="21" t="n">
        <v>0.123</v>
      </c>
    </row>
    <row r="4" customFormat="false" ht="15" hidden="false" customHeight="false" outlineLevel="0" collapsed="false">
      <c r="A4" s="1" t="s">
        <v>12</v>
      </c>
      <c r="B4" s="3"/>
      <c r="C4" s="3"/>
      <c r="D4" s="3"/>
      <c r="E4" s="3"/>
      <c r="F4" s="3"/>
      <c r="G4" s="23"/>
      <c r="H4" s="3"/>
      <c r="I4" s="5"/>
      <c r="J4" s="3"/>
      <c r="K4" s="23"/>
      <c r="L4" s="23"/>
      <c r="M4" s="23"/>
      <c r="N4" s="23"/>
      <c r="O4" s="23"/>
      <c r="P4" s="23"/>
      <c r="Q4" s="23"/>
    </row>
    <row r="5" customFormat="false" ht="15" hidden="false" customHeight="false" outlineLevel="0" collapsed="false">
      <c r="B5" s="2" t="n">
        <f aca="false">4*B2</f>
        <v>103.2328</v>
      </c>
      <c r="C5" s="2" t="n">
        <f aca="false">2*C2</f>
        <v>2.367</v>
      </c>
      <c r="D5" s="2" t="n">
        <f aca="false">4*D2</f>
        <v>0</v>
      </c>
      <c r="E5" s="2" t="n">
        <f aca="false">4*E2</f>
        <v>0</v>
      </c>
      <c r="F5" s="2" t="n">
        <f aca="false">3*F2</f>
        <v>50.6469</v>
      </c>
      <c r="G5" s="2" t="n">
        <f aca="false">3*G2</f>
        <v>0</v>
      </c>
      <c r="H5" s="2" t="n">
        <f aca="false">3*H2</f>
        <v>0</v>
      </c>
      <c r="I5" s="6" t="n">
        <f aca="false">I2*0.38*0.45/12*1000</f>
        <v>1.9095</v>
      </c>
      <c r="J5" s="2" t="n">
        <f aca="false">4*J2</f>
        <v>89.136</v>
      </c>
      <c r="K5" s="2" t="n">
        <f aca="false">2*K2</f>
        <v>2.1392</v>
      </c>
      <c r="L5" s="2" t="n">
        <f aca="false">4*L2</f>
        <v>0</v>
      </c>
      <c r="M5" s="2" t="n">
        <f aca="false">4*M2</f>
        <v>0</v>
      </c>
      <c r="N5" s="2" t="n">
        <f aca="false">3*N2</f>
        <v>43.572</v>
      </c>
      <c r="O5" s="2" t="n">
        <f aca="false">3*O2</f>
        <v>0</v>
      </c>
      <c r="P5" s="2" t="n">
        <f aca="false">3*P2</f>
        <v>0</v>
      </c>
      <c r="Q5" s="21" t="n">
        <f aca="false">Q2*0.38*0.45/12*1000</f>
        <v>2.052</v>
      </c>
    </row>
    <row r="6" customFormat="false" ht="15" hidden="false" customHeight="false" outlineLevel="0" collapsed="false">
      <c r="A6" s="1" t="s">
        <v>13</v>
      </c>
      <c r="B6" s="2" t="n">
        <f aca="false">4*B3</f>
        <v>95.0444</v>
      </c>
      <c r="C6" s="2" t="n">
        <f aca="false">2*C3</f>
        <v>2.7292</v>
      </c>
      <c r="D6" s="2" t="n">
        <f aca="false">4*D3</f>
        <v>0</v>
      </c>
      <c r="E6" s="2" t="n">
        <f aca="false">4*E3</f>
        <v>0</v>
      </c>
      <c r="F6" s="2" t="n">
        <f aca="false">3*F3</f>
        <v>54.8742</v>
      </c>
      <c r="G6" s="2" t="n">
        <f aca="false">3*G3</f>
        <v>0</v>
      </c>
      <c r="H6" s="2" t="n">
        <f aca="false">3*H3</f>
        <v>0</v>
      </c>
      <c r="I6" s="6" t="n">
        <f aca="false">I3*0.38*0.45/12*1000</f>
        <v>1.83825</v>
      </c>
      <c r="J6" s="2" t="n">
        <f aca="false">4*J3</f>
        <v>92.98</v>
      </c>
      <c r="K6" s="2" t="n">
        <f aca="false">2*K3</f>
        <v>2.2096</v>
      </c>
      <c r="L6" s="2" t="n">
        <f aca="false">4*L3</f>
        <v>0</v>
      </c>
      <c r="M6" s="2" t="n">
        <f aca="false">4*M3</f>
        <v>0</v>
      </c>
      <c r="N6" s="2" t="n">
        <f aca="false">3*N3</f>
        <v>57.4221</v>
      </c>
      <c r="O6" s="2" t="n">
        <f aca="false">3*O3</f>
        <v>0</v>
      </c>
      <c r="P6" s="2" t="n">
        <f aca="false">3*P3</f>
        <v>0</v>
      </c>
      <c r="Q6" s="21" t="n">
        <f aca="false">Q3*0.38*0.45/12*1000</f>
        <v>1.75275</v>
      </c>
    </row>
    <row r="7" customFormat="false" ht="15" hidden="false" customHeight="false" outlineLevel="0" collapsed="false">
      <c r="B7" s="3"/>
      <c r="C7" s="3"/>
      <c r="D7" s="3"/>
      <c r="E7" s="3"/>
      <c r="F7" s="3"/>
      <c r="G7" s="3"/>
      <c r="H7" s="3"/>
      <c r="I7" s="5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26" t="s">
        <v>14</v>
      </c>
      <c r="B8" s="27" t="n">
        <f aca="false">AVERAGE(B5:B6)</f>
        <v>99.1386</v>
      </c>
      <c r="C8" s="27" t="n">
        <f aca="false">AVERAGE(C5:C6)</f>
        <v>2.5481</v>
      </c>
      <c r="D8" s="27" t="n">
        <f aca="false">AVERAGE(D5:D6)</f>
        <v>0</v>
      </c>
      <c r="E8" s="27" t="n">
        <f aca="false">AVERAGE(E5:E6)</f>
        <v>0</v>
      </c>
      <c r="F8" s="27" t="n">
        <f aca="false">AVERAGE(F5:F6)</f>
        <v>52.76055</v>
      </c>
      <c r="G8" s="27" t="n">
        <f aca="false">AVERAGE(G5:G6)</f>
        <v>0</v>
      </c>
      <c r="H8" s="27" t="n">
        <f aca="false">AVERAGE(H5:H6)</f>
        <v>0</v>
      </c>
      <c r="I8" s="28" t="n">
        <f aca="false">AVERAGE(I5:I6)</f>
        <v>1.873875</v>
      </c>
      <c r="J8" s="27" t="n">
        <f aca="false">AVERAGE(J5:J6)</f>
        <v>91.058</v>
      </c>
      <c r="K8" s="27" t="n">
        <f aca="false">AVERAGE(K5:K6)</f>
        <v>2.1744</v>
      </c>
      <c r="L8" s="27" t="n">
        <f aca="false">AVERAGE(L5:L6)</f>
        <v>0</v>
      </c>
      <c r="M8" s="27" t="n">
        <f aca="false">AVERAGE(M5:M6)</f>
        <v>0</v>
      </c>
      <c r="N8" s="27" t="n">
        <f aca="false">AVERAGE(N5:N6)</f>
        <v>50.49705</v>
      </c>
      <c r="O8" s="27" t="n">
        <f aca="false">AVERAGE(O5:O6)</f>
        <v>0</v>
      </c>
      <c r="P8" s="27" t="n">
        <f aca="false">AVERAGE(P5:P6)</f>
        <v>0</v>
      </c>
      <c r="Q8" s="27" t="n">
        <f aca="false">AVERAGE(Q5:Q6)</f>
        <v>1.902375</v>
      </c>
    </row>
    <row r="9" customFormat="false" ht="15" hidden="false" customHeight="false" outlineLevel="0" collapsed="false">
      <c r="A9" s="1" t="s">
        <v>10</v>
      </c>
      <c r="B9" s="2" t="n">
        <v>0.6369</v>
      </c>
      <c r="C9" s="2" t="n">
        <v>18.8937</v>
      </c>
      <c r="D9" s="2" t="n">
        <v>12.7484</v>
      </c>
      <c r="E9" s="2" t="n">
        <v>0.1725</v>
      </c>
      <c r="F9" s="2" t="n">
        <v>0</v>
      </c>
      <c r="G9" s="2" t="n">
        <v>3.45604679802955</v>
      </c>
      <c r="H9" s="2" t="n">
        <v>10.9542</v>
      </c>
      <c r="I9" s="2" t="n">
        <v>0.184</v>
      </c>
      <c r="J9" s="2" t="n">
        <v>16.7989</v>
      </c>
      <c r="K9" s="2" t="n">
        <v>1.1509</v>
      </c>
      <c r="L9" s="2" t="n">
        <v>2.1609</v>
      </c>
      <c r="M9" s="2" t="n">
        <v>0</v>
      </c>
      <c r="N9" s="2" t="n">
        <v>0</v>
      </c>
      <c r="O9" s="2" t="n">
        <v>5.05433805418719</v>
      </c>
      <c r="P9" s="2" t="n">
        <v>7.273</v>
      </c>
      <c r="Q9" s="2" t="n">
        <v>0.095</v>
      </c>
    </row>
    <row r="10" customFormat="false" ht="15" hidden="false" customHeight="false" outlineLevel="0" collapsed="false">
      <c r="A10" s="1" t="s">
        <v>11</v>
      </c>
      <c r="B10" s="2" t="n">
        <v>0.8087</v>
      </c>
      <c r="C10" s="2" t="n">
        <v>15.9634</v>
      </c>
      <c r="D10" s="2" t="n">
        <v>10.607</v>
      </c>
      <c r="E10" s="2" t="n">
        <v>0.1561</v>
      </c>
      <c r="F10" s="2" t="n">
        <v>0</v>
      </c>
      <c r="G10" s="2" t="n">
        <v>3.6492302955665</v>
      </c>
      <c r="H10" s="2" t="n">
        <v>10.6031</v>
      </c>
      <c r="I10" s="2" t="n">
        <v>0.176</v>
      </c>
      <c r="Q10" s="2" t="n">
        <v>0.588</v>
      </c>
    </row>
    <row r="11" customFormat="false" ht="15" hidden="false" customHeight="false" outlineLevel="0" collapsed="false">
      <c r="A11" s="1" t="s">
        <v>15</v>
      </c>
      <c r="B11" s="3"/>
      <c r="C11" s="3"/>
      <c r="D11" s="3"/>
      <c r="E11" s="3"/>
      <c r="F11" s="3"/>
      <c r="G11" s="23"/>
      <c r="H11" s="3"/>
      <c r="I11" s="5"/>
      <c r="J11" s="3"/>
      <c r="K11" s="23"/>
      <c r="L11" s="23"/>
      <c r="M11" s="23"/>
      <c r="N11" s="23"/>
      <c r="O11" s="23"/>
      <c r="P11" s="23"/>
      <c r="Q11" s="23"/>
    </row>
    <row r="12" customFormat="false" ht="15" hidden="false" customHeight="false" outlineLevel="0" collapsed="false">
      <c r="B12" s="2" t="n">
        <f aca="false">4*B9</f>
        <v>2.5476</v>
      </c>
      <c r="C12" s="2" t="n">
        <f aca="false">2*C9</f>
        <v>37.7874</v>
      </c>
      <c r="D12" s="2" t="n">
        <f aca="false">4*D9</f>
        <v>50.9936</v>
      </c>
      <c r="E12" s="2" t="n">
        <f aca="false">4*E9</f>
        <v>0.69</v>
      </c>
      <c r="F12" s="2" t="n">
        <f aca="false">3*F9</f>
        <v>0</v>
      </c>
      <c r="G12" s="2" t="n">
        <f aca="false">3*G9</f>
        <v>10.3681403940887</v>
      </c>
      <c r="H12" s="2" t="n">
        <f aca="false">3*H9</f>
        <v>32.8626</v>
      </c>
      <c r="I12" s="6" t="n">
        <f aca="false">I9*0.38*0.45/12*1000</f>
        <v>2.622</v>
      </c>
      <c r="J12" s="2" t="n">
        <f aca="false">4*J9</f>
        <v>67.1956</v>
      </c>
      <c r="K12" s="2" t="n">
        <f aca="false">2*K9</f>
        <v>2.3018</v>
      </c>
      <c r="L12" s="2" t="n">
        <f aca="false">4*L9</f>
        <v>8.6436</v>
      </c>
      <c r="M12" s="2" t="n">
        <f aca="false">4*M9</f>
        <v>0</v>
      </c>
      <c r="N12" s="2" t="n">
        <f aca="false">3*N9</f>
        <v>0</v>
      </c>
      <c r="O12" s="2" t="n">
        <f aca="false">3*O9</f>
        <v>15.1630141625616</v>
      </c>
      <c r="P12" s="2" t="n">
        <f aca="false">3*P9</f>
        <v>21.819</v>
      </c>
      <c r="Q12" s="21" t="n">
        <f aca="false">Q9*0.38*0.45/12*1000</f>
        <v>1.35375</v>
      </c>
    </row>
    <row r="13" customFormat="false" ht="15" hidden="false" customHeight="false" outlineLevel="0" collapsed="false">
      <c r="A13" s="1" t="s">
        <v>13</v>
      </c>
      <c r="B13" s="2" t="n">
        <f aca="false">4*B10</f>
        <v>3.2348</v>
      </c>
      <c r="C13" s="2" t="n">
        <f aca="false">2*C10</f>
        <v>31.9268</v>
      </c>
      <c r="D13" s="2" t="n">
        <f aca="false">4*D10</f>
        <v>42.428</v>
      </c>
      <c r="E13" s="2" t="n">
        <f aca="false">4*E10</f>
        <v>0.6244</v>
      </c>
      <c r="F13" s="2" t="n">
        <f aca="false">3*F10</f>
        <v>0</v>
      </c>
      <c r="G13" s="2" t="n">
        <f aca="false">3*G10</f>
        <v>10.9476908866995</v>
      </c>
      <c r="H13" s="2" t="n">
        <f aca="false">3*H10</f>
        <v>31.8093</v>
      </c>
      <c r="I13" s="6" t="n">
        <f aca="false">I10*0.38*0.45/12*1000</f>
        <v>2.508</v>
      </c>
      <c r="J13" s="2" t="n">
        <f aca="false">4*J10</f>
        <v>0</v>
      </c>
      <c r="K13" s="2" t="n">
        <f aca="false">2*K10</f>
        <v>0</v>
      </c>
      <c r="L13" s="2" t="n">
        <f aca="false">4*L10</f>
        <v>0</v>
      </c>
      <c r="M13" s="2" t="n">
        <f aca="false">4*M10</f>
        <v>0</v>
      </c>
      <c r="N13" s="2" t="n">
        <f aca="false">3*N10</f>
        <v>0</v>
      </c>
      <c r="O13" s="2" t="n">
        <f aca="false">3*O10</f>
        <v>0</v>
      </c>
      <c r="P13" s="2" t="n">
        <f aca="false">3*P10</f>
        <v>0</v>
      </c>
      <c r="Q13" s="21" t="n">
        <f aca="false">Q10*0.38*0.45/12*1000</f>
        <v>8.379</v>
      </c>
    </row>
    <row r="14" customFormat="false" ht="15" hidden="false" customHeight="false" outlineLevel="0" collapsed="false">
      <c r="B14" s="3"/>
      <c r="C14" s="3"/>
      <c r="D14" s="3"/>
      <c r="E14" s="3"/>
      <c r="F14" s="3"/>
      <c r="G14" s="3"/>
      <c r="H14" s="3"/>
      <c r="I14" s="5"/>
      <c r="J14" s="3"/>
      <c r="K14" s="3"/>
      <c r="L14" s="3"/>
      <c r="M14" s="3"/>
      <c r="N14" s="3"/>
      <c r="O14" s="3"/>
      <c r="P14" s="3"/>
      <c r="Q14" s="23"/>
    </row>
    <row r="15" customFormat="false" ht="15" hidden="false" customHeight="false" outlineLevel="0" collapsed="false">
      <c r="A15" s="26" t="s">
        <v>14</v>
      </c>
      <c r="B15" s="29" t="n">
        <f aca="false">AVERAGE(B12:B13)</f>
        <v>2.8912</v>
      </c>
      <c r="C15" s="29" t="n">
        <f aca="false">AVERAGE(C12:C13)</f>
        <v>34.8571</v>
      </c>
      <c r="D15" s="29" t="n">
        <f aca="false">AVERAGE(D12:D13)</f>
        <v>46.7108</v>
      </c>
      <c r="E15" s="29" t="n">
        <f aca="false">AVERAGE(E12:E13)</f>
        <v>0.6572</v>
      </c>
      <c r="F15" s="29" t="n">
        <f aca="false">AVERAGE(F12:F13)</f>
        <v>0</v>
      </c>
      <c r="G15" s="29" t="n">
        <f aca="false">AVERAGE(G12:G13)</f>
        <v>10.6579156403941</v>
      </c>
      <c r="H15" s="29" t="n">
        <f aca="false">AVERAGE(H12:H13)</f>
        <v>32.33595</v>
      </c>
      <c r="I15" s="30" t="n">
        <f aca="false">AVERAGE(I12:I13)</f>
        <v>2.565</v>
      </c>
      <c r="J15" s="29" t="n">
        <f aca="false">AVERAGE(J12)</f>
        <v>67.1956</v>
      </c>
      <c r="K15" s="29" t="n">
        <f aca="false">AVERAGE(K12)</f>
        <v>2.3018</v>
      </c>
      <c r="L15" s="29" t="n">
        <f aca="false">AVERAGE(L12)</f>
        <v>8.6436</v>
      </c>
      <c r="M15" s="29" t="n">
        <f aca="false">AVERAGE(M12)</f>
        <v>0</v>
      </c>
      <c r="N15" s="29" t="n">
        <f aca="false">AVERAGE(N12)</f>
        <v>0</v>
      </c>
      <c r="O15" s="29" t="n">
        <f aca="false">AVERAGE(O12)</f>
        <v>15.1630141625616</v>
      </c>
      <c r="P15" s="29" t="n">
        <f aca="false">AVERAGE(P12)</f>
        <v>21.819</v>
      </c>
      <c r="Q15" s="29" t="n">
        <f aca="false">AVERAGE(Q12:Q13)</f>
        <v>4.866375</v>
      </c>
    </row>
    <row r="16" customFormat="false" ht="15" hidden="false" customHeight="false" outlineLevel="0" collapsed="false">
      <c r="I16" s="6"/>
    </row>
    <row r="17" customFormat="false" ht="15" hidden="false" customHeight="false" outlineLevel="0" collapsed="false">
      <c r="H17" s="11"/>
      <c r="I17" s="24"/>
      <c r="J17" s="11"/>
    </row>
    <row r="18" customFormat="false" ht="15" hidden="false" customHeight="false" outlineLevel="0" collapsed="false">
      <c r="A18" s="1" t="s">
        <v>16</v>
      </c>
      <c r="B18" s="2" t="s">
        <v>63</v>
      </c>
      <c r="I18" s="6"/>
    </row>
    <row r="19" customFormat="false" ht="15" hidden="false" customHeight="false" outlineLevel="0" collapsed="false">
      <c r="I19" s="6"/>
    </row>
    <row r="20" customFormat="false" ht="15" hidden="false" customHeight="false" outlineLevel="0" collapsed="false">
      <c r="A20" s="26" t="s">
        <v>18</v>
      </c>
      <c r="B20" s="31" t="n">
        <f aca="false">_xlfn.STDEV.P(B12:B13)</f>
        <v>0.3436</v>
      </c>
      <c r="C20" s="31" t="n">
        <f aca="false">_xlfn.STDEV.P(C12:C13)</f>
        <v>2.9303</v>
      </c>
      <c r="D20" s="31" t="n">
        <f aca="false">_xlfn.STDEV.P(D12:D13)</f>
        <v>4.2828</v>
      </c>
      <c r="E20" s="31" t="n">
        <f aca="false">_xlfn.STDEV.P(E12:E13)</f>
        <v>0.0328</v>
      </c>
      <c r="F20" s="31" t="n">
        <f aca="false">_xlfn.STDEV.P(F12:F13)</f>
        <v>0</v>
      </c>
      <c r="G20" s="31" t="n">
        <f aca="false">_xlfn.STDEV.P(G12:G14)</f>
        <v>0.289775246305423</v>
      </c>
      <c r="H20" s="31" t="n">
        <f aca="false">_xlfn.STDEV.P(H12:H14)</f>
        <v>0.52665</v>
      </c>
      <c r="I20" s="32" t="n">
        <f aca="false">_xlfn.STDEV.P(I12:I13)</f>
        <v>0.0569999999999999</v>
      </c>
      <c r="J20" s="31" t="n">
        <f aca="false">_xlfn.STDEV.P(J12)</f>
        <v>0</v>
      </c>
      <c r="K20" s="31" t="n">
        <f aca="false">_xlfn.STDEV.P(K12)</f>
        <v>0</v>
      </c>
      <c r="L20" s="31" t="n">
        <f aca="false">_xlfn.STDEV.P(L12)</f>
        <v>0</v>
      </c>
      <c r="M20" s="31" t="n">
        <f aca="false">_xlfn.STDEV.P(M12)</f>
        <v>0</v>
      </c>
      <c r="N20" s="31" t="n">
        <f aca="false">_xlfn.STDEV.P(N12)</f>
        <v>0</v>
      </c>
      <c r="O20" s="31" t="n">
        <f aca="false">_xlfn.STDEV.P(O12)</f>
        <v>0</v>
      </c>
      <c r="P20" s="31" t="n">
        <f aca="false">_xlfn.STDEV.P(P12)</f>
        <v>0</v>
      </c>
      <c r="Q20" s="31" t="n">
        <f aca="false">_xlfn.STDEV.P(Q15)</f>
        <v>0</v>
      </c>
    </row>
    <row r="21" customFormat="false" ht="15" hidden="false" customHeight="false" outlineLevel="0" collapsed="false">
      <c r="A21" s="1" t="s">
        <v>19</v>
      </c>
      <c r="C21" s="2" t="n">
        <f aca="false">C20*1/$B$29</f>
        <v>0.0196653936920815</v>
      </c>
      <c r="D21" s="2" t="n">
        <f aca="false">D20*1/$B$29</f>
        <v>0.028742090606575</v>
      </c>
      <c r="E21" s="2" t="n">
        <f aca="false">E20*1/$B$29</f>
        <v>0.000220122483397698</v>
      </c>
      <c r="F21" s="2" t="n">
        <f aca="false">F20*1/$B$29</f>
        <v>0</v>
      </c>
      <c r="G21" s="2" t="n">
        <f aca="false">G20*1/$B$29</f>
        <v>0.00194469655011979</v>
      </c>
      <c r="H21" s="2" t="n">
        <f aca="false">H20*1/$B$29</f>
        <v>0.0035343751793109</v>
      </c>
      <c r="I21" s="2" t="n">
        <f aca="false">I20*1/$B$29</f>
        <v>0.000382529925416731</v>
      </c>
      <c r="J21" s="2" t="n">
        <f aca="false">J20*1/$J$29</f>
        <v>0</v>
      </c>
      <c r="K21" s="2" t="n">
        <f aca="false">K20*1/$J$29</f>
        <v>0</v>
      </c>
      <c r="L21" s="2" t="n">
        <f aca="false">L20*1/$J$29</f>
        <v>0</v>
      </c>
      <c r="M21" s="2" t="n">
        <f aca="false">M20*1/$J$29</f>
        <v>0</v>
      </c>
      <c r="N21" s="2" t="n">
        <f aca="false">N20*1/$J$29</f>
        <v>0</v>
      </c>
      <c r="O21" s="2" t="n">
        <f aca="false">O20*1/$J$29</f>
        <v>0</v>
      </c>
      <c r="P21" s="2" t="n">
        <f aca="false">P20*1/$J$29</f>
        <v>0</v>
      </c>
      <c r="Q21" s="2" t="n">
        <f aca="false">Q20*1/$J$29</f>
        <v>0</v>
      </c>
    </row>
    <row r="22" customFormat="false" ht="15" hidden="false" customHeight="false" outlineLevel="0" collapsed="false">
      <c r="I22" s="6"/>
    </row>
    <row r="23" customFormat="false" ht="15" hidden="false" customHeight="false" outlineLevel="0" collapsed="false">
      <c r="I23" s="6"/>
    </row>
    <row r="24" customFormat="false" ht="15" hidden="false" customHeight="false" outlineLevel="0" collapsed="false">
      <c r="B24" s="2" t="n">
        <f aca="false">B5-B12</f>
        <v>100.6852</v>
      </c>
      <c r="C24" s="2" t="n">
        <f aca="false">C12-C5</f>
        <v>35.4204</v>
      </c>
      <c r="D24" s="2" t="n">
        <f aca="false">D12-D5</f>
        <v>50.9936</v>
      </c>
      <c r="E24" s="2" t="n">
        <f aca="false">E12-E5</f>
        <v>0.69</v>
      </c>
      <c r="F24" s="2" t="n">
        <f aca="false">F5-F12</f>
        <v>50.6469</v>
      </c>
      <c r="G24" s="2" t="n">
        <f aca="false">G12-G5</f>
        <v>10.3681403940887</v>
      </c>
      <c r="H24" s="2" t="n">
        <f aca="false">H12-H5</f>
        <v>32.8626</v>
      </c>
      <c r="I24" s="6" t="n">
        <f aca="false">I12-I5</f>
        <v>0.7125</v>
      </c>
      <c r="J24" s="2" t="n">
        <f aca="false">J8-J15</f>
        <v>23.8624</v>
      </c>
      <c r="K24" s="2" t="n">
        <f aca="false">K15-K8</f>
        <v>0.1274</v>
      </c>
      <c r="L24" s="2" t="n">
        <f aca="false">L15-L8</f>
        <v>8.6436</v>
      </c>
      <c r="M24" s="2" t="n">
        <f aca="false">M15-M8</f>
        <v>0</v>
      </c>
      <c r="N24" s="2" t="n">
        <f aca="false">N5-N12</f>
        <v>43.572</v>
      </c>
      <c r="O24" s="2" t="n">
        <f aca="false">O15-O8</f>
        <v>15.1630141625616</v>
      </c>
      <c r="P24" s="2" t="n">
        <f aca="false">P15-P8</f>
        <v>21.819</v>
      </c>
      <c r="Q24" s="2" t="n">
        <f aca="false">Q15-Q8</f>
        <v>2.964</v>
      </c>
    </row>
    <row r="25" customFormat="false" ht="15" hidden="false" customHeight="false" outlineLevel="0" collapsed="false">
      <c r="B25" s="3" t="n">
        <f aca="false">B6-B13</f>
        <v>91.8096</v>
      </c>
      <c r="C25" s="3" t="n">
        <f aca="false">C13-C6</f>
        <v>29.1976</v>
      </c>
      <c r="D25" s="3" t="n">
        <f aca="false">D13-D6</f>
        <v>42.428</v>
      </c>
      <c r="E25" s="3" t="n">
        <f aca="false">E13-E6</f>
        <v>0.6244</v>
      </c>
      <c r="F25" s="3" t="n">
        <f aca="false">F6-F13</f>
        <v>54.8742</v>
      </c>
      <c r="G25" s="3" t="n">
        <f aca="false">G13-G6</f>
        <v>10.9476908866995</v>
      </c>
      <c r="H25" s="3" t="n">
        <f aca="false">H13-H6</f>
        <v>31.8093</v>
      </c>
      <c r="I25" s="5" t="n">
        <f aca="false">I13-I6</f>
        <v>0.66975</v>
      </c>
      <c r="J25" s="3" t="n">
        <f aca="false">J6-J13</f>
        <v>92.98</v>
      </c>
      <c r="K25" s="3"/>
      <c r="L25" s="3" t="n">
        <f aca="false">L13-L6</f>
        <v>0</v>
      </c>
      <c r="M25" s="3" t="n">
        <f aca="false">M13-M6</f>
        <v>0</v>
      </c>
      <c r="N25" s="3" t="n">
        <f aca="false">N6-N13</f>
        <v>57.4221</v>
      </c>
      <c r="O25" s="3" t="n">
        <f aca="false">O9-O6</f>
        <v>5.05433805418719</v>
      </c>
      <c r="P25" s="3" t="n">
        <f aca="false">P13-P6</f>
        <v>0</v>
      </c>
      <c r="Q25" s="3"/>
    </row>
    <row r="26" customFormat="false" ht="15" hidden="false" customHeight="false" outlineLevel="0" collapsed="false">
      <c r="B26" s="13" t="n">
        <f aca="false">AVERAGE(B24:B25)</f>
        <v>96.2474</v>
      </c>
      <c r="C26" s="2" t="n">
        <f aca="false">AVERAGE(C24:C25)</f>
        <v>32.309</v>
      </c>
      <c r="D26" s="2" t="n">
        <f aca="false">AVERAGE(D24:D25)</f>
        <v>46.7108</v>
      </c>
      <c r="E26" s="2" t="n">
        <f aca="false">AVERAGE(E24:E25)</f>
        <v>0.6572</v>
      </c>
      <c r="F26" s="13" t="n">
        <f aca="false">AVERAGE(F24:F25)</f>
        <v>52.76055</v>
      </c>
      <c r="G26" s="2" t="n">
        <f aca="false">AVERAGE(G24:G25)</f>
        <v>10.6579156403941</v>
      </c>
      <c r="H26" s="2" t="n">
        <f aca="false">AVERAGE(H24:H25)</f>
        <v>32.33595</v>
      </c>
      <c r="I26" s="2" t="n">
        <f aca="false">AVERAGE(I24:I25)</f>
        <v>0.691125</v>
      </c>
      <c r="J26" s="13" t="n">
        <f aca="false">J8-J15</f>
        <v>23.8624</v>
      </c>
      <c r="K26" s="2" t="n">
        <f aca="false">AVERAGE(K24)</f>
        <v>0.1274</v>
      </c>
      <c r="L26" s="2" t="n">
        <f aca="false">AVERAGE(L24)</f>
        <v>8.6436</v>
      </c>
      <c r="M26" s="2" t="n">
        <f aca="false">AVERAGE(M24)</f>
        <v>0</v>
      </c>
      <c r="N26" s="13" t="n">
        <f aca="false">N8-N15</f>
        <v>50.49705</v>
      </c>
      <c r="O26" s="2" t="n">
        <f aca="false">AVERAGE(O24)</f>
        <v>15.1630141625616</v>
      </c>
      <c r="P26" s="2" t="n">
        <f aca="false">AVERAGE(P24)</f>
        <v>21.819</v>
      </c>
      <c r="Q26" s="2" t="n">
        <f aca="false">AVERAGE(Q24)</f>
        <v>2.964</v>
      </c>
    </row>
    <row r="27" customFormat="false" ht="15" hidden="false" customHeight="false" outlineLevel="0" collapsed="false">
      <c r="I27" s="6"/>
    </row>
    <row r="28" customFormat="false" ht="15" hidden="false" customHeight="false" outlineLevel="0" collapsed="false">
      <c r="B28" s="2" t="n">
        <v>1</v>
      </c>
      <c r="I28" s="6"/>
      <c r="J28" s="2" t="n">
        <v>1</v>
      </c>
    </row>
    <row r="29" customFormat="false" ht="15" hidden="false" customHeight="false" outlineLevel="0" collapsed="false">
      <c r="B29" s="13" t="n">
        <f aca="false">SUM(B26,F26)</f>
        <v>149.00795</v>
      </c>
      <c r="C29" s="2" t="n">
        <f aca="false">$C$26*$B28/$B$29</f>
        <v>0.216827357198056</v>
      </c>
      <c r="D29" s="2" t="n">
        <f aca="false">$D$26*$B28/$B$29</f>
        <v>0.313478576143085</v>
      </c>
      <c r="E29" s="2" t="n">
        <f aca="false">$E$26*$B28/$B$29</f>
        <v>0.00441050292954168</v>
      </c>
      <c r="G29" s="2" t="n">
        <f aca="false">$G$26*$B28/$B$29</f>
        <v>0.0715258188599608</v>
      </c>
      <c r="H29" s="2" t="n">
        <f aca="false">$H$26*$B28/$B$29</f>
        <v>0.217008220031213</v>
      </c>
      <c r="I29" s="6" t="n">
        <f aca="false">$I$26*$B28/$B$29</f>
        <v>0.00463817534567786</v>
      </c>
      <c r="J29" s="13" t="n">
        <f aca="false">SUM(N26,J26)</f>
        <v>74.35945</v>
      </c>
      <c r="K29" s="2" t="n">
        <f aca="false">K26*$J28/$J$29</f>
        <v>0.00171329938561944</v>
      </c>
      <c r="L29" s="2" t="n">
        <f aca="false">L26*$J28/$J$29</f>
        <v>0.116240773701258</v>
      </c>
      <c r="M29" s="2" t="n">
        <f aca="false">M26*$J28/$J$29</f>
        <v>0</v>
      </c>
      <c r="O29" s="2" t="n">
        <f aca="false">O26*$J28/$J$29</f>
        <v>0.203915093005147</v>
      </c>
      <c r="P29" s="2" t="n">
        <f aca="false">P26*$J28/$J$29</f>
        <v>0.29342605411955</v>
      </c>
      <c r="Q29" s="2" t="n">
        <f aca="false">Q26*$J28/$J$29</f>
        <v>0.0398604346858402</v>
      </c>
    </row>
    <row r="30" customFormat="false" ht="15" hidden="false" customHeight="false" outlineLevel="0" collapsed="false">
      <c r="A30" s="1" t="s">
        <v>20</v>
      </c>
      <c r="C30" s="2" t="n">
        <f aca="false">C29</f>
        <v>0.216827357198056</v>
      </c>
      <c r="D30" s="2" t="n">
        <f aca="false">D29</f>
        <v>0.313478576143085</v>
      </c>
      <c r="E30" s="2" t="n">
        <f aca="false">E29</f>
        <v>0.00441050292954168</v>
      </c>
      <c r="G30" s="2" t="n">
        <f aca="false">G29</f>
        <v>0.0715258188599608</v>
      </c>
      <c r="H30" s="2" t="n">
        <f aca="false">H29</f>
        <v>0.217008220031213</v>
      </c>
      <c r="I30" s="2" t="n">
        <f aca="false">I29</f>
        <v>0.00463817534567786</v>
      </c>
      <c r="K30" s="2" t="n">
        <f aca="false">K29</f>
        <v>0.00171329938561944</v>
      </c>
      <c r="L30" s="2" t="n">
        <f aca="false">L29</f>
        <v>0.116240773701258</v>
      </c>
      <c r="M30" s="2" t="n">
        <f aca="false">M29</f>
        <v>0</v>
      </c>
      <c r="O30" s="2" t="n">
        <f aca="false">O29</f>
        <v>0.203915093005147</v>
      </c>
      <c r="P30" s="2" t="n">
        <f aca="false">P29</f>
        <v>0.29342605411955</v>
      </c>
      <c r="Q30" s="2" t="n">
        <f aca="false">Q29</f>
        <v>0.0398604346858402</v>
      </c>
    </row>
    <row r="31" customFormat="false" ht="15" hidden="false" customHeight="false" outlineLevel="0" collapsed="false">
      <c r="I31" s="6"/>
    </row>
    <row r="32" customFormat="false" ht="15" hidden="false" customHeight="false" outlineLevel="0" collapsed="false">
      <c r="A32" s="1" t="s">
        <v>21</v>
      </c>
      <c r="B32" s="2" t="n">
        <f aca="false">SUM(C29:E29,G29:I29)</f>
        <v>0.827888650507534</v>
      </c>
      <c r="I32" s="6"/>
      <c r="J32" s="2" t="n">
        <f aca="false">SUM(K29:Q29)</f>
        <v>0.655155654897415</v>
      </c>
    </row>
    <row r="33" customFormat="false" ht="15" hidden="false" customHeight="false" outlineLevel="0" collapsed="false">
      <c r="I33" s="6"/>
    </row>
    <row r="34" customFormat="false" ht="15" hidden="false" customHeight="false" outlineLevel="0" collapsed="false">
      <c r="I34" s="6"/>
    </row>
    <row r="35" customFormat="false" ht="15" hidden="false" customHeight="false" outlineLevel="0" collapsed="false">
      <c r="I35" s="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sheepfreak</dc:creator>
  <dc:description/>
  <dc:language>en-GB</dc:language>
  <cp:lastModifiedBy/>
  <dcterms:modified xsi:type="dcterms:W3CDTF">2025-02-04T12:32:14Z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