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71CE5C-A30F-4B3D-B7B8-ACA7AF125553}" xr6:coauthVersionLast="47" xr6:coauthVersionMax="47" xr10:uidLastSave="{00000000-0000-0000-0000-000000000000}"/>
  <bookViews>
    <workbookView xWindow="-108" yWindow="-108" windowWidth="23256" windowHeight="12576" xr2:uid="{6BB192B9-FF84-4A7C-AC9E-549BECC1B77D}"/>
  </bookViews>
  <sheets>
    <sheet name="절도폭력" sheetId="1" r:id="rId1"/>
    <sheet name="강도살인" sheetId="2" r:id="rId2"/>
    <sheet name="교통사고" sheetId="3" r:id="rId3"/>
    <sheet name="법질서" sheetId="4" r:id="rId4"/>
    <sheet name="전반적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" l="1"/>
  <c r="E15" i="2"/>
  <c r="E16" i="2"/>
  <c r="E7" i="2"/>
  <c r="E6" i="2"/>
  <c r="E5" i="2"/>
  <c r="E2" i="2"/>
  <c r="E6" i="1"/>
  <c r="E4" i="1"/>
  <c r="E2" i="1"/>
  <c r="E17" i="2"/>
  <c r="E14" i="2"/>
  <c r="D15" i="2"/>
  <c r="D16" i="2"/>
  <c r="D17" i="2"/>
  <c r="D14" i="2"/>
  <c r="E4" i="5"/>
  <c r="E5" i="5"/>
  <c r="E3" i="5"/>
  <c r="E3" i="4"/>
  <c r="E4" i="4"/>
  <c r="E5" i="4"/>
  <c r="E6" i="4"/>
  <c r="E2" i="4"/>
  <c r="E4" i="3"/>
  <c r="E3" i="3"/>
  <c r="E5" i="1"/>
  <c r="E7" i="1"/>
  <c r="D10" i="5"/>
  <c r="D3" i="5"/>
  <c r="D4" i="5"/>
  <c r="D6" i="5"/>
  <c r="D2" i="5"/>
  <c r="D3" i="4"/>
  <c r="D4" i="4"/>
  <c r="D5" i="4"/>
  <c r="D6" i="4"/>
  <c r="D2" i="4"/>
  <c r="D3" i="3"/>
  <c r="D4" i="3"/>
  <c r="D2" i="3"/>
  <c r="D3" i="2"/>
  <c r="E3" i="2" s="1"/>
  <c r="D4" i="2"/>
  <c r="E4" i="2" s="1"/>
  <c r="D5" i="2"/>
  <c r="D6" i="2"/>
  <c r="D7" i="2"/>
  <c r="D2" i="2"/>
  <c r="D2" i="1"/>
  <c r="D3" i="1"/>
  <c r="D4" i="1"/>
  <c r="D5" i="1"/>
  <c r="D6" i="1"/>
  <c r="D7" i="1"/>
  <c r="C4" i="1"/>
  <c r="B4" i="1"/>
  <c r="C5" i="1"/>
  <c r="B5" i="1"/>
  <c r="C6" i="1"/>
  <c r="C7" i="1"/>
  <c r="B7" i="1"/>
</calcChain>
</file>

<file path=xl/sharedStrings.xml><?xml version="1.0" encoding="utf-8"?>
<sst xmlns="http://schemas.openxmlformats.org/spreadsheetml/2006/main" count="44" uniqueCount="26">
  <si>
    <t>변수</t>
    <phoneticPr fontId="2" type="noConversion"/>
  </si>
  <si>
    <t>crm_clue_고소</t>
    <phoneticPr fontId="2" type="noConversion"/>
  </si>
  <si>
    <t>서울</t>
    <phoneticPr fontId="2" type="noConversion"/>
  </si>
  <si>
    <t>crm_wthr_바람</t>
    <phoneticPr fontId="2" type="noConversion"/>
  </si>
  <si>
    <t>crm_clue_현행범</t>
    <phoneticPr fontId="2" type="noConversion"/>
  </si>
  <si>
    <t>crm_clue_피해자신고</t>
    <phoneticPr fontId="2" type="noConversion"/>
  </si>
  <si>
    <t>vic_sx_2</t>
    <phoneticPr fontId="2" type="noConversion"/>
  </si>
  <si>
    <t>vic_age_60세초과</t>
    <phoneticPr fontId="2" type="noConversion"/>
  </si>
  <si>
    <t>crm_clue_변사체</t>
    <phoneticPr fontId="2" type="noConversion"/>
  </si>
  <si>
    <t>crm_clue_자수</t>
    <phoneticPr fontId="2" type="noConversion"/>
  </si>
  <si>
    <t>crm_clue_진정</t>
    <phoneticPr fontId="2" type="noConversion"/>
  </si>
  <si>
    <t>crm_tm_저녁</t>
    <phoneticPr fontId="2" type="noConversion"/>
  </si>
  <si>
    <t>vic_sx_1</t>
    <phoneticPr fontId="2" type="noConversion"/>
  </si>
  <si>
    <t>crm_wthr_눈</t>
    <phoneticPr fontId="2" type="noConversion"/>
  </si>
  <si>
    <t>vic_age_2_30대</t>
    <phoneticPr fontId="2" type="noConversion"/>
  </si>
  <si>
    <t>crm_clue_타인신고</t>
    <phoneticPr fontId="2" type="noConversion"/>
  </si>
  <si>
    <t>crm_clue_탐문정보</t>
    <phoneticPr fontId="2" type="noConversion"/>
  </si>
  <si>
    <t>crm_wthr_흐림</t>
    <phoneticPr fontId="2" type="noConversion"/>
  </si>
  <si>
    <t> 83585</t>
    <phoneticPr fontId="2" type="noConversion"/>
  </si>
  <si>
    <t>세종</t>
    <phoneticPr fontId="2" type="noConversion"/>
  </si>
  <si>
    <t>수원</t>
    <phoneticPr fontId="2" type="noConversion"/>
  </si>
  <si>
    <t>경남</t>
    <phoneticPr fontId="2" type="noConversion"/>
  </si>
  <si>
    <t>19년도 대비 20년도 증감율</t>
    <phoneticPr fontId="2" type="noConversion"/>
  </si>
  <si>
    <t>지역별 검거수</t>
    <phoneticPr fontId="2" type="noConversion"/>
  </si>
  <si>
    <t>https://stat.kosis.kr/nsieu/view/tree.do?task=branchView&amp;id=132_13204*MT_OTITLE&amp;hOrg=132</t>
  </si>
  <si>
    <t>출처: 경찰통계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</si>
</sst>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_ 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Dotum"/>
      <family val="3"/>
    </font>
    <font>
      <sz val="11"/>
      <color indexed="8"/>
      <name val="맑은 고딕"/>
      <family val="2"/>
      <scheme val="minor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9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2" borderId="1" xfId="0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3" fontId="3" fillId="0" borderId="0" xfId="0" applyNumberFormat="1" applyFont="1">
      <alignment vertical="center"/>
    </xf>
    <xf numFmtId="3" fontId="4" fillId="0" borderId="2" xfId="2" applyNumberFormat="1" applyBorder="1" applyAlignment="1">
      <alignment horizontal="right"/>
    </xf>
    <xf numFmtId="41" fontId="0" fillId="0" borderId="2" xfId="1" applyFon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176" fontId="5" fillId="3" borderId="0" xfId="0" applyNumberFormat="1" applyFont="1" applyFill="1" applyAlignment="1">
      <alignment horizontal="right" vertical="center" wrapText="1"/>
    </xf>
    <xf numFmtId="176" fontId="3" fillId="2" borderId="1" xfId="0" applyNumberFormat="1" applyFont="1" applyFill="1" applyBorder="1" applyAlignment="1">
      <alignment horizontal="right" vertical="center" wrapText="1"/>
    </xf>
    <xf numFmtId="0" fontId="0" fillId="4" borderId="2" xfId="0" applyFill="1" applyBorder="1">
      <alignment vertical="center"/>
    </xf>
    <xf numFmtId="176" fontId="0" fillId="4" borderId="2" xfId="0" applyNumberFormat="1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</cellXfs>
  <cellStyles count="3">
    <cellStyle name="쉼표 [0]" xfId="1" builtinId="6"/>
    <cellStyle name="표준" xfId="0" builtinId="0"/>
    <cellStyle name="표준 2" xfId="2" xr:uid="{C69D006F-1B31-47AF-9947-CDD172C8F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8762-F06D-4BAF-8821-B312CB46BE9C}">
  <dimension ref="A1:J14"/>
  <sheetViews>
    <sheetView tabSelected="1" zoomScale="144" zoomScaleNormal="144" workbookViewId="0">
      <selection activeCell="A9" sqref="A9"/>
    </sheetView>
  </sheetViews>
  <sheetFormatPr defaultRowHeight="17.399999999999999"/>
  <cols>
    <col min="1" max="1" width="19.09765625" bestFit="1" customWidth="1"/>
    <col min="2" max="2" width="12.296875" bestFit="1" customWidth="1"/>
    <col min="3" max="3" width="15.5" bestFit="1" customWidth="1"/>
    <col min="4" max="4" width="10.8984375" style="9" hidden="1" customWidth="1"/>
    <col min="5" max="5" width="25.59765625" bestFit="1" customWidth="1"/>
  </cols>
  <sheetData>
    <row r="1" spans="1:10">
      <c r="A1" s="13" t="s">
        <v>0</v>
      </c>
      <c r="B1" s="13">
        <v>2019</v>
      </c>
      <c r="C1" s="13">
        <v>2020</v>
      </c>
      <c r="D1" s="14"/>
      <c r="E1" s="15" t="s">
        <v>22</v>
      </c>
    </row>
    <row r="2" spans="1:10">
      <c r="A2" s="4" t="s">
        <v>1</v>
      </c>
      <c r="B2" s="7">
        <v>34965</v>
      </c>
      <c r="C2" s="7">
        <v>34887</v>
      </c>
      <c r="D2" s="10">
        <f>(C2-B2)/B2</f>
        <v>-2.2308022308022307E-3</v>
      </c>
      <c r="E2" s="10">
        <f>1+D2</f>
        <v>0.99776919776919781</v>
      </c>
    </row>
    <row r="3" spans="1:10">
      <c r="A3" s="4" t="s">
        <v>3</v>
      </c>
      <c r="B3" s="4"/>
      <c r="C3" s="7"/>
      <c r="D3" s="10" t="e">
        <f t="shared" ref="D3:D7" si="0">(C3-B3)/B3</f>
        <v>#DIV/0!</v>
      </c>
      <c r="E3" s="10"/>
    </row>
    <row r="4" spans="1:10">
      <c r="A4" s="4" t="s">
        <v>4</v>
      </c>
      <c r="B4" s="7">
        <f>4968+48826</f>
        <v>53794</v>
      </c>
      <c r="C4" s="7">
        <f>4268+35405</f>
        <v>39673</v>
      </c>
      <c r="D4" s="10">
        <f t="shared" si="0"/>
        <v>-0.26250139420753243</v>
      </c>
      <c r="E4" s="10">
        <f>1+D4</f>
        <v>0.73749860579246751</v>
      </c>
    </row>
    <row r="5" spans="1:10">
      <c r="A5" s="4" t="s">
        <v>5</v>
      </c>
      <c r="B5" s="7">
        <f>156841+183571</f>
        <v>340412</v>
      </c>
      <c r="C5" s="7">
        <f>150505+175506</f>
        <v>326011</v>
      </c>
      <c r="D5" s="10">
        <f t="shared" si="0"/>
        <v>-4.2304619108609567E-2</v>
      </c>
      <c r="E5" s="10">
        <f t="shared" ref="E5:E7" si="1">1+D5</f>
        <v>0.95769538089139039</v>
      </c>
    </row>
    <row r="6" spans="1:10">
      <c r="A6" s="4" t="s">
        <v>6</v>
      </c>
      <c r="B6" s="5">
        <v>163735</v>
      </c>
      <c r="C6" s="5">
        <f>62573+89007</f>
        <v>151580</v>
      </c>
      <c r="D6" s="10">
        <f t="shared" si="0"/>
        <v>-7.4235807860262015E-2</v>
      </c>
      <c r="E6" s="10">
        <f>1+D6</f>
        <v>0.92576419213973793</v>
      </c>
    </row>
    <row r="7" spans="1:10">
      <c r="A7" s="4" t="s">
        <v>7</v>
      </c>
      <c r="B7" s="4">
        <f>15791+10537+22521+12903</f>
        <v>61752</v>
      </c>
      <c r="C7" s="4">
        <f>16291+10680+22217+12782</f>
        <v>61970</v>
      </c>
      <c r="D7" s="10">
        <f t="shared" si="0"/>
        <v>3.5302500323876151E-3</v>
      </c>
      <c r="E7" s="10">
        <f t="shared" si="1"/>
        <v>1.0035302500323877</v>
      </c>
    </row>
    <row r="9" spans="1:10">
      <c r="A9" t="s">
        <v>25</v>
      </c>
      <c r="F9" s="3"/>
      <c r="G9" s="3"/>
      <c r="H9" s="3"/>
      <c r="I9" s="3"/>
      <c r="J9" s="3"/>
    </row>
    <row r="10" spans="1:10">
      <c r="A10" t="s">
        <v>24</v>
      </c>
    </row>
    <row r="12" spans="1:10">
      <c r="B12" s="1"/>
    </row>
    <row r="14" spans="1:10">
      <c r="C14" s="1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03E-A4A1-4438-A25E-DF97833BD42A}">
  <dimension ref="A1:I17"/>
  <sheetViews>
    <sheetView zoomScale="88" zoomScaleNormal="88" workbookViewId="0">
      <selection activeCell="H13" sqref="H13"/>
    </sheetView>
  </sheetViews>
  <sheetFormatPr defaultRowHeight="17.399999999999999"/>
  <cols>
    <col min="1" max="1" width="15.19921875" bestFit="1" customWidth="1"/>
    <col min="4" max="4" width="9.09765625" style="9" hidden="1" customWidth="1"/>
    <col min="5" max="5" width="25.3984375" bestFit="1" customWidth="1"/>
  </cols>
  <sheetData>
    <row r="1" spans="1:9">
      <c r="A1" s="15" t="s">
        <v>0</v>
      </c>
      <c r="B1" s="15">
        <v>2019</v>
      </c>
      <c r="C1" s="15">
        <v>2020</v>
      </c>
      <c r="D1" s="16"/>
      <c r="E1" s="15" t="s">
        <v>22</v>
      </c>
    </row>
    <row r="2" spans="1:9">
      <c r="A2" s="4" t="s">
        <v>8</v>
      </c>
      <c r="B2" s="4">
        <v>67</v>
      </c>
      <c r="C2" s="4">
        <v>62</v>
      </c>
      <c r="D2" s="10">
        <f>(C2-B2)/B2</f>
        <v>-7.4626865671641784E-2</v>
      </c>
      <c r="E2" s="10">
        <f>1+D2</f>
        <v>0.92537313432835822</v>
      </c>
    </row>
    <row r="3" spans="1:9">
      <c r="A3" s="4" t="s">
        <v>9</v>
      </c>
      <c r="B3" s="4">
        <v>67</v>
      </c>
      <c r="C3" s="4">
        <v>64</v>
      </c>
      <c r="D3" s="10">
        <f t="shared" ref="D3:D8" si="0">(C3-B3)/B3</f>
        <v>-4.4776119402985072E-2</v>
      </c>
      <c r="E3" s="10">
        <f t="shared" ref="E3:E8" si="1">1+D3</f>
        <v>0.95522388059701491</v>
      </c>
    </row>
    <row r="4" spans="1:9">
      <c r="A4" s="4" t="s">
        <v>10</v>
      </c>
      <c r="B4" s="4">
        <v>536</v>
      </c>
      <c r="C4" s="4">
        <v>646</v>
      </c>
      <c r="D4" s="10">
        <f t="shared" si="0"/>
        <v>0.20522388059701493</v>
      </c>
      <c r="E4" s="10">
        <f t="shared" si="1"/>
        <v>1.205223880597015</v>
      </c>
    </row>
    <row r="5" spans="1:9">
      <c r="A5" s="4" t="s">
        <v>4</v>
      </c>
      <c r="B5" s="7">
        <v>3843</v>
      </c>
      <c r="C5" s="4">
        <v>2750</v>
      </c>
      <c r="D5" s="10">
        <f t="shared" si="0"/>
        <v>-0.28441321883944837</v>
      </c>
      <c r="E5" s="10">
        <f>1+D5</f>
        <v>0.71558678116055163</v>
      </c>
    </row>
    <row r="6" spans="1:9">
      <c r="A6" s="4" t="s">
        <v>11</v>
      </c>
      <c r="B6" s="4">
        <v>26476</v>
      </c>
      <c r="C6" s="4">
        <v>24332</v>
      </c>
      <c r="D6" s="10">
        <f t="shared" si="0"/>
        <v>-8.0978999848919778E-2</v>
      </c>
      <c r="E6" s="10">
        <f>1+D6</f>
        <v>0.91902100015108024</v>
      </c>
    </row>
    <row r="7" spans="1:9">
      <c r="A7" s="4" t="s">
        <v>12</v>
      </c>
      <c r="B7" s="4">
        <v>3072</v>
      </c>
      <c r="C7" s="4">
        <v>2821</v>
      </c>
      <c r="D7" s="10">
        <f t="shared" si="0"/>
        <v>-8.1705729166666671E-2</v>
      </c>
      <c r="E7" s="10">
        <f>1+D7</f>
        <v>0.91829427083333337</v>
      </c>
    </row>
    <row r="8" spans="1:9">
      <c r="A8" s="17"/>
      <c r="B8" s="17"/>
      <c r="C8" s="17"/>
      <c r="D8" s="18"/>
      <c r="E8" s="18"/>
    </row>
    <row r="10" spans="1:9">
      <c r="C10" s="3"/>
      <c r="D10" s="11"/>
      <c r="E10" s="3"/>
      <c r="F10" s="3"/>
      <c r="G10" s="3"/>
      <c r="H10" s="3"/>
      <c r="I10" s="3"/>
    </row>
    <row r="13" spans="1:9">
      <c r="A13" s="13" t="s">
        <v>23</v>
      </c>
      <c r="B13" s="15">
        <v>2019</v>
      </c>
      <c r="C13" s="15">
        <v>2020</v>
      </c>
      <c r="D13" s="16"/>
      <c r="E13" s="15" t="s">
        <v>22</v>
      </c>
    </row>
    <row r="14" spans="1:9">
      <c r="A14" s="4" t="s">
        <v>2</v>
      </c>
      <c r="B14" s="4">
        <v>6491</v>
      </c>
      <c r="C14" s="4">
        <v>5909</v>
      </c>
      <c r="D14" s="10">
        <f>(C14-B14)/B14</f>
        <v>-8.9662609767370199E-2</v>
      </c>
      <c r="E14" s="10">
        <f>1+D14</f>
        <v>0.91033739023262983</v>
      </c>
    </row>
    <row r="15" spans="1:9">
      <c r="A15" s="4" t="s">
        <v>19</v>
      </c>
      <c r="B15" s="4">
        <v>65</v>
      </c>
      <c r="C15" s="4">
        <v>89</v>
      </c>
      <c r="D15" s="10">
        <f t="shared" ref="D15:D17" si="2">(C15-B15)/B15</f>
        <v>0.36923076923076925</v>
      </c>
      <c r="E15" s="10">
        <f>1+D15</f>
        <v>1.3692307692307693</v>
      </c>
    </row>
    <row r="16" spans="1:9">
      <c r="A16" s="4" t="s">
        <v>20</v>
      </c>
      <c r="B16" s="4">
        <v>4167</v>
      </c>
      <c r="C16" s="4">
        <v>4033</v>
      </c>
      <c r="D16" s="10">
        <f t="shared" si="2"/>
        <v>-3.2157427405807536E-2</v>
      </c>
      <c r="E16" s="10">
        <f>1+D16</f>
        <v>0.96784257259419249</v>
      </c>
    </row>
    <row r="17" spans="1:5">
      <c r="A17" s="4" t="s">
        <v>21</v>
      </c>
      <c r="B17" s="4">
        <v>1210</v>
      </c>
      <c r="C17" s="4">
        <v>1204</v>
      </c>
      <c r="D17" s="10">
        <f t="shared" si="2"/>
        <v>-4.9586776859504135E-3</v>
      </c>
      <c r="E17" s="10">
        <f t="shared" ref="E17" si="3">1+D17</f>
        <v>0.99504132231404963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88EE-A6BC-4CD9-BA09-5AE30FAF628F}">
  <dimension ref="A1:F18"/>
  <sheetViews>
    <sheetView workbookViewId="0">
      <selection sqref="A1:E4"/>
    </sheetView>
  </sheetViews>
  <sheetFormatPr defaultRowHeight="17.399999999999999"/>
  <cols>
    <col min="1" max="1" width="19.09765625" bestFit="1" customWidth="1"/>
    <col min="4" max="4" width="9.09765625" style="9" hidden="1" customWidth="1"/>
    <col min="5" max="5" width="24.59765625" bestFit="1" customWidth="1"/>
  </cols>
  <sheetData>
    <row r="1" spans="1:6">
      <c r="A1" s="15" t="s">
        <v>0</v>
      </c>
      <c r="B1" s="15">
        <v>2019</v>
      </c>
      <c r="C1" s="15">
        <v>2020</v>
      </c>
      <c r="D1" s="16"/>
      <c r="E1" s="15" t="s">
        <v>22</v>
      </c>
    </row>
    <row r="2" spans="1:6">
      <c r="A2" s="4" t="s">
        <v>13</v>
      </c>
      <c r="B2" s="4"/>
      <c r="C2" s="4"/>
      <c r="D2" s="10" t="e">
        <f>(C2-B2)/B2</f>
        <v>#DIV/0!</v>
      </c>
      <c r="E2" s="4"/>
      <c r="F2">
        <v>0.87</v>
      </c>
    </row>
    <row r="3" spans="1:6">
      <c r="A3" s="4" t="s">
        <v>5</v>
      </c>
      <c r="B3" s="5">
        <v>183785</v>
      </c>
      <c r="C3" s="5">
        <v>173373</v>
      </c>
      <c r="D3" s="10">
        <f t="shared" ref="D3:D4" si="0">(C3-B3)/B3</f>
        <v>-5.6653154501183446E-2</v>
      </c>
      <c r="E3" s="10">
        <f>1+D3</f>
        <v>0.94334684549881653</v>
      </c>
    </row>
    <row r="4" spans="1:6">
      <c r="A4" s="4" t="s">
        <v>14</v>
      </c>
      <c r="B4" s="4">
        <v>78097</v>
      </c>
      <c r="C4" s="4">
        <v>78687</v>
      </c>
      <c r="D4" s="10">
        <f t="shared" si="0"/>
        <v>7.5547076072064231E-3</v>
      </c>
      <c r="E4" s="10">
        <f>1+D4</f>
        <v>1.0075547076072064</v>
      </c>
    </row>
    <row r="8" spans="1:6">
      <c r="B8" s="3"/>
      <c r="C8" s="3"/>
      <c r="D8" s="11"/>
    </row>
    <row r="13" spans="1:6">
      <c r="B13" s="1">
        <v>173373</v>
      </c>
    </row>
    <row r="18" spans="1:1">
      <c r="A18" s="1">
        <v>183785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93F4-AABF-4A5C-92D8-18F3C34A3DFD}">
  <dimension ref="A1:F15"/>
  <sheetViews>
    <sheetView workbookViewId="0">
      <selection activeCell="F13" sqref="F13"/>
    </sheetView>
  </sheetViews>
  <sheetFormatPr defaultRowHeight="17.399999999999999"/>
  <cols>
    <col min="1" max="1" width="17.19921875" bestFit="1" customWidth="1"/>
    <col min="4" max="4" width="9.09765625" style="9" hidden="1" customWidth="1"/>
    <col min="5" max="5" width="24.59765625" bestFit="1" customWidth="1"/>
  </cols>
  <sheetData>
    <row r="1" spans="1:6">
      <c r="A1" s="15" t="s">
        <v>0</v>
      </c>
      <c r="B1" s="15">
        <v>2019</v>
      </c>
      <c r="C1" s="15">
        <v>2020</v>
      </c>
      <c r="D1" s="16"/>
      <c r="E1" s="15" t="s">
        <v>22</v>
      </c>
    </row>
    <row r="2" spans="1:6">
      <c r="A2" s="4" t="s">
        <v>9</v>
      </c>
      <c r="B2" s="4">
        <v>9265</v>
      </c>
      <c r="C2" s="4">
        <v>7497</v>
      </c>
      <c r="D2" s="10">
        <f>(C2-B2)/B2</f>
        <v>-0.19082568807339451</v>
      </c>
      <c r="E2" s="10">
        <f>1+D2</f>
        <v>0.80917431192660549</v>
      </c>
    </row>
    <row r="3" spans="1:6">
      <c r="A3" s="4" t="s">
        <v>15</v>
      </c>
      <c r="B3" s="5">
        <v>118502</v>
      </c>
      <c r="C3" s="5">
        <v>121517</v>
      </c>
      <c r="D3" s="10">
        <f t="shared" ref="D3:D6" si="0">(C3-B3)/B3</f>
        <v>2.5442608563568548E-2</v>
      </c>
      <c r="E3" s="10">
        <f t="shared" ref="E3:E6" si="1">1+D3</f>
        <v>1.0254426085635686</v>
      </c>
    </row>
    <row r="4" spans="1:6">
      <c r="A4" s="4" t="s">
        <v>4</v>
      </c>
      <c r="B4" s="5">
        <v>105755</v>
      </c>
      <c r="C4" s="5">
        <v>83585</v>
      </c>
      <c r="D4" s="10">
        <f t="shared" si="0"/>
        <v>-0.20963547822797976</v>
      </c>
      <c r="E4" s="10">
        <f t="shared" si="1"/>
        <v>0.79036452177202021</v>
      </c>
    </row>
    <row r="5" spans="1:6">
      <c r="A5" s="4" t="s">
        <v>16</v>
      </c>
      <c r="B5" s="5">
        <v>18212</v>
      </c>
      <c r="C5" s="5">
        <v>13377</v>
      </c>
      <c r="D5" s="10">
        <f t="shared" si="0"/>
        <v>-0.26548429606852625</v>
      </c>
      <c r="E5" s="10">
        <f t="shared" si="1"/>
        <v>0.73451570393147381</v>
      </c>
    </row>
    <row r="6" spans="1:6">
      <c r="A6" s="4" t="s">
        <v>6</v>
      </c>
      <c r="B6" s="5">
        <v>457804</v>
      </c>
      <c r="C6" s="5">
        <v>458318</v>
      </c>
      <c r="D6" s="10">
        <f t="shared" si="0"/>
        <v>1.1227512210465614E-3</v>
      </c>
      <c r="E6" s="10">
        <f t="shared" si="1"/>
        <v>1.0011227512210465</v>
      </c>
    </row>
    <row r="10" spans="1:6" ht="18" thickBot="1"/>
    <row r="11" spans="1:6" ht="18" thickBot="1">
      <c r="D11" s="12"/>
      <c r="E11" s="2"/>
    </row>
    <row r="12" spans="1:6">
      <c r="B12" s="3"/>
      <c r="C12" s="3"/>
      <c r="D12" s="11"/>
      <c r="E12" s="3"/>
      <c r="F12" s="3"/>
    </row>
    <row r="15" spans="1:6">
      <c r="B15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2DA1-D6C6-499E-B15C-74E0671D30CE}">
  <dimension ref="A1:G14"/>
  <sheetViews>
    <sheetView zoomScale="132" zoomScaleNormal="132" workbookViewId="0">
      <selection sqref="A1:E1"/>
    </sheetView>
  </sheetViews>
  <sheetFormatPr defaultRowHeight="17.399999999999999"/>
  <cols>
    <col min="1" max="1" width="19.09765625" bestFit="1" customWidth="1"/>
    <col min="2" max="3" width="10.69921875" bestFit="1" customWidth="1"/>
    <col min="4" max="4" width="9.09765625" style="9" hidden="1" customWidth="1"/>
    <col min="5" max="5" width="24.59765625" bestFit="1" customWidth="1"/>
  </cols>
  <sheetData>
    <row r="1" spans="1:7">
      <c r="A1" s="15" t="s">
        <v>0</v>
      </c>
      <c r="B1" s="15">
        <v>2019</v>
      </c>
      <c r="C1" s="15">
        <v>2020</v>
      </c>
      <c r="D1" s="16"/>
      <c r="E1" s="15" t="s">
        <v>22</v>
      </c>
    </row>
    <row r="2" spans="1:7">
      <c r="A2" s="4" t="s">
        <v>17</v>
      </c>
      <c r="B2" s="4"/>
      <c r="C2" s="4"/>
      <c r="D2" s="10" t="e">
        <f>(C2-B2)/B2</f>
        <v>#DIV/0!</v>
      </c>
      <c r="E2" s="4"/>
    </row>
    <row r="3" spans="1:7">
      <c r="A3" s="4" t="s">
        <v>15</v>
      </c>
      <c r="B3" s="8">
        <v>118502</v>
      </c>
      <c r="C3" s="8">
        <v>121517</v>
      </c>
      <c r="D3" s="10">
        <f t="shared" ref="D3:D6" si="0">(C3-B3)/B3</f>
        <v>2.5442608563568548E-2</v>
      </c>
      <c r="E3" s="10">
        <f>1+D3</f>
        <v>1.0254426085635686</v>
      </c>
    </row>
    <row r="4" spans="1:7">
      <c r="A4" s="4" t="s">
        <v>5</v>
      </c>
      <c r="B4" s="8">
        <v>647179</v>
      </c>
      <c r="C4" s="8">
        <v>631733</v>
      </c>
      <c r="D4" s="10">
        <f t="shared" si="0"/>
        <v>-2.386665821975064E-2</v>
      </c>
      <c r="E4" s="10">
        <f t="shared" ref="E4:E5" si="1">1+D4</f>
        <v>0.97613334178024935</v>
      </c>
    </row>
    <row r="5" spans="1:7">
      <c r="A5" s="4" t="s">
        <v>4</v>
      </c>
      <c r="B5" s="8">
        <v>105755</v>
      </c>
      <c r="C5" s="8" t="s">
        <v>18</v>
      </c>
      <c r="D5" s="10">
        <v>-0.20963999999999999</v>
      </c>
      <c r="E5" s="10">
        <f t="shared" si="1"/>
        <v>0.79035999999999995</v>
      </c>
    </row>
    <row r="6" spans="1:7">
      <c r="A6" s="4" t="s">
        <v>11</v>
      </c>
      <c r="B6" s="8">
        <v>1611906</v>
      </c>
      <c r="C6" s="8">
        <v>1587866</v>
      </c>
      <c r="D6" s="10">
        <f t="shared" si="0"/>
        <v>-1.4914021040929185E-2</v>
      </c>
      <c r="E6" s="10">
        <f>1+D6</f>
        <v>0.9850859789590708</v>
      </c>
    </row>
    <row r="10" spans="1:7">
      <c r="A10" s="1"/>
      <c r="D10" s="9">
        <f>(83585-105755)/105755</f>
        <v>-0.20963547822797976</v>
      </c>
    </row>
    <row r="11" spans="1:7">
      <c r="C11" s="6"/>
      <c r="D11" s="11"/>
      <c r="E11" s="3"/>
      <c r="F11" s="3"/>
      <c r="G11" s="3"/>
    </row>
    <row r="14" spans="1:7">
      <c r="C14" s="1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절도폭력</vt:lpstr>
      <vt:lpstr>강도살인</vt:lpstr>
      <vt:lpstr>교통사고</vt:lpstr>
      <vt:lpstr>법질서</vt:lpstr>
      <vt:lpstr>전반적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2021-08-22T08:00:21Z</dcterms:created>
  <dcterms:modified xsi:type="dcterms:W3CDTF">2021-08-30T02:05:52Z</dcterms:modified>
</cp:coreProperties>
</file>