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33. Advanced Business Valuation - Amazon\Current Edition (2021)\Attachments\04-2022 (Updated)\"/>
    </mc:Choice>
  </mc:AlternateContent>
  <xr:revisionPtr revIDLastSave="0" documentId="13_ncr:1_{3812BE1E-104D-42E8-8F56-3731591270EE}" xr6:coauthVersionLast="47" xr6:coauthVersionMax="47" xr10:uidLastSave="{00000000-0000-0000-0000-000000000000}"/>
  <bookViews>
    <workbookView xWindow="-120" yWindow="-120" windowWidth="29040" windowHeight="15840" xr2:uid="{FED1C20F-AE0D-417B-A7E2-FF11FEC31890}"/>
  </bookViews>
  <sheets>
    <sheet name="Cover Page" sheetId="5" r:id="rId1"/>
    <sheet name="Precedent M&amp;A Transactions" sheetId="6" r:id="rId2"/>
    <sheet name="Transaction 1" sheetId="7" r:id="rId3"/>
    <sheet name="Transaction 2" sheetId="8" r:id="rId4"/>
    <sheet name="Transaction 3" sheetId="9" r:id="rId5"/>
    <sheet name="Transaction 4" sheetId="10" r:id="rId6"/>
    <sheet name="Transaction 5" sheetId="11" r:id="rId7"/>
    <sheet name="Transaction 6" sheetId="12" r:id="rId8"/>
    <sheet name="Transaction 7" sheetId="13" r:id="rId9"/>
    <sheet name="Transaction 8" sheetId="14" r:id="rId10"/>
    <sheet name="Transaction 9" sheetId="15" r:id="rId11"/>
    <sheet name="Transaction 10" sheetId="16" r:id="rId12"/>
  </sheets>
  <definedNames>
    <definedName name="CIQWBGuid" hidden="1">"de4831b4-ef9e-4333-bd39-e1514ee3b47e"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"10/24/2020 00:37:21"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D18" i="16"/>
  <c r="D25" i="16"/>
  <c r="D26" i="16"/>
  <c r="D27" i="16"/>
  <c r="D38" i="16"/>
  <c r="D39" i="16"/>
  <c r="D40" i="16"/>
  <c r="D41" i="16"/>
  <c r="D45" i="16"/>
  <c r="D46" i="16"/>
  <c r="D47" i="16"/>
  <c r="D48" i="16"/>
  <c r="A2" i="15"/>
  <c r="D18" i="15"/>
  <c r="D47" i="15" s="1"/>
  <c r="D25" i="15"/>
  <c r="D26" i="15"/>
  <c r="D27" i="15"/>
  <c r="D38" i="15"/>
  <c r="D39" i="15"/>
  <c r="D45" i="15"/>
  <c r="D46" i="15"/>
  <c r="A2" i="14"/>
  <c r="D18" i="14"/>
  <c r="D40" i="14" s="1"/>
  <c r="D25" i="14"/>
  <c r="D26" i="14"/>
  <c r="D27" i="14"/>
  <c r="D38" i="14"/>
  <c r="D39" i="14"/>
  <c r="D41" i="14"/>
  <c r="D45" i="14"/>
  <c r="D46" i="14"/>
  <c r="D47" i="14"/>
  <c r="D48" i="14"/>
  <c r="A2" i="13"/>
  <c r="D18" i="13"/>
  <c r="D25" i="13"/>
  <c r="D26" i="13"/>
  <c r="D27" i="13"/>
  <c r="D38" i="13"/>
  <c r="D39" i="13"/>
  <c r="D40" i="13"/>
  <c r="D41" i="13"/>
  <c r="D45" i="13"/>
  <c r="D46" i="13"/>
  <c r="D47" i="13"/>
  <c r="D48" i="13"/>
  <c r="A2" i="12"/>
  <c r="D18" i="12"/>
  <c r="D48" i="12" s="1"/>
  <c r="D25" i="12"/>
  <c r="D26" i="12"/>
  <c r="D27" i="12"/>
  <c r="D38" i="12"/>
  <c r="D39" i="12"/>
  <c r="D45" i="12"/>
  <c r="D46" i="12"/>
  <c r="D47" i="12"/>
  <c r="A2" i="11"/>
  <c r="D18" i="11"/>
  <c r="D40" i="11" s="1"/>
  <c r="D25" i="11"/>
  <c r="D26" i="11"/>
  <c r="D27" i="11"/>
  <c r="D38" i="11"/>
  <c r="D39" i="11"/>
  <c r="D41" i="11"/>
  <c r="D45" i="11"/>
  <c r="D46" i="11"/>
  <c r="D48" i="11"/>
  <c r="A2" i="10"/>
  <c r="D18" i="10"/>
  <c r="D47" i="10" s="1"/>
  <c r="D25" i="10"/>
  <c r="D26" i="10"/>
  <c r="D27" i="10"/>
  <c r="D38" i="10"/>
  <c r="D39" i="10"/>
  <c r="D45" i="10"/>
  <c r="D46" i="10"/>
  <c r="A2" i="9"/>
  <c r="D18" i="9"/>
  <c r="D25" i="9"/>
  <c r="D26" i="9"/>
  <c r="D27" i="9"/>
  <c r="D31" i="9"/>
  <c r="D32" i="9"/>
  <c r="D38" i="9"/>
  <c r="D39" i="9"/>
  <c r="D40" i="9"/>
  <c r="D41" i="9"/>
  <c r="D45" i="9"/>
  <c r="D46" i="9"/>
  <c r="D47" i="9"/>
  <c r="D48" i="9"/>
  <c r="A2" i="8"/>
  <c r="D18" i="8"/>
  <c r="D25" i="8"/>
  <c r="D26" i="8"/>
  <c r="D27" i="8"/>
  <c r="D38" i="8"/>
  <c r="D39" i="8"/>
  <c r="D40" i="8"/>
  <c r="D41" i="8"/>
  <c r="D45" i="8"/>
  <c r="D46" i="8"/>
  <c r="D47" i="8"/>
  <c r="D48" i="8"/>
  <c r="A2" i="7"/>
  <c r="D18" i="7"/>
  <c r="D25" i="7"/>
  <c r="D26" i="7"/>
  <c r="D27" i="7"/>
  <c r="D38" i="7"/>
  <c r="D39" i="7"/>
  <c r="D40" i="7"/>
  <c r="D41" i="7"/>
  <c r="D45" i="7"/>
  <c r="D46" i="7"/>
  <c r="D47" i="7"/>
  <c r="D48" i="7"/>
  <c r="B10" i="6"/>
  <c r="C10" i="6"/>
  <c r="D10" i="6"/>
  <c r="F10" i="6"/>
  <c r="G10" i="6"/>
  <c r="H10" i="6"/>
  <c r="M10" i="6"/>
  <c r="N10" i="6"/>
  <c r="O10" i="6"/>
  <c r="P10" i="6"/>
  <c r="Q10" i="6"/>
  <c r="A11" i="6"/>
  <c r="A12" i="6" s="1"/>
  <c r="A13" i="6" s="1"/>
  <c r="A14" i="6" s="1"/>
  <c r="A15" i="6" s="1"/>
  <c r="A16" i="6" s="1"/>
  <c r="A17" i="6" s="1"/>
  <c r="A18" i="6" s="1"/>
  <c r="A19" i="6" s="1"/>
  <c r="B11" i="6"/>
  <c r="C11" i="6"/>
  <c r="D11" i="6"/>
  <c r="F11" i="6"/>
  <c r="G11" i="6"/>
  <c r="H11" i="6"/>
  <c r="M11" i="6"/>
  <c r="N11" i="6"/>
  <c r="O11" i="6"/>
  <c r="P11" i="6"/>
  <c r="Q11" i="6"/>
  <c r="B12" i="6"/>
  <c r="C12" i="6"/>
  <c r="D12" i="6"/>
  <c r="F12" i="6"/>
  <c r="G12" i="6"/>
  <c r="H12" i="6"/>
  <c r="M12" i="6"/>
  <c r="N12" i="6"/>
  <c r="O12" i="6"/>
  <c r="P12" i="6"/>
  <c r="Q12" i="6"/>
  <c r="B13" i="6"/>
  <c r="C13" i="6"/>
  <c r="D13" i="6"/>
  <c r="F13" i="6"/>
  <c r="G13" i="6"/>
  <c r="M13" i="6"/>
  <c r="N13" i="6"/>
  <c r="O13" i="6"/>
  <c r="P13" i="6"/>
  <c r="Q13" i="6"/>
  <c r="B14" i="6"/>
  <c r="C14" i="6"/>
  <c r="D14" i="6"/>
  <c r="F14" i="6"/>
  <c r="G14" i="6"/>
  <c r="H14" i="6"/>
  <c r="M14" i="6"/>
  <c r="N14" i="6"/>
  <c r="O14" i="6"/>
  <c r="P14" i="6"/>
  <c r="Q14" i="6"/>
  <c r="B15" i="6"/>
  <c r="C15" i="6"/>
  <c r="D15" i="6"/>
  <c r="F15" i="6"/>
  <c r="G15" i="6"/>
  <c r="H15" i="6"/>
  <c r="M15" i="6"/>
  <c r="N15" i="6"/>
  <c r="O15" i="6"/>
  <c r="P15" i="6"/>
  <c r="Q15" i="6"/>
  <c r="B16" i="6"/>
  <c r="C16" i="6"/>
  <c r="D16" i="6"/>
  <c r="F16" i="6"/>
  <c r="G16" i="6"/>
  <c r="H16" i="6"/>
  <c r="M16" i="6"/>
  <c r="N16" i="6"/>
  <c r="O16" i="6"/>
  <c r="P16" i="6"/>
  <c r="Q16" i="6"/>
  <c r="B17" i="6"/>
  <c r="C17" i="6"/>
  <c r="D17" i="6"/>
  <c r="F17" i="6"/>
  <c r="G17" i="6"/>
  <c r="H17" i="6"/>
  <c r="M17" i="6"/>
  <c r="N17" i="6"/>
  <c r="O17" i="6"/>
  <c r="P17" i="6"/>
  <c r="Q17" i="6"/>
  <c r="B18" i="6"/>
  <c r="C18" i="6"/>
  <c r="D18" i="6"/>
  <c r="F18" i="6"/>
  <c r="G18" i="6"/>
  <c r="M18" i="6"/>
  <c r="N18" i="6"/>
  <c r="O18" i="6"/>
  <c r="P18" i="6"/>
  <c r="Q18" i="6"/>
  <c r="B19" i="6"/>
  <c r="C19" i="6"/>
  <c r="D19" i="6"/>
  <c r="F19" i="6"/>
  <c r="G19" i="6"/>
  <c r="H19" i="6"/>
  <c r="M19" i="6"/>
  <c r="N19" i="6"/>
  <c r="O19" i="6"/>
  <c r="P19" i="6"/>
  <c r="Q19" i="6"/>
  <c r="D41" i="15" l="1"/>
  <c r="D47" i="11"/>
  <c r="D41" i="12"/>
  <c r="D40" i="15"/>
  <c r="D41" i="10"/>
  <c r="D40" i="10"/>
  <c r="D40" i="12"/>
  <c r="D48" i="10"/>
  <c r="H13" i="6"/>
  <c r="H18" i="6"/>
  <c r="D4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F16" authorId="0" shapeId="0" xr:uid="{7F745853-A56F-42BB-BC17-89451F142936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G16" authorId="0" shapeId="0" xr:uid="{D276DBEB-2789-41BC-9EE0-1458DB9C4A97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H16" authorId="0" shapeId="0" xr:uid="{1A0DC325-5311-4B8F-B1F5-A230C566420B}">
      <text>
        <r>
          <rPr>
            <b/>
            <sz val="9"/>
            <color indexed="81"/>
            <rFont val="Tahoma"/>
            <family val="2"/>
          </rPr>
          <t>CAD $MM</t>
        </r>
      </text>
    </comment>
  </commentList>
</comments>
</file>

<file path=xl/sharedStrings.xml><?xml version="1.0" encoding="utf-8"?>
<sst xmlns="http://schemas.openxmlformats.org/spreadsheetml/2006/main" count="480" uniqueCount="98">
  <si>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</si>
  <si>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</si>
  <si>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</si>
  <si>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</si>
  <si>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</si>
  <si>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</si>
  <si>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</si>
  <si>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</si>
  <si>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</si>
  <si>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</si>
  <si>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Net Debt</t>
  </si>
  <si>
    <t>EBITDA</t>
  </si>
  <si>
    <t>Earnings</t>
  </si>
  <si>
    <t>[$MM]</t>
  </si>
  <si>
    <t>Value</t>
  </si>
  <si>
    <t>Revenue</t>
  </si>
  <si>
    <t>[x]</t>
  </si>
  <si>
    <t>© Corporate Finance Institute. All rights reserved.</t>
  </si>
  <si>
    <t>Date</t>
  </si>
  <si>
    <t>Table of Contents</t>
  </si>
  <si>
    <t>Buyer</t>
  </si>
  <si>
    <t>Target</t>
  </si>
  <si>
    <t>Transaction</t>
  </si>
  <si>
    <t>Target LTM Financials</t>
  </si>
  <si>
    <t>Implied Equity Value</t>
  </si>
  <si>
    <t>Implied</t>
  </si>
  <si>
    <t>Precedent M&amp;A Transactions</t>
  </si>
  <si>
    <t>Transaction Details</t>
  </si>
  <si>
    <t>Transaction Summary</t>
  </si>
  <si>
    <t>Transaction Values</t>
  </si>
  <si>
    <t>Transaction Multiples</t>
  </si>
  <si>
    <t>Cash % Of Consideration</t>
  </si>
  <si>
    <t>Stock % of Consideration</t>
  </si>
  <si>
    <t>Premium Analysis</t>
  </si>
  <si>
    <t>Consideration Summary</t>
  </si>
  <si>
    <t>Announced</t>
  </si>
  <si>
    <t>Acquirer</t>
  </si>
  <si>
    <t>EV/Revenue</t>
  </si>
  <si>
    <t>EV/EBITDA</t>
  </si>
  <si>
    <t>P/E</t>
  </si>
  <si>
    <t>P/CF</t>
  </si>
  <si>
    <t>Current</t>
  </si>
  <si>
    <t>Equity Value</t>
  </si>
  <si>
    <t>Implied Transaction Multiples (LTM)</t>
  </si>
  <si>
    <t>Cash Flow</t>
  </si>
  <si>
    <t>Comments</t>
  </si>
  <si>
    <t>Announcement Date</t>
  </si>
  <si>
    <t>Total Transaction Value (EV)</t>
  </si>
  <si>
    <t>Current Net Debt (Target)</t>
  </si>
  <si>
    <t>Offer Price</t>
  </si>
  <si>
    <t>Target Share Price</t>
  </si>
  <si>
    <t>Prior Close</t>
  </si>
  <si>
    <t>30-Day VWAP</t>
  </si>
  <si>
    <t>Premium</t>
  </si>
  <si>
    <t>Type</t>
  </si>
  <si>
    <t>Net Earnings</t>
  </si>
  <si>
    <t>Amount</t>
  </si>
  <si>
    <t>Multiple</t>
  </si>
  <si>
    <t>Target 1-Year Forward Estimates</t>
  </si>
  <si>
    <t>Description of Assets Acquired</t>
  </si>
  <si>
    <t>Merger/Acquisition</t>
  </si>
  <si>
    <t>Apollo Global Management, Inc. (NYSE:APO)</t>
  </si>
  <si>
    <t>The Hershey Company (NYSE:HSY)</t>
  </si>
  <si>
    <t>Amplify Snack Brands, Inc.</t>
  </si>
  <si>
    <t>Tivity Health, Inc. (NasdaqGS:TVTY)</t>
  </si>
  <si>
    <t>HGGC, LLC</t>
  </si>
  <si>
    <t>Monotype Imaging Holdings Inc.</t>
  </si>
  <si>
    <t>Elliott Management Corporation</t>
  </si>
  <si>
    <t xml:space="preserve">	JD Sports Fashion plc (LSE:JD.)</t>
  </si>
  <si>
    <t>The Finish Line, Inc.</t>
  </si>
  <si>
    <t xml:space="preserve">	The Catalyst Capital Group Inc.</t>
  </si>
  <si>
    <t xml:space="preserve">	Alliance Santé Participations S.A.</t>
  </si>
  <si>
    <t>Walgreens Boots Alliance, Inc. (NasdaqGS:WBA)</t>
  </si>
  <si>
    <t>Digital Entertainment Holdings LLC</t>
  </si>
  <si>
    <t>RLJ Entertainment, Inc.</t>
  </si>
  <si>
    <t xml:space="preserve">	Tech Data Corporation</t>
  </si>
  <si>
    <t>All Amounts Denominated in USD $MM Unless Otherwise Stated</t>
  </si>
  <si>
    <t>7-Day VWAP</t>
  </si>
  <si>
    <t>#</t>
  </si>
  <si>
    <t>Nutrisystem, Inc.</t>
  </si>
  <si>
    <t>Barnes &amp; Noble, Inc.</t>
  </si>
  <si>
    <t xml:space="preserve">	Hudson's Bay Company</t>
  </si>
  <si>
    <t>Acquisition of Equity Stake (26%)</t>
  </si>
  <si>
    <t>Acquisition of Equity Stake (0.17%)</t>
  </si>
  <si>
    <t>Acquisition of Equity Stake (100%)</t>
  </si>
  <si>
    <t>Acquisition of Equity Stake (6.34%)</t>
  </si>
  <si>
    <t xml:space="preserve">	JANA Partners LLC</t>
  </si>
  <si>
    <t xml:space="preserve">	Callaway Golf Company (NYSE:ELY)</t>
  </si>
  <si>
    <t>Transaction 1</t>
  </si>
  <si>
    <t>Transaction 2</t>
  </si>
  <si>
    <t>Transaction 3</t>
  </si>
  <si>
    <t>Transaction 4</t>
  </si>
  <si>
    <t>Transaction 5</t>
  </si>
  <si>
    <t>Transaction 6</t>
  </si>
  <si>
    <t>Transaction 7</t>
  </si>
  <si>
    <t>Transaction 8</t>
  </si>
  <si>
    <t>Transaction 9</t>
  </si>
  <si>
    <t>Transaction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</si>
</sst>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0.0\x"/>
    <numFmt numFmtId="166" formatCode="#,##0.0_)_%;\(#,##0.0\)_%;#,##0.0_)_%;@_)_%"/>
    <numFmt numFmtId="167" formatCode="0.0"/>
    <numFmt numFmtId="168" formatCode="&quot;$&quot;#,##0.00"/>
    <numFmt numFmtId="169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rgb="FF0000FF"/>
      <name val="Arial Narrow"/>
      <family val="2"/>
    </font>
    <font>
      <b/>
      <u/>
      <sz val="11"/>
      <color theme="1"/>
      <name val="Arial Narrow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6" fontId="3" fillId="0" borderId="0"/>
    <xf numFmtId="0" fontId="3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5" fillId="2" borderId="0" xfId="1" applyFont="1" applyFill="1"/>
    <xf numFmtId="0" fontId="5" fillId="0" borderId="0" xfId="1" applyFont="1"/>
    <xf numFmtId="0" fontId="6" fillId="0" borderId="0" xfId="1" applyFont="1" applyProtection="1">
      <protection locked="0"/>
    </xf>
    <xf numFmtId="0" fontId="7" fillId="0" borderId="0" xfId="1" applyFont="1" applyAlignment="1">
      <alignment horizontal="right"/>
    </xf>
    <xf numFmtId="0" fontId="8" fillId="0" borderId="2" xfId="1" applyFont="1" applyBorder="1" applyProtection="1">
      <protection locked="0"/>
    </xf>
    <xf numFmtId="0" fontId="5" fillId="0" borderId="1" xfId="1" applyFont="1" applyBorder="1"/>
    <xf numFmtId="0" fontId="10" fillId="0" borderId="0" xfId="2" applyFont="1"/>
    <xf numFmtId="0" fontId="11" fillId="3" borderId="0" xfId="1" applyFont="1" applyFill="1"/>
    <xf numFmtId="0" fontId="5" fillId="3" borderId="0" xfId="1" applyFont="1" applyFill="1"/>
    <xf numFmtId="0" fontId="5" fillId="4" borderId="0" xfId="1" applyFont="1" applyFill="1"/>
    <xf numFmtId="37" fontId="12" fillId="3" borderId="0" xfId="0" applyNumberFormat="1" applyFont="1" applyFill="1" applyAlignment="1">
      <alignment vertical="top"/>
    </xf>
    <xf numFmtId="0" fontId="9" fillId="0" borderId="0" xfId="0" applyFont="1"/>
    <xf numFmtId="0" fontId="13" fillId="3" borderId="0" xfId="0" applyFont="1" applyFill="1" applyAlignment="1">
      <alignment horizontal="left" vertical="center" readingOrder="1"/>
    </xf>
    <xf numFmtId="37" fontId="14" fillId="3" borderId="0" xfId="0" applyNumberFormat="1" applyFont="1" applyFill="1" applyAlignment="1">
      <alignment vertical="top"/>
    </xf>
    <xf numFmtId="37" fontId="15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1" applyFont="1"/>
    <xf numFmtId="0" fontId="16" fillId="0" borderId="0" xfId="3" applyFont="1" applyAlignment="1">
      <alignment horizontal="centerContinuous"/>
    </xf>
    <xf numFmtId="0" fontId="16" fillId="0" borderId="0" xfId="3" applyFont="1" applyBorder="1" applyAlignment="1">
      <alignment horizontal="centerContinuous"/>
    </xf>
    <xf numFmtId="0" fontId="17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 vertical="center"/>
    </xf>
    <xf numFmtId="0" fontId="17" fillId="0" borderId="0" xfId="1" applyFont="1" applyFill="1" applyBorder="1" applyAlignment="1">
      <alignment horizont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9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17" fillId="0" borderId="0" xfId="1" applyFont="1"/>
    <xf numFmtId="0" fontId="17" fillId="0" borderId="0" xfId="1" applyFont="1" applyAlignment="1">
      <alignment vertical="center"/>
    </xf>
    <xf numFmtId="164" fontId="17" fillId="0" borderId="0" xfId="1" applyNumberFormat="1" applyFont="1" applyAlignment="1">
      <alignment vertical="center"/>
    </xf>
    <xf numFmtId="165" fontId="17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1" fillId="0" borderId="0" xfId="1" applyNumberFormat="1" applyFont="1" applyAlignment="1">
      <alignment vertical="center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37" fontId="24" fillId="3" borderId="0" xfId="0" applyNumberFormat="1" applyFont="1" applyFill="1" applyAlignment="1">
      <alignment vertical="top"/>
    </xf>
    <xf numFmtId="0" fontId="7" fillId="6" borderId="0" xfId="0" applyFont="1" applyFill="1"/>
    <xf numFmtId="0" fontId="25" fillId="0" borderId="0" xfId="6" quotePrefix="1" applyFont="1" applyFill="1" applyProtection="1">
      <protection locked="0"/>
    </xf>
    <xf numFmtId="0" fontId="18" fillId="0" borderId="0" xfId="3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0" applyFont="1" applyFill="1"/>
    <xf numFmtId="167" fontId="5" fillId="0" borderId="0" xfId="0" applyNumberFormat="1" applyFont="1" applyAlignment="1">
      <alignment horizontal="right"/>
    </xf>
    <xf numFmtId="0" fontId="21" fillId="5" borderId="0" xfId="0" applyFont="1" applyFill="1" applyAlignment="1">
      <alignment horizontal="right"/>
    </xf>
    <xf numFmtId="0" fontId="18" fillId="0" borderId="0" xfId="1" applyFont="1" applyFill="1" applyAlignment="1">
      <alignment horizontal="left" vertical="center"/>
    </xf>
    <xf numFmtId="0" fontId="5" fillId="0" borderId="2" xfId="0" applyFont="1" applyBorder="1"/>
    <xf numFmtId="0" fontId="26" fillId="0" borderId="0" xfId="0" applyFont="1" applyAlignment="1">
      <alignment horizontal="right"/>
    </xf>
    <xf numFmtId="9" fontId="5" fillId="0" borderId="0" xfId="7" applyFont="1" applyAlignment="1">
      <alignment horizontal="right"/>
    </xf>
    <xf numFmtId="0" fontId="17" fillId="0" borderId="0" xfId="1" applyFont="1" applyAlignment="1">
      <alignment horizontal="center" vertical="center"/>
    </xf>
    <xf numFmtId="15" fontId="17" fillId="0" borderId="0" xfId="1" applyNumberFormat="1" applyFont="1" applyAlignment="1">
      <alignment horizontal="left" vertical="center"/>
    </xf>
    <xf numFmtId="0" fontId="17" fillId="0" borderId="0" xfId="1" applyFont="1" applyAlignment="1">
      <alignment horizontal="center"/>
    </xf>
    <xf numFmtId="15" fontId="21" fillId="5" borderId="0" xfId="0" applyNumberFormat="1" applyFont="1" applyFill="1" applyAlignment="1">
      <alignment horizontal="right"/>
    </xf>
    <xf numFmtId="168" fontId="21" fillId="5" borderId="0" xfId="0" applyNumberFormat="1" applyFont="1" applyFill="1" applyAlignment="1">
      <alignment horizontal="right"/>
    </xf>
    <xf numFmtId="169" fontId="21" fillId="5" borderId="0" xfId="0" applyNumberFormat="1" applyFont="1" applyFill="1" applyAlignment="1">
      <alignment horizontal="right"/>
    </xf>
    <xf numFmtId="169" fontId="21" fillId="5" borderId="2" xfId="0" applyNumberFormat="1" applyFont="1" applyFill="1" applyBorder="1" applyAlignment="1">
      <alignment horizontal="right"/>
    </xf>
    <xf numFmtId="169" fontId="17" fillId="0" borderId="0" xfId="0" applyNumberFormat="1" applyFont="1" applyFill="1" applyAlignment="1">
      <alignment horizontal="right"/>
    </xf>
    <xf numFmtId="9" fontId="21" fillId="5" borderId="0" xfId="7" applyFont="1" applyFill="1" applyAlignment="1">
      <alignment horizontal="right"/>
    </xf>
    <xf numFmtId="0" fontId="9" fillId="7" borderId="0" xfId="0" applyFont="1" applyFill="1"/>
    <xf numFmtId="0" fontId="5" fillId="7" borderId="0" xfId="1" applyFont="1" applyFill="1"/>
    <xf numFmtId="0" fontId="9" fillId="0" borderId="0" xfId="0" applyFont="1" applyFill="1"/>
    <xf numFmtId="0" fontId="5" fillId="0" borderId="0" xfId="1" applyFont="1" applyFill="1"/>
    <xf numFmtId="0" fontId="21" fillId="8" borderId="0" xfId="0" applyFont="1" applyFill="1"/>
    <xf numFmtId="167" fontId="21" fillId="8" borderId="0" xfId="0" applyNumberFormat="1" applyFont="1" applyFill="1" applyAlignment="1">
      <alignment horizontal="right"/>
    </xf>
    <xf numFmtId="0" fontId="17" fillId="0" borderId="0" xfId="1" applyFont="1" applyAlignment="1">
      <alignment horizontal="left"/>
    </xf>
    <xf numFmtId="164" fontId="21" fillId="5" borderId="2" xfId="0" applyNumberFormat="1" applyFont="1" applyFill="1" applyBorder="1" applyAlignment="1">
      <alignment horizontal="right"/>
    </xf>
    <xf numFmtId="165" fontId="5" fillId="0" borderId="0" xfId="7" applyNumberFormat="1" applyFont="1" applyAlignment="1">
      <alignment horizontal="right"/>
    </xf>
    <xf numFmtId="0" fontId="17" fillId="0" borderId="0" xfId="1" applyFont="1" applyFill="1" applyAlignment="1">
      <alignment horizontal="left"/>
    </xf>
    <xf numFmtId="15" fontId="17" fillId="0" borderId="0" xfId="1" applyNumberFormat="1" applyFont="1" applyFill="1" applyAlignment="1">
      <alignment horizontal="left" vertical="center"/>
    </xf>
    <xf numFmtId="0" fontId="17" fillId="0" borderId="0" xfId="1" applyFont="1" applyFill="1" applyAlignment="1">
      <alignment vertical="center"/>
    </xf>
    <xf numFmtId="0" fontId="17" fillId="0" borderId="0" xfId="1" applyFont="1" applyFill="1" applyAlignment="1">
      <alignment horizontal="center" vertical="center"/>
    </xf>
    <xf numFmtId="164" fontId="17" fillId="0" borderId="0" xfId="1" applyNumberFormat="1" applyFont="1" applyFill="1" applyAlignment="1">
      <alignment vertical="center"/>
    </xf>
    <xf numFmtId="165" fontId="17" fillId="0" borderId="0" xfId="1" applyNumberFormat="1" applyFont="1" applyFill="1" applyAlignment="1">
      <alignment vertical="center"/>
    </xf>
    <xf numFmtId="0" fontId="17" fillId="0" borderId="0" xfId="1" applyFont="1" applyFill="1"/>
    <xf numFmtId="0" fontId="21" fillId="0" borderId="0" xfId="1" applyFont="1" applyAlignment="1">
      <alignment horizontal="left"/>
    </xf>
    <xf numFmtId="164" fontId="21" fillId="5" borderId="0" xfId="0" applyNumberFormat="1" applyFont="1" applyFill="1" applyAlignment="1">
      <alignment horizontal="right"/>
    </xf>
  </cellXfs>
  <cellStyles count="8">
    <cellStyle name="=C:\WINNT\SYSTEM32\COMMAND.COM 2" xfId="5" xr:uid="{17513744-6964-4139-9C1D-FFBE53C9FC48}"/>
    <cellStyle name="Hyperlink" xfId="6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  <cellStyle name="Number 2" xfId="4" xr:uid="{8ED61268-C0E5-4926-817F-2630F06D617C}"/>
    <cellStyle name="Percent" xfId="7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4"/>
  <sheetViews>
    <sheetView showGridLines="0" tabSelected="1" zoomScaleNormal="10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26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19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7.100000000000001" customHeight="1" x14ac:dyDescent="0.3">
      <c r="B15" s="2"/>
      <c r="C15" s="39" t="s">
        <v>26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7.100000000000001" customHeight="1" x14ac:dyDescent="0.3">
      <c r="B16" s="2"/>
      <c r="C16" s="39" t="s">
        <v>88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7.100000000000001" customHeight="1" x14ac:dyDescent="0.3">
      <c r="B17" s="2"/>
      <c r="C17" s="39" t="s">
        <v>89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7.100000000000001" customHeight="1" x14ac:dyDescent="0.3">
      <c r="B18" s="2"/>
      <c r="C18" s="39" t="s">
        <v>90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7.100000000000001" customHeight="1" x14ac:dyDescent="0.3">
      <c r="B19" s="2"/>
      <c r="C19" s="39" t="s">
        <v>91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100000000000001" customHeight="1" x14ac:dyDescent="0.3">
      <c r="B20" s="2"/>
      <c r="C20" s="39" t="s">
        <v>92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100000000000001" customHeight="1" x14ac:dyDescent="0.3">
      <c r="B21" s="2"/>
      <c r="C21" s="39" t="s">
        <v>93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100000000000001" customHeight="1" x14ac:dyDescent="0.3">
      <c r="B22" s="2"/>
      <c r="C22" s="39" t="s">
        <v>94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7.100000000000001" customHeight="1" x14ac:dyDescent="0.3">
      <c r="B23" s="2"/>
      <c r="C23" s="39" t="s">
        <v>95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7.100000000000001" customHeight="1" x14ac:dyDescent="0.3">
      <c r="B24" s="2"/>
      <c r="C24" s="39" t="s">
        <v>96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7.100000000000001" customHeight="1" x14ac:dyDescent="0.3">
      <c r="B25" s="2"/>
      <c r="C25" s="39" t="s">
        <v>97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7.25" customHeight="1" x14ac:dyDescent="0.3">
      <c r="B26" s="2"/>
      <c r="C26" s="39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2" t="s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6" t="s">
        <v>2</v>
      </c>
      <c r="D28" s="6"/>
      <c r="E28" s="6"/>
      <c r="F28" s="6"/>
      <c r="G28" s="6"/>
      <c r="H28" s="6"/>
      <c r="I28" s="6"/>
      <c r="J28" s="6"/>
      <c r="K28" s="6"/>
      <c r="L28" s="6"/>
      <c r="M28" s="2"/>
    </row>
    <row r="29" spans="2:13" ht="19.5" customHeight="1" x14ac:dyDescent="0.3">
      <c r="B29" s="2"/>
      <c r="C29" s="2" t="s">
        <v>3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9.5" customHeight="1" x14ac:dyDescent="0.3">
      <c r="B30" s="2"/>
      <c r="C30" s="7" t="s">
        <v>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9.5" customHeight="1" x14ac:dyDescent="0.3">
      <c r="B31" s="2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9.5" customHeight="1" x14ac:dyDescent="0.3">
      <c r="B32" s="2"/>
      <c r="C32" s="8" t="s">
        <v>5</v>
      </c>
      <c r="D32" s="8"/>
      <c r="E32" s="9"/>
      <c r="F32" s="9"/>
      <c r="G32" s="9"/>
      <c r="H32" s="9"/>
      <c r="I32" s="9"/>
      <c r="J32" s="9"/>
      <c r="K32" s="9"/>
      <c r="L32" s="9"/>
      <c r="M32" s="2"/>
    </row>
    <row r="33" spans="2:13" ht="19.5" customHeight="1" x14ac:dyDescent="0.3">
      <c r="B33" s="10"/>
      <c r="C33" s="8" t="s">
        <v>6</v>
      </c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13" ht="19.5" customHeight="1" x14ac:dyDescent="0.3">
      <c r="B34" s="10"/>
      <c r="C34" s="8" t="s">
        <v>7</v>
      </c>
      <c r="D34" s="8"/>
      <c r="E34" s="8"/>
      <c r="F34" s="8"/>
      <c r="G34" s="8"/>
      <c r="H34" s="8"/>
      <c r="I34" s="8"/>
      <c r="J34" s="8"/>
      <c r="K34" s="8"/>
      <c r="L34" s="8"/>
      <c r="M34" s="10"/>
    </row>
    <row r="35" spans="2:13" ht="19.5" customHeight="1" x14ac:dyDescent="0.3">
      <c r="B35" s="10"/>
      <c r="C35" s="8" t="s">
        <v>8</v>
      </c>
      <c r="D35" s="8"/>
      <c r="E35" s="8"/>
      <c r="F35" s="8"/>
      <c r="G35" s="8"/>
      <c r="H35" s="8"/>
      <c r="I35" s="8"/>
      <c r="J35" s="8"/>
      <c r="K35" s="8"/>
      <c r="L35" s="8"/>
      <c r="M35" s="10"/>
    </row>
    <row r="36" spans="2:13" ht="19.5" customHeight="1" x14ac:dyDescent="0.3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10"/>
    </row>
    <row r="37" spans="2:13" ht="19.5" customHeight="1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</sheetData>
  <phoneticPr fontId="28" type="noConversion"/>
  <hyperlinks>
    <hyperlink ref="C30" r:id="rId1" xr:uid="{B0BDEEC0-9969-47FF-9997-DE3A4AA15AD3}"/>
    <hyperlink ref="C15" location="'Precedent M&amp;A Transactions'!A1" display="Precedent M&amp;A Transactions" xr:uid="{5E563DC0-6253-4AE1-AD5C-D63364E744E9}"/>
    <hyperlink ref="C16" location="'Transaction 1'!A1" display="Transaction 1" xr:uid="{D724349D-C384-4DB0-A781-E97DDF034A24}"/>
    <hyperlink ref="C17" location="'Transaction 2'!A1" display="Transaction 2" xr:uid="{9DA3ED56-1F21-4424-B060-D1C0A9EA1D33}"/>
    <hyperlink ref="C18" location="'Transaction 3'!A1" display="Transaction 3" xr:uid="{48CE109D-3E6F-434C-89B6-7243AD111B33}"/>
    <hyperlink ref="C20" location="'Transaction 5'!A1" display="Transaction 5" xr:uid="{2BE9E4D4-65D6-4CBC-B74D-E4D5E2FFFDE8}"/>
    <hyperlink ref="C19" location="'Transaction 4'!A1" display="Transaction 4" xr:uid="{47D01826-AC4D-46F4-B21F-5B06323DE5DA}"/>
    <hyperlink ref="C21" location="'Transaction 6'!A1" display="Transaction 6" xr:uid="{008C4A88-A7E6-4396-AD29-4083898A22E4}"/>
    <hyperlink ref="C22" location="'Transaction 7'!A1" display="Transaction 7" xr:uid="{15EE198B-6526-49A9-82A5-66070CB9A407}"/>
    <hyperlink ref="C23" location="'Transaction 8'!A1" display="Transaction 8" xr:uid="{C7823F24-94A1-4FA0-BF42-DD33F51424F7}"/>
    <hyperlink ref="C24" location="'Transaction 9'!A1" display="Transaction 9" xr:uid="{9FAADA81-7D7D-4C65-B38A-96472EEC61E2}"/>
    <hyperlink ref="C25" location="'Transaction 10'!A1" display="Transaction 10" xr:uid="{88F40B1A-19A7-4605-A1A9-57BBDF5560C4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8017-3925-457D-80B8-B5D9AE964CB5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Walgreens Boots Alliance, Inc. (NasdaqGS:WBA) by 	Alliance Santé Participations S.A.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43298</v>
      </c>
    </row>
    <row r="11" spans="1:6" x14ac:dyDescent="0.3">
      <c r="B11" s="16" t="s">
        <v>20</v>
      </c>
      <c r="C11" s="45"/>
      <c r="D11" s="45" t="s">
        <v>71</v>
      </c>
    </row>
    <row r="12" spans="1:6" x14ac:dyDescent="0.3">
      <c r="B12" s="16" t="s">
        <v>21</v>
      </c>
      <c r="C12" s="45"/>
      <c r="D12" s="45" t="s">
        <v>72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77395.850000000006</v>
      </c>
    </row>
    <row r="17" spans="2:4" x14ac:dyDescent="0.3">
      <c r="B17" s="47" t="s">
        <v>48</v>
      </c>
      <c r="C17" s="47"/>
      <c r="D17" s="66">
        <v>13227</v>
      </c>
    </row>
    <row r="18" spans="2:4" x14ac:dyDescent="0.3">
      <c r="B18" s="16" t="s">
        <v>24</v>
      </c>
      <c r="D18" s="57">
        <f>+D16-D17</f>
        <v>64168.850000000006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63.92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65.16</v>
      </c>
      <c r="D25" s="49">
        <f>+IF(ISERR($D$22/C25-1),"na",$D$22/C25-1)</f>
        <v>-1.9030079803560418E-2</v>
      </c>
    </row>
    <row r="26" spans="2:4" x14ac:dyDescent="0.3">
      <c r="B26" s="16" t="s">
        <v>77</v>
      </c>
      <c r="C26" s="54">
        <v>63.2</v>
      </c>
      <c r="D26" s="49">
        <f t="shared" ref="D26:D27" si="0">+IF(ISERR($D$22/C26-1),"na",$D$22/C26-1)</f>
        <v>1.13924050632912E-2</v>
      </c>
    </row>
    <row r="27" spans="2:4" x14ac:dyDescent="0.3">
      <c r="B27" s="16" t="s">
        <v>52</v>
      </c>
      <c r="C27" s="54">
        <v>65.8</v>
      </c>
      <c r="D27" s="49">
        <f t="shared" si="0"/>
        <v>-2.857142857142847E-2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128244</v>
      </c>
      <c r="D38" s="67">
        <f>+IF(ISERR($D$16/C38),"N/A",$D$16/C38)</f>
        <v>0.60350464739091114</v>
      </c>
    </row>
    <row r="39" spans="2:4" x14ac:dyDescent="0.3">
      <c r="B39" s="16" t="s">
        <v>11</v>
      </c>
      <c r="C39" s="76">
        <v>8466</v>
      </c>
      <c r="D39" s="67">
        <f>+IF(ISERR($D$16/C39),"N/A",$D$16/C39)</f>
        <v>9.1419619655090951</v>
      </c>
    </row>
    <row r="40" spans="2:4" x14ac:dyDescent="0.3">
      <c r="B40" s="16" t="s">
        <v>55</v>
      </c>
      <c r="C40" s="76">
        <v>4314</v>
      </c>
      <c r="D40" s="67">
        <f>+IF(ISERR($D$18/C40),"N/A",$D$18/C40)</f>
        <v>14.874559573481688</v>
      </c>
    </row>
    <row r="41" spans="2:4" x14ac:dyDescent="0.3">
      <c r="B41" s="16" t="s">
        <v>44</v>
      </c>
      <c r="C41" s="76">
        <v>8263</v>
      </c>
      <c r="D41" s="67">
        <f>+IF(ISERR($D$18/C41),"N/A",$D$18/C41)</f>
        <v>7.7658053975553676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136866</v>
      </c>
      <c r="D45" s="67">
        <f>+IF(ISERR($D$16/C45),"N/A",$D$16/C45)</f>
        <v>0.56548631508190494</v>
      </c>
    </row>
    <row r="46" spans="2:4" x14ac:dyDescent="0.3">
      <c r="B46" s="16" t="s">
        <v>11</v>
      </c>
      <c r="C46" s="76">
        <v>8413</v>
      </c>
      <c r="D46" s="67">
        <f>+IF(ISERR($D$16/C46),"N/A",$D$16/C46)</f>
        <v>9.1995542612623336</v>
      </c>
    </row>
    <row r="47" spans="2:4" x14ac:dyDescent="0.3">
      <c r="B47" s="16" t="s">
        <v>55</v>
      </c>
      <c r="C47" s="76">
        <v>3982</v>
      </c>
      <c r="D47" s="67">
        <f>+IF(ISERR($D$18/C47),"N/A",$D$18/C47)</f>
        <v>16.114728779507786</v>
      </c>
    </row>
    <row r="48" spans="2:4" x14ac:dyDescent="0.3">
      <c r="B48" s="16" t="s">
        <v>44</v>
      </c>
      <c r="C48" s="76">
        <v>5594</v>
      </c>
      <c r="D48" s="67">
        <f>+IF(ISERR($D$18/C48),"N/A",$D$18/C48)</f>
        <v>11.471013585984984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83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BB69-F184-4D0A-BCAF-7FA55FCF46C0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RLJ Entertainment, Inc. by Digital Entertainment Holdings LLC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43157</v>
      </c>
    </row>
    <row r="11" spans="1:6" x14ac:dyDescent="0.3">
      <c r="B11" s="16" t="s">
        <v>20</v>
      </c>
      <c r="C11" s="45"/>
      <c r="D11" s="45" t="s">
        <v>73</v>
      </c>
    </row>
    <row r="12" spans="1:6" x14ac:dyDescent="0.3">
      <c r="B12" s="16" t="s">
        <v>21</v>
      </c>
      <c r="C12" s="45"/>
      <c r="D12" s="45" t="s">
        <v>74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227.67</v>
      </c>
    </row>
    <row r="17" spans="2:4" x14ac:dyDescent="0.3">
      <c r="B17" s="47" t="s">
        <v>48</v>
      </c>
      <c r="C17" s="47"/>
      <c r="D17" s="66">
        <v>51.4</v>
      </c>
    </row>
    <row r="18" spans="2:4" x14ac:dyDescent="0.3">
      <c r="B18" s="16" t="s">
        <v>24</v>
      </c>
      <c r="D18" s="57">
        <f>+D16-D17</f>
        <v>176.26999999999998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6.25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3.87</v>
      </c>
      <c r="D25" s="49">
        <f>+IF(ISERR($D$22/C25-1),"na",$D$22/C25-1)</f>
        <v>0.61498708010335923</v>
      </c>
    </row>
    <row r="26" spans="2:4" x14ac:dyDescent="0.3">
      <c r="B26" s="16" t="s">
        <v>77</v>
      </c>
      <c r="C26" s="54">
        <v>3.89</v>
      </c>
      <c r="D26" s="49">
        <f t="shared" ref="D26:D27" si="0">+IF(ISERR($D$22/C26-1),"na",$D$22/C26-1)</f>
        <v>0.60668380462724936</v>
      </c>
    </row>
    <row r="27" spans="2:4" x14ac:dyDescent="0.3">
      <c r="B27" s="16" t="s">
        <v>52</v>
      </c>
      <c r="C27" s="54">
        <v>3.88</v>
      </c>
      <c r="D27" s="49">
        <f t="shared" si="0"/>
        <v>0.61082474226804129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93.64</v>
      </c>
      <c r="D38" s="67">
        <f>+IF(ISERR($D$16/C38),"N/A",$D$16/C38)</f>
        <v>2.4313327637761639</v>
      </c>
    </row>
    <row r="39" spans="2:4" x14ac:dyDescent="0.3">
      <c r="B39" s="16" t="s">
        <v>11</v>
      </c>
      <c r="C39" s="76">
        <v>13.64</v>
      </c>
      <c r="D39" s="67">
        <f>+IF(ISERR($D$16/C39),"N/A",$D$16/C39)</f>
        <v>16.691348973607038</v>
      </c>
    </row>
    <row r="40" spans="2:4" x14ac:dyDescent="0.3">
      <c r="B40" s="16" t="s">
        <v>55</v>
      </c>
      <c r="C40" s="76">
        <v>-8.39</v>
      </c>
      <c r="D40" s="67">
        <f>+IF(ISERR($D$18/C40),"N/A",$D$18/C40)</f>
        <v>-21.009535160905838</v>
      </c>
    </row>
    <row r="41" spans="2:4" x14ac:dyDescent="0.3">
      <c r="B41" s="16" t="s">
        <v>44</v>
      </c>
      <c r="C41" s="76">
        <v>-5.5</v>
      </c>
      <c r="D41" s="67">
        <f>+IF(ISERR($D$18/C41),"N/A",$D$18/C41)</f>
        <v>-32.049090909090907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82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40E6-DDBE-4422-AB4B-36CED25D491A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	Callaway Golf Company (NYSE:ELY) by 	JANA Partners LLC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43991</v>
      </c>
    </row>
    <row r="11" spans="1:6" x14ac:dyDescent="0.3">
      <c r="B11" s="16" t="s">
        <v>20</v>
      </c>
      <c r="C11" s="45"/>
      <c r="D11" s="45" t="s">
        <v>86</v>
      </c>
    </row>
    <row r="12" spans="1:6" x14ac:dyDescent="0.3">
      <c r="B12" s="16" t="s">
        <v>21</v>
      </c>
      <c r="C12" s="45"/>
      <c r="D12" s="45" t="s">
        <v>87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2326.38</v>
      </c>
    </row>
    <row r="17" spans="2:4" x14ac:dyDescent="0.3">
      <c r="B17" s="47" t="s">
        <v>48</v>
      </c>
      <c r="C17" s="47"/>
      <c r="D17" s="66">
        <v>856.71</v>
      </c>
    </row>
    <row r="18" spans="2:4" x14ac:dyDescent="0.3">
      <c r="B18" s="16" t="s">
        <v>24</v>
      </c>
      <c r="D18" s="57">
        <f>+D16-D17</f>
        <v>1469.67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15.62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17.66</v>
      </c>
      <c r="D25" s="49">
        <f>+IF(ISERR($D$22/C25-1),"na",$D$22/C25-1)</f>
        <v>-0.11551528878822204</v>
      </c>
    </row>
    <row r="26" spans="2:4" x14ac:dyDescent="0.3">
      <c r="B26" s="16" t="s">
        <v>77</v>
      </c>
      <c r="C26" s="54">
        <v>15.54</v>
      </c>
      <c r="D26" s="49">
        <f t="shared" ref="D26:D27" si="0">+IF(ISERR($D$22/C26-1),"na",$D$22/C26-1)</f>
        <v>5.1480051480050637E-3</v>
      </c>
    </row>
    <row r="27" spans="2:4" x14ac:dyDescent="0.3">
      <c r="B27" s="16" t="s">
        <v>52</v>
      </c>
      <c r="C27" s="54">
        <v>13.91</v>
      </c>
      <c r="D27" s="49">
        <f t="shared" si="0"/>
        <v>0.12293314162473035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1627.14</v>
      </c>
      <c r="D38" s="67">
        <f>+IF(ISERR($D$16/C38),"N/A",$D$16/C38)</f>
        <v>1.4297356097201224</v>
      </c>
    </row>
    <row r="39" spans="2:4" x14ac:dyDescent="0.3">
      <c r="B39" s="16" t="s">
        <v>11</v>
      </c>
      <c r="C39" s="76">
        <v>181.57</v>
      </c>
      <c r="D39" s="67">
        <f>+IF(ISERR($D$16/C39),"N/A",$D$16/C39)</f>
        <v>12.812579170567826</v>
      </c>
    </row>
    <row r="40" spans="2:4" x14ac:dyDescent="0.3">
      <c r="B40" s="16" t="s">
        <v>55</v>
      </c>
      <c r="C40" s="76">
        <v>59.66</v>
      </c>
      <c r="D40" s="67">
        <f>+IF(ISERR($D$18/C40),"N/A",$D$18/C40)</f>
        <v>24.634093194770369</v>
      </c>
    </row>
    <row r="41" spans="2:4" x14ac:dyDescent="0.3">
      <c r="B41" s="16" t="s">
        <v>44</v>
      </c>
      <c r="C41" s="76">
        <v>117</v>
      </c>
      <c r="D41" s="67">
        <f>+IF(ISERR($D$18/C41),"N/A",$D$18/C41)</f>
        <v>12.561282051282053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1682.36</v>
      </c>
      <c r="D45" s="67">
        <f>+IF(ISERR($D$16/C45),"N/A",$D$16/C45)</f>
        <v>1.3828074847238405</v>
      </c>
    </row>
    <row r="46" spans="2:4" x14ac:dyDescent="0.3">
      <c r="B46" s="16" t="s">
        <v>11</v>
      </c>
      <c r="C46" s="76">
        <v>196.64</v>
      </c>
      <c r="D46" s="67">
        <f>+IF(ISERR($D$16/C46),"N/A",$D$16/C46)</f>
        <v>11.830655004068349</v>
      </c>
    </row>
    <row r="47" spans="2:4" x14ac:dyDescent="0.3">
      <c r="B47" s="16" t="s">
        <v>55</v>
      </c>
      <c r="C47" s="76">
        <v>84.1</v>
      </c>
      <c r="D47" s="67">
        <f>+IF(ISERR($D$18/C47),"N/A",$D$18/C47)</f>
        <v>17.475267538644474</v>
      </c>
    </row>
    <row r="48" spans="2:4" x14ac:dyDescent="0.3">
      <c r="B48" s="16" t="s">
        <v>44</v>
      </c>
      <c r="C48" s="76">
        <v>151.97</v>
      </c>
      <c r="D48" s="67">
        <f>+IF(ISERR($D$18/C48),"N/A",$D$18/C48)</f>
        <v>9.6707902875567555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85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dimension ref="A1:Q27"/>
  <sheetViews>
    <sheetView showGridLines="0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/>
    </sheetView>
  </sheetViews>
  <sheetFormatPr defaultColWidth="11.7109375" defaultRowHeight="16.5" outlineLevelCol="1" x14ac:dyDescent="0.3"/>
  <cols>
    <col min="1" max="1" width="5.7109375" style="2" customWidth="1"/>
    <col min="2" max="2" width="12.7109375" style="2" customWidth="1"/>
    <col min="3" max="3" width="35" style="2" customWidth="1"/>
    <col min="4" max="4" width="37" style="2" bestFit="1" customWidth="1"/>
    <col min="5" max="5" width="15.7109375" style="2" customWidth="1"/>
    <col min="6" max="6" width="11.7109375" style="2"/>
    <col min="7" max="8" width="11.7109375" style="2" hidden="1" customWidth="1" outlineLevel="1"/>
    <col min="9" max="9" width="12.140625" style="2" customWidth="1" collapsed="1"/>
    <col min="10" max="12" width="12.140625" style="2" customWidth="1"/>
    <col min="13" max="16" width="11.7109375" style="2" customWidth="1" outlineLevel="1"/>
    <col min="17" max="17" width="50.7109375" style="2" customWidth="1"/>
    <col min="18" max="16384" width="11.7109375" style="2"/>
  </cols>
  <sheetData>
    <row r="1" spans="1:17" s="12" customFormat="1" ht="15.75" x14ac:dyDescent="0.25">
      <c r="A1" s="35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8" x14ac:dyDescent="0.3">
      <c r="A2" s="13" t="s">
        <v>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s="12" customFormat="1" x14ac:dyDescent="0.25">
      <c r="A3" s="36" t="s">
        <v>76</v>
      </c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6"/>
    </row>
    <row r="5" spans="1:17" s="18" customFormat="1" ht="17.100000000000001" customHeight="1" x14ac:dyDescent="0.45">
      <c r="A5" s="17"/>
      <c r="C5" s="42"/>
      <c r="D5" s="42"/>
      <c r="E5" s="42"/>
      <c r="F5" s="22"/>
      <c r="G5" s="22"/>
      <c r="H5" s="22"/>
      <c r="M5" s="20"/>
      <c r="N5" s="20"/>
      <c r="O5" s="20"/>
      <c r="P5" s="20"/>
    </row>
    <row r="6" spans="1:17" s="21" customFormat="1" ht="17.100000000000001" customHeight="1" x14ac:dyDescent="0.45">
      <c r="B6" s="46" t="s">
        <v>35</v>
      </c>
      <c r="C6" s="22"/>
      <c r="D6" s="22"/>
      <c r="E6" s="22" t="s">
        <v>22</v>
      </c>
      <c r="F6" s="40" t="s">
        <v>22</v>
      </c>
      <c r="G6" s="40" t="s">
        <v>41</v>
      </c>
      <c r="H6" s="40" t="s">
        <v>25</v>
      </c>
      <c r="I6" s="20" t="s">
        <v>43</v>
      </c>
      <c r="J6" s="20"/>
      <c r="K6" s="20"/>
      <c r="L6" s="20"/>
      <c r="M6" s="20" t="s">
        <v>23</v>
      </c>
      <c r="N6" s="20"/>
      <c r="O6" s="20"/>
      <c r="P6" s="20"/>
    </row>
    <row r="7" spans="1:17" s="23" customFormat="1" ht="18.75" x14ac:dyDescent="0.45">
      <c r="A7" s="24" t="s">
        <v>78</v>
      </c>
      <c r="B7" s="24" t="s">
        <v>18</v>
      </c>
      <c r="C7" s="25" t="s">
        <v>36</v>
      </c>
      <c r="D7" s="25" t="s">
        <v>21</v>
      </c>
      <c r="E7" s="25" t="s">
        <v>54</v>
      </c>
      <c r="F7" s="25" t="s">
        <v>14</v>
      </c>
      <c r="G7" s="25" t="s">
        <v>10</v>
      </c>
      <c r="H7" s="25" t="s">
        <v>42</v>
      </c>
      <c r="I7" s="19" t="s">
        <v>37</v>
      </c>
      <c r="J7" s="25" t="s">
        <v>38</v>
      </c>
      <c r="K7" s="25" t="s">
        <v>39</v>
      </c>
      <c r="L7" s="25" t="s">
        <v>40</v>
      </c>
      <c r="M7" s="19" t="s">
        <v>15</v>
      </c>
      <c r="N7" s="25" t="s">
        <v>11</v>
      </c>
      <c r="O7" s="25" t="s">
        <v>12</v>
      </c>
      <c r="P7" s="25" t="s">
        <v>44</v>
      </c>
      <c r="Q7" s="20" t="s">
        <v>45</v>
      </c>
    </row>
    <row r="8" spans="1:17" s="26" customFormat="1" ht="12.75" x14ac:dyDescent="0.25">
      <c r="C8" s="41"/>
      <c r="D8" s="41"/>
      <c r="E8" s="41"/>
      <c r="F8" s="27" t="s">
        <v>13</v>
      </c>
      <c r="G8" s="27" t="s">
        <v>13</v>
      </c>
      <c r="H8" s="27" t="s">
        <v>13</v>
      </c>
      <c r="I8" s="41" t="s">
        <v>16</v>
      </c>
      <c r="J8" s="41" t="s">
        <v>16</v>
      </c>
      <c r="K8" s="41" t="s">
        <v>16</v>
      </c>
      <c r="L8" s="41" t="s">
        <v>16</v>
      </c>
      <c r="M8" s="27" t="s">
        <v>13</v>
      </c>
      <c r="N8" s="27" t="s">
        <v>13</v>
      </c>
      <c r="O8" s="27" t="s">
        <v>13</v>
      </c>
      <c r="P8" s="27" t="s">
        <v>13</v>
      </c>
    </row>
    <row r="9" spans="1:17" s="26" customFormat="1" ht="5.25" customHeight="1" x14ac:dyDescent="0.25">
      <c r="C9" s="41"/>
      <c r="D9" s="41"/>
      <c r="E9" s="41"/>
      <c r="F9" s="27"/>
      <c r="G9" s="27"/>
      <c r="H9" s="27"/>
      <c r="I9" s="41"/>
      <c r="J9" s="41"/>
      <c r="K9" s="41"/>
      <c r="L9" s="41"/>
      <c r="M9" s="27"/>
      <c r="N9" s="27"/>
      <c r="O9" s="27"/>
      <c r="P9" s="27"/>
    </row>
    <row r="10" spans="1:17" s="28" customFormat="1" x14ac:dyDescent="0.3">
      <c r="A10" s="75">
        <v>1</v>
      </c>
      <c r="B10" s="51">
        <f>'Transaction 1'!D10</f>
        <v>43782</v>
      </c>
      <c r="C10" s="29" t="str">
        <f>'Transaction 1'!D11</f>
        <v>Apollo Global Management, Inc. (NYSE:APO)</v>
      </c>
      <c r="D10" s="29" t="str">
        <f>'Transaction 1'!D12</f>
        <v xml:space="preserve">	Tech Data Corporation</v>
      </c>
      <c r="E10" s="50" t="s">
        <v>60</v>
      </c>
      <c r="F10" s="30">
        <f>'Transaction 1'!D16</f>
        <v>5950.65</v>
      </c>
      <c r="G10" s="30">
        <f>'Transaction 1'!D17</f>
        <v>679.91</v>
      </c>
      <c r="H10" s="30">
        <f>'Transaction 1'!D18</f>
        <v>5270.74</v>
      </c>
      <c r="I10" s="31"/>
      <c r="J10" s="31"/>
      <c r="K10" s="31"/>
      <c r="L10" s="31"/>
      <c r="M10" s="30">
        <f>'Transaction 1'!$C$38</f>
        <v>37082.11</v>
      </c>
      <c r="N10" s="30">
        <f>'Transaction 1'!$C$39</f>
        <v>818.62</v>
      </c>
      <c r="O10" s="30">
        <f>'Transaction 1'!$C$40</f>
        <v>342.22</v>
      </c>
      <c r="P10" s="30">
        <f>'Transaction 1'!$C$41</f>
        <v>380.1</v>
      </c>
      <c r="Q10" s="52" t="str">
        <f>'Transaction 1'!B52</f>
        <v>Acquisition of Equity Stake (100%)</v>
      </c>
    </row>
    <row r="11" spans="1:17" s="28" customFormat="1" x14ac:dyDescent="0.3">
      <c r="A11" s="65">
        <f>A10+1</f>
        <v>2</v>
      </c>
      <c r="B11" s="51">
        <f>'Transaction 2'!D10</f>
        <v>43087</v>
      </c>
      <c r="C11" s="29" t="str">
        <f>'Transaction 2'!D11</f>
        <v>The Hershey Company (NYSE:HSY)</v>
      </c>
      <c r="D11" s="29" t="str">
        <f>'Transaction 2'!D12</f>
        <v>Amplify Snack Brands, Inc.</v>
      </c>
      <c r="E11" s="50" t="s">
        <v>60</v>
      </c>
      <c r="F11" s="30">
        <f>'Transaction 2'!D16</f>
        <v>1527.3</v>
      </c>
      <c r="G11" s="30">
        <f>'Transaction 2'!D17</f>
        <v>582.15</v>
      </c>
      <c r="H11" s="30">
        <f>'Transaction 2'!D18</f>
        <v>945.15</v>
      </c>
      <c r="I11" s="31"/>
      <c r="J11" s="31"/>
      <c r="K11" s="31"/>
      <c r="L11" s="31"/>
      <c r="M11" s="30">
        <f>'Transaction 2'!$C$38</f>
        <v>371.67</v>
      </c>
      <c r="N11" s="30">
        <f>'Transaction 2'!$C$39</f>
        <v>82.45</v>
      </c>
      <c r="O11" s="30">
        <f>'Transaction 2'!$C$40</f>
        <v>10.9</v>
      </c>
      <c r="P11" s="30">
        <f>'Transaction 2'!$C$41</f>
        <v>18</v>
      </c>
      <c r="Q11" s="52" t="str">
        <f>'Transaction 2'!B52</f>
        <v>Acquisition of Equity Stake (100%)</v>
      </c>
    </row>
    <row r="12" spans="1:17" s="74" customFormat="1" x14ac:dyDescent="0.3">
      <c r="A12" s="68">
        <f t="shared" ref="A12:A19" si="0">A11+1</f>
        <v>3</v>
      </c>
      <c r="B12" s="69">
        <f>'Transaction 3'!D10</f>
        <v>43444</v>
      </c>
      <c r="C12" s="70" t="str">
        <f>'Transaction 3'!D11</f>
        <v>Tivity Health, Inc. (NasdaqGS:TVTY)</v>
      </c>
      <c r="D12" s="70" t="str">
        <f>'Transaction 3'!D12</f>
        <v>Nutrisystem, Inc.</v>
      </c>
      <c r="E12" s="71" t="s">
        <v>60</v>
      </c>
      <c r="F12" s="72">
        <f>'Transaction 3'!D16</f>
        <v>1340.68</v>
      </c>
      <c r="G12" s="72">
        <f>'Transaction 3'!D17</f>
        <v>-92.55</v>
      </c>
      <c r="H12" s="72">
        <f>'Transaction 3'!D18</f>
        <v>1433.23</v>
      </c>
      <c r="I12" s="73"/>
      <c r="J12" s="73"/>
      <c r="K12" s="73"/>
      <c r="L12" s="73"/>
      <c r="M12" s="30">
        <f>'Transaction 3'!$C$38</f>
        <v>692.73</v>
      </c>
      <c r="N12" s="30">
        <f>'Transaction 3'!$C$39</f>
        <v>88.35</v>
      </c>
      <c r="O12" s="30">
        <f>'Transaction 3'!$C$40</f>
        <v>55.42</v>
      </c>
      <c r="P12" s="30">
        <f>'Transaction 3'!$C$41</f>
        <v>79.91</v>
      </c>
      <c r="Q12" s="21" t="str">
        <f>'Transaction 3'!B52</f>
        <v>Acquisition of Equity Stake (100%)</v>
      </c>
    </row>
    <row r="13" spans="1:17" s="74" customFormat="1" x14ac:dyDescent="0.3">
      <c r="A13" s="68">
        <f t="shared" si="0"/>
        <v>4</v>
      </c>
      <c r="B13" s="69">
        <f>'Transaction 4'!D10</f>
        <v>43672</v>
      </c>
      <c r="C13" s="70" t="str">
        <f>'Transaction 4'!D11</f>
        <v>HGGC, LLC</v>
      </c>
      <c r="D13" s="70" t="str">
        <f>'Transaction 4'!D12</f>
        <v>Monotype Imaging Holdings Inc.</v>
      </c>
      <c r="E13" s="71" t="s">
        <v>60</v>
      </c>
      <c r="F13" s="72">
        <f>'Transaction 4'!D16</f>
        <v>858.28</v>
      </c>
      <c r="G13" s="72">
        <f>'Transaction 4'!D17</f>
        <v>32.99</v>
      </c>
      <c r="H13" s="72">
        <f>'Transaction 4'!D18</f>
        <v>825.29</v>
      </c>
      <c r="I13" s="73"/>
      <c r="J13" s="73"/>
      <c r="K13" s="73"/>
      <c r="L13" s="73"/>
      <c r="M13" s="30">
        <f>'Transaction 4'!$C$38</f>
        <v>243.96</v>
      </c>
      <c r="N13" s="30">
        <f>'Transaction 4'!$C$39</f>
        <v>59.45</v>
      </c>
      <c r="O13" s="30">
        <f>'Transaction 4'!$C$40</f>
        <v>24.59</v>
      </c>
      <c r="P13" s="30">
        <f>'Transaction 4'!$C$41</f>
        <v>36.6</v>
      </c>
      <c r="Q13" s="21" t="str">
        <f>'Transaction 4'!B52</f>
        <v>Acquisition of Equity Stake (100%)</v>
      </c>
    </row>
    <row r="14" spans="1:17" s="74" customFormat="1" x14ac:dyDescent="0.3">
      <c r="A14" s="68">
        <f t="shared" si="0"/>
        <v>5</v>
      </c>
      <c r="B14" s="69">
        <f>'Transaction 5'!D10</f>
        <v>43623</v>
      </c>
      <c r="C14" s="70" t="str">
        <f>'Transaction 5'!D11</f>
        <v>Elliott Management Corporation</v>
      </c>
      <c r="D14" s="70" t="str">
        <f>'Transaction 5'!D12</f>
        <v>Barnes &amp; Noble, Inc.</v>
      </c>
      <c r="E14" s="71" t="s">
        <v>60</v>
      </c>
      <c r="F14" s="72">
        <f>'Transaction 5'!D16</f>
        <v>684.79</v>
      </c>
      <c r="G14" s="72">
        <f>'Transaction 5'!D17</f>
        <v>194.36</v>
      </c>
      <c r="H14" s="72">
        <f>'Transaction 5'!D18</f>
        <v>490.42999999999995</v>
      </c>
      <c r="I14" s="73"/>
      <c r="J14" s="73"/>
      <c r="K14" s="73"/>
      <c r="L14" s="73"/>
      <c r="M14" s="30">
        <f>'Transaction 5'!$C$38</f>
        <v>3552.75</v>
      </c>
      <c r="N14" s="30">
        <f>'Transaction 5'!$C$39</f>
        <v>112.87</v>
      </c>
      <c r="O14" s="30">
        <f>'Transaction 5'!$C$40</f>
        <v>3.67</v>
      </c>
      <c r="P14" s="30">
        <f>'Transaction 5'!$C$41</f>
        <v>106</v>
      </c>
      <c r="Q14" s="21" t="str">
        <f>'Transaction 5'!B52</f>
        <v>Acquisition of Equity Stake (100%)</v>
      </c>
    </row>
    <row r="15" spans="1:17" s="74" customFormat="1" x14ac:dyDescent="0.3">
      <c r="A15" s="68">
        <f t="shared" si="0"/>
        <v>6</v>
      </c>
      <c r="B15" s="69">
        <f>'Transaction 6'!D10</f>
        <v>43185</v>
      </c>
      <c r="C15" s="70" t="str">
        <f>'Transaction 6'!D11</f>
        <v xml:space="preserve">	JD Sports Fashion plc (LSE:JD.)</v>
      </c>
      <c r="D15" s="70" t="str">
        <f>'Transaction 6'!D12</f>
        <v>The Finish Line, Inc.</v>
      </c>
      <c r="E15" s="71" t="s">
        <v>60</v>
      </c>
      <c r="F15" s="72">
        <f>'Transaction 6'!D16</f>
        <v>464.45</v>
      </c>
      <c r="G15" s="72">
        <f>'Transaction 6'!D17</f>
        <v>-93.39</v>
      </c>
      <c r="H15" s="72">
        <f>'Transaction 6'!D18</f>
        <v>557.84</v>
      </c>
      <c r="I15" s="73"/>
      <c r="J15" s="73"/>
      <c r="K15" s="73"/>
      <c r="L15" s="73"/>
      <c r="M15" s="30">
        <f>'Transaction 6'!$C$38</f>
        <v>1838.96</v>
      </c>
      <c r="N15" s="30">
        <f>'Transaction 6'!$C$39</f>
        <v>80.48</v>
      </c>
      <c r="O15" s="30">
        <f>'Transaction 6'!$C$40</f>
        <v>14.47</v>
      </c>
      <c r="P15" s="30">
        <f>'Transaction 6'!$C$41</f>
        <v>77.7</v>
      </c>
      <c r="Q15" s="21" t="str">
        <f>'Transaction 6'!B52</f>
        <v>Acquisition of Equity Stake (100%)</v>
      </c>
    </row>
    <row r="16" spans="1:17" s="74" customFormat="1" x14ac:dyDescent="0.3">
      <c r="A16" s="68">
        <f t="shared" si="0"/>
        <v>7</v>
      </c>
      <c r="B16" s="69">
        <f>'Transaction 7'!D10</f>
        <v>43668</v>
      </c>
      <c r="C16" s="70" t="str">
        <f>'Transaction 7'!D11</f>
        <v xml:space="preserve">	The Catalyst Capital Group Inc.</v>
      </c>
      <c r="D16" s="70" t="str">
        <f>'Transaction 7'!D12</f>
        <v xml:space="preserve">	Hudson's Bay Company</v>
      </c>
      <c r="E16" s="71" t="s">
        <v>60</v>
      </c>
      <c r="F16" s="72">
        <f>'Transaction 7'!D16</f>
        <v>8455.01</v>
      </c>
      <c r="G16" s="72">
        <f>'Transaction 7'!D17</f>
        <v>6594</v>
      </c>
      <c r="H16" s="72">
        <f>'Transaction 7'!D18</f>
        <v>1861.0100000000002</v>
      </c>
      <c r="I16" s="73"/>
      <c r="J16" s="73"/>
      <c r="K16" s="73"/>
      <c r="L16" s="73"/>
      <c r="M16" s="30">
        <f>'Transaction 7'!$C$38</f>
        <v>9377</v>
      </c>
      <c r="N16" s="30">
        <f>'Transaction 7'!$C$39</f>
        <v>419</v>
      </c>
      <c r="O16" s="30">
        <f>'Transaction 7'!$C$40</f>
        <v>-571</v>
      </c>
      <c r="P16" s="30">
        <f>'Transaction 7'!$C$41</f>
        <v>-475</v>
      </c>
      <c r="Q16" s="21" t="str">
        <f>'Transaction 7'!B52</f>
        <v>Acquisition of Equity Stake (100%)</v>
      </c>
    </row>
    <row r="17" spans="1:17" s="74" customFormat="1" x14ac:dyDescent="0.3">
      <c r="A17" s="68">
        <f t="shared" si="0"/>
        <v>8</v>
      </c>
      <c r="B17" s="69">
        <f>'Transaction 8'!D10</f>
        <v>43298</v>
      </c>
      <c r="C17" s="70" t="str">
        <f>'Transaction 8'!D11</f>
        <v xml:space="preserve">	Alliance Santé Participations S.A.</v>
      </c>
      <c r="D17" s="70" t="str">
        <f>'Transaction 8'!D12</f>
        <v>Walgreens Boots Alliance, Inc. (NasdaqGS:WBA)</v>
      </c>
      <c r="E17" s="71" t="s">
        <v>60</v>
      </c>
      <c r="F17" s="72">
        <f>'Transaction 8'!D16</f>
        <v>77395.850000000006</v>
      </c>
      <c r="G17" s="72">
        <f>'Transaction 8'!D17</f>
        <v>13227</v>
      </c>
      <c r="H17" s="72">
        <f>'Transaction 8'!D18</f>
        <v>64168.850000000006</v>
      </c>
      <c r="I17" s="73"/>
      <c r="J17" s="73"/>
      <c r="K17" s="73"/>
      <c r="L17" s="73"/>
      <c r="M17" s="30">
        <f>'Transaction 8'!$C$38</f>
        <v>128244</v>
      </c>
      <c r="N17" s="30">
        <f>'Transaction 8'!$C$39</f>
        <v>8466</v>
      </c>
      <c r="O17" s="30">
        <f>'Transaction 8'!$C$40</f>
        <v>4314</v>
      </c>
      <c r="P17" s="30">
        <f>'Transaction 8'!$C$41</f>
        <v>8263</v>
      </c>
      <c r="Q17" s="21" t="str">
        <f>'Transaction 8'!B52</f>
        <v>Acquisition of Equity Stake (0.17%)</v>
      </c>
    </row>
    <row r="18" spans="1:17" s="74" customFormat="1" x14ac:dyDescent="0.3">
      <c r="A18" s="68">
        <f t="shared" si="0"/>
        <v>9</v>
      </c>
      <c r="B18" s="69">
        <f>'Transaction 9'!D10</f>
        <v>43157</v>
      </c>
      <c r="C18" s="70" t="str">
        <f>'Transaction 9'!D11</f>
        <v>Digital Entertainment Holdings LLC</v>
      </c>
      <c r="D18" s="70" t="str">
        <f>'Transaction 9'!D12</f>
        <v>RLJ Entertainment, Inc.</v>
      </c>
      <c r="E18" s="71" t="s">
        <v>60</v>
      </c>
      <c r="F18" s="72">
        <f>'Transaction 9'!D16</f>
        <v>227.67</v>
      </c>
      <c r="G18" s="72">
        <f>'Transaction 9'!D17</f>
        <v>51.4</v>
      </c>
      <c r="H18" s="72">
        <f>'Transaction 9'!D18</f>
        <v>176.26999999999998</v>
      </c>
      <c r="I18" s="73"/>
      <c r="J18" s="73"/>
      <c r="K18" s="73"/>
      <c r="L18" s="73"/>
      <c r="M18" s="30">
        <f>'Transaction 9'!$C$38</f>
        <v>93.64</v>
      </c>
      <c r="N18" s="30">
        <f>'Transaction 9'!$C$39</f>
        <v>13.64</v>
      </c>
      <c r="O18" s="30">
        <f>'Transaction 9'!$C$40</f>
        <v>-8.39</v>
      </c>
      <c r="P18" s="30">
        <f>'Transaction 9'!$C$41</f>
        <v>-5.5</v>
      </c>
      <c r="Q18" s="21" t="str">
        <f>'Transaction 9'!B52</f>
        <v>Acquisition of Equity Stake (26%)</v>
      </c>
    </row>
    <row r="19" spans="1:17" s="74" customFormat="1" x14ac:dyDescent="0.3">
      <c r="A19" s="68">
        <f t="shared" si="0"/>
        <v>10</v>
      </c>
      <c r="B19" s="69">
        <f>'Transaction 10'!D10</f>
        <v>43991</v>
      </c>
      <c r="C19" s="70" t="str">
        <f>'Transaction 10'!D11</f>
        <v xml:space="preserve">	JANA Partners LLC</v>
      </c>
      <c r="D19" s="70" t="str">
        <f>'Transaction 10'!D12</f>
        <v xml:space="preserve">	Callaway Golf Company (NYSE:ELY)</v>
      </c>
      <c r="E19" s="71" t="s">
        <v>60</v>
      </c>
      <c r="F19" s="72">
        <f>'Transaction 10'!D16</f>
        <v>2326.38</v>
      </c>
      <c r="G19" s="72">
        <f>'Transaction 10'!D17</f>
        <v>856.71</v>
      </c>
      <c r="H19" s="72">
        <f>'Transaction 10'!D18</f>
        <v>1469.67</v>
      </c>
      <c r="I19" s="73"/>
      <c r="J19" s="73"/>
      <c r="K19" s="73"/>
      <c r="L19" s="73"/>
      <c r="M19" s="30">
        <f>'Transaction 10'!$C$38</f>
        <v>1627.14</v>
      </c>
      <c r="N19" s="30">
        <f>'Transaction 10'!$C$39</f>
        <v>181.57</v>
      </c>
      <c r="O19" s="30">
        <f>'Transaction 10'!$C$40</f>
        <v>59.66</v>
      </c>
      <c r="P19" s="30">
        <f>'Transaction 10'!$C$41</f>
        <v>117</v>
      </c>
      <c r="Q19" s="21" t="str">
        <f>'Transaction 10'!B52</f>
        <v>Acquisition of Equity Stake (6.34%)</v>
      </c>
    </row>
    <row r="20" spans="1:17" x14ac:dyDescent="0.3">
      <c r="B20" s="5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2" spans="1:17" x14ac:dyDescent="0.3">
      <c r="F22" s="34"/>
      <c r="G22" s="34"/>
      <c r="H22" s="34"/>
      <c r="I22" s="33"/>
      <c r="J22" s="33"/>
      <c r="K22" s="33"/>
      <c r="L22" s="33"/>
      <c r="M22" s="34"/>
      <c r="N22" s="34"/>
      <c r="O22" s="34"/>
      <c r="P22" s="34"/>
    </row>
    <row r="25" spans="1:17" x14ac:dyDescent="0.3">
      <c r="F25" s="30"/>
      <c r="G25" s="30"/>
      <c r="H25" s="30"/>
      <c r="I25" s="28"/>
      <c r="J25" s="28"/>
      <c r="K25" s="28"/>
      <c r="L25" s="28"/>
      <c r="M25" s="28"/>
      <c r="N25" s="28"/>
      <c r="O25" s="28"/>
      <c r="P25" s="28"/>
    </row>
    <row r="26" spans="1:17" x14ac:dyDescent="0.3">
      <c r="F26" s="30"/>
      <c r="G26" s="30"/>
      <c r="H26" s="30"/>
      <c r="I26" s="28"/>
      <c r="J26" s="28"/>
      <c r="K26" s="28"/>
      <c r="L26" s="28"/>
      <c r="M26" s="28"/>
      <c r="N26" s="28"/>
      <c r="O26" s="28"/>
      <c r="P26" s="28"/>
    </row>
    <row r="27" spans="1:17" x14ac:dyDescent="0.3">
      <c r="F27" s="30"/>
      <c r="G27" s="30"/>
      <c r="H27" s="30"/>
      <c r="I27" s="28"/>
      <c r="J27" s="28"/>
      <c r="K27" s="28"/>
      <c r="L27" s="28"/>
      <c r="M27" s="28"/>
      <c r="N27" s="28"/>
      <c r="O27" s="28"/>
      <c r="P27" s="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662-252A-470E-A12B-87D355E35C06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	Tech Data Corporation by Apollo Global Management, Inc. (NYSE:APO)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43782</v>
      </c>
    </row>
    <row r="11" spans="1:6" x14ac:dyDescent="0.3">
      <c r="B11" s="16" t="s">
        <v>20</v>
      </c>
      <c r="C11" s="45"/>
      <c r="D11" s="45" t="s">
        <v>61</v>
      </c>
    </row>
    <row r="12" spans="1:6" x14ac:dyDescent="0.3">
      <c r="B12" s="16" t="s">
        <v>21</v>
      </c>
      <c r="C12" s="45"/>
      <c r="D12" s="45" t="s">
        <v>75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5950.65</v>
      </c>
    </row>
    <row r="17" spans="2:4" x14ac:dyDescent="0.3">
      <c r="B17" s="47" t="s">
        <v>48</v>
      </c>
      <c r="C17" s="47"/>
      <c r="D17" s="56">
        <v>679.91</v>
      </c>
    </row>
    <row r="18" spans="2:4" x14ac:dyDescent="0.3">
      <c r="B18" s="16" t="s">
        <v>24</v>
      </c>
      <c r="D18" s="57">
        <f>+D16-D17</f>
        <v>5270.74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145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125.41</v>
      </c>
      <c r="D25" s="49">
        <f>+IF(ISERR($D$22/C25-1),"na",$D$22/C25-1)</f>
        <v>0.15620763894426282</v>
      </c>
    </row>
    <row r="26" spans="2:4" x14ac:dyDescent="0.3">
      <c r="B26" s="16" t="s">
        <v>77</v>
      </c>
      <c r="C26" s="54">
        <v>124.68</v>
      </c>
      <c r="D26" s="49">
        <f t="shared" ref="D26:D27" si="0">+IF(ISERR($D$22/C26-1),"na",$D$22/C26-1)</f>
        <v>0.16297722168752005</v>
      </c>
    </row>
    <row r="27" spans="2:4" x14ac:dyDescent="0.3">
      <c r="B27" s="16" t="s">
        <v>52</v>
      </c>
      <c r="C27" s="54">
        <v>109.49</v>
      </c>
      <c r="D27" s="49">
        <f t="shared" si="0"/>
        <v>0.32432185587724915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37082.11</v>
      </c>
      <c r="D38" s="67">
        <f>+IF(ISERR($D$16/C38),"N/A",$D$16/C38)</f>
        <v>0.16047226007365814</v>
      </c>
    </row>
    <row r="39" spans="2:4" x14ac:dyDescent="0.3">
      <c r="B39" s="16" t="s">
        <v>11</v>
      </c>
      <c r="C39" s="76">
        <v>818.62</v>
      </c>
      <c r="D39" s="67">
        <f>+IF(ISERR($D$16/C39),"N/A",$D$16/C39)</f>
        <v>7.2691236471134344</v>
      </c>
    </row>
    <row r="40" spans="2:4" x14ac:dyDescent="0.3">
      <c r="B40" s="16" t="s">
        <v>55</v>
      </c>
      <c r="C40" s="76">
        <v>342.22</v>
      </c>
      <c r="D40" s="67">
        <f>+IF(ISERR($D$18/C40),"N/A",$D$18/C40)</f>
        <v>15.401612997486994</v>
      </c>
    </row>
    <row r="41" spans="2:4" x14ac:dyDescent="0.3">
      <c r="B41" s="16" t="s">
        <v>44</v>
      </c>
      <c r="C41" s="76">
        <v>380.1</v>
      </c>
      <c r="D41" s="67">
        <f>+IF(ISERR($D$18/C41),"N/A",$D$18/C41)</f>
        <v>13.86671928439884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36998.42</v>
      </c>
      <c r="D45" s="67">
        <f>+IF(ISERR($D$16/C45),"N/A",$D$16/C45)</f>
        <v>0.16083524647809286</v>
      </c>
    </row>
    <row r="46" spans="2:4" x14ac:dyDescent="0.3">
      <c r="B46" s="16" t="s">
        <v>11</v>
      </c>
      <c r="C46" s="76">
        <v>847.54</v>
      </c>
      <c r="D46" s="67">
        <f>+IF(ISERR($D$16/C46),"N/A",$D$16/C46)</f>
        <v>7.0210845505816835</v>
      </c>
    </row>
    <row r="47" spans="2:4" x14ac:dyDescent="0.3">
      <c r="B47" s="16" t="s">
        <v>55</v>
      </c>
      <c r="C47" s="76">
        <v>374.5</v>
      </c>
      <c r="D47" s="67">
        <f>+IF(ISERR($D$18/C47),"N/A",$D$18/C47)</f>
        <v>14.07407209612817</v>
      </c>
    </row>
    <row r="48" spans="2:4" x14ac:dyDescent="0.3">
      <c r="B48" s="16" t="s">
        <v>44</v>
      </c>
      <c r="C48" s="76">
        <v>593.09</v>
      </c>
      <c r="D48" s="67">
        <f>+IF(ISERR($D$18/C48),"N/A",$D$18/C48)</f>
        <v>8.8869142963125309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F373-1A00-4AE0-B543-158234D712BB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Amplify Snack Brands, Inc. by The Hershey Company (NYSE:HSY)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43087</v>
      </c>
    </row>
    <row r="11" spans="1:6" x14ac:dyDescent="0.3">
      <c r="B11" s="16" t="s">
        <v>20</v>
      </c>
      <c r="C11" s="45"/>
      <c r="D11" s="45" t="s">
        <v>62</v>
      </c>
    </row>
    <row r="12" spans="1:6" x14ac:dyDescent="0.3">
      <c r="B12" s="16" t="s">
        <v>21</v>
      </c>
      <c r="C12" s="45"/>
      <c r="D12" s="45" t="s">
        <v>63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1527.3</v>
      </c>
    </row>
    <row r="17" spans="2:4" x14ac:dyDescent="0.3">
      <c r="B17" s="47" t="s">
        <v>48</v>
      </c>
      <c r="C17" s="47"/>
      <c r="D17" s="56">
        <v>582.15</v>
      </c>
    </row>
    <row r="18" spans="2:4" x14ac:dyDescent="0.3">
      <c r="B18" s="16" t="s">
        <v>24</v>
      </c>
      <c r="D18" s="57">
        <f>+D16-D17</f>
        <v>945.15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12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7</v>
      </c>
      <c r="D25" s="49">
        <f>+IF(ISERR($D$22/C25-1),"na",$D$22/C25-1)</f>
        <v>0.71428571428571419</v>
      </c>
    </row>
    <row r="26" spans="2:4" x14ac:dyDescent="0.3">
      <c r="B26" s="16" t="s">
        <v>77</v>
      </c>
      <c r="C26" s="54">
        <v>6.48</v>
      </c>
      <c r="D26" s="49">
        <f t="shared" ref="D26:D27" si="0">+IF(ISERR($D$22/C26-1),"na",$D$22/C26-1)</f>
        <v>0.85185185185185164</v>
      </c>
    </row>
    <row r="27" spans="2:4" x14ac:dyDescent="0.3">
      <c r="B27" s="16" t="s">
        <v>52</v>
      </c>
      <c r="C27" s="54">
        <v>5.59</v>
      </c>
      <c r="D27" s="49">
        <f t="shared" si="0"/>
        <v>1.1466905187835419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371.67</v>
      </c>
      <c r="D38" s="67">
        <f>+IF(ISERR($D$16/C38),"N/A",$D$16/C38)</f>
        <v>4.1092904996367743</v>
      </c>
    </row>
    <row r="39" spans="2:4" x14ac:dyDescent="0.3">
      <c r="B39" s="16" t="s">
        <v>11</v>
      </c>
      <c r="C39" s="76">
        <v>82.45</v>
      </c>
      <c r="D39" s="67">
        <f>+IF(ISERR($D$16/C39),"N/A",$D$16/C39)</f>
        <v>18.52395391146149</v>
      </c>
    </row>
    <row r="40" spans="2:4" x14ac:dyDescent="0.3">
      <c r="B40" s="16" t="s">
        <v>55</v>
      </c>
      <c r="C40" s="76">
        <v>10.9</v>
      </c>
      <c r="D40" s="67">
        <f>+IF(ISERR($D$18/C40),"N/A",$D$18/C40)</f>
        <v>86.711009174311926</v>
      </c>
    </row>
    <row r="41" spans="2:4" x14ac:dyDescent="0.3">
      <c r="B41" s="16" t="s">
        <v>44</v>
      </c>
      <c r="C41" s="76">
        <v>18</v>
      </c>
      <c r="D41" s="67">
        <f>+IF(ISERR($D$18/C41),"N/A",$D$18/C41)</f>
        <v>52.508333333333333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C25A-C450-43DF-BF1B-9BB5A201A3E4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Nutrisystem, Inc. by Tivity Health, Inc. (NasdaqGS:TVTY)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43444</v>
      </c>
    </row>
    <row r="11" spans="1:6" x14ac:dyDescent="0.3">
      <c r="B11" s="16" t="s">
        <v>20</v>
      </c>
      <c r="C11" s="45"/>
      <c r="D11" s="45" t="s">
        <v>64</v>
      </c>
    </row>
    <row r="12" spans="1:6" x14ac:dyDescent="0.3">
      <c r="B12" s="16" t="s">
        <v>21</v>
      </c>
      <c r="C12" s="45"/>
      <c r="D12" s="45" t="s">
        <v>79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1340.68</v>
      </c>
    </row>
    <row r="17" spans="2:4" x14ac:dyDescent="0.3">
      <c r="B17" s="47" t="s">
        <v>48</v>
      </c>
      <c r="C17" s="47"/>
      <c r="D17" s="66">
        <v>-92.55</v>
      </c>
    </row>
    <row r="18" spans="2:4" x14ac:dyDescent="0.3">
      <c r="B18" s="16" t="s">
        <v>24</v>
      </c>
      <c r="D18" s="57">
        <f>+D16-D17</f>
        <v>1433.23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47.44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34.200000000000003</v>
      </c>
      <c r="D25" s="49">
        <f>+IF(ISERR($D$22/C25-1),"na",$D$22/C25-1)</f>
        <v>0.38713450292397633</v>
      </c>
    </row>
    <row r="26" spans="2:4" x14ac:dyDescent="0.3">
      <c r="B26" s="16" t="s">
        <v>77</v>
      </c>
      <c r="C26" s="54">
        <v>36.700000000000003</v>
      </c>
      <c r="D26" s="49">
        <f t="shared" ref="D26:D27" si="0">+IF(ISERR($D$22/C26-1),"na",$D$22/C26-1)</f>
        <v>0.29264305177111694</v>
      </c>
    </row>
    <row r="27" spans="2:4" x14ac:dyDescent="0.3">
      <c r="B27" s="16" t="s">
        <v>52</v>
      </c>
      <c r="C27" s="54">
        <v>37.07</v>
      </c>
      <c r="D27" s="49">
        <f t="shared" si="0"/>
        <v>0.27974103048287025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f>1140.15/1428.36</f>
        <v>0.79822313702427972</v>
      </c>
    </row>
    <row r="32" spans="2:4" x14ac:dyDescent="0.3">
      <c r="B32" s="16" t="s">
        <v>32</v>
      </c>
      <c r="C32" s="17"/>
      <c r="D32" s="58">
        <f>288.2/1428.36</f>
        <v>0.20176986193956706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692.73</v>
      </c>
      <c r="D38" s="67">
        <f>+IF(ISERR($D$16/C38),"N/A",$D$16/C38)</f>
        <v>1.9353572098797511</v>
      </c>
    </row>
    <row r="39" spans="2:4" x14ac:dyDescent="0.3">
      <c r="B39" s="16" t="s">
        <v>11</v>
      </c>
      <c r="C39" s="76">
        <v>88.35</v>
      </c>
      <c r="D39" s="67">
        <f>+IF(ISERR($D$16/C39),"N/A",$D$16/C39)</f>
        <v>15.174646293152238</v>
      </c>
    </row>
    <row r="40" spans="2:4" x14ac:dyDescent="0.3">
      <c r="B40" s="16" t="s">
        <v>55</v>
      </c>
      <c r="C40" s="76">
        <v>55.42</v>
      </c>
      <c r="D40" s="67">
        <f>+IF(ISERR($D$18/C40),"N/A",$D$18/C40)</f>
        <v>25.86124142908697</v>
      </c>
    </row>
    <row r="41" spans="2:4" x14ac:dyDescent="0.3">
      <c r="B41" s="16" t="s">
        <v>44</v>
      </c>
      <c r="C41" s="76">
        <v>79.91</v>
      </c>
      <c r="D41" s="67">
        <f>+IF(ISERR($D$18/C41),"N/A",$D$18/C41)</f>
        <v>17.935552496558628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5E6B-A5F1-48FE-8ED1-8A737E7FC087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Monotype Imaging Holdings Inc. by HGGC, LLC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43672</v>
      </c>
    </row>
    <row r="11" spans="1:6" x14ac:dyDescent="0.3">
      <c r="B11" s="16" t="s">
        <v>20</v>
      </c>
      <c r="C11" s="45"/>
      <c r="D11" s="45" t="s">
        <v>65</v>
      </c>
    </row>
    <row r="12" spans="1:6" x14ac:dyDescent="0.3">
      <c r="B12" s="16" t="s">
        <v>21</v>
      </c>
      <c r="C12" s="45"/>
      <c r="D12" s="45" t="s">
        <v>66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858.28</v>
      </c>
    </row>
    <row r="17" spans="2:4" x14ac:dyDescent="0.3">
      <c r="B17" s="47" t="s">
        <v>48</v>
      </c>
      <c r="C17" s="47"/>
      <c r="D17" s="66">
        <v>32.99</v>
      </c>
    </row>
    <row r="18" spans="2:4" x14ac:dyDescent="0.3">
      <c r="B18" s="16" t="s">
        <v>24</v>
      </c>
      <c r="D18" s="57">
        <f>+D16-D17</f>
        <v>825.29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19.850000000000001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16.16</v>
      </c>
      <c r="D25" s="49">
        <f>+IF(ISERR($D$22/C25-1),"na",$D$22/C25-1)</f>
        <v>0.22834158415841599</v>
      </c>
    </row>
    <row r="26" spans="2:4" x14ac:dyDescent="0.3">
      <c r="B26" s="16" t="s">
        <v>77</v>
      </c>
      <c r="C26" s="54">
        <v>16.73</v>
      </c>
      <c r="D26" s="49">
        <f t="shared" ref="D26:D27" si="0">+IF(ISERR($D$22/C26-1),"na",$D$22/C26-1)</f>
        <v>0.18649133293484765</v>
      </c>
    </row>
    <row r="27" spans="2:4" x14ac:dyDescent="0.3">
      <c r="B27" s="16" t="s">
        <v>52</v>
      </c>
      <c r="C27" s="54">
        <v>16.78</v>
      </c>
      <c r="D27" s="49">
        <f t="shared" si="0"/>
        <v>0.18295589988081051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243.96</v>
      </c>
      <c r="D38" s="67">
        <f>+IF(ISERR($D$16/C38),"N/A",$D$16/C38)</f>
        <v>3.5181177242170847</v>
      </c>
    </row>
    <row r="39" spans="2:4" x14ac:dyDescent="0.3">
      <c r="B39" s="16" t="s">
        <v>11</v>
      </c>
      <c r="C39" s="76">
        <v>59.45</v>
      </c>
      <c r="D39" s="67">
        <f>+IF(ISERR($D$16/C39),"N/A",$D$16/C39)</f>
        <v>14.437005887300252</v>
      </c>
    </row>
    <row r="40" spans="2:4" x14ac:dyDescent="0.3">
      <c r="B40" s="16" t="s">
        <v>55</v>
      </c>
      <c r="C40" s="76">
        <v>24.59</v>
      </c>
      <c r="D40" s="67">
        <f>+IF(ISERR($D$18/C40),"N/A",$D$18/C40)</f>
        <v>33.562017080113868</v>
      </c>
    </row>
    <row r="41" spans="2:4" x14ac:dyDescent="0.3">
      <c r="B41" s="16" t="s">
        <v>44</v>
      </c>
      <c r="C41" s="76">
        <v>36.6</v>
      </c>
      <c r="D41" s="67">
        <f>+IF(ISERR($D$18/C41),"N/A",$D$18/C41)</f>
        <v>22.548907103825133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5AA9-57C3-4EEA-812D-44395711F42E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Barnes &amp; Noble, Inc. by Elliott Management Corporation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43623</v>
      </c>
    </row>
    <row r="11" spans="1:6" x14ac:dyDescent="0.3">
      <c r="B11" s="16" t="s">
        <v>20</v>
      </c>
      <c r="C11" s="45"/>
      <c r="D11" s="45" t="s">
        <v>67</v>
      </c>
    </row>
    <row r="12" spans="1:6" x14ac:dyDescent="0.3">
      <c r="B12" s="16" t="s">
        <v>21</v>
      </c>
      <c r="C12" s="45"/>
      <c r="D12" s="45" t="s">
        <v>80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684.79</v>
      </c>
    </row>
    <row r="17" spans="2:4" x14ac:dyDescent="0.3">
      <c r="B17" s="47" t="s">
        <v>48</v>
      </c>
      <c r="C17" s="47"/>
      <c r="D17" s="66">
        <v>194.36</v>
      </c>
    </row>
    <row r="18" spans="2:4" x14ac:dyDescent="0.3">
      <c r="B18" s="16" t="s">
        <v>24</v>
      </c>
      <c r="D18" s="57">
        <f>+D16-D17</f>
        <v>490.42999999999995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6.5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5.96</v>
      </c>
      <c r="D25" s="49">
        <f>+IF(ISERR($D$22/C25-1),"na",$D$22/C25-1)</f>
        <v>9.060402684563762E-2</v>
      </c>
    </row>
    <row r="26" spans="2:4" x14ac:dyDescent="0.3">
      <c r="B26" s="16" t="s">
        <v>77</v>
      </c>
      <c r="C26" s="54">
        <v>4.3899999999999997</v>
      </c>
      <c r="D26" s="49">
        <f t="shared" ref="D26:D27" si="0">+IF(ISERR($D$22/C26-1),"na",$D$22/C26-1)</f>
        <v>0.48063781321184518</v>
      </c>
    </row>
    <row r="27" spans="2:4" x14ac:dyDescent="0.3">
      <c r="B27" s="16" t="s">
        <v>52</v>
      </c>
      <c r="C27" s="54">
        <v>5.14</v>
      </c>
      <c r="D27" s="49">
        <f t="shared" si="0"/>
        <v>0.26459143968871612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3552.75</v>
      </c>
      <c r="D38" s="67">
        <f>+IF(ISERR($D$16/C38),"N/A",$D$16/C38)</f>
        <v>0.19274927872774611</v>
      </c>
    </row>
    <row r="39" spans="2:4" x14ac:dyDescent="0.3">
      <c r="B39" s="16" t="s">
        <v>11</v>
      </c>
      <c r="C39" s="76">
        <v>112.87</v>
      </c>
      <c r="D39" s="67">
        <f>+IF(ISERR($D$16/C39),"N/A",$D$16/C39)</f>
        <v>6.0670683086736945</v>
      </c>
    </row>
    <row r="40" spans="2:4" x14ac:dyDescent="0.3">
      <c r="B40" s="16" t="s">
        <v>55</v>
      </c>
      <c r="C40" s="76">
        <v>3.67</v>
      </c>
      <c r="D40" s="67">
        <f>+IF(ISERR($D$18/C40),"N/A",$D$18/C40)</f>
        <v>133.63215258855584</v>
      </c>
    </row>
    <row r="41" spans="2:4" x14ac:dyDescent="0.3">
      <c r="B41" s="16" t="s">
        <v>44</v>
      </c>
      <c r="C41" s="76">
        <v>106</v>
      </c>
      <c r="D41" s="67">
        <f>+IF(ISERR($D$18/C41),"N/A",$D$18/C41)</f>
        <v>4.6266981132075466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442B-87E8-4564-A71C-6FBEDB9F58BC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The Finish Line, Inc. by 	JD Sports Fashion plc (LSE:JD.)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43185</v>
      </c>
    </row>
    <row r="11" spans="1:6" x14ac:dyDescent="0.3">
      <c r="B11" s="16" t="s">
        <v>20</v>
      </c>
      <c r="C11" s="45"/>
      <c r="D11" s="45" t="s">
        <v>68</v>
      </c>
    </row>
    <row r="12" spans="1:6" x14ac:dyDescent="0.3">
      <c r="B12" s="16" t="s">
        <v>21</v>
      </c>
      <c r="C12" s="45"/>
      <c r="D12" s="45" t="s">
        <v>69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464.45</v>
      </c>
    </row>
    <row r="17" spans="2:4" x14ac:dyDescent="0.3">
      <c r="B17" s="47" t="s">
        <v>48</v>
      </c>
      <c r="C17" s="47"/>
      <c r="D17" s="66">
        <v>-93.39</v>
      </c>
    </row>
    <row r="18" spans="2:4" x14ac:dyDescent="0.3">
      <c r="B18" s="16" t="s">
        <v>24</v>
      </c>
      <c r="D18" s="57">
        <f>+D16-D17</f>
        <v>557.84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13.5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10.55</v>
      </c>
      <c r="D25" s="49">
        <f>+IF(ISERR($D$22/C25-1),"na",$D$22/C25-1)</f>
        <v>0.27962085308056861</v>
      </c>
    </row>
    <row r="26" spans="2:4" x14ac:dyDescent="0.3">
      <c r="B26" s="16" t="s">
        <v>77</v>
      </c>
      <c r="C26" s="54">
        <v>10.36</v>
      </c>
      <c r="D26" s="49">
        <f t="shared" ref="D26:D27" si="0">+IF(ISERR($D$22/C26-1),"na",$D$22/C26-1)</f>
        <v>0.30308880308880326</v>
      </c>
    </row>
    <row r="27" spans="2:4" x14ac:dyDescent="0.3">
      <c r="B27" s="16" t="s">
        <v>52</v>
      </c>
      <c r="C27" s="54">
        <v>10.48</v>
      </c>
      <c r="D27" s="49">
        <f t="shared" si="0"/>
        <v>0.28816793893129766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1838.96</v>
      </c>
      <c r="D38" s="67">
        <f>+IF(ISERR($D$16/C38),"N/A",$D$16/C38)</f>
        <v>0.25256123026058208</v>
      </c>
    </row>
    <row r="39" spans="2:4" x14ac:dyDescent="0.3">
      <c r="B39" s="16" t="s">
        <v>11</v>
      </c>
      <c r="C39" s="76">
        <v>80.48</v>
      </c>
      <c r="D39" s="67">
        <f>+IF(ISERR($D$16/C39),"N/A",$D$16/C39)</f>
        <v>5.7709990059642147</v>
      </c>
    </row>
    <row r="40" spans="2:4" x14ac:dyDescent="0.3">
      <c r="B40" s="16" t="s">
        <v>55</v>
      </c>
      <c r="C40" s="76">
        <v>14.47</v>
      </c>
      <c r="D40" s="67">
        <f>+IF(ISERR($D$18/C40),"N/A",$D$18/C40)</f>
        <v>38.551485832757429</v>
      </c>
    </row>
    <row r="41" spans="2:4" x14ac:dyDescent="0.3">
      <c r="B41" s="16" t="s">
        <v>44</v>
      </c>
      <c r="C41" s="76">
        <v>77.7</v>
      </c>
      <c r="D41" s="67">
        <f>+IF(ISERR($D$18/C41),"N/A",$D$18/C41)</f>
        <v>7.1794079794079799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9F7B-D31C-47E3-8C35-F18DDBF0480C}">
  <dimension ref="A1:F7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17</v>
      </c>
      <c r="B1" s="11"/>
      <c r="C1" s="11"/>
      <c r="D1" s="11"/>
      <c r="E1" s="59"/>
      <c r="F1" s="61"/>
    </row>
    <row r="2" spans="1:6" s="2" customFormat="1" ht="18" x14ac:dyDescent="0.3">
      <c r="A2" s="13" t="str">
        <f>"Acquisition of "&amp;D12&amp;" by "&amp;D11</f>
        <v>Acquisition of 	Hudson's Bay Company by 	The Catalyst Capital Group Inc.</v>
      </c>
      <c r="B2" s="13"/>
      <c r="C2" s="13"/>
      <c r="D2" s="13"/>
      <c r="E2" s="60"/>
      <c r="F2" s="62"/>
    </row>
    <row r="3" spans="1:6" s="12" customFormat="1" x14ac:dyDescent="0.25">
      <c r="A3" s="36" t="s">
        <v>76</v>
      </c>
      <c r="B3" s="15"/>
      <c r="C3" s="15"/>
      <c r="D3" s="14"/>
      <c r="E3" s="59"/>
      <c r="F3" s="61"/>
    </row>
    <row r="6" spans="1:6" x14ac:dyDescent="0.3">
      <c r="B6" s="37" t="s">
        <v>28</v>
      </c>
      <c r="C6" s="37"/>
      <c r="D6" s="14"/>
    </row>
    <row r="8" spans="1:6" x14ac:dyDescent="0.3">
      <c r="B8" s="38" t="s">
        <v>27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46</v>
      </c>
      <c r="C10" s="53"/>
      <c r="D10" s="53">
        <v>43668</v>
      </c>
    </row>
    <row r="11" spans="1:6" x14ac:dyDescent="0.3">
      <c r="B11" s="16" t="s">
        <v>20</v>
      </c>
      <c r="C11" s="45"/>
      <c r="D11" s="45" t="s">
        <v>70</v>
      </c>
    </row>
    <row r="12" spans="1:6" x14ac:dyDescent="0.3">
      <c r="B12" s="16" t="s">
        <v>21</v>
      </c>
      <c r="C12" s="45"/>
      <c r="D12" s="45" t="s">
        <v>81</v>
      </c>
    </row>
    <row r="14" spans="1:6" x14ac:dyDescent="0.3">
      <c r="B14" s="38" t="s">
        <v>29</v>
      </c>
      <c r="C14" s="38"/>
      <c r="D14" s="38"/>
    </row>
    <row r="16" spans="1:6" x14ac:dyDescent="0.3">
      <c r="B16" s="17" t="s">
        <v>47</v>
      </c>
      <c r="D16" s="55">
        <v>8455.01</v>
      </c>
    </row>
    <row r="17" spans="2:4" x14ac:dyDescent="0.3">
      <c r="B17" s="47" t="s">
        <v>48</v>
      </c>
      <c r="C17" s="47"/>
      <c r="D17" s="66">
        <v>6594</v>
      </c>
    </row>
    <row r="18" spans="2:4" x14ac:dyDescent="0.3">
      <c r="B18" s="16" t="s">
        <v>24</v>
      </c>
      <c r="D18" s="57">
        <f>+D16-D17</f>
        <v>1861.0100000000002</v>
      </c>
    </row>
    <row r="20" spans="2:4" x14ac:dyDescent="0.3">
      <c r="B20" s="38" t="s">
        <v>33</v>
      </c>
      <c r="C20" s="38"/>
      <c r="D20" s="38"/>
    </row>
    <row r="22" spans="2:4" x14ac:dyDescent="0.3">
      <c r="B22" s="16" t="s">
        <v>49</v>
      </c>
      <c r="D22" s="54">
        <v>10.11</v>
      </c>
    </row>
    <row r="24" spans="2:4" x14ac:dyDescent="0.3">
      <c r="B24" s="17" t="s">
        <v>50</v>
      </c>
      <c r="C24" s="48" t="s">
        <v>9</v>
      </c>
      <c r="D24" s="48" t="s">
        <v>53</v>
      </c>
    </row>
    <row r="25" spans="2:4" x14ac:dyDescent="0.3">
      <c r="B25" s="16" t="s">
        <v>51</v>
      </c>
      <c r="C25" s="54">
        <v>9.91</v>
      </c>
      <c r="D25" s="49">
        <f>+IF(ISERR($D$22/C25-1),"na",$D$22/C25-1)</f>
        <v>2.0181634712411523E-2</v>
      </c>
    </row>
    <row r="26" spans="2:4" x14ac:dyDescent="0.3">
      <c r="B26" s="16" t="s">
        <v>77</v>
      </c>
      <c r="C26" s="54">
        <v>10.08</v>
      </c>
      <c r="D26" s="49">
        <f t="shared" ref="D26:D27" si="0">+IF(ISERR($D$22/C26-1),"na",$D$22/C26-1)</f>
        <v>2.9761904761904656E-3</v>
      </c>
    </row>
    <row r="27" spans="2:4" x14ac:dyDescent="0.3">
      <c r="B27" s="16" t="s">
        <v>52</v>
      </c>
      <c r="C27" s="54">
        <v>9.73</v>
      </c>
      <c r="D27" s="49">
        <f t="shared" si="0"/>
        <v>3.9054470709146916E-2</v>
      </c>
    </row>
    <row r="29" spans="2:4" x14ac:dyDescent="0.3">
      <c r="B29" s="38" t="s">
        <v>34</v>
      </c>
      <c r="C29" s="38"/>
      <c r="D29" s="38"/>
    </row>
    <row r="30" spans="2:4" ht="3.95" customHeight="1" x14ac:dyDescent="0.3"/>
    <row r="31" spans="2:4" x14ac:dyDescent="0.3">
      <c r="B31" s="16" t="s">
        <v>31</v>
      </c>
      <c r="C31" s="17"/>
      <c r="D31" s="58">
        <v>1</v>
      </c>
    </row>
    <row r="32" spans="2:4" x14ac:dyDescent="0.3">
      <c r="B32" s="16" t="s">
        <v>32</v>
      </c>
      <c r="C32" s="17"/>
      <c r="D32" s="58">
        <v>0</v>
      </c>
    </row>
    <row r="33" spans="2:4" x14ac:dyDescent="0.3">
      <c r="D33" s="44"/>
    </row>
    <row r="34" spans="2:4" x14ac:dyDescent="0.3">
      <c r="B34" s="38" t="s">
        <v>30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23</v>
      </c>
      <c r="D36" s="44"/>
    </row>
    <row r="37" spans="2:4" x14ac:dyDescent="0.3">
      <c r="B37" s="17"/>
      <c r="C37" s="48" t="s">
        <v>56</v>
      </c>
      <c r="D37" s="48" t="s">
        <v>57</v>
      </c>
    </row>
    <row r="38" spans="2:4" x14ac:dyDescent="0.3">
      <c r="B38" s="16" t="s">
        <v>15</v>
      </c>
      <c r="C38" s="76">
        <v>9377</v>
      </c>
      <c r="D38" s="67">
        <f>+IF(ISERR($D$16/C38),"N/A",$D$16/C38)</f>
        <v>0.90167537591980385</v>
      </c>
    </row>
    <row r="39" spans="2:4" x14ac:dyDescent="0.3">
      <c r="B39" s="16" t="s">
        <v>11</v>
      </c>
      <c r="C39" s="76">
        <v>419</v>
      </c>
      <c r="D39" s="67">
        <f>+IF(ISERR($D$16/C39),"N/A",$D$16/C39)</f>
        <v>20.179021479713604</v>
      </c>
    </row>
    <row r="40" spans="2:4" x14ac:dyDescent="0.3">
      <c r="B40" s="16" t="s">
        <v>55</v>
      </c>
      <c r="C40" s="76">
        <v>-571</v>
      </c>
      <c r="D40" s="67">
        <f>+IF(ISERR($D$18/C40),"N/A",$D$18/C40)</f>
        <v>-3.2592119089316993</v>
      </c>
    </row>
    <row r="41" spans="2:4" x14ac:dyDescent="0.3">
      <c r="B41" s="16" t="s">
        <v>44</v>
      </c>
      <c r="C41" s="76">
        <v>-475</v>
      </c>
      <c r="D41" s="67">
        <f>+IF(ISERR($D$18/C41),"N/A",$D$18/C41)</f>
        <v>-3.9179157894736845</v>
      </c>
    </row>
    <row r="42" spans="2:4" x14ac:dyDescent="0.3">
      <c r="D42" s="44"/>
    </row>
    <row r="43" spans="2:4" x14ac:dyDescent="0.3">
      <c r="B43" s="17" t="s">
        <v>58</v>
      </c>
      <c r="D43" s="44"/>
    </row>
    <row r="44" spans="2:4" x14ac:dyDescent="0.3">
      <c r="B44" s="17"/>
      <c r="C44" s="48" t="s">
        <v>56</v>
      </c>
      <c r="D44" s="48" t="s">
        <v>57</v>
      </c>
    </row>
    <row r="45" spans="2:4" x14ac:dyDescent="0.3">
      <c r="B45" s="16" t="s">
        <v>15</v>
      </c>
      <c r="C45" s="76">
        <v>0</v>
      </c>
      <c r="D45" s="67" t="str">
        <f>+IF(ISERR($D$16/C45),"N/A",$D$16/C45)</f>
        <v>N/A</v>
      </c>
    </row>
    <row r="46" spans="2:4" x14ac:dyDescent="0.3">
      <c r="B46" s="16" t="s">
        <v>11</v>
      </c>
      <c r="C46" s="76">
        <v>0</v>
      </c>
      <c r="D46" s="67" t="str">
        <f>+IF(ISERR($D$16/C46),"N/A",$D$16/C46)</f>
        <v>N/A</v>
      </c>
    </row>
    <row r="47" spans="2:4" x14ac:dyDescent="0.3">
      <c r="B47" s="16" t="s">
        <v>55</v>
      </c>
      <c r="C47" s="76">
        <v>0</v>
      </c>
      <c r="D47" s="67" t="str">
        <f>+IF(ISERR($D$18/C47),"N/A",$D$18/C47)</f>
        <v>N/A</v>
      </c>
    </row>
    <row r="48" spans="2:4" x14ac:dyDescent="0.3">
      <c r="B48" s="16" t="s">
        <v>44</v>
      </c>
      <c r="C48" s="76">
        <v>0</v>
      </c>
      <c r="D48" s="67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59</v>
      </c>
      <c r="C50" s="38"/>
      <c r="D50" s="38"/>
    </row>
    <row r="51" spans="2:4" ht="5.25" customHeight="1" x14ac:dyDescent="0.3">
      <c r="D51" s="44"/>
    </row>
    <row r="52" spans="2:4" x14ac:dyDescent="0.3">
      <c r="B52" s="63" t="s">
        <v>84</v>
      </c>
      <c r="C52" s="63"/>
      <c r="D52" s="64"/>
    </row>
    <row r="53" spans="2:4" x14ac:dyDescent="0.3">
      <c r="B53" s="63"/>
      <c r="C53" s="63"/>
      <c r="D53" s="64"/>
    </row>
    <row r="54" spans="2:4" x14ac:dyDescent="0.3">
      <c r="B54" s="63"/>
      <c r="C54" s="63"/>
      <c r="D54" s="64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Precedent M&amp;A Transactions</vt:lpstr>
      <vt:lpstr>Transaction 1</vt:lpstr>
      <vt:lpstr>Transaction 2</vt:lpstr>
      <vt:lpstr>Transaction 3</vt:lpstr>
      <vt:lpstr>Transaction 4</vt:lpstr>
      <vt:lpstr>Transaction 5</vt:lpstr>
      <vt:lpstr>Transaction 6</vt:lpstr>
      <vt:lpstr>Transaction 7</vt:lpstr>
      <vt:lpstr>Transaction 8</vt:lpstr>
      <vt:lpstr>Transaction 9</vt:lpstr>
      <vt:lpstr>Transaction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Gill</cp:lastModifiedBy>
  <cp:revision/>
  <dcterms:created xsi:type="dcterms:W3CDTF">1899-12-30T07:00:00Z</dcterms:created>
  <dcterms:modified xsi:type="dcterms:W3CDTF">2022-04-21T00:07:42Z</dcterms:modified>
  <cp:category/>
  <cp:contentStatus/>
  <dc:language/>
  <cp:version/>
</cp:coreProperties>
</file>