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<sst xmlns="http://schemas.openxmlformats.org/spreadsheetml/2006/main" count="17" uniqueCount="16">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</sst>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1296749131"/>
        <c:axId val="2041620353"/>
      </c:lineChart>
      <c:catAx>
        <c:axId val="1296749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620353"/>
      </c:catAx>
      <c:valAx>
        <c:axId val="2041620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749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Price of next 30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Sheet1!$C$253:$C$283</c:f>
              <c:numCache/>
            </c:numRef>
          </c:val>
          <c:smooth val="0"/>
        </c:ser>
        <c:axId val="275575373"/>
        <c:axId val="831930266"/>
      </c:lineChart>
      <c:catAx>
        <c:axId val="275575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930266"/>
      </c:catAx>
      <c:valAx>
        <c:axId val="831930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575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252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IFERROR(__xludf.DUMMYFUNCTION("GOOGLEFINANCE(""TSLA"",""price"",DATE(2021,8,3),Date(2022,8,3))"),"Date")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IFERROR(__xludf.DUMMYFUNCTION("""COMPUTED_VALUE"""),44411.66666666667)</f>
        <v>44411.66667</v>
      </c>
      <c r="B2" s="2">
        <f>IFERROR(__xludf.DUMMYFUNCTION("""COMPUTED_VALUE"""),709.74)</f>
        <v>709.74</v>
      </c>
      <c r="C2" s="3">
        <v>655.591049701014</v>
      </c>
    </row>
    <row r="3">
      <c r="A3" s="1">
        <f>IFERROR(__xludf.DUMMYFUNCTION("""COMPUTED_VALUE"""),44412.66666666667)</f>
        <v>44412.66667</v>
      </c>
      <c r="B3" s="2">
        <f>IFERROR(__xludf.DUMMYFUNCTION("""COMPUTED_VALUE"""),710.92)</f>
        <v>710.92</v>
      </c>
      <c r="C3" s="3">
        <v>659.305330449483</v>
      </c>
    </row>
    <row r="4">
      <c r="A4" s="1">
        <f>IFERROR(__xludf.DUMMYFUNCTION("""COMPUTED_VALUE"""),44413.66666666667)</f>
        <v>44413.66667</v>
      </c>
      <c r="B4" s="2">
        <f>IFERROR(__xludf.DUMMYFUNCTION("""COMPUTED_VALUE"""),714.63)</f>
        <v>714.63</v>
      </c>
      <c r="C4" s="3">
        <v>656.466378498056</v>
      </c>
    </row>
    <row r="5">
      <c r="A5" s="1">
        <f>IFERROR(__xludf.DUMMYFUNCTION("""COMPUTED_VALUE"""),44414.66666666667)</f>
        <v>44414.66667</v>
      </c>
      <c r="B5" s="2">
        <f>IFERROR(__xludf.DUMMYFUNCTION("""COMPUTED_VALUE"""),699.1)</f>
        <v>699.1</v>
      </c>
      <c r="C5" s="3">
        <v>656.703311846917</v>
      </c>
    </row>
    <row r="6">
      <c r="A6" s="1">
        <f>IFERROR(__xludf.DUMMYFUNCTION("""COMPUTED_VALUE"""),44417.66666666667)</f>
        <v>44417.66667</v>
      </c>
      <c r="B6" s="2">
        <f>IFERROR(__xludf.DUMMYFUNCTION("""COMPUTED_VALUE"""),713.76)</f>
        <v>713.76</v>
      </c>
      <c r="C6" s="3">
        <v>684.634745545399</v>
      </c>
    </row>
    <row r="7">
      <c r="A7" s="1">
        <f>IFERROR(__xludf.DUMMYFUNCTION("""COMPUTED_VALUE"""),44418.66666666667)</f>
        <v>44418.66667</v>
      </c>
      <c r="B7" s="2">
        <f>IFERROR(__xludf.DUMMYFUNCTION("""COMPUTED_VALUE"""),709.99)</f>
        <v>709.99</v>
      </c>
      <c r="C7" s="3">
        <v>680.176162361711</v>
      </c>
    </row>
    <row r="8">
      <c r="A8" s="1">
        <f>IFERROR(__xludf.DUMMYFUNCTION("""COMPUTED_VALUE"""),44419.66666666667)</f>
        <v>44419.66667</v>
      </c>
      <c r="B8" s="2">
        <f>IFERROR(__xludf.DUMMYFUNCTION("""COMPUTED_VALUE"""),707.82)</f>
        <v>707.82</v>
      </c>
      <c r="C8" s="3">
        <v>683.890443110204</v>
      </c>
    </row>
    <row r="9">
      <c r="A9" s="1">
        <f>IFERROR(__xludf.DUMMYFUNCTION("""COMPUTED_VALUE"""),44420.66666666667)</f>
        <v>44420.66667</v>
      </c>
      <c r="B9" s="2">
        <f>IFERROR(__xludf.DUMMYFUNCTION("""COMPUTED_VALUE"""),722.25)</f>
        <v>722.25</v>
      </c>
      <c r="C9" s="3">
        <v>681.051491158757</v>
      </c>
    </row>
    <row r="10">
      <c r="A10" s="1">
        <f>IFERROR(__xludf.DUMMYFUNCTION("""COMPUTED_VALUE"""),44421.66666666667)</f>
        <v>44421.66667</v>
      </c>
      <c r="B10" s="2">
        <f>IFERROR(__xludf.DUMMYFUNCTION("""COMPUTED_VALUE"""),717.17)</f>
        <v>717.17</v>
      </c>
      <c r="C10" s="3">
        <v>681.288424507642</v>
      </c>
    </row>
    <row r="11">
      <c r="A11" s="1">
        <f>IFERROR(__xludf.DUMMYFUNCTION("""COMPUTED_VALUE"""),44424.66666666667)</f>
        <v>44424.66667</v>
      </c>
      <c r="B11" s="2">
        <f>IFERROR(__xludf.DUMMYFUNCTION("""COMPUTED_VALUE"""),686.17)</f>
        <v>686.17</v>
      </c>
      <c r="C11" s="3">
        <v>709.219858301439</v>
      </c>
    </row>
    <row r="12">
      <c r="A12" s="1">
        <f>IFERROR(__xludf.DUMMYFUNCTION("""COMPUTED_VALUE"""),44425.66666666667)</f>
        <v>44425.66667</v>
      </c>
      <c r="B12" s="2">
        <f>IFERROR(__xludf.DUMMYFUNCTION("""COMPUTED_VALUE"""),665.71)</f>
        <v>665.71</v>
      </c>
      <c r="C12" s="3">
        <v>704.761275149534</v>
      </c>
    </row>
    <row r="13">
      <c r="A13" s="1">
        <f>IFERROR(__xludf.DUMMYFUNCTION("""COMPUTED_VALUE"""),44426.66666666667)</f>
        <v>44426.66667</v>
      </c>
      <c r="B13" s="2">
        <f>IFERROR(__xludf.DUMMYFUNCTION("""COMPUTED_VALUE"""),688.99)</f>
        <v>688.99</v>
      </c>
      <c r="C13" s="3">
        <v>708.475555929803</v>
      </c>
    </row>
    <row r="14">
      <c r="A14" s="1">
        <f>IFERROR(__xludf.DUMMYFUNCTION("""COMPUTED_VALUE"""),44427.66666666667)</f>
        <v>44427.66667</v>
      </c>
      <c r="B14" s="2">
        <f>IFERROR(__xludf.DUMMYFUNCTION("""COMPUTED_VALUE"""),673.47)</f>
        <v>673.47</v>
      </c>
      <c r="C14" s="3">
        <v>705.636604010116</v>
      </c>
    </row>
    <row r="15">
      <c r="A15" s="1">
        <f>IFERROR(__xludf.DUMMYFUNCTION("""COMPUTED_VALUE"""),44428.66666666667)</f>
        <v>44428.66667</v>
      </c>
      <c r="B15" s="2">
        <f>IFERROR(__xludf.DUMMYFUNCTION("""COMPUTED_VALUE"""),680.26)</f>
        <v>680.26</v>
      </c>
      <c r="C15" s="3">
        <v>705.8735373908</v>
      </c>
    </row>
    <row r="16">
      <c r="A16" s="1">
        <f>IFERROR(__xludf.DUMMYFUNCTION("""COMPUTED_VALUE"""),44431.66666666667)</f>
        <v>44431.66667</v>
      </c>
      <c r="B16" s="2">
        <f>IFERROR(__xludf.DUMMYFUNCTION("""COMPUTED_VALUE"""),706.3)</f>
        <v>706.3</v>
      </c>
      <c r="C16" s="3">
        <v>733.804971184529</v>
      </c>
    </row>
    <row r="17">
      <c r="A17" s="1">
        <f>IFERROR(__xludf.DUMMYFUNCTION("""COMPUTED_VALUE"""),44432.66666666667)</f>
        <v>44432.66667</v>
      </c>
      <c r="B17" s="2">
        <f>IFERROR(__xludf.DUMMYFUNCTION("""COMPUTED_VALUE"""),708.49)</f>
        <v>708.49</v>
      </c>
      <c r="C17" s="3">
        <v>729.346388032684</v>
      </c>
    </row>
    <row r="18">
      <c r="A18" s="1">
        <f>IFERROR(__xludf.DUMMYFUNCTION("""COMPUTED_VALUE"""),44433.66666666667)</f>
        <v>44433.66667</v>
      </c>
      <c r="B18" s="2">
        <f>IFERROR(__xludf.DUMMYFUNCTION("""COMPUTED_VALUE"""),711.2)</f>
        <v>711.2</v>
      </c>
      <c r="C18" s="3">
        <v>733.060668812957</v>
      </c>
    </row>
    <row r="19">
      <c r="A19" s="1">
        <f>IFERROR(__xludf.DUMMYFUNCTION("""COMPUTED_VALUE"""),44434.66666666667)</f>
        <v>44434.66667</v>
      </c>
      <c r="B19" s="2">
        <f>IFERROR(__xludf.DUMMYFUNCTION("""COMPUTED_VALUE"""),701.16)</f>
        <v>701.16</v>
      </c>
      <c r="C19" s="3">
        <v>730.221716912346</v>
      </c>
    </row>
    <row r="20">
      <c r="A20" s="1">
        <f>IFERROR(__xludf.DUMMYFUNCTION("""COMPUTED_VALUE"""),44435.66666666667)</f>
        <v>44435.66667</v>
      </c>
      <c r="B20" s="2">
        <f>IFERROR(__xludf.DUMMYFUNCTION("""COMPUTED_VALUE"""),711.92)</f>
        <v>711.92</v>
      </c>
      <c r="C20" s="3">
        <v>730.45865031205</v>
      </c>
    </row>
    <row r="21">
      <c r="A21" s="1">
        <f>IFERROR(__xludf.DUMMYFUNCTION("""COMPUTED_VALUE"""),44438.66666666667)</f>
        <v>44438.66667</v>
      </c>
      <c r="B21" s="2">
        <f>IFERROR(__xludf.DUMMYFUNCTION("""COMPUTED_VALUE"""),730.91)</f>
        <v>730.91</v>
      </c>
      <c r="C21" s="3">
        <v>758.390084162902</v>
      </c>
    </row>
    <row r="22">
      <c r="A22" s="1">
        <f>IFERROR(__xludf.DUMMYFUNCTION("""COMPUTED_VALUE"""),44439.66666666667)</f>
        <v>44439.66667</v>
      </c>
      <c r="B22" s="2">
        <f>IFERROR(__xludf.DUMMYFUNCTION("""COMPUTED_VALUE"""),735.72)</f>
        <v>735.72</v>
      </c>
      <c r="C22" s="3">
        <v>753.93150103008</v>
      </c>
    </row>
    <row r="23">
      <c r="A23" s="1">
        <f>IFERROR(__xludf.DUMMYFUNCTION("""COMPUTED_VALUE"""),44440.66666666667)</f>
        <v>44440.66667</v>
      </c>
      <c r="B23" s="2">
        <f>IFERROR(__xludf.DUMMYFUNCTION("""COMPUTED_VALUE"""),734.09)</f>
        <v>734.09</v>
      </c>
      <c r="C23" s="3">
        <v>757.645781829386</v>
      </c>
    </row>
    <row r="24">
      <c r="A24" s="1">
        <f>IFERROR(__xludf.DUMMYFUNCTION("""COMPUTED_VALUE"""),44441.66666666667)</f>
        <v>44441.66667</v>
      </c>
      <c r="B24" s="2">
        <f>IFERROR(__xludf.DUMMYFUNCTION("""COMPUTED_VALUE"""),732.39)</f>
        <v>732.39</v>
      </c>
      <c r="C24" s="3">
        <v>754.806829928787</v>
      </c>
    </row>
    <row r="25">
      <c r="A25" s="1">
        <f>IFERROR(__xludf.DUMMYFUNCTION("""COMPUTED_VALUE"""),44442.66666666667)</f>
        <v>44442.66667</v>
      </c>
      <c r="B25" s="2">
        <f>IFERROR(__xludf.DUMMYFUNCTION("""COMPUTED_VALUE"""),733.57)</f>
        <v>733.57</v>
      </c>
      <c r="C25" s="3">
        <v>755.043763328527</v>
      </c>
    </row>
    <row r="26">
      <c r="A26" s="1">
        <f>IFERROR(__xludf.DUMMYFUNCTION("""COMPUTED_VALUE"""),44446.66666666667)</f>
        <v>44446.66667</v>
      </c>
      <c r="B26" s="2">
        <f>IFERROR(__xludf.DUMMYFUNCTION("""COMPUTED_VALUE"""),752.92)</f>
        <v>752.92</v>
      </c>
      <c r="C26" s="3">
        <v>778.516614046578</v>
      </c>
    </row>
    <row r="27">
      <c r="A27" s="1">
        <f>IFERROR(__xludf.DUMMYFUNCTION("""COMPUTED_VALUE"""),44447.66666666667)</f>
        <v>44447.66667</v>
      </c>
      <c r="B27" s="2">
        <f>IFERROR(__xludf.DUMMYFUNCTION("""COMPUTED_VALUE"""),753.87)</f>
        <v>753.87</v>
      </c>
      <c r="C27" s="3">
        <v>782.230895672274</v>
      </c>
    </row>
    <row r="28">
      <c r="A28" s="1">
        <f>IFERROR(__xludf.DUMMYFUNCTION("""COMPUTED_VALUE"""),44448.66666666667)</f>
        <v>44448.66667</v>
      </c>
      <c r="B28" s="2">
        <f>IFERROR(__xludf.DUMMYFUNCTION("""COMPUTED_VALUE"""),754.86)</f>
        <v>754.86</v>
      </c>
      <c r="C28" s="3">
        <v>779.391944598081</v>
      </c>
    </row>
    <row r="29">
      <c r="A29" s="1">
        <f>IFERROR(__xludf.DUMMYFUNCTION("""COMPUTED_VALUE"""),44449.66666666667)</f>
        <v>44449.66667</v>
      </c>
      <c r="B29" s="2">
        <f>IFERROR(__xludf.DUMMYFUNCTION("""COMPUTED_VALUE"""),736.27)</f>
        <v>736.27</v>
      </c>
      <c r="C29" s="3">
        <v>779.628878824247</v>
      </c>
    </row>
    <row r="30">
      <c r="A30" s="1">
        <f>IFERROR(__xludf.DUMMYFUNCTION("""COMPUTED_VALUE"""),44452.66666666667)</f>
        <v>44452.66667</v>
      </c>
      <c r="B30" s="2">
        <f>IFERROR(__xludf.DUMMYFUNCTION("""COMPUTED_VALUE"""),743.0)</f>
        <v>743</v>
      </c>
      <c r="C30" s="3">
        <v>807.560315154381</v>
      </c>
    </row>
    <row r="31">
      <c r="A31" s="1">
        <f>IFERROR(__xludf.DUMMYFUNCTION("""COMPUTED_VALUE"""),44453.66666666667)</f>
        <v>44453.66667</v>
      </c>
      <c r="B31" s="2">
        <f>IFERROR(__xludf.DUMMYFUNCTION("""COMPUTED_VALUE"""),744.49)</f>
        <v>744.49</v>
      </c>
      <c r="C31" s="3">
        <v>803.101732847899</v>
      </c>
    </row>
    <row r="32">
      <c r="A32" s="1">
        <f>IFERROR(__xludf.DUMMYFUNCTION("""COMPUTED_VALUE"""),44454.66666666667)</f>
        <v>44454.66667</v>
      </c>
      <c r="B32" s="2">
        <f>IFERROR(__xludf.DUMMYFUNCTION("""COMPUTED_VALUE"""),755.83)</f>
        <v>755.83</v>
      </c>
      <c r="C32" s="3">
        <v>806.816014473624</v>
      </c>
    </row>
    <row r="33">
      <c r="A33" s="1">
        <f>IFERROR(__xludf.DUMMYFUNCTION("""COMPUTED_VALUE"""),44455.66666666667)</f>
        <v>44455.66667</v>
      </c>
      <c r="B33" s="2">
        <f>IFERROR(__xludf.DUMMYFUNCTION("""COMPUTED_VALUE"""),756.99)</f>
        <v>756.99</v>
      </c>
      <c r="C33" s="3">
        <v>803.977063399421</v>
      </c>
    </row>
    <row r="34">
      <c r="A34" s="1">
        <f>IFERROR(__xludf.DUMMYFUNCTION("""COMPUTED_VALUE"""),44456.66666666667)</f>
        <v>44456.66667</v>
      </c>
      <c r="B34" s="2">
        <f>IFERROR(__xludf.DUMMYFUNCTION("""COMPUTED_VALUE"""),759.49)</f>
        <v>759.49</v>
      </c>
      <c r="C34" s="3">
        <v>804.213997625526</v>
      </c>
    </row>
    <row r="35">
      <c r="A35" s="1">
        <f>IFERROR(__xludf.DUMMYFUNCTION("""COMPUTED_VALUE"""),44459.66666666667)</f>
        <v>44459.66667</v>
      </c>
      <c r="B35" s="2">
        <f>IFERROR(__xludf.DUMMYFUNCTION("""COMPUTED_VALUE"""),730.17)</f>
        <v>730.17</v>
      </c>
      <c r="C35" s="3">
        <v>832.145434004808</v>
      </c>
    </row>
    <row r="36">
      <c r="A36" s="1">
        <f>IFERROR(__xludf.DUMMYFUNCTION("""COMPUTED_VALUE"""),44460.66666666667)</f>
        <v>44460.66667</v>
      </c>
      <c r="B36" s="2">
        <f>IFERROR(__xludf.DUMMYFUNCTION("""COMPUTED_VALUE"""),739.38)</f>
        <v>739.38</v>
      </c>
      <c r="C36" s="3">
        <v>827.686851714733</v>
      </c>
    </row>
    <row r="37">
      <c r="A37" s="1">
        <f>IFERROR(__xludf.DUMMYFUNCTION("""COMPUTED_VALUE"""),44461.66666666667)</f>
        <v>44461.66667</v>
      </c>
      <c r="B37" s="2">
        <f>IFERROR(__xludf.DUMMYFUNCTION("""COMPUTED_VALUE"""),751.94)</f>
        <v>751.94</v>
      </c>
      <c r="C37" s="3">
        <v>831.40113335686</v>
      </c>
    </row>
    <row r="38">
      <c r="A38" s="1">
        <f>IFERROR(__xludf.DUMMYFUNCTION("""COMPUTED_VALUE"""),44462.66666666667)</f>
        <v>44462.66667</v>
      </c>
      <c r="B38" s="2">
        <f>IFERROR(__xludf.DUMMYFUNCTION("""COMPUTED_VALUE"""),753.64)</f>
        <v>753.64</v>
      </c>
      <c r="C38" s="3">
        <v>828.562182299014</v>
      </c>
    </row>
    <row r="39">
      <c r="A39" s="1">
        <f>IFERROR(__xludf.DUMMYFUNCTION("""COMPUTED_VALUE"""),44463.66666666667)</f>
        <v>44463.66667</v>
      </c>
      <c r="B39" s="2">
        <f>IFERROR(__xludf.DUMMYFUNCTION("""COMPUTED_VALUE"""),774.39)</f>
        <v>774.39</v>
      </c>
      <c r="C39" s="3">
        <v>828.799116541516</v>
      </c>
    </row>
    <row r="40">
      <c r="A40" s="1">
        <f>IFERROR(__xludf.DUMMYFUNCTION("""COMPUTED_VALUE"""),44466.66666666667)</f>
        <v>44466.66667</v>
      </c>
      <c r="B40" s="2">
        <f>IFERROR(__xludf.DUMMYFUNCTION("""COMPUTED_VALUE"""),791.36)</f>
        <v>791.36</v>
      </c>
      <c r="C40" s="3">
        <v>856.730552920785</v>
      </c>
    </row>
    <row r="41">
      <c r="A41" s="1">
        <f>IFERROR(__xludf.DUMMYFUNCTION("""COMPUTED_VALUE"""),44467.66666666667)</f>
        <v>44467.66667</v>
      </c>
      <c r="B41" s="2">
        <f>IFERROR(__xludf.DUMMYFUNCTION("""COMPUTED_VALUE"""),777.56)</f>
        <v>777.56</v>
      </c>
      <c r="C41" s="3">
        <v>852.271970630715</v>
      </c>
    </row>
    <row r="42">
      <c r="A42" s="1">
        <f>IFERROR(__xludf.DUMMYFUNCTION("""COMPUTED_VALUE"""),44468.66666666667)</f>
        <v>44468.66667</v>
      </c>
      <c r="B42" s="2">
        <f>IFERROR(__xludf.DUMMYFUNCTION("""COMPUTED_VALUE"""),781.31)</f>
        <v>781.31</v>
      </c>
      <c r="C42" s="3">
        <v>855.986252272823</v>
      </c>
    </row>
    <row r="43">
      <c r="A43" s="1">
        <f>IFERROR(__xludf.DUMMYFUNCTION("""COMPUTED_VALUE"""),44469.66666666667)</f>
        <v>44469.66667</v>
      </c>
      <c r="B43" s="2">
        <f>IFERROR(__xludf.DUMMYFUNCTION("""COMPUTED_VALUE"""),775.48)</f>
        <v>775.48</v>
      </c>
      <c r="C43" s="3">
        <v>853.147301230734</v>
      </c>
    </row>
    <row r="44">
      <c r="A44" s="1">
        <f>IFERROR(__xludf.DUMMYFUNCTION("""COMPUTED_VALUE"""),44470.66666666667)</f>
        <v>44470.66667</v>
      </c>
      <c r="B44" s="2">
        <f>IFERROR(__xludf.DUMMYFUNCTION("""COMPUTED_VALUE"""),775.22)</f>
        <v>775.22</v>
      </c>
      <c r="C44" s="3">
        <v>853.384235489041</v>
      </c>
    </row>
    <row r="45">
      <c r="A45" s="1">
        <f>IFERROR(__xludf.DUMMYFUNCTION("""COMPUTED_VALUE"""),44473.66666666667)</f>
        <v>44473.66667</v>
      </c>
      <c r="B45" s="2">
        <f>IFERROR(__xludf.DUMMYFUNCTION("""COMPUTED_VALUE"""),781.53)</f>
        <v>781.53</v>
      </c>
      <c r="C45" s="3">
        <v>881.315671915574</v>
      </c>
    </row>
    <row r="46">
      <c r="A46" s="1">
        <f>IFERROR(__xludf.DUMMYFUNCTION("""COMPUTED_VALUE"""),44474.66666666667)</f>
        <v>44474.66667</v>
      </c>
      <c r="B46" s="2">
        <f>IFERROR(__xludf.DUMMYFUNCTION("""COMPUTED_VALUE"""),780.59)</f>
        <v>780.59</v>
      </c>
      <c r="C46" s="3">
        <v>876.857089641305</v>
      </c>
    </row>
    <row r="47">
      <c r="A47" s="1">
        <f>IFERROR(__xludf.DUMMYFUNCTION("""COMPUTED_VALUE"""),44475.66666666667)</f>
        <v>44475.66667</v>
      </c>
      <c r="B47" s="2">
        <f>IFERROR(__xludf.DUMMYFUNCTION("""COMPUTED_VALUE"""),782.75)</f>
        <v>782.75</v>
      </c>
      <c r="C47" s="3">
        <v>880.571371299186</v>
      </c>
    </row>
    <row r="48">
      <c r="A48" s="1">
        <f>IFERROR(__xludf.DUMMYFUNCTION("""COMPUTED_VALUE"""),44476.66666666667)</f>
        <v>44476.66667</v>
      </c>
      <c r="B48" s="2">
        <f>IFERROR(__xludf.DUMMYFUNCTION("""COMPUTED_VALUE"""),793.61)</f>
        <v>793.61</v>
      </c>
      <c r="C48" s="3">
        <v>877.73242025709</v>
      </c>
    </row>
    <row r="49">
      <c r="A49" s="1">
        <f>IFERROR(__xludf.DUMMYFUNCTION("""COMPUTED_VALUE"""),44477.66666666667)</f>
        <v>44477.66667</v>
      </c>
      <c r="B49" s="2">
        <f>IFERROR(__xludf.DUMMYFUNCTION("""COMPUTED_VALUE"""),785.49)</f>
        <v>785.49</v>
      </c>
      <c r="C49" s="3">
        <v>877.969354515311</v>
      </c>
    </row>
    <row r="50">
      <c r="A50" s="1">
        <f>IFERROR(__xludf.DUMMYFUNCTION("""COMPUTED_VALUE"""),44480.66666666667)</f>
        <v>44480.66667</v>
      </c>
      <c r="B50" s="2">
        <f>IFERROR(__xludf.DUMMYFUNCTION("""COMPUTED_VALUE"""),791.94)</f>
        <v>791.94</v>
      </c>
      <c r="C50" s="3">
        <v>905.900790941992</v>
      </c>
    </row>
    <row r="51">
      <c r="A51" s="1">
        <f>IFERROR(__xludf.DUMMYFUNCTION("""COMPUTED_VALUE"""),44481.66666666667)</f>
        <v>44481.66667</v>
      </c>
      <c r="B51" s="2">
        <f>IFERROR(__xludf.DUMMYFUNCTION("""COMPUTED_VALUE"""),805.72)</f>
        <v>805.72</v>
      </c>
      <c r="C51" s="3">
        <v>901.442208662675</v>
      </c>
    </row>
    <row r="52">
      <c r="A52" s="1">
        <f>IFERROR(__xludf.DUMMYFUNCTION("""COMPUTED_VALUE"""),44482.66666666667)</f>
        <v>44482.66667</v>
      </c>
      <c r="B52" s="2">
        <f>IFERROR(__xludf.DUMMYFUNCTION("""COMPUTED_VALUE"""),811.08)</f>
        <v>811.08</v>
      </c>
      <c r="C52" s="3">
        <v>905.156490315524</v>
      </c>
    </row>
    <row r="53">
      <c r="A53" s="1">
        <f>IFERROR(__xludf.DUMMYFUNCTION("""COMPUTED_VALUE"""),44483.66666666667)</f>
        <v>44483.66667</v>
      </c>
      <c r="B53" s="2">
        <f>IFERROR(__xludf.DUMMYFUNCTION("""COMPUTED_VALUE"""),818.32)</f>
        <v>818.32</v>
      </c>
      <c r="C53" s="3">
        <v>902.317539268501</v>
      </c>
    </row>
    <row r="54">
      <c r="A54" s="1">
        <f>IFERROR(__xludf.DUMMYFUNCTION("""COMPUTED_VALUE"""),44484.66666666667)</f>
        <v>44484.66667</v>
      </c>
      <c r="B54" s="2">
        <f>IFERROR(__xludf.DUMMYFUNCTION("""COMPUTED_VALUE"""),843.03)</f>
        <v>843.03</v>
      </c>
      <c r="C54" s="3">
        <v>902.554473521718</v>
      </c>
    </row>
    <row r="55">
      <c r="A55" s="1">
        <f>IFERROR(__xludf.DUMMYFUNCTION("""COMPUTED_VALUE"""),44487.66666666667)</f>
        <v>44487.66667</v>
      </c>
      <c r="B55" s="2">
        <f>IFERROR(__xludf.DUMMYFUNCTION("""COMPUTED_VALUE"""),870.11)</f>
        <v>870.11</v>
      </c>
      <c r="C55" s="3">
        <v>930.48590993339</v>
      </c>
    </row>
    <row r="56">
      <c r="A56" s="1">
        <f>IFERROR(__xludf.DUMMYFUNCTION("""COMPUTED_VALUE"""),44488.66666666667)</f>
        <v>44488.66667</v>
      </c>
      <c r="B56" s="2">
        <f>IFERROR(__xludf.DUMMYFUNCTION("""COMPUTED_VALUE"""),864.27)</f>
        <v>864.27</v>
      </c>
      <c r="C56" s="3">
        <v>926.027327654057</v>
      </c>
    </row>
    <row r="57">
      <c r="A57" s="1">
        <f>IFERROR(__xludf.DUMMYFUNCTION("""COMPUTED_VALUE"""),44489.66666666667)</f>
        <v>44489.66667</v>
      </c>
      <c r="B57" s="2">
        <f>IFERROR(__xludf.DUMMYFUNCTION("""COMPUTED_VALUE"""),865.8)</f>
        <v>865.8</v>
      </c>
      <c r="C57" s="3">
        <v>929.741609306959</v>
      </c>
    </row>
    <row r="58">
      <c r="A58" s="1">
        <f>IFERROR(__xludf.DUMMYFUNCTION("""COMPUTED_VALUE"""),44490.66666666667)</f>
        <v>44490.66667</v>
      </c>
      <c r="B58" s="2">
        <f>IFERROR(__xludf.DUMMYFUNCTION("""COMPUTED_VALUE"""),894.0)</f>
        <v>894</v>
      </c>
      <c r="C58" s="3">
        <v>926.902658259916</v>
      </c>
    </row>
    <row r="59">
      <c r="A59" s="1">
        <f>IFERROR(__xludf.DUMMYFUNCTION("""COMPUTED_VALUE"""),44491.66666666667)</f>
        <v>44491.66667</v>
      </c>
      <c r="B59" s="2">
        <f>IFERROR(__xludf.DUMMYFUNCTION("""COMPUTED_VALUE"""),909.68)</f>
        <v>909.68</v>
      </c>
      <c r="C59" s="3">
        <v>927.139591907513</v>
      </c>
    </row>
    <row r="60">
      <c r="A60" s="1">
        <f>IFERROR(__xludf.DUMMYFUNCTION("""COMPUTED_VALUE"""),44494.66666666667)</f>
        <v>44494.66667</v>
      </c>
      <c r="B60" s="2">
        <f>IFERROR(__xludf.DUMMYFUNCTION("""COMPUTED_VALUE"""),1024.86)</f>
        <v>1024.86</v>
      </c>
      <c r="C60" s="3">
        <v>955.071026502238</v>
      </c>
    </row>
    <row r="61">
      <c r="A61" s="1">
        <f>IFERROR(__xludf.DUMMYFUNCTION("""COMPUTED_VALUE"""),44495.66666666667)</f>
        <v>44495.66667</v>
      </c>
      <c r="B61" s="2">
        <f>IFERROR(__xludf.DUMMYFUNCTION("""COMPUTED_VALUE"""),1018.43)</f>
        <v>1018.43</v>
      </c>
      <c r="C61" s="3">
        <v>950.612443617294</v>
      </c>
    </row>
    <row r="62">
      <c r="A62" s="1">
        <f>IFERROR(__xludf.DUMMYFUNCTION("""COMPUTED_VALUE"""),44496.66666666667)</f>
        <v>44496.66667</v>
      </c>
      <c r="B62" s="2">
        <f>IFERROR(__xludf.DUMMYFUNCTION("""COMPUTED_VALUE"""),1037.86)</f>
        <v>1037.86</v>
      </c>
      <c r="C62" s="3">
        <v>954.326724664527</v>
      </c>
    </row>
    <row r="63">
      <c r="A63" s="1">
        <f>IFERROR(__xludf.DUMMYFUNCTION("""COMPUTED_VALUE"""),44497.66666666667)</f>
        <v>44497.66667</v>
      </c>
      <c r="B63" s="2">
        <f>IFERROR(__xludf.DUMMYFUNCTION("""COMPUTED_VALUE"""),1077.04)</f>
        <v>1077.04</v>
      </c>
      <c r="C63" s="3">
        <v>951.487773011819</v>
      </c>
    </row>
    <row r="64">
      <c r="A64" s="1">
        <f>IFERROR(__xludf.DUMMYFUNCTION("""COMPUTED_VALUE"""),44498.66666666667)</f>
        <v>44498.66667</v>
      </c>
      <c r="B64" s="2">
        <f>IFERROR(__xludf.DUMMYFUNCTION("""COMPUTED_VALUE"""),1114.0)</f>
        <v>1114</v>
      </c>
      <c r="C64" s="3">
        <v>951.72470665944</v>
      </c>
    </row>
    <row r="65">
      <c r="A65" s="1">
        <f>IFERROR(__xludf.DUMMYFUNCTION("""COMPUTED_VALUE"""),44501.66666666667)</f>
        <v>44501.66667</v>
      </c>
      <c r="B65" s="2">
        <f>IFERROR(__xludf.DUMMYFUNCTION("""COMPUTED_VALUE"""),1208.59)</f>
        <v>1208.59</v>
      </c>
      <c r="C65" s="3">
        <v>979.656141254097</v>
      </c>
    </row>
    <row r="66">
      <c r="A66" s="1">
        <f>IFERROR(__xludf.DUMMYFUNCTION("""COMPUTED_VALUE"""),44502.66666666667)</f>
        <v>44502.66667</v>
      </c>
      <c r="B66" s="2">
        <f>IFERROR(__xludf.DUMMYFUNCTION("""COMPUTED_VALUE"""),1172.0)</f>
        <v>1172</v>
      </c>
      <c r="C66" s="3">
        <v>975.197558369186</v>
      </c>
    </row>
    <row r="67">
      <c r="A67" s="1">
        <f>IFERROR(__xludf.DUMMYFUNCTION("""COMPUTED_VALUE"""),44503.66666666667)</f>
        <v>44503.66667</v>
      </c>
      <c r="B67" s="2">
        <f>IFERROR(__xludf.DUMMYFUNCTION("""COMPUTED_VALUE"""),1213.86)</f>
        <v>1213.86</v>
      </c>
      <c r="C67" s="3">
        <v>978.428879545885</v>
      </c>
    </row>
    <row r="68">
      <c r="A68" s="1">
        <f>IFERROR(__xludf.DUMMYFUNCTION("""COMPUTED_VALUE"""),44504.66666666667)</f>
        <v>44504.66667</v>
      </c>
      <c r="B68" s="2">
        <f>IFERROR(__xludf.DUMMYFUNCTION("""COMPUTED_VALUE"""),1229.91)</f>
        <v>1229.91</v>
      </c>
      <c r="C68" s="3">
        <v>975.106968022686</v>
      </c>
    </row>
    <row r="69">
      <c r="A69" s="1">
        <f>IFERROR(__xludf.DUMMYFUNCTION("""COMPUTED_VALUE"""),44505.66666666667)</f>
        <v>44505.66667</v>
      </c>
      <c r="B69" s="2">
        <f>IFERROR(__xludf.DUMMYFUNCTION("""COMPUTED_VALUE"""),1222.09)</f>
        <v>1222.09</v>
      </c>
      <c r="C69" s="3">
        <v>974.860941799738</v>
      </c>
    </row>
    <row r="70">
      <c r="A70" s="1">
        <f>IFERROR(__xludf.DUMMYFUNCTION("""COMPUTED_VALUE"""),44508.66666666667)</f>
        <v>44508.66667</v>
      </c>
      <c r="B70" s="2">
        <f>IFERROR(__xludf.DUMMYFUNCTION("""COMPUTED_VALUE"""),1162.94)</f>
        <v>1162.94</v>
      </c>
      <c r="C70" s="3">
        <v>1001.34349678275</v>
      </c>
    </row>
    <row r="71">
      <c r="A71" s="1">
        <f>IFERROR(__xludf.DUMMYFUNCTION("""COMPUTED_VALUE"""),44509.66666666667)</f>
        <v>44509.66667</v>
      </c>
      <c r="B71" s="2">
        <f>IFERROR(__xludf.DUMMYFUNCTION("""COMPUTED_VALUE"""),1023.5)</f>
        <v>1023.5</v>
      </c>
      <c r="C71" s="3">
        <v>996.401954027304</v>
      </c>
    </row>
    <row r="72">
      <c r="A72" s="1">
        <f>IFERROR(__xludf.DUMMYFUNCTION("""COMPUTED_VALUE"""),44510.66666666667)</f>
        <v>44510.66667</v>
      </c>
      <c r="B72" s="2">
        <f>IFERROR(__xludf.DUMMYFUNCTION("""COMPUTED_VALUE"""),1067.95)</f>
        <v>1067.95</v>
      </c>
      <c r="C72" s="3">
        <v>999.633275204003</v>
      </c>
    </row>
    <row r="73">
      <c r="A73" s="1">
        <f>IFERROR(__xludf.DUMMYFUNCTION("""COMPUTED_VALUE"""),44511.66666666667)</f>
        <v>44511.66667</v>
      </c>
      <c r="B73" s="2">
        <f>IFERROR(__xludf.DUMMYFUNCTION("""COMPUTED_VALUE"""),1063.51)</f>
        <v>1063.51</v>
      </c>
      <c r="C73" s="3">
        <v>996.311363680775</v>
      </c>
    </row>
    <row r="74">
      <c r="A74" s="1">
        <f>IFERROR(__xludf.DUMMYFUNCTION("""COMPUTED_VALUE"""),44512.66666666667)</f>
        <v>44512.66667</v>
      </c>
      <c r="B74" s="2">
        <f>IFERROR(__xludf.DUMMYFUNCTION("""COMPUTED_VALUE"""),1033.42)</f>
        <v>1033.42</v>
      </c>
      <c r="C74" s="3">
        <v>996.065337457863</v>
      </c>
    </row>
    <row r="75">
      <c r="A75" s="1">
        <f>IFERROR(__xludf.DUMMYFUNCTION("""COMPUTED_VALUE"""),44515.66666666667)</f>
        <v>44515.66667</v>
      </c>
      <c r="B75" s="2">
        <f>IFERROR(__xludf.DUMMYFUNCTION("""COMPUTED_VALUE"""),1013.39)</f>
        <v>1013.39</v>
      </c>
      <c r="C75" s="3">
        <v>1019.2061498126</v>
      </c>
    </row>
    <row r="76">
      <c r="A76" s="1">
        <f>IFERROR(__xludf.DUMMYFUNCTION("""COMPUTED_VALUE"""),44516.66666666667)</f>
        <v>44516.66667</v>
      </c>
      <c r="B76" s="2">
        <f>IFERROR(__xludf.DUMMYFUNCTION("""COMPUTED_VALUE"""),1054.73)</f>
        <v>1054.73</v>
      </c>
      <c r="C76" s="3">
        <v>1013.15069284766</v>
      </c>
    </row>
    <row r="77">
      <c r="A77" s="1">
        <f>IFERROR(__xludf.DUMMYFUNCTION("""COMPUTED_VALUE"""),44517.66666666667)</f>
        <v>44517.66667</v>
      </c>
      <c r="B77" s="2">
        <f>IFERROR(__xludf.DUMMYFUNCTION("""COMPUTED_VALUE"""),1089.01)</f>
        <v>1089.01</v>
      </c>
      <c r="C77" s="3">
        <v>1015.2680998149</v>
      </c>
    </row>
    <row r="78">
      <c r="A78" s="1">
        <f>IFERROR(__xludf.DUMMYFUNCTION("""COMPUTED_VALUE"""),44518.66666666667)</f>
        <v>44518.66667</v>
      </c>
      <c r="B78" s="2">
        <f>IFERROR(__xludf.DUMMYFUNCTION("""COMPUTED_VALUE"""),1096.38)</f>
        <v>1096.38</v>
      </c>
      <c r="C78" s="3">
        <v>1010.83227408224</v>
      </c>
    </row>
    <row r="79">
      <c r="A79" s="1">
        <f>IFERROR(__xludf.DUMMYFUNCTION("""COMPUTED_VALUE"""),44519.66666666667)</f>
        <v>44519.66667</v>
      </c>
      <c r="B79" s="2">
        <f>IFERROR(__xludf.DUMMYFUNCTION("""COMPUTED_VALUE"""),1137.06)</f>
        <v>1137.06</v>
      </c>
      <c r="C79" s="3">
        <v>1009.4723336499</v>
      </c>
    </row>
    <row r="80">
      <c r="A80" s="1">
        <f>IFERROR(__xludf.DUMMYFUNCTION("""COMPUTED_VALUE"""),44522.66666666667)</f>
        <v>44522.66667</v>
      </c>
      <c r="B80" s="2">
        <f>IFERROR(__xludf.DUMMYFUNCTION("""COMPUTED_VALUE"""),1156.87)</f>
        <v>1156.87</v>
      </c>
      <c r="C80" s="3">
        <v>1032.61314600463</v>
      </c>
    </row>
    <row r="81">
      <c r="A81" s="1">
        <f>IFERROR(__xludf.DUMMYFUNCTION("""COMPUTED_VALUE"""),44523.66666666667)</f>
        <v>44523.66667</v>
      </c>
      <c r="B81" s="2">
        <f>IFERROR(__xludf.DUMMYFUNCTION("""COMPUTED_VALUE"""),1109.03)</f>
        <v>1109.03</v>
      </c>
      <c r="C81" s="3">
        <v>1026.55768903969</v>
      </c>
    </row>
    <row r="82">
      <c r="A82" s="1">
        <f>IFERROR(__xludf.DUMMYFUNCTION("""COMPUTED_VALUE"""),44524.66666666667)</f>
        <v>44524.66667</v>
      </c>
      <c r="B82" s="2">
        <f>IFERROR(__xludf.DUMMYFUNCTION("""COMPUTED_VALUE"""),1116.0)</f>
        <v>1116</v>
      </c>
      <c r="C82" s="3">
        <v>1028.67509600693</v>
      </c>
    </row>
    <row r="83">
      <c r="A83" s="1">
        <f>IFERROR(__xludf.DUMMYFUNCTION("""COMPUTED_VALUE"""),44526.54166666667)</f>
        <v>44526.54167</v>
      </c>
      <c r="B83" s="2">
        <f>IFERROR(__xludf.DUMMYFUNCTION("""COMPUTED_VALUE"""),1081.92)</f>
        <v>1081.92</v>
      </c>
      <c r="C83" s="3">
        <v>1020.18042404453</v>
      </c>
    </row>
    <row r="84">
      <c r="A84" s="1">
        <f>IFERROR(__xludf.DUMMYFUNCTION("""COMPUTED_VALUE"""),44529.66666666667)</f>
        <v>44529.66667</v>
      </c>
      <c r="B84" s="2">
        <f>IFERROR(__xludf.DUMMYFUNCTION("""COMPUTED_VALUE"""),1136.99)</f>
        <v>1136.99</v>
      </c>
      <c r="C84" s="3">
        <v>1039.27287770332</v>
      </c>
    </row>
    <row r="85">
      <c r="A85" s="1">
        <f>IFERROR(__xludf.DUMMYFUNCTION("""COMPUTED_VALUE"""),44530.66666666667)</f>
        <v>44530.66667</v>
      </c>
      <c r="B85" s="2">
        <f>IFERROR(__xludf.DUMMYFUNCTION("""COMPUTED_VALUE"""),1144.76)</f>
        <v>1144.76</v>
      </c>
      <c r="C85" s="3">
        <v>1031.86796783976</v>
      </c>
    </row>
    <row r="86">
      <c r="A86" s="1">
        <f>IFERROR(__xludf.DUMMYFUNCTION("""COMPUTED_VALUE"""),44531.66666666667)</f>
        <v>44531.66667</v>
      </c>
      <c r="B86" s="2">
        <f>IFERROR(__xludf.DUMMYFUNCTION("""COMPUTED_VALUE"""),1095.0)</f>
        <v>1095</v>
      </c>
      <c r="C86" s="3">
        <v>1032.63592190835</v>
      </c>
    </row>
    <row r="87">
      <c r="A87" s="1">
        <f>IFERROR(__xludf.DUMMYFUNCTION("""COMPUTED_VALUE"""),44532.66666666667)</f>
        <v>44532.66667</v>
      </c>
      <c r="B87" s="2">
        <f>IFERROR(__xludf.DUMMYFUNCTION("""COMPUTED_VALUE"""),1084.6)</f>
        <v>1084.6</v>
      </c>
      <c r="C87" s="3">
        <v>1026.850643277</v>
      </c>
    </row>
    <row r="88">
      <c r="A88" s="1">
        <f>IFERROR(__xludf.DUMMYFUNCTION("""COMPUTED_VALUE"""),44533.66666666667)</f>
        <v>44533.66667</v>
      </c>
      <c r="B88" s="2">
        <f>IFERROR(__xludf.DUMMYFUNCTION("""COMPUTED_VALUE"""),1014.97)</f>
        <v>1014.97</v>
      </c>
      <c r="C88" s="3">
        <v>1024.14124994598</v>
      </c>
    </row>
    <row r="89">
      <c r="A89" s="1">
        <f>IFERROR(__xludf.DUMMYFUNCTION("""COMPUTED_VALUE"""),44536.66666666667)</f>
        <v>44536.66667</v>
      </c>
      <c r="B89" s="2">
        <f>IFERROR(__xludf.DUMMYFUNCTION("""COMPUTED_VALUE"""),1009.01)</f>
        <v>1009.01</v>
      </c>
      <c r="C89" s="3">
        <v>1043.23370360476</v>
      </c>
    </row>
    <row r="90">
      <c r="A90" s="1">
        <f>IFERROR(__xludf.DUMMYFUNCTION("""COMPUTED_VALUE"""),44537.66666666667)</f>
        <v>44537.66667</v>
      </c>
      <c r="B90" s="2">
        <f>IFERROR(__xludf.DUMMYFUNCTION("""COMPUTED_VALUE"""),1051.75)</f>
        <v>1051.75</v>
      </c>
      <c r="C90" s="3">
        <v>1035.8287937412</v>
      </c>
    </row>
    <row r="91">
      <c r="A91" s="1">
        <f>IFERROR(__xludf.DUMMYFUNCTION("""COMPUTED_VALUE"""),44538.66666666667)</f>
        <v>44538.66667</v>
      </c>
      <c r="B91" s="2">
        <f>IFERROR(__xludf.DUMMYFUNCTION("""COMPUTED_VALUE"""),1068.96)</f>
        <v>1068.96</v>
      </c>
      <c r="C91" s="3">
        <v>1035.59234620338</v>
      </c>
    </row>
    <row r="92">
      <c r="A92" s="1">
        <f>IFERROR(__xludf.DUMMYFUNCTION("""COMPUTED_VALUE"""),44539.66666666667)</f>
        <v>44539.66667</v>
      </c>
      <c r="B92" s="2">
        <f>IFERROR(__xludf.DUMMYFUNCTION("""COMPUTED_VALUE"""),1003.8)</f>
        <v>1003.8</v>
      </c>
      <c r="C92" s="3">
        <v>1028.8026659656</v>
      </c>
    </row>
    <row r="93">
      <c r="A93" s="1">
        <f>IFERROR(__xludf.DUMMYFUNCTION("""COMPUTED_VALUE"""),44540.66666666667)</f>
        <v>44540.66667</v>
      </c>
      <c r="B93" s="2">
        <f>IFERROR(__xludf.DUMMYFUNCTION("""COMPUTED_VALUE"""),1017.03)</f>
        <v>1017.03</v>
      </c>
      <c r="C93" s="3">
        <v>1025.08887102818</v>
      </c>
    </row>
    <row r="94">
      <c r="A94" s="1">
        <f>IFERROR(__xludf.DUMMYFUNCTION("""COMPUTED_VALUE"""),44543.66666666667)</f>
        <v>44543.66667</v>
      </c>
      <c r="B94" s="2">
        <f>IFERROR(__xludf.DUMMYFUNCTION("""COMPUTED_VALUE"""),966.41)</f>
        <v>966.41</v>
      </c>
      <c r="C94" s="3">
        <v>1041.16811986771</v>
      </c>
    </row>
    <row r="95">
      <c r="A95" s="1">
        <f>IFERROR(__xludf.DUMMYFUNCTION("""COMPUTED_VALUE"""),44544.66666666667)</f>
        <v>44544.66667</v>
      </c>
      <c r="B95" s="2">
        <f>IFERROR(__xludf.DUMMYFUNCTION("""COMPUTED_VALUE"""),958.51)</f>
        <v>958.51</v>
      </c>
      <c r="C95" s="3">
        <v>1032.75880839772</v>
      </c>
    </row>
    <row r="96">
      <c r="A96" s="1">
        <f>IFERROR(__xludf.DUMMYFUNCTION("""COMPUTED_VALUE"""),44545.66666666667)</f>
        <v>44545.66667</v>
      </c>
      <c r="B96" s="2">
        <f>IFERROR(__xludf.DUMMYFUNCTION("""COMPUTED_VALUE"""),975.99)</f>
        <v>975.99</v>
      </c>
      <c r="C96" s="3">
        <v>1032.5223608599</v>
      </c>
    </row>
    <row r="97">
      <c r="A97" s="1">
        <f>IFERROR(__xludf.DUMMYFUNCTION("""COMPUTED_VALUE"""),44546.66666666667)</f>
        <v>44546.66667</v>
      </c>
      <c r="B97" s="2">
        <f>IFERROR(__xludf.DUMMYFUNCTION("""COMPUTED_VALUE"""),926.92)</f>
        <v>926.92</v>
      </c>
      <c r="C97" s="3">
        <v>1025.73268062212</v>
      </c>
    </row>
    <row r="98">
      <c r="A98" s="1">
        <f>IFERROR(__xludf.DUMMYFUNCTION("""COMPUTED_VALUE"""),44547.66666666667)</f>
        <v>44547.66667</v>
      </c>
      <c r="B98" s="2">
        <f>IFERROR(__xludf.DUMMYFUNCTION("""COMPUTED_VALUE"""),932.57)</f>
        <v>932.57</v>
      </c>
      <c r="C98" s="3">
        <v>1022.01888568474</v>
      </c>
    </row>
    <row r="99">
      <c r="A99" s="1">
        <f>IFERROR(__xludf.DUMMYFUNCTION("""COMPUTED_VALUE"""),44550.66666666667)</f>
        <v>44550.66667</v>
      </c>
      <c r="B99" s="2">
        <f>IFERROR(__xludf.DUMMYFUNCTION("""COMPUTED_VALUE"""),899.94)</f>
        <v>899.94</v>
      </c>
      <c r="C99" s="3">
        <v>1036.28523236664</v>
      </c>
    </row>
    <row r="100">
      <c r="A100" s="1">
        <f>IFERROR(__xludf.DUMMYFUNCTION("""COMPUTED_VALUE"""),44551.66666666667)</f>
        <v>44551.66667</v>
      </c>
      <c r="B100" s="2">
        <f>IFERROR(__xludf.DUMMYFUNCTION("""COMPUTED_VALUE"""),938.53)</f>
        <v>938.53</v>
      </c>
      <c r="C100" s="3">
        <v>1027.27162017753</v>
      </c>
    </row>
    <row r="101">
      <c r="A101" s="1">
        <f>IFERROR(__xludf.DUMMYFUNCTION("""COMPUTED_VALUE"""),44552.66666666667)</f>
        <v>44552.66667</v>
      </c>
      <c r="B101" s="2">
        <f>IFERROR(__xludf.DUMMYFUNCTION("""COMPUTED_VALUE"""),1008.87)</f>
        <v>1008.87</v>
      </c>
      <c r="C101" s="3">
        <v>1026.43087192052</v>
      </c>
    </row>
    <row r="102">
      <c r="A102" s="1">
        <f>IFERROR(__xludf.DUMMYFUNCTION("""COMPUTED_VALUE"""),44553.66666666667)</f>
        <v>44553.66667</v>
      </c>
      <c r="B102" s="2">
        <f>IFERROR(__xludf.DUMMYFUNCTION("""COMPUTED_VALUE"""),1067.0)</f>
        <v>1067</v>
      </c>
      <c r="C102" s="3">
        <v>1019.03689096361</v>
      </c>
    </row>
    <row r="103">
      <c r="A103" s="1">
        <f>IFERROR(__xludf.DUMMYFUNCTION("""COMPUTED_VALUE"""),44557.66666666667)</f>
        <v>44557.66667</v>
      </c>
      <c r="B103" s="2">
        <f>IFERROR(__xludf.DUMMYFUNCTION("""COMPUTED_VALUE"""),1093.94)</f>
        <v>1093.94</v>
      </c>
      <c r="C103" s="3">
        <v>1028.98514198891</v>
      </c>
    </row>
    <row r="104">
      <c r="A104" s="1">
        <f>IFERROR(__xludf.DUMMYFUNCTION("""COMPUTED_VALUE"""),44558.66666666667)</f>
        <v>44558.66667</v>
      </c>
      <c r="B104" s="2">
        <f>IFERROR(__xludf.DUMMYFUNCTION("""COMPUTED_VALUE"""),1088.47)</f>
        <v>1088.47</v>
      </c>
      <c r="C104" s="3">
        <v>1019.97152979975</v>
      </c>
    </row>
    <row r="105">
      <c r="A105" s="1">
        <f>IFERROR(__xludf.DUMMYFUNCTION("""COMPUTED_VALUE"""),44559.66666666667)</f>
        <v>44559.66667</v>
      </c>
      <c r="B105" s="2">
        <f>IFERROR(__xludf.DUMMYFUNCTION("""COMPUTED_VALUE"""),1086.19)</f>
        <v>1086.19</v>
      </c>
      <c r="C105" s="3">
        <v>1019.13078154277</v>
      </c>
    </row>
    <row r="106">
      <c r="A106" s="1">
        <f>IFERROR(__xludf.DUMMYFUNCTION("""COMPUTED_VALUE"""),44560.66666666667)</f>
        <v>44560.66667</v>
      </c>
      <c r="B106" s="2">
        <f>IFERROR(__xludf.DUMMYFUNCTION("""COMPUTED_VALUE"""),1070.34)</f>
        <v>1070.34</v>
      </c>
      <c r="C106" s="3">
        <v>1011.73680058585</v>
      </c>
    </row>
    <row r="107">
      <c r="A107" s="1">
        <f>IFERROR(__xludf.DUMMYFUNCTION("""COMPUTED_VALUE"""),44561.66666666667)</f>
        <v>44561.66667</v>
      </c>
      <c r="B107" s="2">
        <f>IFERROR(__xludf.DUMMYFUNCTION("""COMPUTED_VALUE"""),1056.78)</f>
        <v>1056.78</v>
      </c>
      <c r="C107" s="3">
        <v>1007.09471253247</v>
      </c>
    </row>
    <row r="108">
      <c r="A108" s="1">
        <f>IFERROR(__xludf.DUMMYFUNCTION("""COMPUTED_VALUE"""),44564.66666666667)</f>
        <v>44564.66667</v>
      </c>
      <c r="B108" s="2">
        <f>IFERROR(__xludf.DUMMYFUNCTION("""COMPUTED_VALUE"""),1199.78)</f>
        <v>1199.78</v>
      </c>
      <c r="C108" s="3">
        <v>1020.38908202398</v>
      </c>
    </row>
    <row r="109">
      <c r="A109" s="1">
        <f>IFERROR(__xludf.DUMMYFUNCTION("""COMPUTED_VALUE"""),44565.66666666667)</f>
        <v>44565.66667</v>
      </c>
      <c r="B109" s="2">
        <f>IFERROR(__xludf.DUMMYFUNCTION("""COMPUTED_VALUE"""),1149.59)</f>
        <v>1149.59</v>
      </c>
      <c r="C109" s="3">
        <v>1011.05147743798</v>
      </c>
    </row>
    <row r="110">
      <c r="A110" s="1">
        <f>IFERROR(__xludf.DUMMYFUNCTION("""COMPUTED_VALUE"""),44566.66666666667)</f>
        <v>44566.66667</v>
      </c>
      <c r="B110" s="2">
        <f>IFERROR(__xludf.DUMMYFUNCTION("""COMPUTED_VALUE"""),1088.12)</f>
        <v>1088.12</v>
      </c>
      <c r="C110" s="3">
        <v>1009.88673678416</v>
      </c>
    </row>
    <row r="111">
      <c r="A111" s="1">
        <f>IFERROR(__xludf.DUMMYFUNCTION("""COMPUTED_VALUE"""),44567.66666666667)</f>
        <v>44567.66667</v>
      </c>
      <c r="B111" s="2">
        <f>IFERROR(__xludf.DUMMYFUNCTION("""COMPUTED_VALUE"""),1064.7)</f>
        <v>1064.7</v>
      </c>
      <c r="C111" s="3">
        <v>1002.16876343042</v>
      </c>
    </row>
    <row r="112">
      <c r="A112" s="1">
        <f>IFERROR(__xludf.DUMMYFUNCTION("""COMPUTED_VALUE"""),44568.66666666667)</f>
        <v>44568.66667</v>
      </c>
      <c r="B112" s="2">
        <f>IFERROR(__xludf.DUMMYFUNCTION("""COMPUTED_VALUE"""),1026.96)</f>
        <v>1026.96</v>
      </c>
      <c r="C112" s="3">
        <v>997.526675377061</v>
      </c>
    </row>
    <row r="113">
      <c r="A113" s="1">
        <f>IFERROR(__xludf.DUMMYFUNCTION("""COMPUTED_VALUE"""),44571.66666666667)</f>
        <v>44571.66667</v>
      </c>
      <c r="B113" s="2">
        <f>IFERROR(__xludf.DUMMYFUNCTION("""COMPUTED_VALUE"""),1058.12)</f>
        <v>1058.12</v>
      </c>
      <c r="C113" s="3">
        <v>1010.82104486852</v>
      </c>
    </row>
    <row r="114">
      <c r="A114" s="1">
        <f>IFERROR(__xludf.DUMMYFUNCTION("""COMPUTED_VALUE"""),44572.66666666667)</f>
        <v>44572.66667</v>
      </c>
      <c r="B114" s="2">
        <f>IFERROR(__xludf.DUMMYFUNCTION("""COMPUTED_VALUE"""),1064.4)</f>
        <v>1064.4</v>
      </c>
      <c r="C114" s="3">
        <v>1001.48344028253</v>
      </c>
    </row>
    <row r="115">
      <c r="A115" s="1">
        <f>IFERROR(__xludf.DUMMYFUNCTION("""COMPUTED_VALUE"""),44573.66666666667)</f>
        <v>44573.66667</v>
      </c>
      <c r="B115" s="2">
        <f>IFERROR(__xludf.DUMMYFUNCTION("""COMPUTED_VALUE"""),1106.22)</f>
        <v>1106.22</v>
      </c>
      <c r="C115" s="3">
        <v>1000.31779429377</v>
      </c>
    </row>
    <row r="116">
      <c r="A116" s="1">
        <f>IFERROR(__xludf.DUMMYFUNCTION("""COMPUTED_VALUE"""),44574.66666666667)</f>
        <v>44574.66667</v>
      </c>
      <c r="B116" s="2">
        <f>IFERROR(__xludf.DUMMYFUNCTION("""COMPUTED_VALUE"""),1031.56)</f>
        <v>1031.56</v>
      </c>
      <c r="C116" s="3">
        <v>992.598915605072</v>
      </c>
    </row>
    <row r="117">
      <c r="A117" s="1">
        <f>IFERROR(__xludf.DUMMYFUNCTION("""COMPUTED_VALUE"""),44575.66666666667)</f>
        <v>44575.66667</v>
      </c>
      <c r="B117" s="2">
        <f>IFERROR(__xludf.DUMMYFUNCTION("""COMPUTED_VALUE"""),1049.61)</f>
        <v>1049.61</v>
      </c>
      <c r="C117" s="3">
        <v>987.955922216701</v>
      </c>
    </row>
    <row r="118">
      <c r="A118" s="1">
        <f>IFERROR(__xludf.DUMMYFUNCTION("""COMPUTED_VALUE"""),44579.66666666667)</f>
        <v>44579.66667</v>
      </c>
      <c r="B118" s="2">
        <f>IFERROR(__xludf.DUMMYFUNCTION("""COMPUTED_VALUE"""),1030.51)</f>
        <v>1030.51</v>
      </c>
      <c r="C118" s="3">
        <v>991.90906578244</v>
      </c>
    </row>
    <row r="119">
      <c r="A119" s="1">
        <f>IFERROR(__xludf.DUMMYFUNCTION("""COMPUTED_VALUE"""),44580.66666666667)</f>
        <v>44580.66667</v>
      </c>
      <c r="B119" s="2">
        <f>IFERROR(__xludf.DUMMYFUNCTION("""COMPUTED_VALUE"""),995.65)</f>
        <v>995.65</v>
      </c>
      <c r="C119" s="3">
        <v>990.743419793706</v>
      </c>
    </row>
    <row r="120">
      <c r="A120" s="1">
        <f>IFERROR(__xludf.DUMMYFUNCTION("""COMPUTED_VALUE"""),44581.66666666667)</f>
        <v>44581.66667</v>
      </c>
      <c r="B120" s="2">
        <f>IFERROR(__xludf.DUMMYFUNCTION("""COMPUTED_VALUE"""),996.27)</f>
        <v>996.27</v>
      </c>
      <c r="C120" s="3">
        <v>983.024541104988</v>
      </c>
    </row>
    <row r="121">
      <c r="A121" s="1">
        <f>IFERROR(__xludf.DUMMYFUNCTION("""COMPUTED_VALUE"""),44582.66666666667)</f>
        <v>44582.66667</v>
      </c>
      <c r="B121" s="2">
        <f>IFERROR(__xludf.DUMMYFUNCTION("""COMPUTED_VALUE"""),943.9)</f>
        <v>943.9</v>
      </c>
      <c r="C121" s="3">
        <v>978.38154771664</v>
      </c>
    </row>
    <row r="122">
      <c r="A122" s="1">
        <f>IFERROR(__xludf.DUMMYFUNCTION("""COMPUTED_VALUE"""),44585.66666666667)</f>
        <v>44585.66667</v>
      </c>
      <c r="B122" s="2">
        <f>IFERROR(__xludf.DUMMYFUNCTION("""COMPUTED_VALUE"""),930.0)</f>
        <v>930</v>
      </c>
      <c r="C122" s="3">
        <v>991.673201203396</v>
      </c>
    </row>
    <row r="123">
      <c r="A123" s="1">
        <f>IFERROR(__xludf.DUMMYFUNCTION("""COMPUTED_VALUE"""),44586.66666666667)</f>
        <v>44586.66667</v>
      </c>
      <c r="B123" s="2">
        <f>IFERROR(__xludf.DUMMYFUNCTION("""COMPUTED_VALUE"""),918.4)</f>
        <v>918.4</v>
      </c>
      <c r="C123" s="3">
        <v>982.334691310244</v>
      </c>
    </row>
    <row r="124">
      <c r="A124" s="1">
        <f>IFERROR(__xludf.DUMMYFUNCTION("""COMPUTED_VALUE"""),44587.66666666667)</f>
        <v>44587.66667</v>
      </c>
      <c r="B124" s="2">
        <f>IFERROR(__xludf.DUMMYFUNCTION("""COMPUTED_VALUE"""),937.41)</f>
        <v>937.41</v>
      </c>
      <c r="C124" s="3">
        <v>981.169045349306</v>
      </c>
    </row>
    <row r="125">
      <c r="A125" s="1">
        <f>IFERROR(__xludf.DUMMYFUNCTION("""COMPUTED_VALUE"""),44588.66666666667)</f>
        <v>44588.66667</v>
      </c>
      <c r="B125" s="2">
        <f>IFERROR(__xludf.DUMMYFUNCTION("""COMPUTED_VALUE"""),829.1)</f>
        <v>829.1</v>
      </c>
      <c r="C125" s="3">
        <v>973.450166688435</v>
      </c>
    </row>
    <row r="126">
      <c r="A126" s="1">
        <f>IFERROR(__xludf.DUMMYFUNCTION("""COMPUTED_VALUE"""),44589.66666666667)</f>
        <v>44589.66667</v>
      </c>
      <c r="B126" s="2">
        <f>IFERROR(__xludf.DUMMYFUNCTION("""COMPUTED_VALUE"""),846.35)</f>
        <v>846.35</v>
      </c>
      <c r="C126" s="3">
        <v>968.807173327955</v>
      </c>
    </row>
    <row r="127">
      <c r="A127" s="1">
        <f>IFERROR(__xludf.DUMMYFUNCTION("""COMPUTED_VALUE"""),44592.66666666667)</f>
        <v>44592.66667</v>
      </c>
      <c r="B127" s="2">
        <f>IFERROR(__xludf.DUMMYFUNCTION("""COMPUTED_VALUE"""),936.72)</f>
        <v>936.72</v>
      </c>
      <c r="C127" s="3">
        <v>982.098826898202</v>
      </c>
    </row>
    <row r="128">
      <c r="A128" s="1">
        <f>IFERROR(__xludf.DUMMYFUNCTION("""COMPUTED_VALUE"""),44593.66666666667)</f>
        <v>44593.66667</v>
      </c>
      <c r="B128" s="2">
        <f>IFERROR(__xludf.DUMMYFUNCTION("""COMPUTED_VALUE"""),931.25)</f>
        <v>931.25</v>
      </c>
      <c r="C128" s="3">
        <v>972.760317005055</v>
      </c>
    </row>
    <row r="129">
      <c r="A129" s="1">
        <f>IFERROR(__xludf.DUMMYFUNCTION("""COMPUTED_VALUE"""),44594.66666666667)</f>
        <v>44594.66667</v>
      </c>
      <c r="B129" s="2">
        <f>IFERROR(__xludf.DUMMYFUNCTION("""COMPUTED_VALUE"""),905.66)</f>
        <v>905.66</v>
      </c>
      <c r="C129" s="3">
        <v>971.59467104415</v>
      </c>
    </row>
    <row r="130">
      <c r="A130" s="1">
        <f>IFERROR(__xludf.DUMMYFUNCTION("""COMPUTED_VALUE"""),44595.66666666667)</f>
        <v>44595.66667</v>
      </c>
      <c r="B130" s="2">
        <f>IFERROR(__xludf.DUMMYFUNCTION("""COMPUTED_VALUE"""),891.14)</f>
        <v>891.14</v>
      </c>
      <c r="C130" s="3">
        <v>963.875792383258</v>
      </c>
    </row>
    <row r="131">
      <c r="A131" s="1">
        <f>IFERROR(__xludf.DUMMYFUNCTION("""COMPUTED_VALUE"""),44596.66666666667)</f>
        <v>44596.66667</v>
      </c>
      <c r="B131" s="2">
        <f>IFERROR(__xludf.DUMMYFUNCTION("""COMPUTED_VALUE"""),923.32)</f>
        <v>923.32</v>
      </c>
      <c r="C131" s="3">
        <v>959.232798971349</v>
      </c>
    </row>
    <row r="132">
      <c r="A132" s="1">
        <f>IFERROR(__xludf.DUMMYFUNCTION("""COMPUTED_VALUE"""),44599.66666666667)</f>
        <v>44599.66667</v>
      </c>
      <c r="B132" s="2">
        <f>IFERROR(__xludf.DUMMYFUNCTION("""COMPUTED_VALUE"""),907.34)</f>
        <v>907.34</v>
      </c>
      <c r="C132" s="3">
        <v>972.524452387585</v>
      </c>
    </row>
    <row r="133">
      <c r="A133" s="1">
        <f>IFERROR(__xludf.DUMMYFUNCTION("""COMPUTED_VALUE"""),44600.66666666667)</f>
        <v>44600.66667</v>
      </c>
      <c r="B133" s="2">
        <f>IFERROR(__xludf.DUMMYFUNCTION("""COMPUTED_VALUE"""),922.0)</f>
        <v>922</v>
      </c>
      <c r="C133" s="3">
        <v>963.185942443115</v>
      </c>
    </row>
    <row r="134">
      <c r="A134" s="1">
        <f>IFERROR(__xludf.DUMMYFUNCTION("""COMPUTED_VALUE"""),44601.66666666667)</f>
        <v>44601.66667</v>
      </c>
      <c r="B134" s="2">
        <f>IFERROR(__xludf.DUMMYFUNCTION("""COMPUTED_VALUE"""),932.0)</f>
        <v>932</v>
      </c>
      <c r="C134" s="3">
        <v>962.020296430813</v>
      </c>
    </row>
    <row r="135">
      <c r="A135" s="1">
        <f>IFERROR(__xludf.DUMMYFUNCTION("""COMPUTED_VALUE"""),44602.66666666667)</f>
        <v>44602.66667</v>
      </c>
      <c r="B135" s="2">
        <f>IFERROR(__xludf.DUMMYFUNCTION("""COMPUTED_VALUE"""),904.55)</f>
        <v>904.55</v>
      </c>
      <c r="C135" s="3">
        <v>954.301417718628</v>
      </c>
    </row>
    <row r="136">
      <c r="A136" s="1">
        <f>IFERROR(__xludf.DUMMYFUNCTION("""COMPUTED_VALUE"""),44603.66666666667)</f>
        <v>44603.66667</v>
      </c>
      <c r="B136" s="2">
        <f>IFERROR(__xludf.DUMMYFUNCTION("""COMPUTED_VALUE"""),860.0)</f>
        <v>860</v>
      </c>
      <c r="C136" s="3">
        <v>949.658424306705</v>
      </c>
    </row>
    <row r="137">
      <c r="A137" s="1">
        <f>IFERROR(__xludf.DUMMYFUNCTION("""COMPUTED_VALUE"""),44606.66666666667)</f>
        <v>44606.66667</v>
      </c>
      <c r="B137" s="2">
        <f>IFERROR(__xludf.DUMMYFUNCTION("""COMPUTED_VALUE"""),875.76)</f>
        <v>875.76</v>
      </c>
      <c r="C137" s="3">
        <v>962.9500777229</v>
      </c>
    </row>
    <row r="138">
      <c r="A138" s="1">
        <f>IFERROR(__xludf.DUMMYFUNCTION("""COMPUTED_VALUE"""),44607.66666666667)</f>
        <v>44607.66667</v>
      </c>
      <c r="B138" s="2">
        <f>IFERROR(__xludf.DUMMYFUNCTION("""COMPUTED_VALUE"""),922.43)</f>
        <v>922.43</v>
      </c>
      <c r="C138" s="3">
        <v>953.611567778443</v>
      </c>
    </row>
    <row r="139">
      <c r="A139" s="1">
        <f>IFERROR(__xludf.DUMMYFUNCTION("""COMPUTED_VALUE"""),44608.66666666667)</f>
        <v>44608.66667</v>
      </c>
      <c r="B139" s="2">
        <f>IFERROR(__xludf.DUMMYFUNCTION("""COMPUTED_VALUE"""),923.39)</f>
        <v>923.39</v>
      </c>
      <c r="C139" s="3">
        <v>952.445921691471</v>
      </c>
    </row>
    <row r="140">
      <c r="A140" s="1">
        <f>IFERROR(__xludf.DUMMYFUNCTION("""COMPUTED_VALUE"""),44609.66666666667)</f>
        <v>44609.66667</v>
      </c>
      <c r="B140" s="2">
        <f>IFERROR(__xludf.DUMMYFUNCTION("""COMPUTED_VALUE"""),876.35)</f>
        <v>876.35</v>
      </c>
      <c r="C140" s="3">
        <v>944.727042904571</v>
      </c>
    </row>
    <row r="141">
      <c r="A141" s="1">
        <f>IFERROR(__xludf.DUMMYFUNCTION("""COMPUTED_VALUE"""),44610.66666666667)</f>
        <v>44610.66667</v>
      </c>
      <c r="B141" s="2">
        <f>IFERROR(__xludf.DUMMYFUNCTION("""COMPUTED_VALUE"""),856.98)</f>
        <v>856.98</v>
      </c>
      <c r="C141" s="3">
        <v>940.084049417978</v>
      </c>
    </row>
    <row r="142">
      <c r="A142" s="1">
        <f>IFERROR(__xludf.DUMMYFUNCTION("""COMPUTED_VALUE"""),44614.66666666667)</f>
        <v>44614.66667</v>
      </c>
      <c r="B142" s="2">
        <f>IFERROR(__xludf.DUMMYFUNCTION("""COMPUTED_VALUE"""),821.53)</f>
        <v>821.53</v>
      </c>
      <c r="C142" s="3">
        <v>944.037192590932</v>
      </c>
    </row>
    <row r="143">
      <c r="A143" s="1">
        <f>IFERROR(__xludf.DUMMYFUNCTION("""COMPUTED_VALUE"""),44615.66666666667)</f>
        <v>44615.66667</v>
      </c>
      <c r="B143" s="2">
        <f>IFERROR(__xludf.DUMMYFUNCTION("""COMPUTED_VALUE"""),764.04)</f>
        <v>764.04</v>
      </c>
      <c r="C143" s="3">
        <v>942.871546503963</v>
      </c>
    </row>
    <row r="144">
      <c r="A144" s="1">
        <f>IFERROR(__xludf.DUMMYFUNCTION("""COMPUTED_VALUE"""),44616.66666666667)</f>
        <v>44616.66667</v>
      </c>
      <c r="B144" s="2">
        <f>IFERROR(__xludf.DUMMYFUNCTION("""COMPUTED_VALUE"""),800.77)</f>
        <v>800.77</v>
      </c>
      <c r="C144" s="3">
        <v>935.152667717043</v>
      </c>
    </row>
    <row r="145">
      <c r="A145" s="1">
        <f>IFERROR(__xludf.DUMMYFUNCTION("""COMPUTED_VALUE"""),44617.66666666667)</f>
        <v>44617.66667</v>
      </c>
      <c r="B145" s="2">
        <f>IFERROR(__xludf.DUMMYFUNCTION("""COMPUTED_VALUE"""),809.87)</f>
        <v>809.87</v>
      </c>
      <c r="C145" s="3">
        <v>930.509674230474</v>
      </c>
    </row>
    <row r="146">
      <c r="A146" s="1">
        <f>IFERROR(__xludf.DUMMYFUNCTION("""COMPUTED_VALUE"""),44620.66666666667)</f>
        <v>44620.66667</v>
      </c>
      <c r="B146" s="2">
        <f>IFERROR(__xludf.DUMMYFUNCTION("""COMPUTED_VALUE"""),870.43)</f>
        <v>870.43</v>
      </c>
      <c r="C146" s="3">
        <v>943.801327422505</v>
      </c>
    </row>
    <row r="147">
      <c r="A147" s="1">
        <f>IFERROR(__xludf.DUMMYFUNCTION("""COMPUTED_VALUE"""),44621.66666666667)</f>
        <v>44621.66667</v>
      </c>
      <c r="B147" s="2">
        <f>IFERROR(__xludf.DUMMYFUNCTION("""COMPUTED_VALUE"""),864.37)</f>
        <v>864.37</v>
      </c>
      <c r="C147" s="3">
        <v>934.462817338925</v>
      </c>
    </row>
    <row r="148">
      <c r="A148" s="1">
        <f>IFERROR(__xludf.DUMMYFUNCTION("""COMPUTED_VALUE"""),44622.66666666667)</f>
        <v>44622.66667</v>
      </c>
      <c r="B148" s="2">
        <f>IFERROR(__xludf.DUMMYFUNCTION("""COMPUTED_VALUE"""),879.89)</f>
        <v>879.89</v>
      </c>
      <c r="C148" s="3">
        <v>933.297171187476</v>
      </c>
    </row>
    <row r="149">
      <c r="A149" s="1">
        <f>IFERROR(__xludf.DUMMYFUNCTION("""COMPUTED_VALUE"""),44623.66666666667)</f>
        <v>44623.66667</v>
      </c>
      <c r="B149" s="2">
        <f>IFERROR(__xludf.DUMMYFUNCTION("""COMPUTED_VALUE"""),839.29)</f>
        <v>839.29</v>
      </c>
      <c r="C149" s="3">
        <v>925.578292336164</v>
      </c>
    </row>
    <row r="150">
      <c r="A150" s="1">
        <f>IFERROR(__xludf.DUMMYFUNCTION("""COMPUTED_VALUE"""),44624.66666666667)</f>
        <v>44624.66667</v>
      </c>
      <c r="B150" s="2">
        <f>IFERROR(__xludf.DUMMYFUNCTION("""COMPUTED_VALUE"""),838.29)</f>
        <v>838.29</v>
      </c>
      <c r="C150" s="3">
        <v>920.935298785101</v>
      </c>
    </row>
    <row r="151">
      <c r="A151" s="1">
        <f>IFERROR(__xludf.DUMMYFUNCTION("""COMPUTED_VALUE"""),44627.66666666667)</f>
        <v>44627.66667</v>
      </c>
      <c r="B151" s="2">
        <f>IFERROR(__xludf.DUMMYFUNCTION("""COMPUTED_VALUE"""),804.58)</f>
        <v>804.58</v>
      </c>
      <c r="C151" s="3">
        <v>934.226951783718</v>
      </c>
    </row>
    <row r="152">
      <c r="A152" s="1">
        <f>IFERROR(__xludf.DUMMYFUNCTION("""COMPUTED_VALUE"""),44628.66666666667)</f>
        <v>44628.66667</v>
      </c>
      <c r="B152" s="2">
        <f>IFERROR(__xludf.DUMMYFUNCTION("""COMPUTED_VALUE"""),824.4)</f>
        <v>824.4</v>
      </c>
      <c r="C152" s="3">
        <v>924.888441700143</v>
      </c>
    </row>
    <row r="153">
      <c r="A153" s="1">
        <f>IFERROR(__xludf.DUMMYFUNCTION("""COMPUTED_VALUE"""),44629.66666666667)</f>
        <v>44629.66667</v>
      </c>
      <c r="B153" s="2">
        <f>IFERROR(__xludf.DUMMYFUNCTION("""COMPUTED_VALUE"""),858.97)</f>
        <v>858.97</v>
      </c>
      <c r="C153" s="3">
        <v>923.722795548718</v>
      </c>
    </row>
    <row r="154">
      <c r="A154" s="1">
        <f>IFERROR(__xludf.DUMMYFUNCTION("""COMPUTED_VALUE"""),44630.66666666667)</f>
        <v>44630.66667</v>
      </c>
      <c r="B154" s="2">
        <f>IFERROR(__xludf.DUMMYFUNCTION("""COMPUTED_VALUE"""),838.3)</f>
        <v>838.3</v>
      </c>
      <c r="C154" s="3">
        <v>916.003916697354</v>
      </c>
    </row>
    <row r="155">
      <c r="A155" s="1">
        <f>IFERROR(__xludf.DUMMYFUNCTION("""COMPUTED_VALUE"""),44631.66666666667)</f>
        <v>44631.66667</v>
      </c>
      <c r="B155" s="2">
        <f>IFERROR(__xludf.DUMMYFUNCTION("""COMPUTED_VALUE"""),795.35)</f>
        <v>795.35</v>
      </c>
      <c r="C155" s="3">
        <v>911.36092314262</v>
      </c>
    </row>
    <row r="156">
      <c r="A156" s="1">
        <f>IFERROR(__xludf.DUMMYFUNCTION("""COMPUTED_VALUE"""),44634.66666666667)</f>
        <v>44634.66667</v>
      </c>
      <c r="B156" s="2">
        <f>IFERROR(__xludf.DUMMYFUNCTION("""COMPUTED_VALUE"""),766.37)</f>
        <v>766.37</v>
      </c>
      <c r="C156" s="3">
        <v>924.652576130167</v>
      </c>
    </row>
    <row r="157">
      <c r="A157" s="1">
        <f>IFERROR(__xludf.DUMMYFUNCTION("""COMPUTED_VALUE"""),44635.66666666667)</f>
        <v>44635.66667</v>
      </c>
      <c r="B157" s="2">
        <f>IFERROR(__xludf.DUMMYFUNCTION("""COMPUTED_VALUE"""),801.89)</f>
        <v>801.89</v>
      </c>
      <c r="C157" s="3">
        <v>915.314066042826</v>
      </c>
    </row>
    <row r="158">
      <c r="A158" s="1">
        <f>IFERROR(__xludf.DUMMYFUNCTION("""COMPUTED_VALUE"""),44636.66666666667)</f>
        <v>44636.66667</v>
      </c>
      <c r="B158" s="2">
        <f>IFERROR(__xludf.DUMMYFUNCTION("""COMPUTED_VALUE"""),840.23)</f>
        <v>840.23</v>
      </c>
      <c r="C158" s="3">
        <v>914.148419887675</v>
      </c>
    </row>
    <row r="159">
      <c r="A159" s="1">
        <f>IFERROR(__xludf.DUMMYFUNCTION("""COMPUTED_VALUE"""),44637.66666666667)</f>
        <v>44637.66667</v>
      </c>
      <c r="B159" s="2">
        <f>IFERROR(__xludf.DUMMYFUNCTION("""COMPUTED_VALUE"""),871.6)</f>
        <v>871.6</v>
      </c>
      <c r="C159" s="3">
        <v>906.429541032619</v>
      </c>
    </row>
    <row r="160">
      <c r="A160" s="1">
        <f>IFERROR(__xludf.DUMMYFUNCTION("""COMPUTED_VALUE"""),44638.66666666667)</f>
        <v>44638.66667</v>
      </c>
      <c r="B160" s="2">
        <f>IFERROR(__xludf.DUMMYFUNCTION("""COMPUTED_VALUE"""),905.39)</f>
        <v>905.39</v>
      </c>
      <c r="C160" s="3">
        <v>901.786547477897</v>
      </c>
    </row>
    <row r="161">
      <c r="A161" s="1">
        <f>IFERROR(__xludf.DUMMYFUNCTION("""COMPUTED_VALUE"""),44641.66666666667)</f>
        <v>44641.66667</v>
      </c>
      <c r="B161" s="2">
        <f>IFERROR(__xludf.DUMMYFUNCTION("""COMPUTED_VALUE"""),921.16)</f>
        <v>921.16</v>
      </c>
      <c r="C161" s="3">
        <v>915.078200465403</v>
      </c>
    </row>
    <row r="162">
      <c r="A162" s="1">
        <f>IFERROR(__xludf.DUMMYFUNCTION("""COMPUTED_VALUE"""),44642.66666666667)</f>
        <v>44642.66667</v>
      </c>
      <c r="B162" s="2">
        <f>IFERROR(__xludf.DUMMYFUNCTION("""COMPUTED_VALUE"""),993.98)</f>
        <v>993.98</v>
      </c>
      <c r="C162" s="3">
        <v>905.739690378095</v>
      </c>
    </row>
    <row r="163">
      <c r="A163" s="1">
        <f>IFERROR(__xludf.DUMMYFUNCTION("""COMPUTED_VALUE"""),44643.66666666667)</f>
        <v>44643.66667</v>
      </c>
      <c r="B163" s="2">
        <f>IFERROR(__xludf.DUMMYFUNCTION("""COMPUTED_VALUE"""),999.11)</f>
        <v>999.11</v>
      </c>
      <c r="C163" s="3">
        <v>904.573899149203</v>
      </c>
    </row>
    <row r="164">
      <c r="A164" s="1">
        <f>IFERROR(__xludf.DUMMYFUNCTION("""COMPUTED_VALUE"""),44644.66666666667)</f>
        <v>44644.66667</v>
      </c>
      <c r="B164" s="2">
        <f>IFERROR(__xludf.DUMMYFUNCTION("""COMPUTED_VALUE"""),1013.92)</f>
        <v>1013.92</v>
      </c>
      <c r="C164" s="3">
        <v>896.85487522037</v>
      </c>
    </row>
    <row r="165">
      <c r="A165" s="1">
        <f>IFERROR(__xludf.DUMMYFUNCTION("""COMPUTED_VALUE"""),44645.66666666667)</f>
        <v>44645.66667</v>
      </c>
      <c r="B165" s="2">
        <f>IFERROR(__xludf.DUMMYFUNCTION("""COMPUTED_VALUE"""),1010.64)</f>
        <v>1010.64</v>
      </c>
      <c r="C165" s="3">
        <v>892.211736591843</v>
      </c>
    </row>
    <row r="166">
      <c r="A166" s="1">
        <f>IFERROR(__xludf.DUMMYFUNCTION("""COMPUTED_VALUE"""),44648.66666666667)</f>
        <v>44648.66667</v>
      </c>
      <c r="B166" s="2">
        <f>IFERROR(__xludf.DUMMYFUNCTION("""COMPUTED_VALUE"""),1091.84)</f>
        <v>1091.84</v>
      </c>
      <c r="C166" s="3">
        <v>905.502954358171</v>
      </c>
    </row>
    <row r="167">
      <c r="A167" s="1">
        <f>IFERROR(__xludf.DUMMYFUNCTION("""COMPUTED_VALUE"""),44649.66666666667)</f>
        <v>44649.66667</v>
      </c>
      <c r="B167" s="2">
        <f>IFERROR(__xludf.DUMMYFUNCTION("""COMPUTED_VALUE"""),1099.57)</f>
        <v>1099.57</v>
      </c>
      <c r="C167" s="3">
        <v>896.164299197124</v>
      </c>
    </row>
    <row r="168">
      <c r="A168" s="1">
        <f>IFERROR(__xludf.DUMMYFUNCTION("""COMPUTED_VALUE"""),44650.66666666667)</f>
        <v>44650.66667</v>
      </c>
      <c r="B168" s="2">
        <f>IFERROR(__xludf.DUMMYFUNCTION("""COMPUTED_VALUE"""),1093.99)</f>
        <v>1093.99</v>
      </c>
      <c r="C168" s="3">
        <v>894.998507968238</v>
      </c>
    </row>
    <row r="169">
      <c r="A169" s="1">
        <f>IFERROR(__xludf.DUMMYFUNCTION("""COMPUTED_VALUE"""),44651.66666666667)</f>
        <v>44651.66667</v>
      </c>
      <c r="B169" s="2">
        <f>IFERROR(__xludf.DUMMYFUNCTION("""COMPUTED_VALUE"""),1077.6)</f>
        <v>1077.6</v>
      </c>
      <c r="C169" s="3">
        <v>887.279484039398</v>
      </c>
    </row>
    <row r="170">
      <c r="A170" s="1">
        <f>IFERROR(__xludf.DUMMYFUNCTION("""COMPUTED_VALUE"""),44652.66666666667)</f>
        <v>44652.66667</v>
      </c>
      <c r="B170" s="2">
        <f>IFERROR(__xludf.DUMMYFUNCTION("""COMPUTED_VALUE"""),1084.59)</f>
        <v>1084.59</v>
      </c>
      <c r="C170" s="3">
        <v>882.636345410908</v>
      </c>
    </row>
    <row r="171">
      <c r="A171" s="1">
        <f>IFERROR(__xludf.DUMMYFUNCTION("""COMPUTED_VALUE"""),44655.66666666667)</f>
        <v>44655.66667</v>
      </c>
      <c r="B171" s="2">
        <f>IFERROR(__xludf.DUMMYFUNCTION("""COMPUTED_VALUE"""),1145.45)</f>
        <v>1145.45</v>
      </c>
      <c r="C171" s="3">
        <v>895.704126184375</v>
      </c>
    </row>
    <row r="172">
      <c r="A172" s="1">
        <f>IFERROR(__xludf.DUMMYFUNCTION("""COMPUTED_VALUE"""),44656.66666666667)</f>
        <v>44656.66667</v>
      </c>
      <c r="B172" s="2">
        <f>IFERROR(__xludf.DUMMYFUNCTION("""COMPUTED_VALUE"""),1091.26)</f>
        <v>1091.26</v>
      </c>
      <c r="C172" s="3">
        <v>886.290992025724</v>
      </c>
    </row>
    <row r="173">
      <c r="A173" s="1">
        <f>IFERROR(__xludf.DUMMYFUNCTION("""COMPUTED_VALUE"""),44657.66666666667)</f>
        <v>44657.66667</v>
      </c>
      <c r="B173" s="2">
        <f>IFERROR(__xludf.DUMMYFUNCTION("""COMPUTED_VALUE"""),1045.76)</f>
        <v>1045.76</v>
      </c>
      <c r="C173" s="3">
        <v>885.050721799218</v>
      </c>
    </row>
    <row r="174">
      <c r="A174" s="1">
        <f>IFERROR(__xludf.DUMMYFUNCTION("""COMPUTED_VALUE"""),44658.66666666667)</f>
        <v>44658.66667</v>
      </c>
      <c r="B174" s="2">
        <f>IFERROR(__xludf.DUMMYFUNCTION("""COMPUTED_VALUE"""),1057.26)</f>
        <v>1057.26</v>
      </c>
      <c r="C174" s="3">
        <v>877.257218872754</v>
      </c>
    </row>
    <row r="175">
      <c r="A175" s="1">
        <f>IFERROR(__xludf.DUMMYFUNCTION("""COMPUTED_VALUE"""),44659.66666666667)</f>
        <v>44659.66667</v>
      </c>
      <c r="B175" s="2">
        <f>IFERROR(__xludf.DUMMYFUNCTION("""COMPUTED_VALUE"""),1025.49)</f>
        <v>1025.49</v>
      </c>
      <c r="C175" s="3">
        <v>872.539601246658</v>
      </c>
    </row>
    <row r="176">
      <c r="A176" s="1">
        <f>IFERROR(__xludf.DUMMYFUNCTION("""COMPUTED_VALUE"""),44662.66666666667)</f>
        <v>44662.66667</v>
      </c>
      <c r="B176" s="2">
        <f>IFERROR(__xludf.DUMMYFUNCTION("""COMPUTED_VALUE"""),975.93)</f>
        <v>975.93</v>
      </c>
      <c r="C176" s="3">
        <v>885.607382020112</v>
      </c>
    </row>
    <row r="177">
      <c r="A177" s="1">
        <f>IFERROR(__xludf.DUMMYFUNCTION("""COMPUTED_VALUE"""),44663.66666666667)</f>
        <v>44663.66667</v>
      </c>
      <c r="B177" s="2">
        <f>IFERROR(__xludf.DUMMYFUNCTION("""COMPUTED_VALUE"""),986.95)</f>
        <v>986.95</v>
      </c>
      <c r="C177" s="3">
        <v>876.194247861439</v>
      </c>
    </row>
    <row r="178">
      <c r="A178" s="1">
        <f>IFERROR(__xludf.DUMMYFUNCTION("""COMPUTED_VALUE"""),44664.66666666667)</f>
        <v>44664.66667</v>
      </c>
      <c r="B178" s="2">
        <f>IFERROR(__xludf.DUMMYFUNCTION("""COMPUTED_VALUE"""),1022.37)</f>
        <v>1022.37</v>
      </c>
      <c r="C178" s="3">
        <v>874.953977634942</v>
      </c>
    </row>
    <row r="179">
      <c r="A179" s="1">
        <f>IFERROR(__xludf.DUMMYFUNCTION("""COMPUTED_VALUE"""),44665.66666666667)</f>
        <v>44665.66667</v>
      </c>
      <c r="B179" s="2">
        <f>IFERROR(__xludf.DUMMYFUNCTION("""COMPUTED_VALUE"""),985.0)</f>
        <v>985</v>
      </c>
      <c r="C179" s="3">
        <v>867.100582079185</v>
      </c>
    </row>
    <row r="180">
      <c r="A180" s="1">
        <f>IFERROR(__xludf.DUMMYFUNCTION("""COMPUTED_VALUE"""),44669.66666666667)</f>
        <v>44669.66667</v>
      </c>
      <c r="B180" s="2">
        <f>IFERROR(__xludf.DUMMYFUNCTION("""COMPUTED_VALUE"""),1004.29)</f>
        <v>1004.29</v>
      </c>
      <c r="C180" s="3">
        <v>875.211174709379</v>
      </c>
    </row>
    <row r="181">
      <c r="A181" s="1">
        <f>IFERROR(__xludf.DUMMYFUNCTION("""COMPUTED_VALUE"""),44670.66666666667)</f>
        <v>44670.66667</v>
      </c>
      <c r="B181" s="2">
        <f>IFERROR(__xludf.DUMMYFUNCTION("""COMPUTED_VALUE"""),1028.15)</f>
        <v>1028.15</v>
      </c>
      <c r="C181" s="3">
        <v>865.738147921483</v>
      </c>
    </row>
    <row r="182">
      <c r="A182" s="1">
        <f>IFERROR(__xludf.DUMMYFUNCTION("""COMPUTED_VALUE"""),44671.66666666667)</f>
        <v>44671.66667</v>
      </c>
      <c r="B182" s="2">
        <f>IFERROR(__xludf.DUMMYFUNCTION("""COMPUTED_VALUE"""),977.2)</f>
        <v>977.2</v>
      </c>
      <c r="C182" s="3">
        <v>864.437985065685</v>
      </c>
    </row>
    <row r="183">
      <c r="A183" s="1">
        <f>IFERROR(__xludf.DUMMYFUNCTION("""COMPUTED_VALUE"""),44672.66666666667)</f>
        <v>44672.66667</v>
      </c>
      <c r="B183" s="2">
        <f>IFERROR(__xludf.DUMMYFUNCTION("""COMPUTED_VALUE"""),1008.78)</f>
        <v>1008.78</v>
      </c>
      <c r="C183" s="3">
        <v>856.58458950998</v>
      </c>
    </row>
    <row r="184">
      <c r="A184" s="1">
        <f>IFERROR(__xludf.DUMMYFUNCTION("""COMPUTED_VALUE"""),44673.66666666667)</f>
        <v>44673.66667</v>
      </c>
      <c r="B184" s="2">
        <f>IFERROR(__xludf.DUMMYFUNCTION("""COMPUTED_VALUE"""),1005.05)</f>
        <v>1005.05</v>
      </c>
      <c r="C184" s="3">
        <v>851.807079254514</v>
      </c>
    </row>
    <row r="185">
      <c r="A185" s="1">
        <f>IFERROR(__xludf.DUMMYFUNCTION("""COMPUTED_VALUE"""),44676.66666666667)</f>
        <v>44676.66667</v>
      </c>
      <c r="B185" s="2">
        <f>IFERROR(__xludf.DUMMYFUNCTION("""COMPUTED_VALUE"""),998.02)</f>
        <v>998.02</v>
      </c>
      <c r="C185" s="3">
        <v>864.695182140135</v>
      </c>
    </row>
    <row r="186">
      <c r="A186" s="1">
        <f>IFERROR(__xludf.DUMMYFUNCTION("""COMPUTED_VALUE"""),44677.66666666667)</f>
        <v>44677.66667</v>
      </c>
      <c r="B186" s="2">
        <f>IFERROR(__xludf.DUMMYFUNCTION("""COMPUTED_VALUE"""),876.42)</f>
        <v>876.42</v>
      </c>
      <c r="C186" s="3">
        <v>855.222155352225</v>
      </c>
    </row>
    <row r="187">
      <c r="A187" s="1">
        <f>IFERROR(__xludf.DUMMYFUNCTION("""COMPUTED_VALUE"""),44678.66666666667)</f>
        <v>44678.66667</v>
      </c>
      <c r="B187" s="2">
        <f>IFERROR(__xludf.DUMMYFUNCTION("""COMPUTED_VALUE"""),881.51)</f>
        <v>881.51</v>
      </c>
      <c r="C187" s="3">
        <v>853.921987643733</v>
      </c>
    </row>
    <row r="188">
      <c r="A188" s="1">
        <f>IFERROR(__xludf.DUMMYFUNCTION("""COMPUTED_VALUE"""),44679.66666666667)</f>
        <v>44679.66667</v>
      </c>
      <c r="B188" s="2">
        <f>IFERROR(__xludf.DUMMYFUNCTION("""COMPUTED_VALUE"""),877.51)</f>
        <v>877.51</v>
      </c>
      <c r="C188" s="3">
        <v>846.068587235324</v>
      </c>
    </row>
    <row r="189">
      <c r="A189" s="1">
        <f>IFERROR(__xludf.DUMMYFUNCTION("""COMPUTED_VALUE"""),44680.66666666667)</f>
        <v>44680.66667</v>
      </c>
      <c r="B189" s="2">
        <f>IFERROR(__xludf.DUMMYFUNCTION("""COMPUTED_VALUE"""),870.76)</f>
        <v>870.76</v>
      </c>
      <c r="C189" s="3">
        <v>841.2910721272</v>
      </c>
    </row>
    <row r="190">
      <c r="A190" s="1">
        <f>IFERROR(__xludf.DUMMYFUNCTION("""COMPUTED_VALUE"""),44683.66666666667)</f>
        <v>44683.66667</v>
      </c>
      <c r="B190" s="2">
        <f>IFERROR(__xludf.DUMMYFUNCTION("""COMPUTED_VALUE"""),902.94)</f>
        <v>902.94</v>
      </c>
      <c r="C190" s="3">
        <v>854.179160454789</v>
      </c>
    </row>
    <row r="191">
      <c r="A191" s="1">
        <f>IFERROR(__xludf.DUMMYFUNCTION("""COMPUTED_VALUE"""),44684.66666666667)</f>
        <v>44684.66667</v>
      </c>
      <c r="B191" s="2">
        <f>IFERROR(__xludf.DUMMYFUNCTION("""COMPUTED_VALUE"""),909.25)</f>
        <v>909.25</v>
      </c>
      <c r="C191" s="3">
        <v>844.706128814125</v>
      </c>
    </row>
    <row r="192">
      <c r="A192" s="1">
        <f>IFERROR(__xludf.DUMMYFUNCTION("""COMPUTED_VALUE"""),44685.66666666667)</f>
        <v>44685.66667</v>
      </c>
      <c r="B192" s="2">
        <f>IFERROR(__xludf.DUMMYFUNCTION("""COMPUTED_VALUE"""),952.62)</f>
        <v>952.62</v>
      </c>
      <c r="C192" s="3">
        <v>843.405961105637</v>
      </c>
    </row>
    <row r="193">
      <c r="A193" s="1">
        <f>IFERROR(__xludf.DUMMYFUNCTION("""COMPUTED_VALUE"""),44686.66666666667)</f>
        <v>44686.66667</v>
      </c>
      <c r="B193" s="2">
        <f>IFERROR(__xludf.DUMMYFUNCTION("""COMPUTED_VALUE"""),873.28)</f>
        <v>873.28</v>
      </c>
      <c r="C193" s="3">
        <v>835.552560697221</v>
      </c>
    </row>
    <row r="194">
      <c r="A194" s="1">
        <f>IFERROR(__xludf.DUMMYFUNCTION("""COMPUTED_VALUE"""),44687.66666666667)</f>
        <v>44687.66667</v>
      </c>
      <c r="B194" s="2">
        <f>IFERROR(__xludf.DUMMYFUNCTION("""COMPUTED_VALUE"""),865.65)</f>
        <v>865.65</v>
      </c>
      <c r="C194" s="3">
        <v>830.775045589109</v>
      </c>
    </row>
    <row r="195">
      <c r="A195" s="1">
        <f>IFERROR(__xludf.DUMMYFUNCTION("""COMPUTED_VALUE"""),44690.66666666667)</f>
        <v>44690.66667</v>
      </c>
      <c r="B195" s="2">
        <f>IFERROR(__xludf.DUMMYFUNCTION("""COMPUTED_VALUE"""),787.11)</f>
        <v>787.11</v>
      </c>
      <c r="C195" s="3">
        <v>843.663133862206</v>
      </c>
    </row>
    <row r="196">
      <c r="A196" s="1">
        <f>IFERROR(__xludf.DUMMYFUNCTION("""COMPUTED_VALUE"""),44691.66666666667)</f>
        <v>44691.66667</v>
      </c>
      <c r="B196" s="2">
        <f>IFERROR(__xludf.DUMMYFUNCTION("""COMPUTED_VALUE"""),800.04)</f>
        <v>800.04</v>
      </c>
      <c r="C196" s="3">
        <v>834.190102203397</v>
      </c>
    </row>
    <row r="197">
      <c r="A197" s="1">
        <f>IFERROR(__xludf.DUMMYFUNCTION("""COMPUTED_VALUE"""),44692.66666666667)</f>
        <v>44692.66667</v>
      </c>
      <c r="B197" s="2">
        <f>IFERROR(__xludf.DUMMYFUNCTION("""COMPUTED_VALUE"""),734.0)</f>
        <v>734</v>
      </c>
      <c r="C197" s="3">
        <v>832.889934476745</v>
      </c>
    </row>
    <row r="198">
      <c r="A198" s="1">
        <f>IFERROR(__xludf.DUMMYFUNCTION("""COMPUTED_VALUE"""),44693.66666666667)</f>
        <v>44693.66667</v>
      </c>
      <c r="B198" s="2">
        <f>IFERROR(__xludf.DUMMYFUNCTION("""COMPUTED_VALUE"""),728.0)</f>
        <v>728</v>
      </c>
      <c r="C198" s="3">
        <v>825.036534050191</v>
      </c>
    </row>
    <row r="199">
      <c r="A199" s="1">
        <f>IFERROR(__xludf.DUMMYFUNCTION("""COMPUTED_VALUE"""),44694.66666666667)</f>
        <v>44694.66667</v>
      </c>
      <c r="B199" s="2">
        <f>IFERROR(__xludf.DUMMYFUNCTION("""COMPUTED_VALUE"""),769.59)</f>
        <v>769.59</v>
      </c>
      <c r="C199" s="3">
        <v>820.259018923964</v>
      </c>
    </row>
    <row r="200">
      <c r="A200" s="1">
        <f>IFERROR(__xludf.DUMMYFUNCTION("""COMPUTED_VALUE"""),44697.66666666667)</f>
        <v>44697.66667</v>
      </c>
      <c r="B200" s="2">
        <f>IFERROR(__xludf.DUMMYFUNCTION("""COMPUTED_VALUE"""),724.37)</f>
        <v>724.37</v>
      </c>
      <c r="C200" s="3">
        <v>833.147107197021</v>
      </c>
    </row>
    <row r="201">
      <c r="A201" s="1">
        <f>IFERROR(__xludf.DUMMYFUNCTION("""COMPUTED_VALUE"""),44698.66666666667)</f>
        <v>44698.66667</v>
      </c>
      <c r="B201" s="2">
        <f>IFERROR(__xludf.DUMMYFUNCTION("""COMPUTED_VALUE"""),761.61)</f>
        <v>761.61</v>
      </c>
      <c r="C201" s="3">
        <v>823.674075538217</v>
      </c>
    </row>
    <row r="202">
      <c r="A202" s="1">
        <f>IFERROR(__xludf.DUMMYFUNCTION("""COMPUTED_VALUE"""),44699.66666666667)</f>
        <v>44699.66667</v>
      </c>
      <c r="B202" s="2">
        <f>IFERROR(__xludf.DUMMYFUNCTION("""COMPUTED_VALUE"""),709.81)</f>
        <v>709.81</v>
      </c>
      <c r="C202" s="3">
        <v>822.373907811617</v>
      </c>
    </row>
    <row r="203">
      <c r="A203" s="1">
        <f>IFERROR(__xludf.DUMMYFUNCTION("""COMPUTED_VALUE"""),44700.66666666667)</f>
        <v>44700.66667</v>
      </c>
      <c r="B203" s="2">
        <f>IFERROR(__xludf.DUMMYFUNCTION("""COMPUTED_VALUE"""),709.42)</f>
        <v>709.42</v>
      </c>
      <c r="C203" s="3">
        <v>814.520507389247</v>
      </c>
    </row>
    <row r="204">
      <c r="A204" s="1">
        <f>IFERROR(__xludf.DUMMYFUNCTION("""COMPUTED_VALUE"""),44701.66666666667)</f>
        <v>44701.66667</v>
      </c>
      <c r="B204" s="2">
        <f>IFERROR(__xludf.DUMMYFUNCTION("""COMPUTED_VALUE"""),663.9)</f>
        <v>663.9</v>
      </c>
      <c r="C204" s="3">
        <v>809.742992267269</v>
      </c>
    </row>
    <row r="205">
      <c r="A205" s="1">
        <f>IFERROR(__xludf.DUMMYFUNCTION("""COMPUTED_VALUE"""),44704.66666666667)</f>
        <v>44704.66667</v>
      </c>
      <c r="B205" s="2">
        <f>IFERROR(__xludf.DUMMYFUNCTION("""COMPUTED_VALUE"""),674.9)</f>
        <v>674.9</v>
      </c>
      <c r="C205" s="3">
        <v>822.631080553077</v>
      </c>
    </row>
    <row r="206">
      <c r="A206" s="1">
        <f>IFERROR(__xludf.DUMMYFUNCTION("""COMPUTED_VALUE"""),44705.66666666667)</f>
        <v>44705.66667</v>
      </c>
      <c r="B206" s="2">
        <f>IFERROR(__xludf.DUMMYFUNCTION("""COMPUTED_VALUE"""),628.16)</f>
        <v>628.16</v>
      </c>
      <c r="C206" s="3">
        <v>813.158048898438</v>
      </c>
    </row>
    <row r="207">
      <c r="A207" s="1">
        <f>IFERROR(__xludf.DUMMYFUNCTION("""COMPUTED_VALUE"""),44706.66666666667)</f>
        <v>44706.66667</v>
      </c>
      <c r="B207" s="2">
        <f>IFERROR(__xludf.DUMMYFUNCTION("""COMPUTED_VALUE"""),658.8)</f>
        <v>658.8</v>
      </c>
      <c r="C207" s="3">
        <v>811.857881176015</v>
      </c>
    </row>
    <row r="208">
      <c r="A208" s="1">
        <f>IFERROR(__xludf.DUMMYFUNCTION("""COMPUTED_VALUE"""),44707.66666666667)</f>
        <v>44707.66667</v>
      </c>
      <c r="B208" s="2">
        <f>IFERROR(__xludf.DUMMYFUNCTION("""COMPUTED_VALUE"""),707.73)</f>
        <v>707.73</v>
      </c>
      <c r="C208" s="3">
        <v>804.004480753697</v>
      </c>
    </row>
    <row r="209">
      <c r="A209" s="1">
        <f>IFERROR(__xludf.DUMMYFUNCTION("""COMPUTED_VALUE"""),44708.66666666667)</f>
        <v>44708.66667</v>
      </c>
      <c r="B209" s="2">
        <f>IFERROR(__xludf.DUMMYFUNCTION("""COMPUTED_VALUE"""),759.63)</f>
        <v>759.63</v>
      </c>
      <c r="C209" s="3">
        <v>799.226965631693</v>
      </c>
    </row>
    <row r="210">
      <c r="A210" s="1">
        <f>IFERROR(__xludf.DUMMYFUNCTION("""COMPUTED_VALUE"""),44712.66666666667)</f>
        <v>44712.66667</v>
      </c>
      <c r="B210" s="2">
        <f>IFERROR(__xludf.DUMMYFUNCTION("""COMPUTED_VALUE"""),758.26)</f>
        <v>758.26</v>
      </c>
      <c r="C210" s="3">
        <v>802.642022262827</v>
      </c>
    </row>
    <row r="211">
      <c r="A211" s="1">
        <f>IFERROR(__xludf.DUMMYFUNCTION("""COMPUTED_VALUE"""),44713.66666666667)</f>
        <v>44713.66667</v>
      </c>
      <c r="B211" s="2">
        <f>IFERROR(__xludf.DUMMYFUNCTION("""COMPUTED_VALUE"""),740.37)</f>
        <v>740.37</v>
      </c>
      <c r="C211" s="3">
        <v>801.341854540436</v>
      </c>
    </row>
    <row r="212">
      <c r="A212" s="1">
        <f>IFERROR(__xludf.DUMMYFUNCTION("""COMPUTED_VALUE"""),44714.66666666667)</f>
        <v>44714.66667</v>
      </c>
      <c r="B212" s="2">
        <f>IFERROR(__xludf.DUMMYFUNCTION("""COMPUTED_VALUE"""),775.0)</f>
        <v>775</v>
      </c>
      <c r="C212" s="3">
        <v>793.488454118098</v>
      </c>
    </row>
    <row r="213">
      <c r="A213" s="1">
        <f>IFERROR(__xludf.DUMMYFUNCTION("""COMPUTED_VALUE"""),44715.66666666667)</f>
        <v>44715.66667</v>
      </c>
      <c r="B213" s="2">
        <f>IFERROR(__xludf.DUMMYFUNCTION("""COMPUTED_VALUE"""),703.55)</f>
        <v>703.55</v>
      </c>
      <c r="C213" s="3">
        <v>788.710938996021</v>
      </c>
    </row>
    <row r="214">
      <c r="A214" s="1">
        <f>IFERROR(__xludf.DUMMYFUNCTION("""COMPUTED_VALUE"""),44718.66666666667)</f>
        <v>44718.66667</v>
      </c>
      <c r="B214" s="2">
        <f>IFERROR(__xludf.DUMMYFUNCTION("""COMPUTED_VALUE"""),714.84)</f>
        <v>714.84</v>
      </c>
      <c r="C214" s="3">
        <v>801.599027281844</v>
      </c>
    </row>
    <row r="215">
      <c r="A215" s="1">
        <f>IFERROR(__xludf.DUMMYFUNCTION("""COMPUTED_VALUE"""),44719.66666666667)</f>
        <v>44719.66667</v>
      </c>
      <c r="B215" s="2">
        <f>IFERROR(__xludf.DUMMYFUNCTION("""COMPUTED_VALUE"""),716.66)</f>
        <v>716.66</v>
      </c>
      <c r="C215" s="3">
        <v>792.125995627243</v>
      </c>
    </row>
    <row r="216">
      <c r="A216" s="1">
        <f>IFERROR(__xludf.DUMMYFUNCTION("""COMPUTED_VALUE"""),44720.66666666667)</f>
        <v>44720.66667</v>
      </c>
      <c r="B216" s="2">
        <f>IFERROR(__xludf.DUMMYFUNCTION("""COMPUTED_VALUE"""),725.6)</f>
        <v>725.6</v>
      </c>
      <c r="C216" s="3">
        <v>790.825827904811</v>
      </c>
    </row>
    <row r="217">
      <c r="A217" s="1">
        <f>IFERROR(__xludf.DUMMYFUNCTION("""COMPUTED_VALUE"""),44721.66666666667)</f>
        <v>44721.66667</v>
      </c>
      <c r="B217" s="2">
        <f>IFERROR(__xludf.DUMMYFUNCTION("""COMPUTED_VALUE"""),719.12)</f>
        <v>719.12</v>
      </c>
      <c r="C217" s="3">
        <v>782.972427482486</v>
      </c>
    </row>
    <row r="218">
      <c r="A218" s="1">
        <f>IFERROR(__xludf.DUMMYFUNCTION("""COMPUTED_VALUE"""),44722.66666666667)</f>
        <v>44722.66667</v>
      </c>
      <c r="B218" s="2">
        <f>IFERROR(__xludf.DUMMYFUNCTION("""COMPUTED_VALUE"""),696.69)</f>
        <v>696.69</v>
      </c>
      <c r="C218" s="3">
        <v>778.194912360444</v>
      </c>
    </row>
    <row r="219">
      <c r="A219" s="1">
        <f>IFERROR(__xludf.DUMMYFUNCTION("""COMPUTED_VALUE"""),44725.66666666667)</f>
        <v>44725.66667</v>
      </c>
      <c r="B219" s="2">
        <f>IFERROR(__xludf.DUMMYFUNCTION("""COMPUTED_VALUE"""),647.21)</f>
        <v>647.21</v>
      </c>
      <c r="C219" s="3">
        <v>791.083000646227</v>
      </c>
    </row>
    <row r="220">
      <c r="A220" s="1">
        <f>IFERROR(__xludf.DUMMYFUNCTION("""COMPUTED_VALUE"""),44726.66666666667)</f>
        <v>44726.66667</v>
      </c>
      <c r="B220" s="2">
        <f>IFERROR(__xludf.DUMMYFUNCTION("""COMPUTED_VALUE"""),662.67)</f>
        <v>662.67</v>
      </c>
      <c r="C220" s="3">
        <v>781.60996899164</v>
      </c>
    </row>
    <row r="221">
      <c r="A221" s="1">
        <f>IFERROR(__xludf.DUMMYFUNCTION("""COMPUTED_VALUE"""),44727.66666666667)</f>
        <v>44727.66667</v>
      </c>
      <c r="B221" s="2">
        <f>IFERROR(__xludf.DUMMYFUNCTION("""COMPUTED_VALUE"""),699.0)</f>
        <v>699</v>
      </c>
      <c r="C221" s="3">
        <v>780.309801269232</v>
      </c>
    </row>
    <row r="222">
      <c r="A222" s="1">
        <f>IFERROR(__xludf.DUMMYFUNCTION("""COMPUTED_VALUE"""),44728.66666666667)</f>
        <v>44728.66667</v>
      </c>
      <c r="B222" s="2">
        <f>IFERROR(__xludf.DUMMYFUNCTION("""COMPUTED_VALUE"""),639.3)</f>
        <v>639.3</v>
      </c>
      <c r="C222" s="3">
        <v>772.456400846899</v>
      </c>
    </row>
    <row r="223">
      <c r="A223" s="1">
        <f>IFERROR(__xludf.DUMMYFUNCTION("""COMPUTED_VALUE"""),44729.66666666667)</f>
        <v>44729.66667</v>
      </c>
      <c r="B223" s="2">
        <f>IFERROR(__xludf.DUMMYFUNCTION("""COMPUTED_VALUE"""),650.28)</f>
        <v>650.28</v>
      </c>
      <c r="C223" s="3">
        <v>767.678885724869</v>
      </c>
    </row>
    <row r="224">
      <c r="A224" s="1">
        <f>IFERROR(__xludf.DUMMYFUNCTION("""COMPUTED_VALUE"""),44733.66666666667)</f>
        <v>44733.66667</v>
      </c>
      <c r="B224" s="2">
        <f>IFERROR(__xludf.DUMMYFUNCTION("""COMPUTED_VALUE"""),711.11)</f>
        <v>711.11</v>
      </c>
      <c r="C224" s="3">
        <v>771.093942356056</v>
      </c>
    </row>
    <row r="225">
      <c r="A225" s="1">
        <f>IFERROR(__xludf.DUMMYFUNCTION("""COMPUTED_VALUE"""),44734.66666666667)</f>
        <v>44734.66667</v>
      </c>
      <c r="B225" s="2">
        <f>IFERROR(__xludf.DUMMYFUNCTION("""COMPUTED_VALUE"""),708.26)</f>
        <v>708.26</v>
      </c>
      <c r="C225" s="3">
        <v>769.793774633672</v>
      </c>
    </row>
    <row r="226">
      <c r="A226" s="1">
        <f>IFERROR(__xludf.DUMMYFUNCTION("""COMPUTED_VALUE"""),44735.66666666667)</f>
        <v>44735.66667</v>
      </c>
      <c r="B226" s="2">
        <f>IFERROR(__xludf.DUMMYFUNCTION("""COMPUTED_VALUE"""),705.21)</f>
        <v>705.21</v>
      </c>
      <c r="C226" s="3">
        <v>761.940374211287</v>
      </c>
    </row>
    <row r="227">
      <c r="A227" s="1">
        <f>IFERROR(__xludf.DUMMYFUNCTION("""COMPUTED_VALUE"""),44736.66666666667)</f>
        <v>44736.66667</v>
      </c>
      <c r="B227" s="2">
        <f>IFERROR(__xludf.DUMMYFUNCTION("""COMPUTED_VALUE"""),737.12)</f>
        <v>737.12</v>
      </c>
      <c r="C227" s="3">
        <v>757.162859089293</v>
      </c>
    </row>
    <row r="228">
      <c r="A228" s="1">
        <f>IFERROR(__xludf.DUMMYFUNCTION("""COMPUTED_VALUE"""),44739.66666666667)</f>
        <v>44739.66667</v>
      </c>
      <c r="B228" s="2">
        <f>IFERROR(__xludf.DUMMYFUNCTION("""COMPUTED_VALUE"""),734.76)</f>
        <v>734.76</v>
      </c>
      <c r="C228" s="3">
        <v>770.050947374994</v>
      </c>
    </row>
    <row r="229">
      <c r="A229" s="1">
        <f>IFERROR(__xludf.DUMMYFUNCTION("""COMPUTED_VALUE"""),44740.66666666667)</f>
        <v>44740.66667</v>
      </c>
      <c r="B229" s="2">
        <f>IFERROR(__xludf.DUMMYFUNCTION("""COMPUTED_VALUE"""),697.99)</f>
        <v>697.99</v>
      </c>
      <c r="C229" s="3">
        <v>760.577915720445</v>
      </c>
    </row>
    <row r="230">
      <c r="A230" s="1">
        <f>IFERROR(__xludf.DUMMYFUNCTION("""COMPUTED_VALUE"""),44741.66666666667)</f>
        <v>44741.66667</v>
      </c>
      <c r="B230" s="2">
        <f>IFERROR(__xludf.DUMMYFUNCTION("""COMPUTED_VALUE"""),685.47)</f>
        <v>685.47</v>
      </c>
      <c r="C230" s="3">
        <v>759.277747998047</v>
      </c>
    </row>
    <row r="231">
      <c r="A231" s="1">
        <f>IFERROR(__xludf.DUMMYFUNCTION("""COMPUTED_VALUE"""),44742.66666666667)</f>
        <v>44742.66667</v>
      </c>
      <c r="B231" s="2">
        <f>IFERROR(__xludf.DUMMYFUNCTION("""COMPUTED_VALUE"""),673.42)</f>
        <v>673.42</v>
      </c>
      <c r="C231" s="3">
        <v>751.424347575737</v>
      </c>
    </row>
    <row r="232">
      <c r="A232" s="1">
        <f>IFERROR(__xludf.DUMMYFUNCTION("""COMPUTED_VALUE"""),44743.66666666667)</f>
        <v>44743.66667</v>
      </c>
      <c r="B232" s="2">
        <f>IFERROR(__xludf.DUMMYFUNCTION("""COMPUTED_VALUE"""),681.79)</f>
        <v>681.79</v>
      </c>
      <c r="C232" s="3">
        <v>746.646832453717</v>
      </c>
    </row>
    <row r="233">
      <c r="A233" s="1">
        <f>IFERROR(__xludf.DUMMYFUNCTION("""COMPUTED_VALUE"""),44747.66666666667)</f>
        <v>44747.66667</v>
      </c>
      <c r="B233" s="2">
        <f>IFERROR(__xludf.DUMMYFUNCTION("""COMPUTED_VALUE"""),699.2)</f>
        <v>699.2</v>
      </c>
      <c r="C233" s="3">
        <v>750.06188908489</v>
      </c>
    </row>
    <row r="234">
      <c r="A234" s="1">
        <f>IFERROR(__xludf.DUMMYFUNCTION("""COMPUTED_VALUE"""),44748.66666666667)</f>
        <v>44748.66667</v>
      </c>
      <c r="B234" s="2">
        <f>IFERROR(__xludf.DUMMYFUNCTION("""COMPUTED_VALUE"""),695.2)</f>
        <v>695.2</v>
      </c>
      <c r="C234" s="3">
        <v>748.761721362467</v>
      </c>
    </row>
    <row r="235">
      <c r="A235" s="1">
        <f>IFERROR(__xludf.DUMMYFUNCTION("""COMPUTED_VALUE"""),44749.66666666667)</f>
        <v>44749.66667</v>
      </c>
      <c r="B235" s="2">
        <f>IFERROR(__xludf.DUMMYFUNCTION("""COMPUTED_VALUE"""),733.63)</f>
        <v>733.63</v>
      </c>
      <c r="C235" s="3">
        <v>740.908320940125</v>
      </c>
    </row>
    <row r="236">
      <c r="A236" s="1">
        <f>IFERROR(__xludf.DUMMYFUNCTION("""COMPUTED_VALUE"""),44750.66666666667)</f>
        <v>44750.66667</v>
      </c>
      <c r="B236" s="2">
        <f>IFERROR(__xludf.DUMMYFUNCTION("""COMPUTED_VALUE"""),752.29)</f>
        <v>752.29</v>
      </c>
      <c r="C236" s="3">
        <v>736.130805818141</v>
      </c>
    </row>
    <row r="237">
      <c r="A237" s="1">
        <f>IFERROR(__xludf.DUMMYFUNCTION("""COMPUTED_VALUE"""),44753.66666666667)</f>
        <v>44753.66667</v>
      </c>
      <c r="B237" s="2">
        <f>IFERROR(__xludf.DUMMYFUNCTION("""COMPUTED_VALUE"""),703.03)</f>
        <v>703.03</v>
      </c>
      <c r="C237" s="3">
        <v>749.018894103881</v>
      </c>
    </row>
    <row r="238">
      <c r="A238" s="1">
        <f>IFERROR(__xludf.DUMMYFUNCTION("""COMPUTED_VALUE"""),44754.66666666667)</f>
        <v>44754.66667</v>
      </c>
      <c r="B238" s="2">
        <f>IFERROR(__xludf.DUMMYFUNCTION("""COMPUTED_VALUE"""),699.21)</f>
        <v>699.21</v>
      </c>
      <c r="C238" s="3">
        <v>739.545862449279</v>
      </c>
    </row>
    <row r="239">
      <c r="A239" s="1">
        <f>IFERROR(__xludf.DUMMYFUNCTION("""COMPUTED_VALUE"""),44755.66666666667)</f>
        <v>44755.66667</v>
      </c>
      <c r="B239" s="2">
        <f>IFERROR(__xludf.DUMMYFUNCTION("""COMPUTED_VALUE"""),711.12)</f>
        <v>711.12</v>
      </c>
      <c r="C239" s="3">
        <v>738.245694726866</v>
      </c>
    </row>
    <row r="240">
      <c r="A240" s="1">
        <f>IFERROR(__xludf.DUMMYFUNCTION("""COMPUTED_VALUE"""),44756.66666666667)</f>
        <v>44756.66667</v>
      </c>
      <c r="B240" s="2">
        <f>IFERROR(__xludf.DUMMYFUNCTION("""COMPUTED_VALUE"""),714.94)</f>
        <v>714.94</v>
      </c>
      <c r="C240" s="3">
        <v>730.392294304538</v>
      </c>
    </row>
    <row r="241">
      <c r="A241" s="1">
        <f>IFERROR(__xludf.DUMMYFUNCTION("""COMPUTED_VALUE"""),44757.66666666667)</f>
        <v>44757.66667</v>
      </c>
      <c r="B241" s="2">
        <f>IFERROR(__xludf.DUMMYFUNCTION("""COMPUTED_VALUE"""),720.2)</f>
        <v>720.2</v>
      </c>
      <c r="C241" s="3">
        <v>725.614779182565</v>
      </c>
    </row>
    <row r="242">
      <c r="A242" s="1">
        <f>IFERROR(__xludf.DUMMYFUNCTION("""COMPUTED_VALUE"""),44760.66666666667)</f>
        <v>44760.66667</v>
      </c>
      <c r="B242" s="2">
        <f>IFERROR(__xludf.DUMMYFUNCTION("""COMPUTED_VALUE"""),721.64)</f>
        <v>721.64</v>
      </c>
      <c r="C242" s="3">
        <v>738.502867468265</v>
      </c>
    </row>
    <row r="243">
      <c r="A243" s="1">
        <f>IFERROR(__xludf.DUMMYFUNCTION("""COMPUTED_VALUE"""),44761.66666666667)</f>
        <v>44761.66667</v>
      </c>
      <c r="B243" s="2">
        <f>IFERROR(__xludf.DUMMYFUNCTION("""COMPUTED_VALUE"""),736.59)</f>
        <v>736.59</v>
      </c>
      <c r="C243" s="3">
        <v>729.029835813675</v>
      </c>
    </row>
    <row r="244">
      <c r="A244" s="1">
        <f>IFERROR(__xludf.DUMMYFUNCTION("""COMPUTED_VALUE"""),44762.66666666667)</f>
        <v>44762.66667</v>
      </c>
      <c r="B244" s="2">
        <f>IFERROR(__xludf.DUMMYFUNCTION("""COMPUTED_VALUE"""),742.5)</f>
        <v>742.5</v>
      </c>
      <c r="C244" s="3">
        <v>727.729668091263</v>
      </c>
    </row>
    <row r="245">
      <c r="A245" s="1">
        <f>IFERROR(__xludf.DUMMYFUNCTION("""COMPUTED_VALUE"""),44763.66666666667)</f>
        <v>44763.66667</v>
      </c>
      <c r="B245" s="2">
        <f>IFERROR(__xludf.DUMMYFUNCTION("""COMPUTED_VALUE"""),815.12)</f>
        <v>815.12</v>
      </c>
      <c r="C245" s="3">
        <v>719.876267668926</v>
      </c>
    </row>
    <row r="246">
      <c r="A246" s="1">
        <f>IFERROR(__xludf.DUMMYFUNCTION("""COMPUTED_VALUE"""),44764.66666666667)</f>
        <v>44764.66667</v>
      </c>
      <c r="B246" s="2">
        <f>IFERROR(__xludf.DUMMYFUNCTION("""COMPUTED_VALUE"""),816.73)</f>
        <v>816.73</v>
      </c>
      <c r="C246" s="3">
        <v>715.098752546893</v>
      </c>
    </row>
    <row r="247">
      <c r="A247" s="1">
        <f>IFERROR(__xludf.DUMMYFUNCTION("""COMPUTED_VALUE"""),44767.66666666667)</f>
        <v>44767.66667</v>
      </c>
      <c r="B247" s="2">
        <f>IFERROR(__xludf.DUMMYFUNCTION("""COMPUTED_VALUE"""),805.3)</f>
        <v>805.3</v>
      </c>
      <c r="C247" s="3">
        <v>727.986840832649</v>
      </c>
    </row>
    <row r="248">
      <c r="A248" s="1">
        <f>IFERROR(__xludf.DUMMYFUNCTION("""COMPUTED_VALUE"""),44768.66666666667)</f>
        <v>44768.66667</v>
      </c>
      <c r="B248" s="2">
        <f>IFERROR(__xludf.DUMMYFUNCTION("""COMPUTED_VALUE"""),776.58)</f>
        <v>776.58</v>
      </c>
      <c r="C248" s="3">
        <v>718.513809178063</v>
      </c>
    </row>
    <row r="249">
      <c r="A249" s="1">
        <f>IFERROR(__xludf.DUMMYFUNCTION("""COMPUTED_VALUE"""),44769.66666666667)</f>
        <v>44769.66667</v>
      </c>
      <c r="B249" s="2">
        <f>IFERROR(__xludf.DUMMYFUNCTION("""COMPUTED_VALUE"""),824.46)</f>
        <v>824.46</v>
      </c>
      <c r="C249" s="3">
        <v>717.213641455681</v>
      </c>
    </row>
    <row r="250">
      <c r="A250" s="1">
        <f>IFERROR(__xludf.DUMMYFUNCTION("""COMPUTED_VALUE"""),44770.66666666667)</f>
        <v>44770.66667</v>
      </c>
      <c r="B250" s="2">
        <f>IFERROR(__xludf.DUMMYFUNCTION("""COMPUTED_VALUE"""),842.7)</f>
        <v>842.7</v>
      </c>
      <c r="C250" s="3">
        <v>709.360241033313</v>
      </c>
    </row>
    <row r="251">
      <c r="A251" s="1">
        <f>IFERROR(__xludf.DUMMYFUNCTION("""COMPUTED_VALUE"""),44771.66666666667)</f>
        <v>44771.66667</v>
      </c>
      <c r="B251" s="2">
        <f>IFERROR(__xludf.DUMMYFUNCTION("""COMPUTED_VALUE"""),891.45)</f>
        <v>891.45</v>
      </c>
      <c r="C251" s="3">
        <v>704.582725911317</v>
      </c>
    </row>
    <row r="252">
      <c r="A252" s="1">
        <f>IFERROR(__xludf.DUMMYFUNCTION("""COMPUTED_VALUE"""),44774.66666666667)</f>
        <v>44774.66667</v>
      </c>
      <c r="B252" s="2">
        <f>IFERROR(__xludf.DUMMYFUNCTION("""COMPUTED_VALUE"""),891.83)</f>
        <v>891.83</v>
      </c>
      <c r="C252" s="3">
        <v>717.47081419706</v>
      </c>
    </row>
    <row r="253">
      <c r="A253" s="1">
        <f>IFERROR(__xludf.DUMMYFUNCTION("""COMPUTED_VALUE"""),44775.66666666667)</f>
        <v>44775.66667</v>
      </c>
      <c r="B253" s="2">
        <f>IFERROR(__xludf.DUMMYFUNCTION("""COMPUTED_VALUE"""),901.76)</f>
        <v>901.76</v>
      </c>
      <c r="C253" s="3">
        <v>707.997782542508</v>
      </c>
    </row>
    <row r="254">
      <c r="A254" s="1"/>
      <c r="C254" s="3">
        <v>706.697614820101</v>
      </c>
    </row>
    <row r="255">
      <c r="A255" s="1"/>
      <c r="C255" s="3">
        <v>698.844214397726</v>
      </c>
    </row>
    <row r="256">
      <c r="A256" s="1"/>
      <c r="C256" s="3">
        <v>694.066699275741</v>
      </c>
    </row>
    <row r="257">
      <c r="A257" s="1"/>
      <c r="C257" s="3">
        <v>732.008709708757</v>
      </c>
    </row>
    <row r="258">
      <c r="A258" s="1"/>
      <c r="C258" s="3">
        <v>730.50642014183</v>
      </c>
    </row>
    <row r="259">
      <c r="A259" s="1"/>
      <c r="C259" s="3">
        <v>706.954787561415</v>
      </c>
    </row>
    <row r="260">
      <c r="A260" s="1"/>
      <c r="C260" s="3">
        <v>697.481755906897</v>
      </c>
    </row>
    <row r="261">
      <c r="A261" s="1"/>
      <c r="C261" s="3">
        <v>696.181588184477</v>
      </c>
    </row>
    <row r="262">
      <c r="A262" s="1"/>
      <c r="C262" s="3">
        <v>688.328187762114</v>
      </c>
    </row>
    <row r="263">
      <c r="A263" s="1"/>
      <c r="C263" s="3">
        <v>683.550672640069</v>
      </c>
    </row>
    <row r="264">
      <c r="A264" s="1"/>
      <c r="C264" s="3">
        <v>721.492683073181</v>
      </c>
    </row>
    <row r="265">
      <c r="A265" s="1"/>
      <c r="C265" s="3">
        <v>719.990393506206</v>
      </c>
    </row>
    <row r="266">
      <c r="A266" s="1"/>
      <c r="C266" s="3">
        <v>696.438760925827</v>
      </c>
    </row>
    <row r="267">
      <c r="A267" s="1"/>
      <c r="C267" s="3">
        <v>686.965729271313</v>
      </c>
    </row>
    <row r="268">
      <c r="A268" s="1"/>
      <c r="C268" s="3">
        <v>685.665561548897</v>
      </c>
    </row>
    <row r="269">
      <c r="A269" s="1"/>
      <c r="C269" s="3">
        <v>677.812161126565</v>
      </c>
    </row>
    <row r="270">
      <c r="A270" s="1"/>
      <c r="C270" s="3">
        <v>673.034646004493</v>
      </c>
    </row>
    <row r="271">
      <c r="A271" s="1"/>
      <c r="C271" s="3">
        <v>710.976656437618</v>
      </c>
    </row>
    <row r="272">
      <c r="A272" s="1"/>
      <c r="C272" s="3">
        <v>709.474366870628</v>
      </c>
    </row>
    <row r="273">
      <c r="A273" s="1"/>
      <c r="C273" s="3">
        <v>685.922734290331</v>
      </c>
    </row>
    <row r="274">
      <c r="A274" s="1"/>
      <c r="C274" s="3">
        <v>676.44970263571</v>
      </c>
    </row>
    <row r="275">
      <c r="A275" s="1"/>
      <c r="C275" s="3">
        <v>675.149534913295</v>
      </c>
    </row>
    <row r="276">
      <c r="A276" s="1"/>
      <c r="C276" s="3">
        <v>667.296134490965</v>
      </c>
    </row>
    <row r="277">
      <c r="A277" s="1"/>
      <c r="C277" s="3">
        <v>662.518619368917</v>
      </c>
    </row>
    <row r="278">
      <c r="A278" s="1"/>
      <c r="C278" s="3">
        <v>700.46062980203</v>
      </c>
    </row>
    <row r="279">
      <c r="A279" s="1"/>
      <c r="C279" s="3">
        <v>698.958340235005</v>
      </c>
    </row>
    <row r="280">
      <c r="A280" s="1"/>
      <c r="C280" s="3">
        <v>675.406707654714</v>
      </c>
    </row>
    <row r="281">
      <c r="A281" s="1"/>
      <c r="C281" s="3">
        <v>665.933676000127</v>
      </c>
    </row>
    <row r="282">
      <c r="A282" s="1"/>
      <c r="C282" s="3">
        <v>664.633508277716</v>
      </c>
    </row>
    <row r="283">
      <c r="A283" s="1"/>
      <c r="C283" s="3">
        <v>656.780107855366</v>
      </c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44411.0</v>
      </c>
      <c r="C2" s="5">
        <v>663.111025494929</v>
      </c>
      <c r="D2" s="5">
        <v>528.368044323786</v>
      </c>
      <c r="E2" s="5">
        <v>773.839747297035</v>
      </c>
      <c r="F2" s="5">
        <v>663.111025494929</v>
      </c>
      <c r="G2" s="5">
        <v>663.111025494929</v>
      </c>
      <c r="H2" s="5">
        <v>-7.51997579391472</v>
      </c>
      <c r="I2" s="5">
        <v>-7.51997579391472</v>
      </c>
      <c r="J2" s="5">
        <v>-7.51997579391472</v>
      </c>
      <c r="K2" s="5">
        <v>-7.51997579391472</v>
      </c>
      <c r="L2" s="5">
        <v>-7.51997579391472</v>
      </c>
      <c r="M2" s="5">
        <v>-7.51997579391472</v>
      </c>
      <c r="N2" s="5">
        <v>0.0</v>
      </c>
      <c r="O2" s="5">
        <v>0.0</v>
      </c>
      <c r="P2" s="5">
        <v>0.0</v>
      </c>
      <c r="Q2" s="5">
        <v>655.591049701014</v>
      </c>
    </row>
    <row r="3">
      <c r="A3" s="5">
        <v>1.0</v>
      </c>
      <c r="B3" s="6">
        <v>44412.0</v>
      </c>
      <c r="C3" s="5">
        <v>666.623184446459</v>
      </c>
      <c r="D3" s="5">
        <v>529.538477721519</v>
      </c>
      <c r="E3" s="5">
        <v>781.579948709688</v>
      </c>
      <c r="F3" s="5">
        <v>666.623184446459</v>
      </c>
      <c r="G3" s="5">
        <v>666.623184446459</v>
      </c>
      <c r="H3" s="5">
        <v>-7.31785399697619</v>
      </c>
      <c r="I3" s="5">
        <v>-7.31785399697619</v>
      </c>
      <c r="J3" s="5">
        <v>-7.31785399697619</v>
      </c>
      <c r="K3" s="5">
        <v>-7.31785399697619</v>
      </c>
      <c r="L3" s="5">
        <v>-7.31785399697619</v>
      </c>
      <c r="M3" s="5">
        <v>-7.31785399697619</v>
      </c>
      <c r="N3" s="5">
        <v>0.0</v>
      </c>
      <c r="O3" s="5">
        <v>0.0</v>
      </c>
      <c r="P3" s="5">
        <v>0.0</v>
      </c>
      <c r="Q3" s="5">
        <v>659.305330449483</v>
      </c>
    </row>
    <row r="4">
      <c r="A4" s="5">
        <v>2.0</v>
      </c>
      <c r="B4" s="6">
        <v>44413.0</v>
      </c>
      <c r="C4" s="5">
        <v>670.135343397988</v>
      </c>
      <c r="D4" s="5">
        <v>528.498593641077</v>
      </c>
      <c r="E4" s="5">
        <v>778.589778299843</v>
      </c>
      <c r="F4" s="5">
        <v>670.135343397988</v>
      </c>
      <c r="G4" s="5">
        <v>670.135343397988</v>
      </c>
      <c r="H4" s="5">
        <v>-13.6689648999318</v>
      </c>
      <c r="I4" s="5">
        <v>-13.6689648999318</v>
      </c>
      <c r="J4" s="5">
        <v>-13.6689648999318</v>
      </c>
      <c r="K4" s="5">
        <v>-13.6689648999318</v>
      </c>
      <c r="L4" s="5">
        <v>-13.6689648999318</v>
      </c>
      <c r="M4" s="5">
        <v>-13.6689648999318</v>
      </c>
      <c r="N4" s="5">
        <v>0.0</v>
      </c>
      <c r="O4" s="5">
        <v>0.0</v>
      </c>
      <c r="P4" s="5">
        <v>0.0</v>
      </c>
      <c r="Q4" s="5">
        <v>656.466378498056</v>
      </c>
    </row>
    <row r="5">
      <c r="A5" s="5">
        <v>3.0</v>
      </c>
      <c r="B5" s="6">
        <v>44414.0</v>
      </c>
      <c r="C5" s="5">
        <v>673.647502349518</v>
      </c>
      <c r="D5" s="5">
        <v>533.271268123994</v>
      </c>
      <c r="E5" s="5">
        <v>775.74346906437</v>
      </c>
      <c r="F5" s="5">
        <v>673.647502349518</v>
      </c>
      <c r="G5" s="5">
        <v>673.647502349518</v>
      </c>
      <c r="H5" s="5">
        <v>-16.9441905026009</v>
      </c>
      <c r="I5" s="5">
        <v>-16.9441905026009</v>
      </c>
      <c r="J5" s="5">
        <v>-16.9441905026009</v>
      </c>
      <c r="K5" s="5">
        <v>-16.9441905026009</v>
      </c>
      <c r="L5" s="5">
        <v>-16.9441905026009</v>
      </c>
      <c r="M5" s="5">
        <v>-16.9441905026009</v>
      </c>
      <c r="N5" s="5">
        <v>0.0</v>
      </c>
      <c r="O5" s="5">
        <v>0.0</v>
      </c>
      <c r="P5" s="5">
        <v>0.0</v>
      </c>
      <c r="Q5" s="5">
        <v>656.703311846917</v>
      </c>
    </row>
    <row r="6">
      <c r="A6" s="5">
        <v>4.0</v>
      </c>
      <c r="B6" s="6">
        <v>44417.0</v>
      </c>
      <c r="C6" s="5">
        <v>684.183979204107</v>
      </c>
      <c r="D6" s="5">
        <v>556.639415352175</v>
      </c>
      <c r="E6" s="5">
        <v>794.522809066828</v>
      </c>
      <c r="F6" s="5">
        <v>684.183979204107</v>
      </c>
      <c r="G6" s="5">
        <v>684.183979204107</v>
      </c>
      <c r="H6" s="5">
        <v>0.45076634129178</v>
      </c>
      <c r="I6" s="5">
        <v>0.45076634129178</v>
      </c>
      <c r="J6" s="5">
        <v>0.45076634129178</v>
      </c>
      <c r="K6" s="5">
        <v>0.45076634129178</v>
      </c>
      <c r="L6" s="5">
        <v>0.45076634129178</v>
      </c>
      <c r="M6" s="5">
        <v>0.45076634129178</v>
      </c>
      <c r="N6" s="5">
        <v>0.0</v>
      </c>
      <c r="O6" s="5">
        <v>0.0</v>
      </c>
      <c r="P6" s="5">
        <v>0.0</v>
      </c>
      <c r="Q6" s="5">
        <v>684.634745545399</v>
      </c>
    </row>
    <row r="7">
      <c r="A7" s="5">
        <v>5.0</v>
      </c>
      <c r="B7" s="6">
        <v>44418.0</v>
      </c>
      <c r="C7" s="5">
        <v>687.696138155636</v>
      </c>
      <c r="D7" s="5">
        <v>561.243198159502</v>
      </c>
      <c r="E7" s="5">
        <v>803.826764620206</v>
      </c>
      <c r="F7" s="5">
        <v>687.696138155636</v>
      </c>
      <c r="G7" s="5">
        <v>687.696138155636</v>
      </c>
      <c r="H7" s="5">
        <v>-7.51997579392487</v>
      </c>
      <c r="I7" s="5">
        <v>-7.51997579392487</v>
      </c>
      <c r="J7" s="5">
        <v>-7.51997579392487</v>
      </c>
      <c r="K7" s="5">
        <v>-7.51997579392487</v>
      </c>
      <c r="L7" s="5">
        <v>-7.51997579392487</v>
      </c>
      <c r="M7" s="5">
        <v>-7.51997579392487</v>
      </c>
      <c r="N7" s="5">
        <v>0.0</v>
      </c>
      <c r="O7" s="5">
        <v>0.0</v>
      </c>
      <c r="P7" s="5">
        <v>0.0</v>
      </c>
      <c r="Q7" s="5">
        <v>680.176162361711</v>
      </c>
    </row>
    <row r="8">
      <c r="A8" s="5">
        <v>6.0</v>
      </c>
      <c r="B8" s="6">
        <v>44419.0</v>
      </c>
      <c r="C8" s="5">
        <v>691.208297107166</v>
      </c>
      <c r="D8" s="5">
        <v>562.498742811074</v>
      </c>
      <c r="E8" s="5">
        <v>807.636858841858</v>
      </c>
      <c r="F8" s="5">
        <v>691.208297107166</v>
      </c>
      <c r="G8" s="5">
        <v>691.208297107166</v>
      </c>
      <c r="H8" s="5">
        <v>-7.31785399696216</v>
      </c>
      <c r="I8" s="5">
        <v>-7.31785399696216</v>
      </c>
      <c r="J8" s="5">
        <v>-7.31785399696216</v>
      </c>
      <c r="K8" s="5">
        <v>-7.31785399696216</v>
      </c>
      <c r="L8" s="5">
        <v>-7.31785399696216</v>
      </c>
      <c r="M8" s="5">
        <v>-7.31785399696216</v>
      </c>
      <c r="N8" s="5">
        <v>0.0</v>
      </c>
      <c r="O8" s="5">
        <v>0.0</v>
      </c>
      <c r="P8" s="5">
        <v>0.0</v>
      </c>
      <c r="Q8" s="5">
        <v>683.890443110204</v>
      </c>
    </row>
    <row r="9">
      <c r="A9" s="5">
        <v>7.0</v>
      </c>
      <c r="B9" s="6">
        <v>44420.0</v>
      </c>
      <c r="C9" s="5">
        <v>694.720456058696</v>
      </c>
      <c r="D9" s="5">
        <v>555.221541974588</v>
      </c>
      <c r="E9" s="5">
        <v>804.925144365922</v>
      </c>
      <c r="F9" s="5">
        <v>694.720456058696</v>
      </c>
      <c r="G9" s="5">
        <v>694.720456058696</v>
      </c>
      <c r="H9" s="5">
        <v>-13.668964899938</v>
      </c>
      <c r="I9" s="5">
        <v>-13.668964899938</v>
      </c>
      <c r="J9" s="5">
        <v>-13.668964899938</v>
      </c>
      <c r="K9" s="5">
        <v>-13.668964899938</v>
      </c>
      <c r="L9" s="5">
        <v>-13.668964899938</v>
      </c>
      <c r="M9" s="5">
        <v>-13.668964899938</v>
      </c>
      <c r="N9" s="5">
        <v>0.0</v>
      </c>
      <c r="O9" s="5">
        <v>0.0</v>
      </c>
      <c r="P9" s="5">
        <v>0.0</v>
      </c>
      <c r="Q9" s="5">
        <v>681.051491158757</v>
      </c>
    </row>
    <row r="10">
      <c r="A10" s="5">
        <v>8.0</v>
      </c>
      <c r="B10" s="6">
        <v>44421.0</v>
      </c>
      <c r="C10" s="5">
        <v>698.232615010225</v>
      </c>
      <c r="D10" s="5">
        <v>565.556642015246</v>
      </c>
      <c r="E10" s="5">
        <v>800.139820309766</v>
      </c>
      <c r="F10" s="5">
        <v>698.232615010225</v>
      </c>
      <c r="G10" s="5">
        <v>698.232615010225</v>
      </c>
      <c r="H10" s="5">
        <v>-16.9441905025834</v>
      </c>
      <c r="I10" s="5">
        <v>-16.9441905025834</v>
      </c>
      <c r="J10" s="5">
        <v>-16.9441905025834</v>
      </c>
      <c r="K10" s="5">
        <v>-16.9441905025834</v>
      </c>
      <c r="L10" s="5">
        <v>-16.9441905025834</v>
      </c>
      <c r="M10" s="5">
        <v>-16.9441905025834</v>
      </c>
      <c r="N10" s="5">
        <v>0.0</v>
      </c>
      <c r="O10" s="5">
        <v>0.0</v>
      </c>
      <c r="P10" s="5">
        <v>0.0</v>
      </c>
      <c r="Q10" s="5">
        <v>681.288424507642</v>
      </c>
    </row>
    <row r="11">
      <c r="A11" s="5">
        <v>9.0</v>
      </c>
      <c r="B11" s="6">
        <v>44424.0</v>
      </c>
      <c r="C11" s="5">
        <v>708.769091960142</v>
      </c>
      <c r="D11" s="5">
        <v>583.735500228374</v>
      </c>
      <c r="E11" s="5">
        <v>835.474683932041</v>
      </c>
      <c r="F11" s="5">
        <v>708.769091960142</v>
      </c>
      <c r="G11" s="5">
        <v>708.769091960142</v>
      </c>
      <c r="H11" s="5">
        <v>0.450766341296644</v>
      </c>
      <c r="I11" s="5">
        <v>0.450766341296644</v>
      </c>
      <c r="J11" s="5">
        <v>0.450766341296644</v>
      </c>
      <c r="K11" s="5">
        <v>0.450766341296644</v>
      </c>
      <c r="L11" s="5">
        <v>0.450766341296644</v>
      </c>
      <c r="M11" s="5">
        <v>0.450766341296644</v>
      </c>
      <c r="N11" s="5">
        <v>0.0</v>
      </c>
      <c r="O11" s="5">
        <v>0.0</v>
      </c>
      <c r="P11" s="5">
        <v>0.0</v>
      </c>
      <c r="Q11" s="5">
        <v>709.219858301439</v>
      </c>
    </row>
    <row r="12">
      <c r="A12" s="5">
        <v>10.0</v>
      </c>
      <c r="B12" s="6">
        <v>44425.0</v>
      </c>
      <c r="C12" s="5">
        <v>712.281250943448</v>
      </c>
      <c r="D12" s="5">
        <v>594.315257124229</v>
      </c>
      <c r="E12" s="5">
        <v>827.200582186867</v>
      </c>
      <c r="F12" s="5">
        <v>712.281250943448</v>
      </c>
      <c r="G12" s="5">
        <v>712.281250943448</v>
      </c>
      <c r="H12" s="5">
        <v>-7.51997579391479</v>
      </c>
      <c r="I12" s="5">
        <v>-7.51997579391479</v>
      </c>
      <c r="J12" s="5">
        <v>-7.51997579391479</v>
      </c>
      <c r="K12" s="5">
        <v>-7.51997579391479</v>
      </c>
      <c r="L12" s="5">
        <v>-7.51997579391479</v>
      </c>
      <c r="M12" s="5">
        <v>-7.51997579391479</v>
      </c>
      <c r="N12" s="5">
        <v>0.0</v>
      </c>
      <c r="O12" s="5">
        <v>0.0</v>
      </c>
      <c r="P12" s="5">
        <v>0.0</v>
      </c>
      <c r="Q12" s="5">
        <v>704.761275149534</v>
      </c>
    </row>
    <row r="13">
      <c r="A13" s="5">
        <v>11.0</v>
      </c>
      <c r="B13" s="6">
        <v>44426.0</v>
      </c>
      <c r="C13" s="5">
        <v>715.793409926754</v>
      </c>
      <c r="D13" s="5">
        <v>579.676063761024</v>
      </c>
      <c r="E13" s="5">
        <v>827.422234378884</v>
      </c>
      <c r="F13" s="5">
        <v>715.793409926754</v>
      </c>
      <c r="G13" s="5">
        <v>715.793409926754</v>
      </c>
      <c r="H13" s="5">
        <v>-7.31785399695146</v>
      </c>
      <c r="I13" s="5">
        <v>-7.31785399695146</v>
      </c>
      <c r="J13" s="5">
        <v>-7.31785399695146</v>
      </c>
      <c r="K13" s="5">
        <v>-7.31785399695146</v>
      </c>
      <c r="L13" s="5">
        <v>-7.31785399695146</v>
      </c>
      <c r="M13" s="5">
        <v>-7.31785399695146</v>
      </c>
      <c r="N13" s="5">
        <v>0.0</v>
      </c>
      <c r="O13" s="5">
        <v>0.0</v>
      </c>
      <c r="P13" s="5">
        <v>0.0</v>
      </c>
      <c r="Q13" s="5">
        <v>708.475555929803</v>
      </c>
    </row>
    <row r="14">
      <c r="A14" s="5">
        <v>12.0</v>
      </c>
      <c r="B14" s="6">
        <v>44427.0</v>
      </c>
      <c r="C14" s="5">
        <v>719.30556891006</v>
      </c>
      <c r="D14" s="5">
        <v>578.234673712529</v>
      </c>
      <c r="E14" s="5">
        <v>829.451516595079</v>
      </c>
      <c r="F14" s="5">
        <v>719.30556891006</v>
      </c>
      <c r="G14" s="5">
        <v>719.30556891006</v>
      </c>
      <c r="H14" s="5">
        <v>-13.6689648999441</v>
      </c>
      <c r="I14" s="5">
        <v>-13.6689648999441</v>
      </c>
      <c r="J14" s="5">
        <v>-13.6689648999441</v>
      </c>
      <c r="K14" s="5">
        <v>-13.6689648999441</v>
      </c>
      <c r="L14" s="5">
        <v>-13.6689648999441</v>
      </c>
      <c r="M14" s="5">
        <v>-13.6689648999441</v>
      </c>
      <c r="N14" s="5">
        <v>0.0</v>
      </c>
      <c r="O14" s="5">
        <v>0.0</v>
      </c>
      <c r="P14" s="5">
        <v>0.0</v>
      </c>
      <c r="Q14" s="5">
        <v>705.636604010116</v>
      </c>
    </row>
    <row r="15">
      <c r="A15" s="5">
        <v>13.0</v>
      </c>
      <c r="B15" s="6">
        <v>44428.0</v>
      </c>
      <c r="C15" s="5">
        <v>722.817727893366</v>
      </c>
      <c r="D15" s="5">
        <v>585.129368829361</v>
      </c>
      <c r="E15" s="5">
        <v>827.675390226226</v>
      </c>
      <c r="F15" s="5">
        <v>722.817727893366</v>
      </c>
      <c r="G15" s="5">
        <v>722.817727893366</v>
      </c>
      <c r="H15" s="5">
        <v>-16.9441905025656</v>
      </c>
      <c r="I15" s="5">
        <v>-16.9441905025656</v>
      </c>
      <c r="J15" s="5">
        <v>-16.9441905025656</v>
      </c>
      <c r="K15" s="5">
        <v>-16.9441905025656</v>
      </c>
      <c r="L15" s="5">
        <v>-16.9441905025656</v>
      </c>
      <c r="M15" s="5">
        <v>-16.9441905025656</v>
      </c>
      <c r="N15" s="5">
        <v>0.0</v>
      </c>
      <c r="O15" s="5">
        <v>0.0</v>
      </c>
      <c r="P15" s="5">
        <v>0.0</v>
      </c>
      <c r="Q15" s="5">
        <v>705.8735373908</v>
      </c>
    </row>
    <row r="16">
      <c r="A16" s="5">
        <v>14.0</v>
      </c>
      <c r="B16" s="6">
        <v>44431.0</v>
      </c>
      <c r="C16" s="5">
        <v>733.354204843283</v>
      </c>
      <c r="D16" s="5">
        <v>619.312113393036</v>
      </c>
      <c r="E16" s="5">
        <v>857.937140311608</v>
      </c>
      <c r="F16" s="5">
        <v>733.354204843283</v>
      </c>
      <c r="G16" s="5">
        <v>733.354204843283</v>
      </c>
      <c r="H16" s="5">
        <v>0.450766341245463</v>
      </c>
      <c r="I16" s="5">
        <v>0.450766341245463</v>
      </c>
      <c r="J16" s="5">
        <v>0.450766341245463</v>
      </c>
      <c r="K16" s="5">
        <v>0.450766341245463</v>
      </c>
      <c r="L16" s="5">
        <v>0.450766341245463</v>
      </c>
      <c r="M16" s="5">
        <v>0.450766341245463</v>
      </c>
      <c r="N16" s="5">
        <v>0.0</v>
      </c>
      <c r="O16" s="5">
        <v>0.0</v>
      </c>
      <c r="P16" s="5">
        <v>0.0</v>
      </c>
      <c r="Q16" s="5">
        <v>733.804971184529</v>
      </c>
    </row>
    <row r="17">
      <c r="A17" s="5">
        <v>15.0</v>
      </c>
      <c r="B17" s="6">
        <v>44432.0</v>
      </c>
      <c r="C17" s="5">
        <v>736.866363826589</v>
      </c>
      <c r="D17" s="5">
        <v>608.735519539254</v>
      </c>
      <c r="E17" s="5">
        <v>850.012592850424</v>
      </c>
      <c r="F17" s="5">
        <v>736.866363826589</v>
      </c>
      <c r="G17" s="5">
        <v>736.866363826589</v>
      </c>
      <c r="H17" s="5">
        <v>-7.5199757939047</v>
      </c>
      <c r="I17" s="5">
        <v>-7.5199757939047</v>
      </c>
      <c r="J17" s="5">
        <v>-7.5199757939047</v>
      </c>
      <c r="K17" s="5">
        <v>-7.5199757939047</v>
      </c>
      <c r="L17" s="5">
        <v>-7.5199757939047</v>
      </c>
      <c r="M17" s="5">
        <v>-7.5199757939047</v>
      </c>
      <c r="N17" s="5">
        <v>0.0</v>
      </c>
      <c r="O17" s="5">
        <v>0.0</v>
      </c>
      <c r="P17" s="5">
        <v>0.0</v>
      </c>
      <c r="Q17" s="5">
        <v>729.346388032684</v>
      </c>
    </row>
    <row r="18">
      <c r="A18" s="5">
        <v>16.0</v>
      </c>
      <c r="B18" s="6">
        <v>44433.0</v>
      </c>
      <c r="C18" s="5">
        <v>740.378522809895</v>
      </c>
      <c r="D18" s="5">
        <v>607.475754308162</v>
      </c>
      <c r="E18" s="5">
        <v>850.640638266721</v>
      </c>
      <c r="F18" s="5">
        <v>740.378522809895</v>
      </c>
      <c r="G18" s="5">
        <v>740.378522809895</v>
      </c>
      <c r="H18" s="5">
        <v>-7.31785399693743</v>
      </c>
      <c r="I18" s="5">
        <v>-7.31785399693743</v>
      </c>
      <c r="J18" s="5">
        <v>-7.31785399693743</v>
      </c>
      <c r="K18" s="5">
        <v>-7.31785399693743</v>
      </c>
      <c r="L18" s="5">
        <v>-7.31785399693743</v>
      </c>
      <c r="M18" s="5">
        <v>-7.31785399693743</v>
      </c>
      <c r="N18" s="5">
        <v>0.0</v>
      </c>
      <c r="O18" s="5">
        <v>0.0</v>
      </c>
      <c r="P18" s="5">
        <v>0.0</v>
      </c>
      <c r="Q18" s="5">
        <v>733.060668812957</v>
      </c>
    </row>
    <row r="19">
      <c r="A19" s="5">
        <v>17.0</v>
      </c>
      <c r="B19" s="6">
        <v>44434.0</v>
      </c>
      <c r="C19" s="5">
        <v>743.890681812246</v>
      </c>
      <c r="D19" s="5">
        <v>605.737766118892</v>
      </c>
      <c r="E19" s="5">
        <v>853.217092836298</v>
      </c>
      <c r="F19" s="5">
        <v>743.890681812246</v>
      </c>
      <c r="G19" s="5">
        <v>743.890681812246</v>
      </c>
      <c r="H19" s="5">
        <v>-13.6689648999004</v>
      </c>
      <c r="I19" s="5">
        <v>-13.6689648999004</v>
      </c>
      <c r="J19" s="5">
        <v>-13.6689648999004</v>
      </c>
      <c r="K19" s="5">
        <v>-13.6689648999004</v>
      </c>
      <c r="L19" s="5">
        <v>-13.6689648999004</v>
      </c>
      <c r="M19" s="5">
        <v>-13.6689648999004</v>
      </c>
      <c r="N19" s="5">
        <v>0.0</v>
      </c>
      <c r="O19" s="5">
        <v>0.0</v>
      </c>
      <c r="P19" s="5">
        <v>0.0</v>
      </c>
      <c r="Q19" s="5">
        <v>730.221716912346</v>
      </c>
    </row>
    <row r="20">
      <c r="A20" s="5">
        <v>18.0</v>
      </c>
      <c r="B20" s="6">
        <v>44435.0</v>
      </c>
      <c r="C20" s="5">
        <v>747.402840814597</v>
      </c>
      <c r="D20" s="5">
        <v>601.595592580681</v>
      </c>
      <c r="E20" s="5">
        <v>856.14303655941</v>
      </c>
      <c r="F20" s="5">
        <v>747.402840814597</v>
      </c>
      <c r="G20" s="5">
        <v>747.402840814597</v>
      </c>
      <c r="H20" s="5">
        <v>-16.9441905025478</v>
      </c>
      <c r="I20" s="5">
        <v>-16.9441905025478</v>
      </c>
      <c r="J20" s="5">
        <v>-16.9441905025478</v>
      </c>
      <c r="K20" s="5">
        <v>-16.9441905025478</v>
      </c>
      <c r="L20" s="5">
        <v>-16.9441905025478</v>
      </c>
      <c r="M20" s="5">
        <v>-16.9441905025478</v>
      </c>
      <c r="N20" s="5">
        <v>0.0</v>
      </c>
      <c r="O20" s="5">
        <v>0.0</v>
      </c>
      <c r="P20" s="5">
        <v>0.0</v>
      </c>
      <c r="Q20" s="5">
        <v>730.45865031205</v>
      </c>
    </row>
    <row r="21">
      <c r="A21" s="5">
        <v>19.0</v>
      </c>
      <c r="B21" s="6">
        <v>44438.0</v>
      </c>
      <c r="C21" s="5">
        <v>757.939317821652</v>
      </c>
      <c r="D21" s="5">
        <v>634.030864096406</v>
      </c>
      <c r="E21" s="5">
        <v>876.887663480168</v>
      </c>
      <c r="F21" s="5">
        <v>757.939317821652</v>
      </c>
      <c r="G21" s="5">
        <v>757.939317821652</v>
      </c>
      <c r="H21" s="5">
        <v>0.450766341250327</v>
      </c>
      <c r="I21" s="5">
        <v>0.450766341250327</v>
      </c>
      <c r="J21" s="5">
        <v>0.450766341250327</v>
      </c>
      <c r="K21" s="5">
        <v>0.450766341250327</v>
      </c>
      <c r="L21" s="5">
        <v>0.450766341250327</v>
      </c>
      <c r="M21" s="5">
        <v>0.450766341250327</v>
      </c>
      <c r="N21" s="5">
        <v>0.0</v>
      </c>
      <c r="O21" s="5">
        <v>0.0</v>
      </c>
      <c r="P21" s="5">
        <v>0.0</v>
      </c>
      <c r="Q21" s="5">
        <v>758.390084162902</v>
      </c>
    </row>
    <row r="22">
      <c r="A22" s="5">
        <v>20.0</v>
      </c>
      <c r="B22" s="6">
        <v>44439.0</v>
      </c>
      <c r="C22" s="5">
        <v>761.451476824003</v>
      </c>
      <c r="D22" s="5">
        <v>627.911967249599</v>
      </c>
      <c r="E22" s="5">
        <v>873.276899623536</v>
      </c>
      <c r="F22" s="5">
        <v>761.451476824003</v>
      </c>
      <c r="G22" s="5">
        <v>761.451476824003</v>
      </c>
      <c r="H22" s="5">
        <v>-7.51997579392278</v>
      </c>
      <c r="I22" s="5">
        <v>-7.51997579392278</v>
      </c>
      <c r="J22" s="5">
        <v>-7.51997579392278</v>
      </c>
      <c r="K22" s="5">
        <v>-7.51997579392278</v>
      </c>
      <c r="L22" s="5">
        <v>-7.51997579392278</v>
      </c>
      <c r="M22" s="5">
        <v>-7.51997579392278</v>
      </c>
      <c r="N22" s="5">
        <v>0.0</v>
      </c>
      <c r="O22" s="5">
        <v>0.0</v>
      </c>
      <c r="P22" s="5">
        <v>0.0</v>
      </c>
      <c r="Q22" s="5">
        <v>753.93150103008</v>
      </c>
    </row>
    <row r="23">
      <c r="A23" s="5">
        <v>21.0</v>
      </c>
      <c r="B23" s="6">
        <v>44440.0</v>
      </c>
      <c r="C23" s="5">
        <v>764.963635826354</v>
      </c>
      <c r="D23" s="5">
        <v>629.118042362267</v>
      </c>
      <c r="E23" s="5">
        <v>874.913547111786</v>
      </c>
      <c r="F23" s="5">
        <v>764.963635826354</v>
      </c>
      <c r="G23" s="5">
        <v>764.963635826354</v>
      </c>
      <c r="H23" s="5">
        <v>-7.31785399696885</v>
      </c>
      <c r="I23" s="5">
        <v>-7.31785399696885</v>
      </c>
      <c r="J23" s="5">
        <v>-7.31785399696885</v>
      </c>
      <c r="K23" s="5">
        <v>-7.31785399696885</v>
      </c>
      <c r="L23" s="5">
        <v>-7.31785399696885</v>
      </c>
      <c r="M23" s="5">
        <v>-7.31785399696885</v>
      </c>
      <c r="N23" s="5">
        <v>0.0</v>
      </c>
      <c r="O23" s="5">
        <v>0.0</v>
      </c>
      <c r="P23" s="5">
        <v>0.0</v>
      </c>
      <c r="Q23" s="5">
        <v>757.645781829386</v>
      </c>
    </row>
    <row r="24">
      <c r="A24" s="5">
        <v>22.0</v>
      </c>
      <c r="B24" s="6">
        <v>44441.0</v>
      </c>
      <c r="C24" s="5">
        <v>768.475794828706</v>
      </c>
      <c r="D24" s="5">
        <v>636.356496037314</v>
      </c>
      <c r="E24" s="5">
        <v>872.543680952207</v>
      </c>
      <c r="F24" s="5">
        <v>768.475794828706</v>
      </c>
      <c r="G24" s="5">
        <v>768.475794828706</v>
      </c>
      <c r="H24" s="5">
        <v>-13.6689648999193</v>
      </c>
      <c r="I24" s="5">
        <v>-13.6689648999193</v>
      </c>
      <c r="J24" s="5">
        <v>-13.6689648999193</v>
      </c>
      <c r="K24" s="5">
        <v>-13.6689648999193</v>
      </c>
      <c r="L24" s="5">
        <v>-13.6689648999193</v>
      </c>
      <c r="M24" s="5">
        <v>-13.6689648999193</v>
      </c>
      <c r="N24" s="5">
        <v>0.0</v>
      </c>
      <c r="O24" s="5">
        <v>0.0</v>
      </c>
      <c r="P24" s="5">
        <v>0.0</v>
      </c>
      <c r="Q24" s="5">
        <v>754.806829928787</v>
      </c>
    </row>
    <row r="25">
      <c r="A25" s="5">
        <v>23.0</v>
      </c>
      <c r="B25" s="6">
        <v>44442.0</v>
      </c>
      <c r="C25" s="5">
        <v>771.987953831057</v>
      </c>
      <c r="D25" s="5">
        <v>636.25411140752</v>
      </c>
      <c r="E25" s="5">
        <v>890.594249918548</v>
      </c>
      <c r="F25" s="5">
        <v>771.987953831057</v>
      </c>
      <c r="G25" s="5">
        <v>771.987953831057</v>
      </c>
      <c r="H25" s="5">
        <v>-16.9441905025306</v>
      </c>
      <c r="I25" s="5">
        <v>-16.9441905025306</v>
      </c>
      <c r="J25" s="5">
        <v>-16.9441905025306</v>
      </c>
      <c r="K25" s="5">
        <v>-16.9441905025306</v>
      </c>
      <c r="L25" s="5">
        <v>-16.9441905025306</v>
      </c>
      <c r="M25" s="5">
        <v>-16.9441905025306</v>
      </c>
      <c r="N25" s="5">
        <v>0.0</v>
      </c>
      <c r="O25" s="5">
        <v>0.0</v>
      </c>
      <c r="P25" s="5">
        <v>0.0</v>
      </c>
      <c r="Q25" s="5">
        <v>755.043763328527</v>
      </c>
    </row>
    <row r="26">
      <c r="A26" s="5">
        <v>24.0</v>
      </c>
      <c r="B26" s="6">
        <v>44446.0</v>
      </c>
      <c r="C26" s="5">
        <v>786.036589840463</v>
      </c>
      <c r="D26" s="5">
        <v>658.299410790706</v>
      </c>
      <c r="E26" s="5">
        <v>904.283201727611</v>
      </c>
      <c r="F26" s="5">
        <v>786.036589840463</v>
      </c>
      <c r="G26" s="5">
        <v>786.036589840463</v>
      </c>
      <c r="H26" s="5">
        <v>-7.51997579388453</v>
      </c>
      <c r="I26" s="5">
        <v>-7.51997579388453</v>
      </c>
      <c r="J26" s="5">
        <v>-7.51997579388453</v>
      </c>
      <c r="K26" s="5">
        <v>-7.51997579388453</v>
      </c>
      <c r="L26" s="5">
        <v>-7.51997579388453</v>
      </c>
      <c r="M26" s="5">
        <v>-7.51997579388453</v>
      </c>
      <c r="N26" s="5">
        <v>0.0</v>
      </c>
      <c r="O26" s="5">
        <v>0.0</v>
      </c>
      <c r="P26" s="5">
        <v>0.0</v>
      </c>
      <c r="Q26" s="5">
        <v>778.516614046578</v>
      </c>
    </row>
    <row r="27">
      <c r="A27" s="5">
        <v>25.0</v>
      </c>
      <c r="B27" s="6">
        <v>44447.0</v>
      </c>
      <c r="C27" s="5">
        <v>789.548749669229</v>
      </c>
      <c r="D27" s="5">
        <v>661.33870864602</v>
      </c>
      <c r="E27" s="5">
        <v>902.574069438762</v>
      </c>
      <c r="F27" s="5">
        <v>789.548749669229</v>
      </c>
      <c r="G27" s="5">
        <v>789.548749669229</v>
      </c>
      <c r="H27" s="5">
        <v>-7.31785399695482</v>
      </c>
      <c r="I27" s="5">
        <v>-7.31785399695482</v>
      </c>
      <c r="J27" s="5">
        <v>-7.31785399695482</v>
      </c>
      <c r="K27" s="5">
        <v>-7.31785399695482</v>
      </c>
      <c r="L27" s="5">
        <v>-7.31785399695482</v>
      </c>
      <c r="M27" s="5">
        <v>-7.31785399695482</v>
      </c>
      <c r="N27" s="5">
        <v>0.0</v>
      </c>
      <c r="O27" s="5">
        <v>0.0</v>
      </c>
      <c r="P27" s="5">
        <v>0.0</v>
      </c>
      <c r="Q27" s="5">
        <v>782.230895672274</v>
      </c>
    </row>
    <row r="28">
      <c r="A28" s="5">
        <v>26.0</v>
      </c>
      <c r="B28" s="6">
        <v>44448.0</v>
      </c>
      <c r="C28" s="5">
        <v>793.060909497994</v>
      </c>
      <c r="D28" s="5">
        <v>667.789301854515</v>
      </c>
      <c r="E28" s="5">
        <v>911.770898632132</v>
      </c>
      <c r="F28" s="5">
        <v>793.060909497994</v>
      </c>
      <c r="G28" s="5">
        <v>793.060909497994</v>
      </c>
      <c r="H28" s="5">
        <v>-13.6689648999127</v>
      </c>
      <c r="I28" s="5">
        <v>-13.6689648999127</v>
      </c>
      <c r="J28" s="5">
        <v>-13.6689648999127</v>
      </c>
      <c r="K28" s="5">
        <v>-13.6689648999127</v>
      </c>
      <c r="L28" s="5">
        <v>-13.6689648999127</v>
      </c>
      <c r="M28" s="5">
        <v>-13.6689648999127</v>
      </c>
      <c r="N28" s="5">
        <v>0.0</v>
      </c>
      <c r="O28" s="5">
        <v>0.0</v>
      </c>
      <c r="P28" s="5">
        <v>0.0</v>
      </c>
      <c r="Q28" s="5">
        <v>779.391944598081</v>
      </c>
    </row>
    <row r="29">
      <c r="A29" s="5">
        <v>27.0</v>
      </c>
      <c r="B29" s="6">
        <v>44449.0</v>
      </c>
      <c r="C29" s="5">
        <v>796.57306932676</v>
      </c>
      <c r="D29" s="5">
        <v>668.88334786045</v>
      </c>
      <c r="E29" s="5">
        <v>896.262706186132</v>
      </c>
      <c r="F29" s="5">
        <v>796.57306932676</v>
      </c>
      <c r="G29" s="5">
        <v>796.57306932676</v>
      </c>
      <c r="H29" s="5">
        <v>-16.9441905025128</v>
      </c>
      <c r="I29" s="5">
        <v>-16.9441905025128</v>
      </c>
      <c r="J29" s="5">
        <v>-16.9441905025128</v>
      </c>
      <c r="K29" s="5">
        <v>-16.9441905025128</v>
      </c>
      <c r="L29" s="5">
        <v>-16.9441905025128</v>
      </c>
      <c r="M29" s="5">
        <v>-16.9441905025128</v>
      </c>
      <c r="N29" s="5">
        <v>0.0</v>
      </c>
      <c r="O29" s="5">
        <v>0.0</v>
      </c>
      <c r="P29" s="5">
        <v>0.0</v>
      </c>
      <c r="Q29" s="5">
        <v>779.628878824247</v>
      </c>
    </row>
    <row r="30">
      <c r="A30" s="5">
        <v>28.0</v>
      </c>
      <c r="B30" s="6">
        <v>44452.0</v>
      </c>
      <c r="C30" s="5">
        <v>807.109548813056</v>
      </c>
      <c r="D30" s="5">
        <v>690.465856915302</v>
      </c>
      <c r="E30" s="5">
        <v>930.987453769017</v>
      </c>
      <c r="F30" s="5">
        <v>807.109548813056</v>
      </c>
      <c r="G30" s="5">
        <v>807.109548813056</v>
      </c>
      <c r="H30" s="5">
        <v>0.450766341324444</v>
      </c>
      <c r="I30" s="5">
        <v>0.450766341324444</v>
      </c>
      <c r="J30" s="5">
        <v>0.450766341324444</v>
      </c>
      <c r="K30" s="5">
        <v>0.450766341324444</v>
      </c>
      <c r="L30" s="5">
        <v>0.450766341324444</v>
      </c>
      <c r="M30" s="5">
        <v>0.450766341324444</v>
      </c>
      <c r="N30" s="5">
        <v>0.0</v>
      </c>
      <c r="O30" s="5">
        <v>0.0</v>
      </c>
      <c r="P30" s="5">
        <v>0.0</v>
      </c>
      <c r="Q30" s="5">
        <v>807.560315154381</v>
      </c>
    </row>
    <row r="31">
      <c r="A31" s="5">
        <v>29.0</v>
      </c>
      <c r="B31" s="6">
        <v>44453.0</v>
      </c>
      <c r="C31" s="5">
        <v>810.621708641822</v>
      </c>
      <c r="D31" s="5">
        <v>679.302286550243</v>
      </c>
      <c r="E31" s="5">
        <v>924.240258299405</v>
      </c>
      <c r="F31" s="5">
        <v>810.621708641822</v>
      </c>
      <c r="G31" s="5">
        <v>810.621708641822</v>
      </c>
      <c r="H31" s="5">
        <v>-7.51997579392284</v>
      </c>
      <c r="I31" s="5">
        <v>-7.51997579392284</v>
      </c>
      <c r="J31" s="5">
        <v>-7.51997579392284</v>
      </c>
      <c r="K31" s="5">
        <v>-7.51997579392284</v>
      </c>
      <c r="L31" s="5">
        <v>-7.51997579392284</v>
      </c>
      <c r="M31" s="5">
        <v>-7.51997579392284</v>
      </c>
      <c r="N31" s="5">
        <v>0.0</v>
      </c>
      <c r="O31" s="5">
        <v>0.0</v>
      </c>
      <c r="P31" s="5">
        <v>0.0</v>
      </c>
      <c r="Q31" s="5">
        <v>803.101732847899</v>
      </c>
    </row>
    <row r="32">
      <c r="A32" s="5">
        <v>30.0</v>
      </c>
      <c r="B32" s="6">
        <v>44454.0</v>
      </c>
      <c r="C32" s="5">
        <v>814.133868470587</v>
      </c>
      <c r="D32" s="5">
        <v>686.264238272833</v>
      </c>
      <c r="E32" s="5">
        <v>925.457436928746</v>
      </c>
      <c r="F32" s="5">
        <v>814.133868470587</v>
      </c>
      <c r="G32" s="5">
        <v>814.133868470587</v>
      </c>
      <c r="H32" s="5">
        <v>-7.31785399696351</v>
      </c>
      <c r="I32" s="5">
        <v>-7.31785399696351</v>
      </c>
      <c r="J32" s="5">
        <v>-7.31785399696351</v>
      </c>
      <c r="K32" s="5">
        <v>-7.31785399696351</v>
      </c>
      <c r="L32" s="5">
        <v>-7.31785399696351</v>
      </c>
      <c r="M32" s="5">
        <v>-7.31785399696351</v>
      </c>
      <c r="N32" s="5">
        <v>0.0</v>
      </c>
      <c r="O32" s="5">
        <v>0.0</v>
      </c>
      <c r="P32" s="5">
        <v>0.0</v>
      </c>
      <c r="Q32" s="5">
        <v>806.816014473624</v>
      </c>
    </row>
    <row r="33">
      <c r="A33" s="5">
        <v>31.0</v>
      </c>
      <c r="B33" s="6">
        <v>44455.0</v>
      </c>
      <c r="C33" s="5">
        <v>817.646028299353</v>
      </c>
      <c r="D33" s="5">
        <v>680.911552068203</v>
      </c>
      <c r="E33" s="5">
        <v>933.669313278703</v>
      </c>
      <c r="F33" s="5">
        <v>817.646028299353</v>
      </c>
      <c r="G33" s="5">
        <v>817.646028299353</v>
      </c>
      <c r="H33" s="5">
        <v>-13.6689648999316</v>
      </c>
      <c r="I33" s="5">
        <v>-13.6689648999316</v>
      </c>
      <c r="J33" s="5">
        <v>-13.6689648999316</v>
      </c>
      <c r="K33" s="5">
        <v>-13.6689648999316</v>
      </c>
      <c r="L33" s="5">
        <v>-13.6689648999316</v>
      </c>
      <c r="M33" s="5">
        <v>-13.6689648999316</v>
      </c>
      <c r="N33" s="5">
        <v>0.0</v>
      </c>
      <c r="O33" s="5">
        <v>0.0</v>
      </c>
      <c r="P33" s="5">
        <v>0.0</v>
      </c>
      <c r="Q33" s="5">
        <v>803.977063399421</v>
      </c>
    </row>
    <row r="34">
      <c r="A34" s="5">
        <v>32.0</v>
      </c>
      <c r="B34" s="6">
        <v>44456.0</v>
      </c>
      <c r="C34" s="5">
        <v>821.158188128118</v>
      </c>
      <c r="D34" s="5">
        <v>681.330177450555</v>
      </c>
      <c r="E34" s="5">
        <v>920.954064511928</v>
      </c>
      <c r="F34" s="5">
        <v>821.158188128118</v>
      </c>
      <c r="G34" s="5">
        <v>821.158188128118</v>
      </c>
      <c r="H34" s="5">
        <v>-16.944190502592</v>
      </c>
      <c r="I34" s="5">
        <v>-16.944190502592</v>
      </c>
      <c r="J34" s="5">
        <v>-16.944190502592</v>
      </c>
      <c r="K34" s="5">
        <v>-16.944190502592</v>
      </c>
      <c r="L34" s="5">
        <v>-16.944190502592</v>
      </c>
      <c r="M34" s="5">
        <v>-16.944190502592</v>
      </c>
      <c r="N34" s="5">
        <v>0.0</v>
      </c>
      <c r="O34" s="5">
        <v>0.0</v>
      </c>
      <c r="P34" s="5">
        <v>0.0</v>
      </c>
      <c r="Q34" s="5">
        <v>804.213997625526</v>
      </c>
    </row>
    <row r="35">
      <c r="A35" s="5">
        <v>33.0</v>
      </c>
      <c r="B35" s="6">
        <v>44459.0</v>
      </c>
      <c r="C35" s="5">
        <v>831.694667663535</v>
      </c>
      <c r="D35" s="5">
        <v>705.810788569028</v>
      </c>
      <c r="E35" s="5">
        <v>959.728939916834</v>
      </c>
      <c r="F35" s="5">
        <v>831.694667663535</v>
      </c>
      <c r="G35" s="5">
        <v>831.694667663535</v>
      </c>
      <c r="H35" s="5">
        <v>0.450766341273261</v>
      </c>
      <c r="I35" s="5">
        <v>0.450766341273261</v>
      </c>
      <c r="J35" s="5">
        <v>0.450766341273261</v>
      </c>
      <c r="K35" s="5">
        <v>0.450766341273261</v>
      </c>
      <c r="L35" s="5">
        <v>0.450766341273261</v>
      </c>
      <c r="M35" s="5">
        <v>0.450766341273261</v>
      </c>
      <c r="N35" s="5">
        <v>0.0</v>
      </c>
      <c r="O35" s="5">
        <v>0.0</v>
      </c>
      <c r="P35" s="5">
        <v>0.0</v>
      </c>
      <c r="Q35" s="5">
        <v>832.145434004808</v>
      </c>
    </row>
    <row r="36">
      <c r="A36" s="5">
        <v>34.0</v>
      </c>
      <c r="B36" s="6">
        <v>44460.0</v>
      </c>
      <c r="C36" s="5">
        <v>835.206827508674</v>
      </c>
      <c r="D36" s="5">
        <v>711.619627163094</v>
      </c>
      <c r="E36" s="5">
        <v>948.564792327671</v>
      </c>
      <c r="F36" s="5">
        <v>835.206827508674</v>
      </c>
      <c r="G36" s="5">
        <v>835.206827508674</v>
      </c>
      <c r="H36" s="5">
        <v>-7.51997579394092</v>
      </c>
      <c r="I36" s="5">
        <v>-7.51997579394092</v>
      </c>
      <c r="J36" s="5">
        <v>-7.51997579394092</v>
      </c>
      <c r="K36" s="5">
        <v>-7.51997579394092</v>
      </c>
      <c r="L36" s="5">
        <v>-7.51997579394092</v>
      </c>
      <c r="M36" s="5">
        <v>-7.51997579394092</v>
      </c>
      <c r="N36" s="5">
        <v>0.0</v>
      </c>
      <c r="O36" s="5">
        <v>0.0</v>
      </c>
      <c r="P36" s="5">
        <v>0.0</v>
      </c>
      <c r="Q36" s="5">
        <v>827.686851714733</v>
      </c>
    </row>
    <row r="37">
      <c r="A37" s="5">
        <v>35.0</v>
      </c>
      <c r="B37" s="6">
        <v>44461.0</v>
      </c>
      <c r="C37" s="5">
        <v>838.718987353813</v>
      </c>
      <c r="D37" s="5">
        <v>710.186915757055</v>
      </c>
      <c r="E37" s="5">
        <v>951.347960839084</v>
      </c>
      <c r="F37" s="5">
        <v>838.718987353813</v>
      </c>
      <c r="G37" s="5">
        <v>838.718987353813</v>
      </c>
      <c r="H37" s="5">
        <v>-7.31785399695281</v>
      </c>
      <c r="I37" s="5">
        <v>-7.31785399695281</v>
      </c>
      <c r="J37" s="5">
        <v>-7.31785399695281</v>
      </c>
      <c r="K37" s="5">
        <v>-7.31785399695281</v>
      </c>
      <c r="L37" s="5">
        <v>-7.31785399695281</v>
      </c>
      <c r="M37" s="5">
        <v>-7.31785399695281</v>
      </c>
      <c r="N37" s="5">
        <v>0.0</v>
      </c>
      <c r="O37" s="5">
        <v>0.0</v>
      </c>
      <c r="P37" s="5">
        <v>0.0</v>
      </c>
      <c r="Q37" s="5">
        <v>831.40113335686</v>
      </c>
    </row>
    <row r="38">
      <c r="A38" s="5">
        <v>36.0</v>
      </c>
      <c r="B38" s="6">
        <v>44462.0</v>
      </c>
      <c r="C38" s="5">
        <v>842.231147198951</v>
      </c>
      <c r="D38" s="5">
        <v>711.358129222356</v>
      </c>
      <c r="E38" s="5">
        <v>943.963466922778</v>
      </c>
      <c r="F38" s="5">
        <v>842.231147198951</v>
      </c>
      <c r="G38" s="5">
        <v>842.231147198951</v>
      </c>
      <c r="H38" s="5">
        <v>-13.6689648999378</v>
      </c>
      <c r="I38" s="5">
        <v>-13.6689648999378</v>
      </c>
      <c r="J38" s="5">
        <v>-13.6689648999378</v>
      </c>
      <c r="K38" s="5">
        <v>-13.6689648999378</v>
      </c>
      <c r="L38" s="5">
        <v>-13.6689648999378</v>
      </c>
      <c r="M38" s="5">
        <v>-13.6689648999378</v>
      </c>
      <c r="N38" s="5">
        <v>0.0</v>
      </c>
      <c r="O38" s="5">
        <v>0.0</v>
      </c>
      <c r="P38" s="5">
        <v>0.0</v>
      </c>
      <c r="Q38" s="5">
        <v>828.562182299014</v>
      </c>
    </row>
    <row r="39">
      <c r="A39" s="5">
        <v>37.0</v>
      </c>
      <c r="B39" s="6">
        <v>44463.0</v>
      </c>
      <c r="C39" s="5">
        <v>845.74330704409</v>
      </c>
      <c r="D39" s="5">
        <v>708.17162409365</v>
      </c>
      <c r="E39" s="5">
        <v>939.256465446285</v>
      </c>
      <c r="F39" s="5">
        <v>845.74330704409</v>
      </c>
      <c r="G39" s="5">
        <v>845.74330704409</v>
      </c>
      <c r="H39" s="5">
        <v>-16.9441905025745</v>
      </c>
      <c r="I39" s="5">
        <v>-16.9441905025745</v>
      </c>
      <c r="J39" s="5">
        <v>-16.9441905025745</v>
      </c>
      <c r="K39" s="5">
        <v>-16.9441905025745</v>
      </c>
      <c r="L39" s="5">
        <v>-16.9441905025745</v>
      </c>
      <c r="M39" s="5">
        <v>-16.9441905025745</v>
      </c>
      <c r="N39" s="5">
        <v>0.0</v>
      </c>
      <c r="O39" s="5">
        <v>0.0</v>
      </c>
      <c r="P39" s="5">
        <v>0.0</v>
      </c>
      <c r="Q39" s="5">
        <v>828.799116541516</v>
      </c>
    </row>
    <row r="40">
      <c r="A40" s="5">
        <v>38.0</v>
      </c>
      <c r="B40" s="6">
        <v>44466.0</v>
      </c>
      <c r="C40" s="5">
        <v>856.279786579506</v>
      </c>
      <c r="D40" s="5">
        <v>729.700389498458</v>
      </c>
      <c r="E40" s="5">
        <v>979.749053429135</v>
      </c>
      <c r="F40" s="5">
        <v>856.279786579506</v>
      </c>
      <c r="G40" s="5">
        <v>856.279786579506</v>
      </c>
      <c r="H40" s="5">
        <v>0.450766341278127</v>
      </c>
      <c r="I40" s="5">
        <v>0.450766341278127</v>
      </c>
      <c r="J40" s="5">
        <v>0.450766341278127</v>
      </c>
      <c r="K40" s="5">
        <v>0.450766341278127</v>
      </c>
      <c r="L40" s="5">
        <v>0.450766341278127</v>
      </c>
      <c r="M40" s="5">
        <v>0.450766341278127</v>
      </c>
      <c r="N40" s="5">
        <v>0.0</v>
      </c>
      <c r="O40" s="5">
        <v>0.0</v>
      </c>
      <c r="P40" s="5">
        <v>0.0</v>
      </c>
      <c r="Q40" s="5">
        <v>856.730552920785</v>
      </c>
    </row>
    <row r="41">
      <c r="A41" s="5">
        <v>39.0</v>
      </c>
      <c r="B41" s="6">
        <v>44467.0</v>
      </c>
      <c r="C41" s="5">
        <v>859.791946424645</v>
      </c>
      <c r="D41" s="5">
        <v>735.323363051601</v>
      </c>
      <c r="E41" s="5">
        <v>975.067632922801</v>
      </c>
      <c r="F41" s="5">
        <v>859.791946424645</v>
      </c>
      <c r="G41" s="5">
        <v>859.791946424645</v>
      </c>
      <c r="H41" s="5">
        <v>-7.51997579393084</v>
      </c>
      <c r="I41" s="5">
        <v>-7.51997579393084</v>
      </c>
      <c r="J41" s="5">
        <v>-7.51997579393084</v>
      </c>
      <c r="K41" s="5">
        <v>-7.51997579393084</v>
      </c>
      <c r="L41" s="5">
        <v>-7.51997579393084</v>
      </c>
      <c r="M41" s="5">
        <v>-7.51997579393084</v>
      </c>
      <c r="N41" s="5">
        <v>0.0</v>
      </c>
      <c r="O41" s="5">
        <v>0.0</v>
      </c>
      <c r="P41" s="5">
        <v>0.0</v>
      </c>
      <c r="Q41" s="5">
        <v>852.271970630715</v>
      </c>
    </row>
    <row r="42">
      <c r="A42" s="5">
        <v>40.0</v>
      </c>
      <c r="B42" s="6">
        <v>44468.0</v>
      </c>
      <c r="C42" s="5">
        <v>863.304106269784</v>
      </c>
      <c r="D42" s="5">
        <v>737.647104087407</v>
      </c>
      <c r="E42" s="5">
        <v>978.2295487828</v>
      </c>
      <c r="F42" s="5">
        <v>863.304106269784</v>
      </c>
      <c r="G42" s="5">
        <v>863.304106269784</v>
      </c>
      <c r="H42" s="5">
        <v>-7.31785399696151</v>
      </c>
      <c r="I42" s="5">
        <v>-7.31785399696151</v>
      </c>
      <c r="J42" s="5">
        <v>-7.31785399696151</v>
      </c>
      <c r="K42" s="5">
        <v>-7.31785399696151</v>
      </c>
      <c r="L42" s="5">
        <v>-7.31785399696151</v>
      </c>
      <c r="M42" s="5">
        <v>-7.31785399696151</v>
      </c>
      <c r="N42" s="5">
        <v>0.0</v>
      </c>
      <c r="O42" s="5">
        <v>0.0</v>
      </c>
      <c r="P42" s="5">
        <v>0.0</v>
      </c>
      <c r="Q42" s="5">
        <v>855.986252272823</v>
      </c>
    </row>
    <row r="43">
      <c r="A43" s="5">
        <v>41.0</v>
      </c>
      <c r="B43" s="6">
        <v>44469.0</v>
      </c>
      <c r="C43" s="5">
        <v>866.816266130691</v>
      </c>
      <c r="D43" s="5">
        <v>734.061648473191</v>
      </c>
      <c r="E43" s="5">
        <v>970.353987538114</v>
      </c>
      <c r="F43" s="5">
        <v>866.816266130691</v>
      </c>
      <c r="G43" s="5">
        <v>866.816266130691</v>
      </c>
      <c r="H43" s="5">
        <v>-13.6689648999567</v>
      </c>
      <c r="I43" s="5">
        <v>-13.6689648999567</v>
      </c>
      <c r="J43" s="5">
        <v>-13.6689648999567</v>
      </c>
      <c r="K43" s="5">
        <v>-13.6689648999567</v>
      </c>
      <c r="L43" s="5">
        <v>-13.6689648999567</v>
      </c>
      <c r="M43" s="5">
        <v>-13.6689648999567</v>
      </c>
      <c r="N43" s="5">
        <v>0.0</v>
      </c>
      <c r="O43" s="5">
        <v>0.0</v>
      </c>
      <c r="P43" s="5">
        <v>0.0</v>
      </c>
      <c r="Q43" s="5">
        <v>853.147301230734</v>
      </c>
    </row>
    <row r="44">
      <c r="A44" s="5">
        <v>42.0</v>
      </c>
      <c r="B44" s="6">
        <v>44470.0</v>
      </c>
      <c r="C44" s="5">
        <v>870.328425991598</v>
      </c>
      <c r="D44" s="5">
        <v>745.002260694344</v>
      </c>
      <c r="E44" s="5">
        <v>978.777318042826</v>
      </c>
      <c r="F44" s="5">
        <v>870.328425991598</v>
      </c>
      <c r="G44" s="5">
        <v>870.328425991598</v>
      </c>
      <c r="H44" s="5">
        <v>-16.9441905025571</v>
      </c>
      <c r="I44" s="5">
        <v>-16.9441905025571</v>
      </c>
      <c r="J44" s="5">
        <v>-16.9441905025571</v>
      </c>
      <c r="K44" s="5">
        <v>-16.9441905025571</v>
      </c>
      <c r="L44" s="5">
        <v>-16.9441905025571</v>
      </c>
      <c r="M44" s="5">
        <v>-16.9441905025571</v>
      </c>
      <c r="N44" s="5">
        <v>0.0</v>
      </c>
      <c r="O44" s="5">
        <v>0.0</v>
      </c>
      <c r="P44" s="5">
        <v>0.0</v>
      </c>
      <c r="Q44" s="5">
        <v>853.384235489041</v>
      </c>
    </row>
    <row r="45">
      <c r="A45" s="5">
        <v>43.0</v>
      </c>
      <c r="B45" s="6">
        <v>44473.0</v>
      </c>
      <c r="C45" s="5">
        <v>880.864905574319</v>
      </c>
      <c r="D45" s="5">
        <v>762.784874098994</v>
      </c>
      <c r="E45" s="5">
        <v>998.548294122843</v>
      </c>
      <c r="F45" s="5">
        <v>880.864905574319</v>
      </c>
      <c r="G45" s="5">
        <v>880.864905574319</v>
      </c>
      <c r="H45" s="5">
        <v>0.450766341254969</v>
      </c>
      <c r="I45" s="5">
        <v>0.450766341254969</v>
      </c>
      <c r="J45" s="5">
        <v>0.450766341254969</v>
      </c>
      <c r="K45" s="5">
        <v>0.450766341254969</v>
      </c>
      <c r="L45" s="5">
        <v>0.450766341254969</v>
      </c>
      <c r="M45" s="5">
        <v>0.450766341254969</v>
      </c>
      <c r="N45" s="5">
        <v>0.0</v>
      </c>
      <c r="O45" s="5">
        <v>0.0</v>
      </c>
      <c r="P45" s="5">
        <v>0.0</v>
      </c>
      <c r="Q45" s="5">
        <v>881.315671915574</v>
      </c>
    </row>
    <row r="46">
      <c r="A46" s="5">
        <v>44.0</v>
      </c>
      <c r="B46" s="6">
        <v>44474.0</v>
      </c>
      <c r="C46" s="5">
        <v>884.377065435226</v>
      </c>
      <c r="D46" s="5">
        <v>762.746632245523</v>
      </c>
      <c r="E46" s="5">
        <v>1004.48139253437</v>
      </c>
      <c r="F46" s="5">
        <v>884.377065435226</v>
      </c>
      <c r="G46" s="5">
        <v>884.377065435226</v>
      </c>
      <c r="H46" s="5">
        <v>-7.51997579392075</v>
      </c>
      <c r="I46" s="5">
        <v>-7.51997579392075</v>
      </c>
      <c r="J46" s="5">
        <v>-7.51997579392075</v>
      </c>
      <c r="K46" s="5">
        <v>-7.51997579392075</v>
      </c>
      <c r="L46" s="5">
        <v>-7.51997579392075</v>
      </c>
      <c r="M46" s="5">
        <v>-7.51997579392075</v>
      </c>
      <c r="N46" s="5">
        <v>0.0</v>
      </c>
      <c r="O46" s="5">
        <v>0.0</v>
      </c>
      <c r="P46" s="5">
        <v>0.0</v>
      </c>
      <c r="Q46" s="5">
        <v>876.857089641305</v>
      </c>
    </row>
    <row r="47">
      <c r="A47" s="5">
        <v>45.0</v>
      </c>
      <c r="B47" s="6">
        <v>44475.0</v>
      </c>
      <c r="C47" s="5">
        <v>887.889225296133</v>
      </c>
      <c r="D47" s="5">
        <v>758.325011104665</v>
      </c>
      <c r="E47" s="5">
        <v>1004.23750820196</v>
      </c>
      <c r="F47" s="5">
        <v>887.889225296133</v>
      </c>
      <c r="G47" s="5">
        <v>887.889225296133</v>
      </c>
      <c r="H47" s="5">
        <v>-7.31785399694747</v>
      </c>
      <c r="I47" s="5">
        <v>-7.31785399694747</v>
      </c>
      <c r="J47" s="5">
        <v>-7.31785399694747</v>
      </c>
      <c r="K47" s="5">
        <v>-7.31785399694747</v>
      </c>
      <c r="L47" s="5">
        <v>-7.31785399694747</v>
      </c>
      <c r="M47" s="5">
        <v>-7.31785399694747</v>
      </c>
      <c r="N47" s="5">
        <v>0.0</v>
      </c>
      <c r="O47" s="5">
        <v>0.0</v>
      </c>
      <c r="P47" s="5">
        <v>0.0</v>
      </c>
      <c r="Q47" s="5">
        <v>880.571371299186</v>
      </c>
    </row>
    <row r="48">
      <c r="A48" s="5">
        <v>46.0</v>
      </c>
      <c r="B48" s="6">
        <v>44476.0</v>
      </c>
      <c r="C48" s="5">
        <v>891.40138515704</v>
      </c>
      <c r="D48" s="5">
        <v>759.801907660598</v>
      </c>
      <c r="E48" s="5">
        <v>1014.27064025829</v>
      </c>
      <c r="F48" s="5">
        <v>891.40138515704</v>
      </c>
      <c r="G48" s="5">
        <v>891.40138515704</v>
      </c>
      <c r="H48" s="5">
        <v>-13.6689648999501</v>
      </c>
      <c r="I48" s="5">
        <v>-13.6689648999501</v>
      </c>
      <c r="J48" s="5">
        <v>-13.6689648999501</v>
      </c>
      <c r="K48" s="5">
        <v>-13.6689648999501</v>
      </c>
      <c r="L48" s="5">
        <v>-13.6689648999501</v>
      </c>
      <c r="M48" s="5">
        <v>-13.6689648999501</v>
      </c>
      <c r="N48" s="5">
        <v>0.0</v>
      </c>
      <c r="O48" s="5">
        <v>0.0</v>
      </c>
      <c r="P48" s="5">
        <v>0.0</v>
      </c>
      <c r="Q48" s="5">
        <v>877.73242025709</v>
      </c>
    </row>
    <row r="49">
      <c r="A49" s="5">
        <v>47.0</v>
      </c>
      <c r="B49" s="6">
        <v>44477.0</v>
      </c>
      <c r="C49" s="5">
        <v>894.913545017947</v>
      </c>
      <c r="D49" s="5">
        <v>760.408063245929</v>
      </c>
      <c r="E49" s="5">
        <v>1002.57258710009</v>
      </c>
      <c r="F49" s="5">
        <v>894.913545017947</v>
      </c>
      <c r="G49" s="5">
        <v>894.913545017947</v>
      </c>
      <c r="H49" s="5">
        <v>-16.9441905026359</v>
      </c>
      <c r="I49" s="5">
        <v>-16.9441905026359</v>
      </c>
      <c r="J49" s="5">
        <v>-16.9441905026359</v>
      </c>
      <c r="K49" s="5">
        <v>-16.9441905026359</v>
      </c>
      <c r="L49" s="5">
        <v>-16.9441905026359</v>
      </c>
      <c r="M49" s="5">
        <v>-16.9441905026359</v>
      </c>
      <c r="N49" s="5">
        <v>0.0</v>
      </c>
      <c r="O49" s="5">
        <v>0.0</v>
      </c>
      <c r="P49" s="5">
        <v>0.0</v>
      </c>
      <c r="Q49" s="5">
        <v>877.969354515311</v>
      </c>
    </row>
    <row r="50">
      <c r="A50" s="5">
        <v>48.0</v>
      </c>
      <c r="B50" s="6">
        <v>44480.0</v>
      </c>
      <c r="C50" s="5">
        <v>905.450024600668</v>
      </c>
      <c r="D50" s="5">
        <v>784.380589019791</v>
      </c>
      <c r="E50" s="5">
        <v>1032.35105533888</v>
      </c>
      <c r="F50" s="5">
        <v>905.450024600668</v>
      </c>
      <c r="G50" s="5">
        <v>905.450024600668</v>
      </c>
      <c r="H50" s="5">
        <v>0.45076634132422</v>
      </c>
      <c r="I50" s="5">
        <v>0.45076634132422</v>
      </c>
      <c r="J50" s="5">
        <v>0.45076634132422</v>
      </c>
      <c r="K50" s="5">
        <v>0.45076634132422</v>
      </c>
      <c r="L50" s="5">
        <v>0.45076634132422</v>
      </c>
      <c r="M50" s="5">
        <v>0.45076634132422</v>
      </c>
      <c r="N50" s="5">
        <v>0.0</v>
      </c>
      <c r="O50" s="5">
        <v>0.0</v>
      </c>
      <c r="P50" s="5">
        <v>0.0</v>
      </c>
      <c r="Q50" s="5">
        <v>905.900790941992</v>
      </c>
    </row>
    <row r="51">
      <c r="A51" s="5">
        <v>49.0</v>
      </c>
      <c r="B51" s="6">
        <v>44481.0</v>
      </c>
      <c r="C51" s="5">
        <v>908.962184456585</v>
      </c>
      <c r="D51" s="5">
        <v>778.246987511388</v>
      </c>
      <c r="E51" s="5">
        <v>1026.14459421424</v>
      </c>
      <c r="F51" s="5">
        <v>908.962184456585</v>
      </c>
      <c r="G51" s="5">
        <v>908.962184456585</v>
      </c>
      <c r="H51" s="5">
        <v>-7.51997579391067</v>
      </c>
      <c r="I51" s="5">
        <v>-7.51997579391067</v>
      </c>
      <c r="J51" s="5">
        <v>-7.51997579391067</v>
      </c>
      <c r="K51" s="5">
        <v>-7.51997579391067</v>
      </c>
      <c r="L51" s="5">
        <v>-7.51997579391067</v>
      </c>
      <c r="M51" s="5">
        <v>-7.51997579391067</v>
      </c>
      <c r="N51" s="5">
        <v>0.0</v>
      </c>
      <c r="O51" s="5">
        <v>0.0</v>
      </c>
      <c r="P51" s="5">
        <v>0.0</v>
      </c>
      <c r="Q51" s="5">
        <v>901.442208662675</v>
      </c>
    </row>
    <row r="52">
      <c r="A52" s="5">
        <v>50.0</v>
      </c>
      <c r="B52" s="6">
        <v>44482.0</v>
      </c>
      <c r="C52" s="5">
        <v>912.474344312503</v>
      </c>
      <c r="D52" s="5">
        <v>783.006396333621</v>
      </c>
      <c r="E52" s="5">
        <v>1023.1509814638</v>
      </c>
      <c r="F52" s="5">
        <v>912.474344312503</v>
      </c>
      <c r="G52" s="5">
        <v>912.474344312503</v>
      </c>
      <c r="H52" s="5">
        <v>-7.3178539969789</v>
      </c>
      <c r="I52" s="5">
        <v>-7.3178539969789</v>
      </c>
      <c r="J52" s="5">
        <v>-7.3178539969789</v>
      </c>
      <c r="K52" s="5">
        <v>-7.3178539969789</v>
      </c>
      <c r="L52" s="5">
        <v>-7.3178539969789</v>
      </c>
      <c r="M52" s="5">
        <v>-7.3178539969789</v>
      </c>
      <c r="N52" s="5">
        <v>0.0</v>
      </c>
      <c r="O52" s="5">
        <v>0.0</v>
      </c>
      <c r="P52" s="5">
        <v>0.0</v>
      </c>
      <c r="Q52" s="5">
        <v>905.156490315524</v>
      </c>
    </row>
    <row r="53">
      <c r="A53" s="5">
        <v>51.0</v>
      </c>
      <c r="B53" s="6">
        <v>44483.0</v>
      </c>
      <c r="C53" s="5">
        <v>915.98650416842</v>
      </c>
      <c r="D53" s="5">
        <v>784.981863799528</v>
      </c>
      <c r="E53" s="5">
        <v>1028.3365405316</v>
      </c>
      <c r="F53" s="5">
        <v>915.98650416842</v>
      </c>
      <c r="G53" s="5">
        <v>915.98650416842</v>
      </c>
      <c r="H53" s="5">
        <v>-13.6689648999191</v>
      </c>
      <c r="I53" s="5">
        <v>-13.6689648999191</v>
      </c>
      <c r="J53" s="5">
        <v>-13.6689648999191</v>
      </c>
      <c r="K53" s="5">
        <v>-13.6689648999191</v>
      </c>
      <c r="L53" s="5">
        <v>-13.6689648999191</v>
      </c>
      <c r="M53" s="5">
        <v>-13.6689648999191</v>
      </c>
      <c r="N53" s="5">
        <v>0.0</v>
      </c>
      <c r="O53" s="5">
        <v>0.0</v>
      </c>
      <c r="P53" s="5">
        <v>0.0</v>
      </c>
      <c r="Q53" s="5">
        <v>902.317539268501</v>
      </c>
    </row>
    <row r="54">
      <c r="A54" s="5">
        <v>52.0</v>
      </c>
      <c r="B54" s="6">
        <v>44484.0</v>
      </c>
      <c r="C54" s="5">
        <v>919.498664024337</v>
      </c>
      <c r="D54" s="5">
        <v>785.097610106187</v>
      </c>
      <c r="E54" s="5">
        <v>1032.22972740025</v>
      </c>
      <c r="F54" s="5">
        <v>919.498664024337</v>
      </c>
      <c r="G54" s="5">
        <v>919.498664024337</v>
      </c>
      <c r="H54" s="5">
        <v>-16.9441905026188</v>
      </c>
      <c r="I54" s="5">
        <v>-16.9441905026188</v>
      </c>
      <c r="J54" s="5">
        <v>-16.9441905026188</v>
      </c>
      <c r="K54" s="5">
        <v>-16.9441905026188</v>
      </c>
      <c r="L54" s="5">
        <v>-16.9441905026188</v>
      </c>
      <c r="M54" s="5">
        <v>-16.9441905026188</v>
      </c>
      <c r="N54" s="5">
        <v>0.0</v>
      </c>
      <c r="O54" s="5">
        <v>0.0</v>
      </c>
      <c r="P54" s="5">
        <v>0.0</v>
      </c>
      <c r="Q54" s="5">
        <v>902.554473521718</v>
      </c>
    </row>
    <row r="55">
      <c r="A55" s="5">
        <v>53.0</v>
      </c>
      <c r="B55" s="6">
        <v>44487.0</v>
      </c>
      <c r="C55" s="5">
        <v>930.035143592089</v>
      </c>
      <c r="D55" s="5">
        <v>800.820234546306</v>
      </c>
      <c r="E55" s="5">
        <v>1042.12893930755</v>
      </c>
      <c r="F55" s="5">
        <v>930.035143592089</v>
      </c>
      <c r="G55" s="5">
        <v>930.035143592089</v>
      </c>
      <c r="H55" s="5">
        <v>0.450766341301061</v>
      </c>
      <c r="I55" s="5">
        <v>0.450766341301061</v>
      </c>
      <c r="J55" s="5">
        <v>0.450766341301061</v>
      </c>
      <c r="K55" s="5">
        <v>0.450766341301061</v>
      </c>
      <c r="L55" s="5">
        <v>0.450766341301061</v>
      </c>
      <c r="M55" s="5">
        <v>0.450766341301061</v>
      </c>
      <c r="N55" s="5">
        <v>0.0</v>
      </c>
      <c r="O55" s="5">
        <v>0.0</v>
      </c>
      <c r="P55" s="5">
        <v>0.0</v>
      </c>
      <c r="Q55" s="5">
        <v>930.48590993339</v>
      </c>
    </row>
    <row r="56">
      <c r="A56" s="5">
        <v>54.0</v>
      </c>
      <c r="B56" s="6">
        <v>44488.0</v>
      </c>
      <c r="C56" s="5">
        <v>933.547303448006</v>
      </c>
      <c r="D56" s="5">
        <v>812.806871449664</v>
      </c>
      <c r="E56" s="5">
        <v>1052.8553341253</v>
      </c>
      <c r="F56" s="5">
        <v>933.547303448006</v>
      </c>
      <c r="G56" s="5">
        <v>933.547303448006</v>
      </c>
      <c r="H56" s="5">
        <v>-7.51997579394898</v>
      </c>
      <c r="I56" s="5">
        <v>-7.51997579394898</v>
      </c>
      <c r="J56" s="5">
        <v>-7.51997579394898</v>
      </c>
      <c r="K56" s="5">
        <v>-7.51997579394898</v>
      </c>
      <c r="L56" s="5">
        <v>-7.51997579394898</v>
      </c>
      <c r="M56" s="5">
        <v>-7.51997579394898</v>
      </c>
      <c r="N56" s="5">
        <v>0.0</v>
      </c>
      <c r="O56" s="5">
        <v>0.0</v>
      </c>
      <c r="P56" s="5">
        <v>0.0</v>
      </c>
      <c r="Q56" s="5">
        <v>926.027327654057</v>
      </c>
    </row>
    <row r="57">
      <c r="A57" s="5">
        <v>55.0</v>
      </c>
      <c r="B57" s="6">
        <v>44489.0</v>
      </c>
      <c r="C57" s="5">
        <v>937.059463303924</v>
      </c>
      <c r="D57" s="5">
        <v>802.368768979317</v>
      </c>
      <c r="E57" s="5">
        <v>1044.33656286017</v>
      </c>
      <c r="F57" s="5">
        <v>937.059463303924</v>
      </c>
      <c r="G57" s="5">
        <v>937.059463303924</v>
      </c>
      <c r="H57" s="5">
        <v>-7.31785399696486</v>
      </c>
      <c r="I57" s="5">
        <v>-7.31785399696486</v>
      </c>
      <c r="J57" s="5">
        <v>-7.31785399696486</v>
      </c>
      <c r="K57" s="5">
        <v>-7.31785399696486</v>
      </c>
      <c r="L57" s="5">
        <v>-7.31785399696486</v>
      </c>
      <c r="M57" s="5">
        <v>-7.31785399696486</v>
      </c>
      <c r="N57" s="5">
        <v>0.0</v>
      </c>
      <c r="O57" s="5">
        <v>0.0</v>
      </c>
      <c r="P57" s="5">
        <v>0.0</v>
      </c>
      <c r="Q57" s="5">
        <v>929.741609306959</v>
      </c>
    </row>
    <row r="58">
      <c r="A58" s="5">
        <v>56.0</v>
      </c>
      <c r="B58" s="6">
        <v>44490.0</v>
      </c>
      <c r="C58" s="5">
        <v>940.571623159841</v>
      </c>
      <c r="D58" s="5">
        <v>806.445738206711</v>
      </c>
      <c r="E58" s="5">
        <v>1056.63883361883</v>
      </c>
      <c r="F58" s="5">
        <v>940.571623159841</v>
      </c>
      <c r="G58" s="5">
        <v>940.571623159841</v>
      </c>
      <c r="H58" s="5">
        <v>-13.6689648999253</v>
      </c>
      <c r="I58" s="5">
        <v>-13.6689648999253</v>
      </c>
      <c r="J58" s="5">
        <v>-13.6689648999253</v>
      </c>
      <c r="K58" s="5">
        <v>-13.6689648999253</v>
      </c>
      <c r="L58" s="5">
        <v>-13.6689648999253</v>
      </c>
      <c r="M58" s="5">
        <v>-13.6689648999253</v>
      </c>
      <c r="N58" s="5">
        <v>0.0</v>
      </c>
      <c r="O58" s="5">
        <v>0.0</v>
      </c>
      <c r="P58" s="5">
        <v>0.0</v>
      </c>
      <c r="Q58" s="5">
        <v>926.902658259916</v>
      </c>
    </row>
    <row r="59">
      <c r="A59" s="5">
        <v>57.0</v>
      </c>
      <c r="B59" s="6">
        <v>44491.0</v>
      </c>
      <c r="C59" s="5">
        <v>944.083782410114</v>
      </c>
      <c r="D59" s="5">
        <v>802.527526799163</v>
      </c>
      <c r="E59" s="5">
        <v>1043.42258044297</v>
      </c>
      <c r="F59" s="5">
        <v>944.083782410114</v>
      </c>
      <c r="G59" s="5">
        <v>944.083782410114</v>
      </c>
      <c r="H59" s="5">
        <v>-16.944190502601</v>
      </c>
      <c r="I59" s="5">
        <v>-16.944190502601</v>
      </c>
      <c r="J59" s="5">
        <v>-16.944190502601</v>
      </c>
      <c r="K59" s="5">
        <v>-16.944190502601</v>
      </c>
      <c r="L59" s="5">
        <v>-16.944190502601</v>
      </c>
      <c r="M59" s="5">
        <v>-16.944190502601</v>
      </c>
      <c r="N59" s="5">
        <v>0.0</v>
      </c>
      <c r="O59" s="5">
        <v>0.0</v>
      </c>
      <c r="P59" s="5">
        <v>0.0</v>
      </c>
      <c r="Q59" s="5">
        <v>927.139591907513</v>
      </c>
    </row>
    <row r="60">
      <c r="A60" s="5">
        <v>58.0</v>
      </c>
      <c r="B60" s="6">
        <v>44494.0</v>
      </c>
      <c r="C60" s="5">
        <v>954.620260160932</v>
      </c>
      <c r="D60" s="5">
        <v>833.087115149475</v>
      </c>
      <c r="E60" s="5">
        <v>1069.68393411633</v>
      </c>
      <c r="F60" s="5">
        <v>954.620260160932</v>
      </c>
      <c r="G60" s="5">
        <v>954.620260160932</v>
      </c>
      <c r="H60" s="5">
        <v>0.450766341305924</v>
      </c>
      <c r="I60" s="5">
        <v>0.450766341305924</v>
      </c>
      <c r="J60" s="5">
        <v>0.450766341305924</v>
      </c>
      <c r="K60" s="5">
        <v>0.450766341305924</v>
      </c>
      <c r="L60" s="5">
        <v>0.450766341305924</v>
      </c>
      <c r="M60" s="5">
        <v>0.450766341305924</v>
      </c>
      <c r="N60" s="5">
        <v>0.0</v>
      </c>
      <c r="O60" s="5">
        <v>0.0</v>
      </c>
      <c r="P60" s="5">
        <v>0.0</v>
      </c>
      <c r="Q60" s="5">
        <v>955.071026502238</v>
      </c>
    </row>
    <row r="61">
      <c r="A61" s="5">
        <v>59.0</v>
      </c>
      <c r="B61" s="6">
        <v>44495.0</v>
      </c>
      <c r="C61" s="5">
        <v>958.132419411205</v>
      </c>
      <c r="D61" s="5">
        <v>827.092509592398</v>
      </c>
      <c r="E61" s="5">
        <v>1072.4510196101</v>
      </c>
      <c r="F61" s="5">
        <v>958.132419411205</v>
      </c>
      <c r="G61" s="5">
        <v>958.132419411205</v>
      </c>
      <c r="H61" s="5">
        <v>-7.51997579391073</v>
      </c>
      <c r="I61" s="5">
        <v>-7.51997579391073</v>
      </c>
      <c r="J61" s="5">
        <v>-7.51997579391073</v>
      </c>
      <c r="K61" s="5">
        <v>-7.51997579391073</v>
      </c>
      <c r="L61" s="5">
        <v>-7.51997579391073</v>
      </c>
      <c r="M61" s="5">
        <v>-7.51997579391073</v>
      </c>
      <c r="N61" s="5">
        <v>0.0</v>
      </c>
      <c r="O61" s="5">
        <v>0.0</v>
      </c>
      <c r="P61" s="5">
        <v>0.0</v>
      </c>
      <c r="Q61" s="5">
        <v>950.612443617294</v>
      </c>
    </row>
    <row r="62">
      <c r="A62" s="5">
        <v>60.0</v>
      </c>
      <c r="B62" s="6">
        <v>44496.0</v>
      </c>
      <c r="C62" s="5">
        <v>961.644578661478</v>
      </c>
      <c r="D62" s="5">
        <v>839.656259178496</v>
      </c>
      <c r="E62" s="5">
        <v>1081.78788678734</v>
      </c>
      <c r="F62" s="5">
        <v>961.644578661478</v>
      </c>
      <c r="G62" s="5">
        <v>961.644578661478</v>
      </c>
      <c r="H62" s="5">
        <v>-7.31785399695083</v>
      </c>
      <c r="I62" s="5">
        <v>-7.31785399695083</v>
      </c>
      <c r="J62" s="5">
        <v>-7.31785399695083</v>
      </c>
      <c r="K62" s="5">
        <v>-7.31785399695083</v>
      </c>
      <c r="L62" s="5">
        <v>-7.31785399695083</v>
      </c>
      <c r="M62" s="5">
        <v>-7.31785399695083</v>
      </c>
      <c r="N62" s="5">
        <v>0.0</v>
      </c>
      <c r="O62" s="5">
        <v>0.0</v>
      </c>
      <c r="P62" s="5">
        <v>0.0</v>
      </c>
      <c r="Q62" s="5">
        <v>954.326724664527</v>
      </c>
    </row>
    <row r="63">
      <c r="A63" s="5">
        <v>61.0</v>
      </c>
      <c r="B63" s="6">
        <v>44497.0</v>
      </c>
      <c r="C63" s="5">
        <v>965.156737911751</v>
      </c>
      <c r="D63" s="5">
        <v>816.121558124223</v>
      </c>
      <c r="E63" s="5">
        <v>1071.02398402124</v>
      </c>
      <c r="F63" s="5">
        <v>965.156737911751</v>
      </c>
      <c r="G63" s="5">
        <v>965.156737911751</v>
      </c>
      <c r="H63" s="5">
        <v>-13.6689648999314</v>
      </c>
      <c r="I63" s="5">
        <v>-13.6689648999314</v>
      </c>
      <c r="J63" s="5">
        <v>-13.6689648999314</v>
      </c>
      <c r="K63" s="5">
        <v>-13.6689648999314</v>
      </c>
      <c r="L63" s="5">
        <v>-13.6689648999314</v>
      </c>
      <c r="M63" s="5">
        <v>-13.6689648999314</v>
      </c>
      <c r="N63" s="5">
        <v>0.0</v>
      </c>
      <c r="O63" s="5">
        <v>0.0</v>
      </c>
      <c r="P63" s="5">
        <v>0.0</v>
      </c>
      <c r="Q63" s="5">
        <v>951.487773011819</v>
      </c>
    </row>
    <row r="64">
      <c r="A64" s="5">
        <v>62.0</v>
      </c>
      <c r="B64" s="6">
        <v>44498.0</v>
      </c>
      <c r="C64" s="5">
        <v>968.668897162024</v>
      </c>
      <c r="D64" s="5">
        <v>828.050094776671</v>
      </c>
      <c r="E64" s="5">
        <v>1071.14048534522</v>
      </c>
      <c r="F64" s="5">
        <v>968.668897162024</v>
      </c>
      <c r="G64" s="5">
        <v>968.668897162024</v>
      </c>
      <c r="H64" s="5">
        <v>-16.9441905025835</v>
      </c>
      <c r="I64" s="5">
        <v>-16.9441905025835</v>
      </c>
      <c r="J64" s="5">
        <v>-16.9441905025835</v>
      </c>
      <c r="K64" s="5">
        <v>-16.9441905025835</v>
      </c>
      <c r="L64" s="5">
        <v>-16.9441905025835</v>
      </c>
      <c r="M64" s="5">
        <v>-16.9441905025835</v>
      </c>
      <c r="N64" s="5">
        <v>0.0</v>
      </c>
      <c r="O64" s="5">
        <v>0.0</v>
      </c>
      <c r="P64" s="5">
        <v>0.0</v>
      </c>
      <c r="Q64" s="5">
        <v>951.72470665944</v>
      </c>
    </row>
    <row r="65">
      <c r="A65" s="5">
        <v>63.0</v>
      </c>
      <c r="B65" s="6">
        <v>44501.0</v>
      </c>
      <c r="C65" s="5">
        <v>979.205374912842</v>
      </c>
      <c r="D65" s="5">
        <v>859.422083929248</v>
      </c>
      <c r="E65" s="5">
        <v>1098.95028629772</v>
      </c>
      <c r="F65" s="5">
        <v>979.205374912842</v>
      </c>
      <c r="G65" s="5">
        <v>979.205374912842</v>
      </c>
      <c r="H65" s="5">
        <v>0.450766341254745</v>
      </c>
      <c r="I65" s="5">
        <v>0.450766341254745</v>
      </c>
      <c r="J65" s="5">
        <v>0.450766341254745</v>
      </c>
      <c r="K65" s="5">
        <v>0.450766341254745</v>
      </c>
      <c r="L65" s="5">
        <v>0.450766341254745</v>
      </c>
      <c r="M65" s="5">
        <v>0.450766341254745</v>
      </c>
      <c r="N65" s="5">
        <v>0.0</v>
      </c>
      <c r="O65" s="5">
        <v>0.0</v>
      </c>
      <c r="P65" s="5">
        <v>0.0</v>
      </c>
      <c r="Q65" s="5">
        <v>979.656141254097</v>
      </c>
    </row>
    <row r="66">
      <c r="A66" s="5">
        <v>64.0</v>
      </c>
      <c r="B66" s="6">
        <v>44502.0</v>
      </c>
      <c r="C66" s="5">
        <v>982.717534163115</v>
      </c>
      <c r="D66" s="5">
        <v>856.537761747332</v>
      </c>
      <c r="E66" s="5">
        <v>1098.17208915182</v>
      </c>
      <c r="F66" s="5">
        <v>982.717534163115</v>
      </c>
      <c r="G66" s="5">
        <v>982.717534163115</v>
      </c>
      <c r="H66" s="5">
        <v>-7.51997579392881</v>
      </c>
      <c r="I66" s="5">
        <v>-7.51997579392881</v>
      </c>
      <c r="J66" s="5">
        <v>-7.51997579392881</v>
      </c>
      <c r="K66" s="5">
        <v>-7.51997579392881</v>
      </c>
      <c r="L66" s="5">
        <v>-7.51997579392881</v>
      </c>
      <c r="M66" s="5">
        <v>-7.51997579392881</v>
      </c>
      <c r="N66" s="5">
        <v>0.0</v>
      </c>
      <c r="O66" s="5">
        <v>0.0</v>
      </c>
      <c r="P66" s="5">
        <v>0.0</v>
      </c>
      <c r="Q66" s="5">
        <v>975.197558369186</v>
      </c>
    </row>
    <row r="67">
      <c r="A67" s="5">
        <v>65.0</v>
      </c>
      <c r="B67" s="6">
        <v>44503.0</v>
      </c>
      <c r="C67" s="5">
        <v>985.746733542844</v>
      </c>
      <c r="D67" s="5">
        <v>864.796562129314</v>
      </c>
      <c r="E67" s="5">
        <v>1110.28812010031</v>
      </c>
      <c r="F67" s="5">
        <v>985.746733542844</v>
      </c>
      <c r="G67" s="5">
        <v>985.746733542844</v>
      </c>
      <c r="H67" s="5">
        <v>-7.31785399695953</v>
      </c>
      <c r="I67" s="5">
        <v>-7.31785399695953</v>
      </c>
      <c r="J67" s="5">
        <v>-7.31785399695953</v>
      </c>
      <c r="K67" s="5">
        <v>-7.31785399695953</v>
      </c>
      <c r="L67" s="5">
        <v>-7.31785399695953</v>
      </c>
      <c r="M67" s="5">
        <v>-7.31785399695953</v>
      </c>
      <c r="N67" s="5">
        <v>0.0</v>
      </c>
      <c r="O67" s="5">
        <v>0.0</v>
      </c>
      <c r="P67" s="5">
        <v>0.0</v>
      </c>
      <c r="Q67" s="5">
        <v>978.428879545885</v>
      </c>
    </row>
    <row r="68">
      <c r="A68" s="5">
        <v>66.0</v>
      </c>
      <c r="B68" s="6">
        <v>44504.0</v>
      </c>
      <c r="C68" s="5">
        <v>988.775932922574</v>
      </c>
      <c r="D68" s="5">
        <v>852.409984280521</v>
      </c>
      <c r="E68" s="5">
        <v>1099.98924867839</v>
      </c>
      <c r="F68" s="5">
        <v>988.775932922574</v>
      </c>
      <c r="G68" s="5">
        <v>988.775932922574</v>
      </c>
      <c r="H68" s="5">
        <v>-13.6689648998877</v>
      </c>
      <c r="I68" s="5">
        <v>-13.6689648998877</v>
      </c>
      <c r="J68" s="5">
        <v>-13.6689648998877</v>
      </c>
      <c r="K68" s="5">
        <v>-13.6689648998877</v>
      </c>
      <c r="L68" s="5">
        <v>-13.6689648998877</v>
      </c>
      <c r="M68" s="5">
        <v>-13.6689648998877</v>
      </c>
      <c r="N68" s="5">
        <v>0.0</v>
      </c>
      <c r="O68" s="5">
        <v>0.0</v>
      </c>
      <c r="P68" s="5">
        <v>0.0</v>
      </c>
      <c r="Q68" s="5">
        <v>975.106968022686</v>
      </c>
    </row>
    <row r="69">
      <c r="A69" s="5">
        <v>67.0</v>
      </c>
      <c r="B69" s="6">
        <v>44505.0</v>
      </c>
      <c r="C69" s="5">
        <v>991.805132302304</v>
      </c>
      <c r="D69" s="5">
        <v>852.406927556948</v>
      </c>
      <c r="E69" s="5">
        <v>1100.56358952067</v>
      </c>
      <c r="F69" s="5">
        <v>991.805132302304</v>
      </c>
      <c r="G69" s="5">
        <v>991.805132302304</v>
      </c>
      <c r="H69" s="5">
        <v>-16.9441905025657</v>
      </c>
      <c r="I69" s="5">
        <v>-16.9441905025657</v>
      </c>
      <c r="J69" s="5">
        <v>-16.9441905025657</v>
      </c>
      <c r="K69" s="5">
        <v>-16.9441905025657</v>
      </c>
      <c r="L69" s="5">
        <v>-16.9441905025657</v>
      </c>
      <c r="M69" s="5">
        <v>-16.9441905025657</v>
      </c>
      <c r="N69" s="5">
        <v>0.0</v>
      </c>
      <c r="O69" s="5">
        <v>0.0</v>
      </c>
      <c r="P69" s="5">
        <v>0.0</v>
      </c>
      <c r="Q69" s="5">
        <v>974.860941799738</v>
      </c>
    </row>
    <row r="70">
      <c r="A70" s="5">
        <v>68.0</v>
      </c>
      <c r="B70" s="6">
        <v>44508.0</v>
      </c>
      <c r="C70" s="5">
        <v>1000.89273044149</v>
      </c>
      <c r="D70" s="5">
        <v>876.179516094356</v>
      </c>
      <c r="E70" s="5">
        <v>1127.52776938676</v>
      </c>
      <c r="F70" s="5">
        <v>1000.89273044149</v>
      </c>
      <c r="G70" s="5">
        <v>1000.89273044149</v>
      </c>
      <c r="H70" s="5">
        <v>0.450766341259611</v>
      </c>
      <c r="I70" s="5">
        <v>0.450766341259611</v>
      </c>
      <c r="J70" s="5">
        <v>0.450766341259611</v>
      </c>
      <c r="K70" s="5">
        <v>0.450766341259611</v>
      </c>
      <c r="L70" s="5">
        <v>0.450766341259611</v>
      </c>
      <c r="M70" s="5">
        <v>0.450766341259611</v>
      </c>
      <c r="N70" s="5">
        <v>0.0</v>
      </c>
      <c r="O70" s="5">
        <v>0.0</v>
      </c>
      <c r="P70" s="5">
        <v>0.0</v>
      </c>
      <c r="Q70" s="5">
        <v>1001.34349678275</v>
      </c>
    </row>
    <row r="71">
      <c r="A71" s="5">
        <v>69.0</v>
      </c>
      <c r="B71" s="6">
        <v>44509.0</v>
      </c>
      <c r="C71" s="5">
        <v>1003.92192982122</v>
      </c>
      <c r="D71" s="5">
        <v>872.823405701841</v>
      </c>
      <c r="E71" s="5">
        <v>1120.08683698068</v>
      </c>
      <c r="F71" s="5">
        <v>1003.92192982122</v>
      </c>
      <c r="G71" s="5">
        <v>1003.92192982122</v>
      </c>
      <c r="H71" s="5">
        <v>-7.51997579391872</v>
      </c>
      <c r="I71" s="5">
        <v>-7.51997579391872</v>
      </c>
      <c r="J71" s="5">
        <v>-7.51997579391872</v>
      </c>
      <c r="K71" s="5">
        <v>-7.51997579391872</v>
      </c>
      <c r="L71" s="5">
        <v>-7.51997579391872</v>
      </c>
      <c r="M71" s="5">
        <v>-7.51997579391872</v>
      </c>
      <c r="N71" s="5">
        <v>0.0</v>
      </c>
      <c r="O71" s="5">
        <v>0.0</v>
      </c>
      <c r="P71" s="5">
        <v>0.0</v>
      </c>
      <c r="Q71" s="5">
        <v>996.401954027304</v>
      </c>
    </row>
    <row r="72">
      <c r="A72" s="5">
        <v>70.0</v>
      </c>
      <c r="B72" s="6">
        <v>44510.0</v>
      </c>
      <c r="C72" s="5">
        <v>1006.95112920095</v>
      </c>
      <c r="D72" s="5">
        <v>882.976797188923</v>
      </c>
      <c r="E72" s="5">
        <v>1131.11100744013</v>
      </c>
      <c r="F72" s="5">
        <v>1006.95112920095</v>
      </c>
      <c r="G72" s="5">
        <v>1006.95112920095</v>
      </c>
      <c r="H72" s="5">
        <v>-7.31785399694883</v>
      </c>
      <c r="I72" s="5">
        <v>-7.31785399694883</v>
      </c>
      <c r="J72" s="5">
        <v>-7.31785399694883</v>
      </c>
      <c r="K72" s="5">
        <v>-7.31785399694883</v>
      </c>
      <c r="L72" s="5">
        <v>-7.31785399694883</v>
      </c>
      <c r="M72" s="5">
        <v>-7.31785399694883</v>
      </c>
      <c r="N72" s="5">
        <v>0.0</v>
      </c>
      <c r="O72" s="5">
        <v>0.0</v>
      </c>
      <c r="P72" s="5">
        <v>0.0</v>
      </c>
      <c r="Q72" s="5">
        <v>999.633275204003</v>
      </c>
    </row>
    <row r="73">
      <c r="A73" s="5">
        <v>71.0</v>
      </c>
      <c r="B73" s="6">
        <v>44511.0</v>
      </c>
      <c r="C73" s="5">
        <v>1009.98032858068</v>
      </c>
      <c r="D73" s="5">
        <v>865.883428150425</v>
      </c>
      <c r="E73" s="5">
        <v>1113.18244594794</v>
      </c>
      <c r="F73" s="5">
        <v>1009.98032858068</v>
      </c>
      <c r="G73" s="5">
        <v>1009.98032858068</v>
      </c>
      <c r="H73" s="5">
        <v>-13.6689648999066</v>
      </c>
      <c r="I73" s="5">
        <v>-13.6689648999066</v>
      </c>
      <c r="J73" s="5">
        <v>-13.6689648999066</v>
      </c>
      <c r="K73" s="5">
        <v>-13.6689648999066</v>
      </c>
      <c r="L73" s="5">
        <v>-13.6689648999066</v>
      </c>
      <c r="M73" s="5">
        <v>-13.6689648999066</v>
      </c>
      <c r="N73" s="5">
        <v>0.0</v>
      </c>
      <c r="O73" s="5">
        <v>0.0</v>
      </c>
      <c r="P73" s="5">
        <v>0.0</v>
      </c>
      <c r="Q73" s="5">
        <v>996.311363680775</v>
      </c>
    </row>
    <row r="74">
      <c r="A74" s="5">
        <v>72.0</v>
      </c>
      <c r="B74" s="6">
        <v>44512.0</v>
      </c>
      <c r="C74" s="5">
        <v>1013.00952796041</v>
      </c>
      <c r="D74" s="5">
        <v>882.991890772688</v>
      </c>
      <c r="E74" s="5">
        <v>1116.24926462231</v>
      </c>
      <c r="F74" s="5">
        <v>1013.00952796041</v>
      </c>
      <c r="G74" s="5">
        <v>1013.00952796041</v>
      </c>
      <c r="H74" s="5">
        <v>-16.9441905025485</v>
      </c>
      <c r="I74" s="5">
        <v>-16.9441905025485</v>
      </c>
      <c r="J74" s="5">
        <v>-16.9441905025485</v>
      </c>
      <c r="K74" s="5">
        <v>-16.9441905025485</v>
      </c>
      <c r="L74" s="5">
        <v>-16.9441905025485</v>
      </c>
      <c r="M74" s="5">
        <v>-16.9441905025485</v>
      </c>
      <c r="N74" s="5">
        <v>0.0</v>
      </c>
      <c r="O74" s="5">
        <v>0.0</v>
      </c>
      <c r="P74" s="5">
        <v>0.0</v>
      </c>
      <c r="Q74" s="5">
        <v>996.065337457863</v>
      </c>
    </row>
    <row r="75">
      <c r="A75" s="5">
        <v>73.0</v>
      </c>
      <c r="B75" s="6">
        <v>44515.0</v>
      </c>
      <c r="C75" s="5">
        <v>1018.75538347127</v>
      </c>
      <c r="D75" s="5">
        <v>904.227869486647</v>
      </c>
      <c r="E75" s="5">
        <v>1140.67143344506</v>
      </c>
      <c r="F75" s="5">
        <v>1018.75538347127</v>
      </c>
      <c r="G75" s="5">
        <v>1018.75538347127</v>
      </c>
      <c r="H75" s="5">
        <v>0.450766341328856</v>
      </c>
      <c r="I75" s="5">
        <v>0.450766341328856</v>
      </c>
      <c r="J75" s="5">
        <v>0.450766341328856</v>
      </c>
      <c r="K75" s="5">
        <v>0.450766341328856</v>
      </c>
      <c r="L75" s="5">
        <v>0.450766341328856</v>
      </c>
      <c r="M75" s="5">
        <v>0.450766341328856</v>
      </c>
      <c r="N75" s="5">
        <v>0.0</v>
      </c>
      <c r="O75" s="5">
        <v>0.0</v>
      </c>
      <c r="P75" s="5">
        <v>0.0</v>
      </c>
      <c r="Q75" s="5">
        <v>1019.2061498126</v>
      </c>
    </row>
    <row r="76">
      <c r="A76" s="5">
        <v>74.0</v>
      </c>
      <c r="B76" s="6">
        <v>44516.0</v>
      </c>
      <c r="C76" s="5">
        <v>1020.67066864156</v>
      </c>
      <c r="D76" s="5">
        <v>890.67434355602</v>
      </c>
      <c r="E76" s="5">
        <v>1131.79890616211</v>
      </c>
      <c r="F76" s="5">
        <v>1020.67066864156</v>
      </c>
      <c r="G76" s="5">
        <v>1020.67066864156</v>
      </c>
      <c r="H76" s="5">
        <v>-7.51997579390864</v>
      </c>
      <c r="I76" s="5">
        <v>-7.51997579390864</v>
      </c>
      <c r="J76" s="5">
        <v>-7.51997579390864</v>
      </c>
      <c r="K76" s="5">
        <v>-7.51997579390864</v>
      </c>
      <c r="L76" s="5">
        <v>-7.51997579390864</v>
      </c>
      <c r="M76" s="5">
        <v>-7.51997579390864</v>
      </c>
      <c r="N76" s="5">
        <v>0.0</v>
      </c>
      <c r="O76" s="5">
        <v>0.0</v>
      </c>
      <c r="P76" s="5">
        <v>0.0</v>
      </c>
      <c r="Q76" s="5">
        <v>1013.15069284766</v>
      </c>
    </row>
    <row r="77">
      <c r="A77" s="5">
        <v>75.0</v>
      </c>
      <c r="B77" s="6">
        <v>44517.0</v>
      </c>
      <c r="C77" s="5">
        <v>1022.58595381185</v>
      </c>
      <c r="D77" s="5">
        <v>898.500297231379</v>
      </c>
      <c r="E77" s="5">
        <v>1132.06744614387</v>
      </c>
      <c r="F77" s="5">
        <v>1022.58595381185</v>
      </c>
      <c r="G77" s="5">
        <v>1022.58595381185</v>
      </c>
      <c r="H77" s="5">
        <v>-7.31785399695752</v>
      </c>
      <c r="I77" s="5">
        <v>-7.31785399695752</v>
      </c>
      <c r="J77" s="5">
        <v>-7.31785399695752</v>
      </c>
      <c r="K77" s="5">
        <v>-7.31785399695752</v>
      </c>
      <c r="L77" s="5">
        <v>-7.31785399695752</v>
      </c>
      <c r="M77" s="5">
        <v>-7.31785399695752</v>
      </c>
      <c r="N77" s="5">
        <v>0.0</v>
      </c>
      <c r="O77" s="5">
        <v>0.0</v>
      </c>
      <c r="P77" s="5">
        <v>0.0</v>
      </c>
      <c r="Q77" s="5">
        <v>1015.2680998149</v>
      </c>
    </row>
    <row r="78">
      <c r="A78" s="5">
        <v>76.0</v>
      </c>
      <c r="B78" s="6">
        <v>44518.0</v>
      </c>
      <c r="C78" s="5">
        <v>1024.50123898214</v>
      </c>
      <c r="D78" s="5">
        <v>881.776783558603</v>
      </c>
      <c r="E78" s="5">
        <v>1140.96776015428</v>
      </c>
      <c r="F78" s="5">
        <v>1024.50123898214</v>
      </c>
      <c r="G78" s="5">
        <v>1024.50123898214</v>
      </c>
      <c r="H78" s="5">
        <v>-13.6689648999</v>
      </c>
      <c r="I78" s="5">
        <v>-13.6689648999</v>
      </c>
      <c r="J78" s="5">
        <v>-13.6689648999</v>
      </c>
      <c r="K78" s="5">
        <v>-13.6689648999</v>
      </c>
      <c r="L78" s="5">
        <v>-13.6689648999</v>
      </c>
      <c r="M78" s="5">
        <v>-13.6689648999</v>
      </c>
      <c r="N78" s="5">
        <v>0.0</v>
      </c>
      <c r="O78" s="5">
        <v>0.0</v>
      </c>
      <c r="P78" s="5">
        <v>0.0</v>
      </c>
      <c r="Q78" s="5">
        <v>1010.83227408224</v>
      </c>
    </row>
    <row r="79">
      <c r="A79" s="5">
        <v>77.0</v>
      </c>
      <c r="B79" s="6">
        <v>44519.0</v>
      </c>
      <c r="C79" s="5">
        <v>1026.41652415243</v>
      </c>
      <c r="D79" s="5">
        <v>887.219040533423</v>
      </c>
      <c r="E79" s="5">
        <v>1132.83900094027</v>
      </c>
      <c r="F79" s="5">
        <v>1026.41652415243</v>
      </c>
      <c r="G79" s="5">
        <v>1026.41652415243</v>
      </c>
      <c r="H79" s="5">
        <v>-16.9441905025307</v>
      </c>
      <c r="I79" s="5">
        <v>-16.9441905025307</v>
      </c>
      <c r="J79" s="5">
        <v>-16.9441905025307</v>
      </c>
      <c r="K79" s="5">
        <v>-16.9441905025307</v>
      </c>
      <c r="L79" s="5">
        <v>-16.9441905025307</v>
      </c>
      <c r="M79" s="5">
        <v>-16.9441905025307</v>
      </c>
      <c r="N79" s="5">
        <v>0.0</v>
      </c>
      <c r="O79" s="5">
        <v>0.0</v>
      </c>
      <c r="P79" s="5">
        <v>0.0</v>
      </c>
      <c r="Q79" s="5">
        <v>1009.4723336499</v>
      </c>
    </row>
    <row r="80">
      <c r="A80" s="5">
        <v>78.0</v>
      </c>
      <c r="B80" s="6">
        <v>44522.0</v>
      </c>
      <c r="C80" s="5">
        <v>1032.1623796633</v>
      </c>
      <c r="D80" s="5">
        <v>905.643073876532</v>
      </c>
      <c r="E80" s="5">
        <v>1149.85358343699</v>
      </c>
      <c r="F80" s="5">
        <v>1032.1623796633</v>
      </c>
      <c r="G80" s="5">
        <v>1032.1623796633</v>
      </c>
      <c r="H80" s="5">
        <v>0.450766341333724</v>
      </c>
      <c r="I80" s="5">
        <v>0.450766341333724</v>
      </c>
      <c r="J80" s="5">
        <v>0.450766341333724</v>
      </c>
      <c r="K80" s="5">
        <v>0.450766341333724</v>
      </c>
      <c r="L80" s="5">
        <v>0.450766341333724</v>
      </c>
      <c r="M80" s="5">
        <v>0.450766341333724</v>
      </c>
      <c r="N80" s="5">
        <v>0.0</v>
      </c>
      <c r="O80" s="5">
        <v>0.0</v>
      </c>
      <c r="P80" s="5">
        <v>0.0</v>
      </c>
      <c r="Q80" s="5">
        <v>1032.61314600463</v>
      </c>
    </row>
    <row r="81">
      <c r="A81" s="5">
        <v>79.0</v>
      </c>
      <c r="B81" s="6">
        <v>44523.0</v>
      </c>
      <c r="C81" s="5">
        <v>1034.07766483359</v>
      </c>
      <c r="D81" s="5">
        <v>906.882630801841</v>
      </c>
      <c r="E81" s="5">
        <v>1147.0817152773</v>
      </c>
      <c r="F81" s="5">
        <v>1034.07766483359</v>
      </c>
      <c r="G81" s="5">
        <v>1034.07766483359</v>
      </c>
      <c r="H81" s="5">
        <v>-7.51997579389855</v>
      </c>
      <c r="I81" s="5">
        <v>-7.51997579389855</v>
      </c>
      <c r="J81" s="5">
        <v>-7.51997579389855</v>
      </c>
      <c r="K81" s="5">
        <v>-7.51997579389855</v>
      </c>
      <c r="L81" s="5">
        <v>-7.51997579389855</v>
      </c>
      <c r="M81" s="5">
        <v>-7.51997579389855</v>
      </c>
      <c r="N81" s="5">
        <v>0.0</v>
      </c>
      <c r="O81" s="5">
        <v>0.0</v>
      </c>
      <c r="P81" s="5">
        <v>0.0</v>
      </c>
      <c r="Q81" s="5">
        <v>1026.55768903969</v>
      </c>
    </row>
    <row r="82">
      <c r="A82" s="5">
        <v>80.0</v>
      </c>
      <c r="B82" s="6">
        <v>44524.0</v>
      </c>
      <c r="C82" s="5">
        <v>1035.99295000388</v>
      </c>
      <c r="D82" s="5">
        <v>906.069056931798</v>
      </c>
      <c r="E82" s="5">
        <v>1152.17088368443</v>
      </c>
      <c r="F82" s="5">
        <v>1035.99295000388</v>
      </c>
      <c r="G82" s="5">
        <v>1035.99295000388</v>
      </c>
      <c r="H82" s="5">
        <v>-7.31785399694349</v>
      </c>
      <c r="I82" s="5">
        <v>-7.31785399694349</v>
      </c>
      <c r="J82" s="5">
        <v>-7.31785399694349</v>
      </c>
      <c r="K82" s="5">
        <v>-7.31785399694349</v>
      </c>
      <c r="L82" s="5">
        <v>-7.31785399694349</v>
      </c>
      <c r="M82" s="5">
        <v>-7.31785399694349</v>
      </c>
      <c r="N82" s="5">
        <v>0.0</v>
      </c>
      <c r="O82" s="5">
        <v>0.0</v>
      </c>
      <c r="P82" s="5">
        <v>0.0</v>
      </c>
      <c r="Q82" s="5">
        <v>1028.67509600693</v>
      </c>
    </row>
    <row r="83">
      <c r="A83" s="5">
        <v>81.0</v>
      </c>
      <c r="B83" s="6">
        <v>44526.0</v>
      </c>
      <c r="C83" s="5">
        <v>1037.12461454714</v>
      </c>
      <c r="D83" s="5">
        <v>903.984423490468</v>
      </c>
      <c r="E83" s="5">
        <v>1146.27612438436</v>
      </c>
      <c r="F83" s="5">
        <v>1037.12461454714</v>
      </c>
      <c r="G83" s="5">
        <v>1037.12461454714</v>
      </c>
      <c r="H83" s="5">
        <v>-16.9441905026099</v>
      </c>
      <c r="I83" s="5">
        <v>-16.9441905026099</v>
      </c>
      <c r="J83" s="5">
        <v>-16.9441905026099</v>
      </c>
      <c r="K83" s="5">
        <v>-16.9441905026099</v>
      </c>
      <c r="L83" s="5">
        <v>-16.9441905026099</v>
      </c>
      <c r="M83" s="5">
        <v>-16.9441905026099</v>
      </c>
      <c r="N83" s="5">
        <v>0.0</v>
      </c>
      <c r="O83" s="5">
        <v>0.0</v>
      </c>
      <c r="P83" s="5">
        <v>0.0</v>
      </c>
      <c r="Q83" s="5">
        <v>1020.18042404453</v>
      </c>
    </row>
    <row r="84">
      <c r="A84" s="5">
        <v>82.0</v>
      </c>
      <c r="B84" s="6">
        <v>44529.0</v>
      </c>
      <c r="C84" s="5">
        <v>1038.82211136204</v>
      </c>
      <c r="D84" s="5">
        <v>915.999390135517</v>
      </c>
      <c r="E84" s="5">
        <v>1158.7105234052</v>
      </c>
      <c r="F84" s="5">
        <v>1038.82211136204</v>
      </c>
      <c r="G84" s="5">
        <v>1038.82211136204</v>
      </c>
      <c r="H84" s="5">
        <v>0.450766341282543</v>
      </c>
      <c r="I84" s="5">
        <v>0.450766341282543</v>
      </c>
      <c r="J84" s="5">
        <v>0.450766341282543</v>
      </c>
      <c r="K84" s="5">
        <v>0.450766341282543</v>
      </c>
      <c r="L84" s="5">
        <v>0.450766341282543</v>
      </c>
      <c r="M84" s="5">
        <v>0.450766341282543</v>
      </c>
      <c r="N84" s="5">
        <v>0.0</v>
      </c>
      <c r="O84" s="5">
        <v>0.0</v>
      </c>
      <c r="P84" s="5">
        <v>0.0</v>
      </c>
      <c r="Q84" s="5">
        <v>1039.27287770332</v>
      </c>
    </row>
    <row r="85">
      <c r="A85" s="5">
        <v>83.0</v>
      </c>
      <c r="B85" s="6">
        <v>44530.0</v>
      </c>
      <c r="C85" s="5">
        <v>1039.38794363367</v>
      </c>
      <c r="D85" s="5">
        <v>900.293870901342</v>
      </c>
      <c r="E85" s="5">
        <v>1158.35063235864</v>
      </c>
      <c r="F85" s="5">
        <v>1039.38794363367</v>
      </c>
      <c r="G85" s="5">
        <v>1039.38794363367</v>
      </c>
      <c r="H85" s="5">
        <v>-7.51997579391663</v>
      </c>
      <c r="I85" s="5">
        <v>-7.51997579391663</v>
      </c>
      <c r="J85" s="5">
        <v>-7.51997579391663</v>
      </c>
      <c r="K85" s="5">
        <v>-7.51997579391663</v>
      </c>
      <c r="L85" s="5">
        <v>-7.51997579391663</v>
      </c>
      <c r="M85" s="5">
        <v>-7.51997579391663</v>
      </c>
      <c r="N85" s="5">
        <v>0.0</v>
      </c>
      <c r="O85" s="5">
        <v>0.0</v>
      </c>
      <c r="P85" s="5">
        <v>0.0</v>
      </c>
      <c r="Q85" s="5">
        <v>1031.86796783976</v>
      </c>
    </row>
    <row r="86">
      <c r="A86" s="5">
        <v>84.0</v>
      </c>
      <c r="B86" s="6">
        <v>44531.0</v>
      </c>
      <c r="C86" s="5">
        <v>1039.95377590531</v>
      </c>
      <c r="D86" s="5">
        <v>916.184188264692</v>
      </c>
      <c r="E86" s="5">
        <v>1152.09632778748</v>
      </c>
      <c r="F86" s="5">
        <v>1039.95377590531</v>
      </c>
      <c r="G86" s="5">
        <v>1039.95377590531</v>
      </c>
      <c r="H86" s="5">
        <v>-7.31785399695552</v>
      </c>
      <c r="I86" s="5">
        <v>-7.31785399695552</v>
      </c>
      <c r="J86" s="5">
        <v>-7.31785399695552</v>
      </c>
      <c r="K86" s="5">
        <v>-7.31785399695552</v>
      </c>
      <c r="L86" s="5">
        <v>-7.31785399695552</v>
      </c>
      <c r="M86" s="5">
        <v>-7.31785399695552</v>
      </c>
      <c r="N86" s="5">
        <v>0.0</v>
      </c>
      <c r="O86" s="5">
        <v>0.0</v>
      </c>
      <c r="P86" s="5">
        <v>0.0</v>
      </c>
      <c r="Q86" s="5">
        <v>1032.63592190835</v>
      </c>
    </row>
    <row r="87">
      <c r="A87" s="5">
        <v>85.0</v>
      </c>
      <c r="B87" s="6">
        <v>44532.0</v>
      </c>
      <c r="C87" s="5">
        <v>1040.51960817694</v>
      </c>
      <c r="D87" s="5">
        <v>907.243352728394</v>
      </c>
      <c r="E87" s="5">
        <v>1149.46702221752</v>
      </c>
      <c r="F87" s="5">
        <v>1040.51960817694</v>
      </c>
      <c r="G87" s="5">
        <v>1040.51960817694</v>
      </c>
      <c r="H87" s="5">
        <v>-13.6689648999378</v>
      </c>
      <c r="I87" s="5">
        <v>-13.6689648999378</v>
      </c>
      <c r="J87" s="5">
        <v>-13.6689648999378</v>
      </c>
      <c r="K87" s="5">
        <v>-13.6689648999378</v>
      </c>
      <c r="L87" s="5">
        <v>-13.6689648999378</v>
      </c>
      <c r="M87" s="5">
        <v>-13.6689648999378</v>
      </c>
      <c r="N87" s="5">
        <v>0.0</v>
      </c>
      <c r="O87" s="5">
        <v>0.0</v>
      </c>
      <c r="P87" s="5">
        <v>0.0</v>
      </c>
      <c r="Q87" s="5">
        <v>1026.850643277</v>
      </c>
    </row>
    <row r="88">
      <c r="A88" s="5">
        <v>86.0</v>
      </c>
      <c r="B88" s="6">
        <v>44533.0</v>
      </c>
      <c r="C88" s="5">
        <v>1041.08544044857</v>
      </c>
      <c r="D88" s="5">
        <v>903.313588007309</v>
      </c>
      <c r="E88" s="5">
        <v>1149.59049497615</v>
      </c>
      <c r="F88" s="5">
        <v>1041.08544044857</v>
      </c>
      <c r="G88" s="5">
        <v>1041.08544044857</v>
      </c>
      <c r="H88" s="5">
        <v>-16.9441905025924</v>
      </c>
      <c r="I88" s="5">
        <v>-16.9441905025924</v>
      </c>
      <c r="J88" s="5">
        <v>-16.9441905025924</v>
      </c>
      <c r="K88" s="5">
        <v>-16.9441905025924</v>
      </c>
      <c r="L88" s="5">
        <v>-16.9441905025924</v>
      </c>
      <c r="M88" s="5">
        <v>-16.9441905025924</v>
      </c>
      <c r="N88" s="5">
        <v>0.0</v>
      </c>
      <c r="O88" s="5">
        <v>0.0</v>
      </c>
      <c r="P88" s="5">
        <v>0.0</v>
      </c>
      <c r="Q88" s="5">
        <v>1024.14124994598</v>
      </c>
    </row>
    <row r="89">
      <c r="A89" s="5">
        <v>87.0</v>
      </c>
      <c r="B89" s="6">
        <v>44536.0</v>
      </c>
      <c r="C89" s="5">
        <v>1042.78293726347</v>
      </c>
      <c r="D89" s="5">
        <v>922.405793014429</v>
      </c>
      <c r="E89" s="5">
        <v>1162.47871351906</v>
      </c>
      <c r="F89" s="5">
        <v>1042.78293726347</v>
      </c>
      <c r="G89" s="5">
        <v>1042.78293726347</v>
      </c>
      <c r="H89" s="5">
        <v>0.450766341287409</v>
      </c>
      <c r="I89" s="5">
        <v>0.450766341287409</v>
      </c>
      <c r="J89" s="5">
        <v>0.450766341287409</v>
      </c>
      <c r="K89" s="5">
        <v>0.450766341287409</v>
      </c>
      <c r="L89" s="5">
        <v>0.450766341287409</v>
      </c>
      <c r="M89" s="5">
        <v>0.450766341287409</v>
      </c>
      <c r="N89" s="5">
        <v>0.0</v>
      </c>
      <c r="O89" s="5">
        <v>0.0</v>
      </c>
      <c r="P89" s="5">
        <v>0.0</v>
      </c>
      <c r="Q89" s="5">
        <v>1043.23370360476</v>
      </c>
    </row>
    <row r="90">
      <c r="A90" s="5">
        <v>88.0</v>
      </c>
      <c r="B90" s="6">
        <v>44537.0</v>
      </c>
      <c r="C90" s="5">
        <v>1043.3487695351</v>
      </c>
      <c r="D90" s="5">
        <v>911.754182366989</v>
      </c>
      <c r="E90" s="5">
        <v>1158.42691238927</v>
      </c>
      <c r="F90" s="5">
        <v>1043.3487695351</v>
      </c>
      <c r="G90" s="5">
        <v>1043.3487695351</v>
      </c>
      <c r="H90" s="5">
        <v>-7.51997579389862</v>
      </c>
      <c r="I90" s="5">
        <v>-7.51997579389862</v>
      </c>
      <c r="J90" s="5">
        <v>-7.51997579389862</v>
      </c>
      <c r="K90" s="5">
        <v>-7.51997579389862</v>
      </c>
      <c r="L90" s="5">
        <v>-7.51997579389862</v>
      </c>
      <c r="M90" s="5">
        <v>-7.51997579389862</v>
      </c>
      <c r="N90" s="5">
        <v>0.0</v>
      </c>
      <c r="O90" s="5">
        <v>0.0</v>
      </c>
      <c r="P90" s="5">
        <v>0.0</v>
      </c>
      <c r="Q90" s="5">
        <v>1035.8287937412</v>
      </c>
    </row>
    <row r="91">
      <c r="A91" s="5">
        <v>89.0</v>
      </c>
      <c r="B91" s="6">
        <v>44538.0</v>
      </c>
      <c r="C91" s="5">
        <v>1042.91020020032</v>
      </c>
      <c r="D91" s="5">
        <v>913.827762870965</v>
      </c>
      <c r="E91" s="5">
        <v>1164.20144614888</v>
      </c>
      <c r="F91" s="5">
        <v>1042.91020020032</v>
      </c>
      <c r="G91" s="5">
        <v>1042.91020020032</v>
      </c>
      <c r="H91" s="5">
        <v>-7.31785399694149</v>
      </c>
      <c r="I91" s="5">
        <v>-7.31785399694149</v>
      </c>
      <c r="J91" s="5">
        <v>-7.31785399694149</v>
      </c>
      <c r="K91" s="5">
        <v>-7.31785399694149</v>
      </c>
      <c r="L91" s="5">
        <v>-7.31785399694149</v>
      </c>
      <c r="M91" s="5">
        <v>-7.31785399694149</v>
      </c>
      <c r="N91" s="5">
        <v>0.0</v>
      </c>
      <c r="O91" s="5">
        <v>0.0</v>
      </c>
      <c r="P91" s="5">
        <v>0.0</v>
      </c>
      <c r="Q91" s="5">
        <v>1035.59234620338</v>
      </c>
    </row>
    <row r="92">
      <c r="A92" s="5">
        <v>90.0</v>
      </c>
      <c r="B92" s="6">
        <v>44539.0</v>
      </c>
      <c r="C92" s="5">
        <v>1042.47163086554</v>
      </c>
      <c r="D92" s="5">
        <v>909.362781844126</v>
      </c>
      <c r="E92" s="5">
        <v>1139.69219308385</v>
      </c>
      <c r="F92" s="5">
        <v>1042.47163086554</v>
      </c>
      <c r="G92" s="5">
        <v>1042.47163086554</v>
      </c>
      <c r="H92" s="5">
        <v>-13.668964899944</v>
      </c>
      <c r="I92" s="5">
        <v>-13.668964899944</v>
      </c>
      <c r="J92" s="5">
        <v>-13.668964899944</v>
      </c>
      <c r="K92" s="5">
        <v>-13.668964899944</v>
      </c>
      <c r="L92" s="5">
        <v>-13.668964899944</v>
      </c>
      <c r="M92" s="5">
        <v>-13.668964899944</v>
      </c>
      <c r="N92" s="5">
        <v>0.0</v>
      </c>
      <c r="O92" s="5">
        <v>0.0</v>
      </c>
      <c r="P92" s="5">
        <v>0.0</v>
      </c>
      <c r="Q92" s="5">
        <v>1028.8026659656</v>
      </c>
    </row>
    <row r="93">
      <c r="A93" s="5">
        <v>91.0</v>
      </c>
      <c r="B93" s="6">
        <v>44540.0</v>
      </c>
      <c r="C93" s="5">
        <v>1042.03306153076</v>
      </c>
      <c r="D93" s="5">
        <v>896.824272257895</v>
      </c>
      <c r="E93" s="5">
        <v>1138.88264104747</v>
      </c>
      <c r="F93" s="5">
        <v>1042.03306153076</v>
      </c>
      <c r="G93" s="5">
        <v>1042.03306153076</v>
      </c>
      <c r="H93" s="5">
        <v>-16.944190502575</v>
      </c>
      <c r="I93" s="5">
        <v>-16.944190502575</v>
      </c>
      <c r="J93" s="5">
        <v>-16.944190502575</v>
      </c>
      <c r="K93" s="5">
        <v>-16.944190502575</v>
      </c>
      <c r="L93" s="5">
        <v>-16.944190502575</v>
      </c>
      <c r="M93" s="5">
        <v>-16.944190502575</v>
      </c>
      <c r="N93" s="5">
        <v>0.0</v>
      </c>
      <c r="O93" s="5">
        <v>0.0</v>
      </c>
      <c r="P93" s="5">
        <v>0.0</v>
      </c>
      <c r="Q93" s="5">
        <v>1025.08887102818</v>
      </c>
    </row>
    <row r="94">
      <c r="A94" s="5">
        <v>92.0</v>
      </c>
      <c r="B94" s="6">
        <v>44543.0</v>
      </c>
      <c r="C94" s="5">
        <v>1040.71735352642</v>
      </c>
      <c r="D94" s="5">
        <v>919.947060008381</v>
      </c>
      <c r="E94" s="5">
        <v>1162.565054782</v>
      </c>
      <c r="F94" s="5">
        <v>1040.71735352642</v>
      </c>
      <c r="G94" s="5">
        <v>1040.71735352642</v>
      </c>
      <c r="H94" s="5">
        <v>0.450766341292273</v>
      </c>
      <c r="I94" s="5">
        <v>0.450766341292273</v>
      </c>
      <c r="J94" s="5">
        <v>0.450766341292273</v>
      </c>
      <c r="K94" s="5">
        <v>0.450766341292273</v>
      </c>
      <c r="L94" s="5">
        <v>0.450766341292273</v>
      </c>
      <c r="M94" s="5">
        <v>0.450766341292273</v>
      </c>
      <c r="N94" s="5">
        <v>0.0</v>
      </c>
      <c r="O94" s="5">
        <v>0.0</v>
      </c>
      <c r="P94" s="5">
        <v>0.0</v>
      </c>
      <c r="Q94" s="5">
        <v>1041.16811986771</v>
      </c>
    </row>
    <row r="95">
      <c r="A95" s="5">
        <v>93.0</v>
      </c>
      <c r="B95" s="6">
        <v>44544.0</v>
      </c>
      <c r="C95" s="5">
        <v>1040.27878419164</v>
      </c>
      <c r="D95" s="5">
        <v>919.206989360179</v>
      </c>
      <c r="E95" s="5">
        <v>1155.26479340333</v>
      </c>
      <c r="F95" s="5">
        <v>1040.27878419164</v>
      </c>
      <c r="G95" s="5">
        <v>1040.27878419164</v>
      </c>
      <c r="H95" s="5">
        <v>-7.5199757939167</v>
      </c>
      <c r="I95" s="5">
        <v>-7.5199757939167</v>
      </c>
      <c r="J95" s="5">
        <v>-7.5199757939167</v>
      </c>
      <c r="K95" s="5">
        <v>-7.5199757939167</v>
      </c>
      <c r="L95" s="5">
        <v>-7.5199757939167</v>
      </c>
      <c r="M95" s="5">
        <v>-7.5199757939167</v>
      </c>
      <c r="N95" s="5">
        <v>0.0</v>
      </c>
      <c r="O95" s="5">
        <v>0.0</v>
      </c>
      <c r="P95" s="5">
        <v>0.0</v>
      </c>
      <c r="Q95" s="5">
        <v>1032.75880839772</v>
      </c>
    </row>
    <row r="96">
      <c r="A96" s="5">
        <v>94.0</v>
      </c>
      <c r="B96" s="6">
        <v>44545.0</v>
      </c>
      <c r="C96" s="5">
        <v>1039.84021485685</v>
      </c>
      <c r="D96" s="5">
        <v>911.261369462847</v>
      </c>
      <c r="E96" s="5">
        <v>1160.75018599189</v>
      </c>
      <c r="F96" s="5">
        <v>1039.84021485685</v>
      </c>
      <c r="G96" s="5">
        <v>1039.84021485685</v>
      </c>
      <c r="H96" s="5">
        <v>-7.31785399695018</v>
      </c>
      <c r="I96" s="5">
        <v>-7.31785399695018</v>
      </c>
      <c r="J96" s="5">
        <v>-7.31785399695018</v>
      </c>
      <c r="K96" s="5">
        <v>-7.31785399695018</v>
      </c>
      <c r="L96" s="5">
        <v>-7.31785399695018</v>
      </c>
      <c r="M96" s="5">
        <v>-7.31785399695018</v>
      </c>
      <c r="N96" s="5">
        <v>0.0</v>
      </c>
      <c r="O96" s="5">
        <v>0.0</v>
      </c>
      <c r="P96" s="5">
        <v>0.0</v>
      </c>
      <c r="Q96" s="5">
        <v>1032.5223608599</v>
      </c>
    </row>
    <row r="97">
      <c r="A97" s="5">
        <v>95.0</v>
      </c>
      <c r="B97" s="6">
        <v>44546.0</v>
      </c>
      <c r="C97" s="5">
        <v>1039.40164552207</v>
      </c>
      <c r="D97" s="5">
        <v>908.618596682487</v>
      </c>
      <c r="E97" s="5">
        <v>1143.45807192101</v>
      </c>
      <c r="F97" s="5">
        <v>1039.40164552207</v>
      </c>
      <c r="G97" s="5">
        <v>1039.40164552207</v>
      </c>
      <c r="H97" s="5">
        <v>-13.6689648999501</v>
      </c>
      <c r="I97" s="5">
        <v>-13.6689648999501</v>
      </c>
      <c r="J97" s="5">
        <v>-13.6689648999501</v>
      </c>
      <c r="K97" s="5">
        <v>-13.6689648999501</v>
      </c>
      <c r="L97" s="5">
        <v>-13.6689648999501</v>
      </c>
      <c r="M97" s="5">
        <v>-13.6689648999501</v>
      </c>
      <c r="N97" s="5">
        <v>0.0</v>
      </c>
      <c r="O97" s="5">
        <v>0.0</v>
      </c>
      <c r="P97" s="5">
        <v>0.0</v>
      </c>
      <c r="Q97" s="5">
        <v>1025.73268062212</v>
      </c>
    </row>
    <row r="98">
      <c r="A98" s="5">
        <v>96.0</v>
      </c>
      <c r="B98" s="6">
        <v>44547.0</v>
      </c>
      <c r="C98" s="5">
        <v>1038.96307618729</v>
      </c>
      <c r="D98" s="5">
        <v>897.430351452053</v>
      </c>
      <c r="E98" s="5">
        <v>1146.50641519174</v>
      </c>
      <c r="F98" s="5">
        <v>1038.96307618729</v>
      </c>
      <c r="G98" s="5">
        <v>1038.96307618729</v>
      </c>
      <c r="H98" s="5">
        <v>-16.9441905025572</v>
      </c>
      <c r="I98" s="5">
        <v>-16.9441905025572</v>
      </c>
      <c r="J98" s="5">
        <v>-16.9441905025572</v>
      </c>
      <c r="K98" s="5">
        <v>-16.9441905025572</v>
      </c>
      <c r="L98" s="5">
        <v>-16.9441905025572</v>
      </c>
      <c r="M98" s="5">
        <v>-16.9441905025572</v>
      </c>
      <c r="N98" s="5">
        <v>0.0</v>
      </c>
      <c r="O98" s="5">
        <v>0.0</v>
      </c>
      <c r="P98" s="5">
        <v>0.0</v>
      </c>
      <c r="Q98" s="5">
        <v>1022.01888568474</v>
      </c>
    </row>
    <row r="99">
      <c r="A99" s="5">
        <v>97.0</v>
      </c>
      <c r="B99" s="6">
        <v>44550.0</v>
      </c>
      <c r="C99" s="5">
        <v>1035.8344660254</v>
      </c>
      <c r="D99" s="5">
        <v>911.882469333029</v>
      </c>
      <c r="E99" s="5">
        <v>1164.56862310394</v>
      </c>
      <c r="F99" s="5">
        <v>1035.8344660254</v>
      </c>
      <c r="G99" s="5">
        <v>1035.8344660254</v>
      </c>
      <c r="H99" s="5">
        <v>0.450766341241094</v>
      </c>
      <c r="I99" s="5">
        <v>0.450766341241094</v>
      </c>
      <c r="J99" s="5">
        <v>0.450766341241094</v>
      </c>
      <c r="K99" s="5">
        <v>0.450766341241094</v>
      </c>
      <c r="L99" s="5">
        <v>0.450766341241094</v>
      </c>
      <c r="M99" s="5">
        <v>0.450766341241094</v>
      </c>
      <c r="N99" s="5">
        <v>0.0</v>
      </c>
      <c r="O99" s="5">
        <v>0.0</v>
      </c>
      <c r="P99" s="5">
        <v>0.0</v>
      </c>
      <c r="Q99" s="5">
        <v>1036.28523236664</v>
      </c>
    </row>
    <row r="100">
      <c r="A100" s="5">
        <v>98.0</v>
      </c>
      <c r="B100" s="6">
        <v>44551.0</v>
      </c>
      <c r="C100" s="5">
        <v>1034.79159597144</v>
      </c>
      <c r="D100" s="5">
        <v>912.65401812492</v>
      </c>
      <c r="E100" s="5">
        <v>1144.77584542162</v>
      </c>
      <c r="F100" s="5">
        <v>1034.79159597144</v>
      </c>
      <c r="G100" s="5">
        <v>1034.79159597144</v>
      </c>
      <c r="H100" s="5">
        <v>-7.51997579390661</v>
      </c>
      <c r="I100" s="5">
        <v>-7.51997579390661</v>
      </c>
      <c r="J100" s="5">
        <v>-7.51997579390661</v>
      </c>
      <c r="K100" s="5">
        <v>-7.51997579390661</v>
      </c>
      <c r="L100" s="5">
        <v>-7.51997579390661</v>
      </c>
      <c r="M100" s="5">
        <v>-7.51997579390661</v>
      </c>
      <c r="N100" s="5">
        <v>0.0</v>
      </c>
      <c r="O100" s="5">
        <v>0.0</v>
      </c>
      <c r="P100" s="5">
        <v>0.0</v>
      </c>
      <c r="Q100" s="5">
        <v>1027.27162017753</v>
      </c>
    </row>
    <row r="101">
      <c r="A101" s="5">
        <v>99.0</v>
      </c>
      <c r="B101" s="6">
        <v>44552.0</v>
      </c>
      <c r="C101" s="5">
        <v>1033.74872591748</v>
      </c>
      <c r="D101" s="5">
        <v>894.778557050259</v>
      </c>
      <c r="E101" s="5">
        <v>1146.65800629268</v>
      </c>
      <c r="F101" s="5">
        <v>1033.74872591748</v>
      </c>
      <c r="G101" s="5">
        <v>1033.74872591748</v>
      </c>
      <c r="H101" s="5">
        <v>-7.31785399695887</v>
      </c>
      <c r="I101" s="5">
        <v>-7.31785399695887</v>
      </c>
      <c r="J101" s="5">
        <v>-7.31785399695887</v>
      </c>
      <c r="K101" s="5">
        <v>-7.31785399695887</v>
      </c>
      <c r="L101" s="5">
        <v>-7.31785399695887</v>
      </c>
      <c r="M101" s="5">
        <v>-7.31785399695887</v>
      </c>
      <c r="N101" s="5">
        <v>0.0</v>
      </c>
      <c r="O101" s="5">
        <v>0.0</v>
      </c>
      <c r="P101" s="5">
        <v>0.0</v>
      </c>
      <c r="Q101" s="5">
        <v>1026.43087192052</v>
      </c>
    </row>
    <row r="102">
      <c r="A102" s="5">
        <v>100.0</v>
      </c>
      <c r="B102" s="6">
        <v>44553.0</v>
      </c>
      <c r="C102" s="5">
        <v>1032.70585586351</v>
      </c>
      <c r="D102" s="5">
        <v>893.855046257071</v>
      </c>
      <c r="E102" s="5">
        <v>1145.55343580022</v>
      </c>
      <c r="F102" s="5">
        <v>1032.70585586351</v>
      </c>
      <c r="G102" s="5">
        <v>1032.70585586351</v>
      </c>
      <c r="H102" s="5">
        <v>-13.6689648999064</v>
      </c>
      <c r="I102" s="5">
        <v>-13.6689648999064</v>
      </c>
      <c r="J102" s="5">
        <v>-13.6689648999064</v>
      </c>
      <c r="K102" s="5">
        <v>-13.6689648999064</v>
      </c>
      <c r="L102" s="5">
        <v>-13.6689648999064</v>
      </c>
      <c r="M102" s="5">
        <v>-13.6689648999064</v>
      </c>
      <c r="N102" s="5">
        <v>0.0</v>
      </c>
      <c r="O102" s="5">
        <v>0.0</v>
      </c>
      <c r="P102" s="5">
        <v>0.0</v>
      </c>
      <c r="Q102" s="5">
        <v>1019.03689096361</v>
      </c>
    </row>
    <row r="103">
      <c r="A103" s="5">
        <v>101.0</v>
      </c>
      <c r="B103" s="6">
        <v>44557.0</v>
      </c>
      <c r="C103" s="5">
        <v>1028.53437564766</v>
      </c>
      <c r="D103" s="5">
        <v>909.095680863687</v>
      </c>
      <c r="E103" s="5">
        <v>1154.13120455388</v>
      </c>
      <c r="F103" s="5">
        <v>1028.53437564766</v>
      </c>
      <c r="G103" s="5">
        <v>1028.53437564766</v>
      </c>
      <c r="H103" s="5">
        <v>0.45076634124596</v>
      </c>
      <c r="I103" s="5">
        <v>0.45076634124596</v>
      </c>
      <c r="J103" s="5">
        <v>0.45076634124596</v>
      </c>
      <c r="K103" s="5">
        <v>0.45076634124596</v>
      </c>
      <c r="L103" s="5">
        <v>0.45076634124596</v>
      </c>
      <c r="M103" s="5">
        <v>0.45076634124596</v>
      </c>
      <c r="N103" s="5">
        <v>0.0</v>
      </c>
      <c r="O103" s="5">
        <v>0.0</v>
      </c>
      <c r="P103" s="5">
        <v>0.0</v>
      </c>
      <c r="Q103" s="5">
        <v>1028.98514198891</v>
      </c>
    </row>
    <row r="104">
      <c r="A104" s="5">
        <v>102.0</v>
      </c>
      <c r="B104" s="6">
        <v>44558.0</v>
      </c>
      <c r="C104" s="5">
        <v>1027.4915055937</v>
      </c>
      <c r="D104" s="5">
        <v>895.087601856114</v>
      </c>
      <c r="E104" s="5">
        <v>1147.56957468979</v>
      </c>
      <c r="F104" s="5">
        <v>1027.4915055937</v>
      </c>
      <c r="G104" s="5">
        <v>1027.4915055937</v>
      </c>
      <c r="H104" s="5">
        <v>-7.51997579394492</v>
      </c>
      <c r="I104" s="5">
        <v>-7.51997579394492</v>
      </c>
      <c r="J104" s="5">
        <v>-7.51997579394492</v>
      </c>
      <c r="K104" s="5">
        <v>-7.51997579394492</v>
      </c>
      <c r="L104" s="5">
        <v>-7.51997579394492</v>
      </c>
      <c r="M104" s="5">
        <v>-7.51997579394492</v>
      </c>
      <c r="N104" s="5">
        <v>0.0</v>
      </c>
      <c r="O104" s="5">
        <v>0.0</v>
      </c>
      <c r="P104" s="5">
        <v>0.0</v>
      </c>
      <c r="Q104" s="5">
        <v>1019.97152979975</v>
      </c>
    </row>
    <row r="105">
      <c r="A105" s="5">
        <v>103.0</v>
      </c>
      <c r="B105" s="6">
        <v>44559.0</v>
      </c>
      <c r="C105" s="5">
        <v>1026.44863553973</v>
      </c>
      <c r="D105" s="5">
        <v>891.621339837648</v>
      </c>
      <c r="E105" s="5">
        <v>1136.98978050172</v>
      </c>
      <c r="F105" s="5">
        <v>1026.44863553973</v>
      </c>
      <c r="G105" s="5">
        <v>1026.44863553973</v>
      </c>
      <c r="H105" s="5">
        <v>-7.31785399696757</v>
      </c>
      <c r="I105" s="5">
        <v>-7.31785399696757</v>
      </c>
      <c r="J105" s="5">
        <v>-7.31785399696757</v>
      </c>
      <c r="K105" s="5">
        <v>-7.31785399696757</v>
      </c>
      <c r="L105" s="5">
        <v>-7.31785399696757</v>
      </c>
      <c r="M105" s="5">
        <v>-7.31785399696757</v>
      </c>
      <c r="N105" s="5">
        <v>0.0</v>
      </c>
      <c r="O105" s="5">
        <v>0.0</v>
      </c>
      <c r="P105" s="5">
        <v>0.0</v>
      </c>
      <c r="Q105" s="5">
        <v>1019.13078154277</v>
      </c>
    </row>
    <row r="106">
      <c r="A106" s="5">
        <v>104.0</v>
      </c>
      <c r="B106" s="6">
        <v>44560.0</v>
      </c>
      <c r="C106" s="5">
        <v>1025.40576548577</v>
      </c>
      <c r="D106" s="5">
        <v>894.674334364008</v>
      </c>
      <c r="E106" s="5">
        <v>1136.67245629176</v>
      </c>
      <c r="F106" s="5">
        <v>1025.40576548577</v>
      </c>
      <c r="G106" s="5">
        <v>1025.40576548577</v>
      </c>
      <c r="H106" s="5">
        <v>-13.6689648999253</v>
      </c>
      <c r="I106" s="5">
        <v>-13.6689648999253</v>
      </c>
      <c r="J106" s="5">
        <v>-13.6689648999253</v>
      </c>
      <c r="K106" s="5">
        <v>-13.6689648999253</v>
      </c>
      <c r="L106" s="5">
        <v>-13.6689648999253</v>
      </c>
      <c r="M106" s="5">
        <v>-13.6689648999253</v>
      </c>
      <c r="N106" s="5">
        <v>0.0</v>
      </c>
      <c r="O106" s="5">
        <v>0.0</v>
      </c>
      <c r="P106" s="5">
        <v>0.0</v>
      </c>
      <c r="Q106" s="5">
        <v>1011.73680058585</v>
      </c>
    </row>
    <row r="107">
      <c r="A107" s="5">
        <v>105.0</v>
      </c>
      <c r="B107" s="6">
        <v>44561.0</v>
      </c>
      <c r="C107" s="5">
        <v>1024.03890303499</v>
      </c>
      <c r="D107" s="5">
        <v>883.532355507955</v>
      </c>
      <c r="E107" s="5">
        <v>1115.41352712111</v>
      </c>
      <c r="F107" s="5">
        <v>1024.03890303499</v>
      </c>
      <c r="G107" s="5">
        <v>1024.03890303499</v>
      </c>
      <c r="H107" s="5">
        <v>-16.9441905025222</v>
      </c>
      <c r="I107" s="5">
        <v>-16.9441905025222</v>
      </c>
      <c r="J107" s="5">
        <v>-16.9441905025222</v>
      </c>
      <c r="K107" s="5">
        <v>-16.9441905025222</v>
      </c>
      <c r="L107" s="5">
        <v>-16.9441905025222</v>
      </c>
      <c r="M107" s="5">
        <v>-16.9441905025222</v>
      </c>
      <c r="N107" s="5">
        <v>0.0</v>
      </c>
      <c r="O107" s="5">
        <v>0.0</v>
      </c>
      <c r="P107" s="5">
        <v>0.0</v>
      </c>
      <c r="Q107" s="5">
        <v>1007.09471253247</v>
      </c>
    </row>
    <row r="108">
      <c r="A108" s="5">
        <v>106.0</v>
      </c>
      <c r="B108" s="6">
        <v>44564.0</v>
      </c>
      <c r="C108" s="5">
        <v>1019.93831568267</v>
      </c>
      <c r="D108" s="5">
        <v>903.326893262042</v>
      </c>
      <c r="E108" s="5">
        <v>1143.00470611113</v>
      </c>
      <c r="F108" s="5">
        <v>1019.93831568267</v>
      </c>
      <c r="G108" s="5">
        <v>1019.93831568267</v>
      </c>
      <c r="H108" s="5">
        <v>0.450766341315206</v>
      </c>
      <c r="I108" s="5">
        <v>0.450766341315206</v>
      </c>
      <c r="J108" s="5">
        <v>0.450766341315206</v>
      </c>
      <c r="K108" s="5">
        <v>0.450766341315206</v>
      </c>
      <c r="L108" s="5">
        <v>0.450766341315206</v>
      </c>
      <c r="M108" s="5">
        <v>0.450766341315206</v>
      </c>
      <c r="N108" s="5">
        <v>0.0</v>
      </c>
      <c r="O108" s="5">
        <v>0.0</v>
      </c>
      <c r="P108" s="5">
        <v>0.0</v>
      </c>
      <c r="Q108" s="5">
        <v>1020.38908202398</v>
      </c>
    </row>
    <row r="109">
      <c r="A109" s="5">
        <v>107.0</v>
      </c>
      <c r="B109" s="6">
        <v>44565.0</v>
      </c>
      <c r="C109" s="5">
        <v>1018.57145323189</v>
      </c>
      <c r="D109" s="5">
        <v>886.308169750844</v>
      </c>
      <c r="E109" s="5">
        <v>1134.22993914905</v>
      </c>
      <c r="F109" s="5">
        <v>1018.57145323189</v>
      </c>
      <c r="G109" s="5">
        <v>1018.57145323189</v>
      </c>
      <c r="H109" s="5">
        <v>-7.51997579390668</v>
      </c>
      <c r="I109" s="5">
        <v>-7.51997579390668</v>
      </c>
      <c r="J109" s="5">
        <v>-7.51997579390668</v>
      </c>
      <c r="K109" s="5">
        <v>-7.51997579390668</v>
      </c>
      <c r="L109" s="5">
        <v>-7.51997579390668</v>
      </c>
      <c r="M109" s="5">
        <v>-7.51997579390668</v>
      </c>
      <c r="N109" s="5">
        <v>0.0</v>
      </c>
      <c r="O109" s="5">
        <v>0.0</v>
      </c>
      <c r="P109" s="5">
        <v>0.0</v>
      </c>
      <c r="Q109" s="5">
        <v>1011.05147743798</v>
      </c>
    </row>
    <row r="110">
      <c r="A110" s="5">
        <v>108.0</v>
      </c>
      <c r="B110" s="6">
        <v>44566.0</v>
      </c>
      <c r="C110" s="5">
        <v>1017.20459078111</v>
      </c>
      <c r="D110" s="5">
        <v>883.457092650221</v>
      </c>
      <c r="E110" s="5">
        <v>1123.15466998261</v>
      </c>
      <c r="F110" s="5">
        <v>1017.20459078111</v>
      </c>
      <c r="G110" s="5">
        <v>1017.20459078111</v>
      </c>
      <c r="H110" s="5">
        <v>-7.31785399695354</v>
      </c>
      <c r="I110" s="5">
        <v>-7.31785399695354</v>
      </c>
      <c r="J110" s="5">
        <v>-7.31785399695354</v>
      </c>
      <c r="K110" s="5">
        <v>-7.31785399695354</v>
      </c>
      <c r="L110" s="5">
        <v>-7.31785399695354</v>
      </c>
      <c r="M110" s="5">
        <v>-7.31785399695354</v>
      </c>
      <c r="N110" s="5">
        <v>0.0</v>
      </c>
      <c r="O110" s="5">
        <v>0.0</v>
      </c>
      <c r="P110" s="5">
        <v>0.0</v>
      </c>
      <c r="Q110" s="5">
        <v>1009.88673678416</v>
      </c>
    </row>
    <row r="111">
      <c r="A111" s="5">
        <v>109.0</v>
      </c>
      <c r="B111" s="6">
        <v>44567.0</v>
      </c>
      <c r="C111" s="5">
        <v>1015.83772833034</v>
      </c>
      <c r="D111" s="5">
        <v>885.715144489369</v>
      </c>
      <c r="E111" s="5">
        <v>1128.1470276834</v>
      </c>
      <c r="F111" s="5">
        <v>1015.83772833034</v>
      </c>
      <c r="G111" s="5">
        <v>1015.83772833034</v>
      </c>
      <c r="H111" s="5">
        <v>-13.6689648999187</v>
      </c>
      <c r="I111" s="5">
        <v>-13.6689648999187</v>
      </c>
      <c r="J111" s="5">
        <v>-13.6689648999187</v>
      </c>
      <c r="K111" s="5">
        <v>-13.6689648999187</v>
      </c>
      <c r="L111" s="5">
        <v>-13.6689648999187</v>
      </c>
      <c r="M111" s="5">
        <v>-13.6689648999187</v>
      </c>
      <c r="N111" s="5">
        <v>0.0</v>
      </c>
      <c r="O111" s="5">
        <v>0.0</v>
      </c>
      <c r="P111" s="5">
        <v>0.0</v>
      </c>
      <c r="Q111" s="5">
        <v>1002.16876343042</v>
      </c>
    </row>
    <row r="112">
      <c r="A112" s="5">
        <v>110.0</v>
      </c>
      <c r="B112" s="6">
        <v>44568.0</v>
      </c>
      <c r="C112" s="5">
        <v>1014.47086587956</v>
      </c>
      <c r="D112" s="5">
        <v>882.49524009119</v>
      </c>
      <c r="E112" s="5">
        <v>1123.30407159368</v>
      </c>
      <c r="F112" s="5">
        <v>1014.47086587956</v>
      </c>
      <c r="G112" s="5">
        <v>1014.47086587956</v>
      </c>
      <c r="H112" s="5">
        <v>-16.9441905025044</v>
      </c>
      <c r="I112" s="5">
        <v>-16.9441905025044</v>
      </c>
      <c r="J112" s="5">
        <v>-16.9441905025044</v>
      </c>
      <c r="K112" s="5">
        <v>-16.9441905025044</v>
      </c>
      <c r="L112" s="5">
        <v>-16.9441905025044</v>
      </c>
      <c r="M112" s="5">
        <v>-16.9441905025044</v>
      </c>
      <c r="N112" s="5">
        <v>0.0</v>
      </c>
      <c r="O112" s="5">
        <v>0.0</v>
      </c>
      <c r="P112" s="5">
        <v>0.0</v>
      </c>
      <c r="Q112" s="5">
        <v>997.526675377061</v>
      </c>
    </row>
    <row r="113">
      <c r="A113" s="5">
        <v>111.0</v>
      </c>
      <c r="B113" s="6">
        <v>44571.0</v>
      </c>
      <c r="C113" s="5">
        <v>1010.37027852723</v>
      </c>
      <c r="D113" s="5">
        <v>888.974181296229</v>
      </c>
      <c r="E113" s="5">
        <v>1132.79946650501</v>
      </c>
      <c r="F113" s="5">
        <v>1010.37027852723</v>
      </c>
      <c r="G113" s="5">
        <v>1010.37027852723</v>
      </c>
      <c r="H113" s="5">
        <v>0.450766341292049</v>
      </c>
      <c r="I113" s="5">
        <v>0.450766341292049</v>
      </c>
      <c r="J113" s="5">
        <v>0.450766341292049</v>
      </c>
      <c r="K113" s="5">
        <v>0.450766341292049</v>
      </c>
      <c r="L113" s="5">
        <v>0.450766341292049</v>
      </c>
      <c r="M113" s="5">
        <v>0.450766341292049</v>
      </c>
      <c r="N113" s="5">
        <v>0.0</v>
      </c>
      <c r="O113" s="5">
        <v>0.0</v>
      </c>
      <c r="P113" s="5">
        <v>0.0</v>
      </c>
      <c r="Q113" s="5">
        <v>1010.82104486852</v>
      </c>
    </row>
    <row r="114">
      <c r="A114" s="5">
        <v>112.0</v>
      </c>
      <c r="B114" s="6">
        <v>44572.0</v>
      </c>
      <c r="C114" s="5">
        <v>1009.00341607646</v>
      </c>
      <c r="D114" s="5">
        <v>872.284124285973</v>
      </c>
      <c r="E114" s="5">
        <v>1130.33947392502</v>
      </c>
      <c r="F114" s="5">
        <v>1009.00341607646</v>
      </c>
      <c r="G114" s="5">
        <v>1009.00341607646</v>
      </c>
      <c r="H114" s="5">
        <v>-7.51997579392475</v>
      </c>
      <c r="I114" s="5">
        <v>-7.51997579392475</v>
      </c>
      <c r="J114" s="5">
        <v>-7.51997579392475</v>
      </c>
      <c r="K114" s="5">
        <v>-7.51997579392475</v>
      </c>
      <c r="L114" s="5">
        <v>-7.51997579392475</v>
      </c>
      <c r="M114" s="5">
        <v>-7.51997579392475</v>
      </c>
      <c r="N114" s="5">
        <v>0.0</v>
      </c>
      <c r="O114" s="5">
        <v>0.0</v>
      </c>
      <c r="P114" s="5">
        <v>0.0</v>
      </c>
      <c r="Q114" s="5">
        <v>1001.48344028253</v>
      </c>
    </row>
    <row r="115">
      <c r="A115" s="5">
        <v>113.0</v>
      </c>
      <c r="B115" s="6">
        <v>44573.0</v>
      </c>
      <c r="C115" s="5">
        <v>1007.63564829073</v>
      </c>
      <c r="D115" s="5">
        <v>873.919611379119</v>
      </c>
      <c r="E115" s="5">
        <v>1119.26981727218</v>
      </c>
      <c r="F115" s="5">
        <v>1007.63564829073</v>
      </c>
      <c r="G115" s="5">
        <v>1007.63564829073</v>
      </c>
      <c r="H115" s="5">
        <v>-7.31785399696224</v>
      </c>
      <c r="I115" s="5">
        <v>-7.31785399696224</v>
      </c>
      <c r="J115" s="5">
        <v>-7.31785399696224</v>
      </c>
      <c r="K115" s="5">
        <v>-7.31785399696224</v>
      </c>
      <c r="L115" s="5">
        <v>-7.31785399696224</v>
      </c>
      <c r="M115" s="5">
        <v>-7.31785399696224</v>
      </c>
      <c r="N115" s="5">
        <v>0.0</v>
      </c>
      <c r="O115" s="5">
        <v>0.0</v>
      </c>
      <c r="P115" s="5">
        <v>0.0</v>
      </c>
      <c r="Q115" s="5">
        <v>1000.31779429377</v>
      </c>
    </row>
    <row r="116">
      <c r="A116" s="5">
        <v>114.0</v>
      </c>
      <c r="B116" s="6">
        <v>44574.0</v>
      </c>
      <c r="C116" s="5">
        <v>1006.26788050501</v>
      </c>
      <c r="D116" s="5">
        <v>866.658384508636</v>
      </c>
      <c r="E116" s="5">
        <v>1114.37060889345</v>
      </c>
      <c r="F116" s="5">
        <v>1006.26788050501</v>
      </c>
      <c r="G116" s="5">
        <v>1006.26788050501</v>
      </c>
      <c r="H116" s="5">
        <v>-13.6689648999376</v>
      </c>
      <c r="I116" s="5">
        <v>-13.6689648999376</v>
      </c>
      <c r="J116" s="5">
        <v>-13.6689648999376</v>
      </c>
      <c r="K116" s="5">
        <v>-13.6689648999376</v>
      </c>
      <c r="L116" s="5">
        <v>-13.6689648999376</v>
      </c>
      <c r="M116" s="5">
        <v>-13.6689648999376</v>
      </c>
      <c r="N116" s="5">
        <v>0.0</v>
      </c>
      <c r="O116" s="5">
        <v>0.0</v>
      </c>
      <c r="P116" s="5">
        <v>0.0</v>
      </c>
      <c r="Q116" s="5">
        <v>992.598915605072</v>
      </c>
    </row>
    <row r="117">
      <c r="A117" s="5">
        <v>115.0</v>
      </c>
      <c r="B117" s="6">
        <v>44575.0</v>
      </c>
      <c r="C117" s="5">
        <v>1004.90011271928</v>
      </c>
      <c r="D117" s="5">
        <v>874.911817865075</v>
      </c>
      <c r="E117" s="5">
        <v>1109.14490499506</v>
      </c>
      <c r="F117" s="5">
        <v>1004.90011271928</v>
      </c>
      <c r="G117" s="5">
        <v>1004.90011271928</v>
      </c>
      <c r="H117" s="5">
        <v>-16.9441905025836</v>
      </c>
      <c r="I117" s="5">
        <v>-16.9441905025836</v>
      </c>
      <c r="J117" s="5">
        <v>-16.9441905025836</v>
      </c>
      <c r="K117" s="5">
        <v>-16.9441905025836</v>
      </c>
      <c r="L117" s="5">
        <v>-16.9441905025836</v>
      </c>
      <c r="M117" s="5">
        <v>-16.9441905025836</v>
      </c>
      <c r="N117" s="5">
        <v>0.0</v>
      </c>
      <c r="O117" s="5">
        <v>0.0</v>
      </c>
      <c r="P117" s="5">
        <v>0.0</v>
      </c>
      <c r="Q117" s="5">
        <v>987.955922216701</v>
      </c>
    </row>
    <row r="118">
      <c r="A118" s="5">
        <v>116.0</v>
      </c>
      <c r="B118" s="6">
        <v>44579.0</v>
      </c>
      <c r="C118" s="5">
        <v>999.429041576383</v>
      </c>
      <c r="D118" s="5">
        <v>865.461849913016</v>
      </c>
      <c r="E118" s="5">
        <v>1111.43129714071</v>
      </c>
      <c r="F118" s="5">
        <v>999.429041576383</v>
      </c>
      <c r="G118" s="5">
        <v>999.429041576383</v>
      </c>
      <c r="H118" s="5">
        <v>-7.51997579394283</v>
      </c>
      <c r="I118" s="5">
        <v>-7.51997579394283</v>
      </c>
      <c r="J118" s="5">
        <v>-7.51997579394283</v>
      </c>
      <c r="K118" s="5">
        <v>-7.51997579394283</v>
      </c>
      <c r="L118" s="5">
        <v>-7.51997579394283</v>
      </c>
      <c r="M118" s="5">
        <v>-7.51997579394283</v>
      </c>
      <c r="N118" s="5">
        <v>0.0</v>
      </c>
      <c r="O118" s="5">
        <v>0.0</v>
      </c>
      <c r="P118" s="5">
        <v>0.0</v>
      </c>
      <c r="Q118" s="5">
        <v>991.90906578244</v>
      </c>
    </row>
    <row r="119">
      <c r="A119" s="5">
        <v>117.0</v>
      </c>
      <c r="B119" s="6">
        <v>44580.0</v>
      </c>
      <c r="C119" s="5">
        <v>998.061273790657</v>
      </c>
      <c r="D119" s="5">
        <v>857.636744795086</v>
      </c>
      <c r="E119" s="5">
        <v>1121.63820698672</v>
      </c>
      <c r="F119" s="5">
        <v>998.061273790657</v>
      </c>
      <c r="G119" s="5">
        <v>998.061273790657</v>
      </c>
      <c r="H119" s="5">
        <v>-7.31785399695153</v>
      </c>
      <c r="I119" s="5">
        <v>-7.31785399695153</v>
      </c>
      <c r="J119" s="5">
        <v>-7.31785399695153</v>
      </c>
      <c r="K119" s="5">
        <v>-7.31785399695153</v>
      </c>
      <c r="L119" s="5">
        <v>-7.31785399695153</v>
      </c>
      <c r="M119" s="5">
        <v>-7.31785399695153</v>
      </c>
      <c r="N119" s="5">
        <v>0.0</v>
      </c>
      <c r="O119" s="5">
        <v>0.0</v>
      </c>
      <c r="P119" s="5">
        <v>0.0</v>
      </c>
      <c r="Q119" s="5">
        <v>990.743419793706</v>
      </c>
    </row>
    <row r="120">
      <c r="A120" s="5">
        <v>118.0</v>
      </c>
      <c r="B120" s="6">
        <v>44581.0</v>
      </c>
      <c r="C120" s="5">
        <v>996.693506004932</v>
      </c>
      <c r="D120" s="5">
        <v>856.124193560837</v>
      </c>
      <c r="E120" s="5">
        <v>1104.78445797521</v>
      </c>
      <c r="F120" s="5">
        <v>996.693506004932</v>
      </c>
      <c r="G120" s="5">
        <v>996.693506004932</v>
      </c>
      <c r="H120" s="5">
        <v>-13.6689648999438</v>
      </c>
      <c r="I120" s="5">
        <v>-13.6689648999438</v>
      </c>
      <c r="J120" s="5">
        <v>-13.6689648999438</v>
      </c>
      <c r="K120" s="5">
        <v>-13.6689648999438</v>
      </c>
      <c r="L120" s="5">
        <v>-13.6689648999438</v>
      </c>
      <c r="M120" s="5">
        <v>-13.6689648999438</v>
      </c>
      <c r="N120" s="5">
        <v>0.0</v>
      </c>
      <c r="O120" s="5">
        <v>0.0</v>
      </c>
      <c r="P120" s="5">
        <v>0.0</v>
      </c>
      <c r="Q120" s="5">
        <v>983.024541104988</v>
      </c>
    </row>
    <row r="121">
      <c r="A121" s="5">
        <v>119.0</v>
      </c>
      <c r="B121" s="6">
        <v>44582.0</v>
      </c>
      <c r="C121" s="5">
        <v>995.325738219206</v>
      </c>
      <c r="D121" s="5">
        <v>851.419975801148</v>
      </c>
      <c r="E121" s="5">
        <v>1098.13170906281</v>
      </c>
      <c r="F121" s="5">
        <v>995.325738219206</v>
      </c>
      <c r="G121" s="5">
        <v>995.325738219206</v>
      </c>
      <c r="H121" s="5">
        <v>-16.9441905025661</v>
      </c>
      <c r="I121" s="5">
        <v>-16.9441905025661</v>
      </c>
      <c r="J121" s="5">
        <v>-16.9441905025661</v>
      </c>
      <c r="K121" s="5">
        <v>-16.9441905025661</v>
      </c>
      <c r="L121" s="5">
        <v>-16.9441905025661</v>
      </c>
      <c r="M121" s="5">
        <v>-16.9441905025661</v>
      </c>
      <c r="N121" s="5">
        <v>0.0</v>
      </c>
      <c r="O121" s="5">
        <v>0.0</v>
      </c>
      <c r="P121" s="5">
        <v>0.0</v>
      </c>
      <c r="Q121" s="5">
        <v>978.38154771664</v>
      </c>
    </row>
    <row r="122">
      <c r="A122" s="5">
        <v>120.0</v>
      </c>
      <c r="B122" s="6">
        <v>44585.0</v>
      </c>
      <c r="C122" s="5">
        <v>991.22243486203</v>
      </c>
      <c r="D122" s="5">
        <v>862.369869087148</v>
      </c>
      <c r="E122" s="5">
        <v>1115.07474165696</v>
      </c>
      <c r="F122" s="5">
        <v>991.22243486203</v>
      </c>
      <c r="G122" s="5">
        <v>991.22243486203</v>
      </c>
      <c r="H122" s="5">
        <v>0.450766341366164</v>
      </c>
      <c r="I122" s="5">
        <v>0.450766341366164</v>
      </c>
      <c r="J122" s="5">
        <v>0.450766341366164</v>
      </c>
      <c r="K122" s="5">
        <v>0.450766341366164</v>
      </c>
      <c r="L122" s="5">
        <v>0.450766341366164</v>
      </c>
      <c r="M122" s="5">
        <v>0.450766341366164</v>
      </c>
      <c r="N122" s="5">
        <v>0.0</v>
      </c>
      <c r="O122" s="5">
        <v>0.0</v>
      </c>
      <c r="P122" s="5">
        <v>0.0</v>
      </c>
      <c r="Q122" s="5">
        <v>991.673201203396</v>
      </c>
    </row>
    <row r="123">
      <c r="A123" s="5">
        <v>121.0</v>
      </c>
      <c r="B123" s="6">
        <v>44586.0</v>
      </c>
      <c r="C123" s="5">
        <v>989.854667104148</v>
      </c>
      <c r="D123" s="5">
        <v>860.712300960645</v>
      </c>
      <c r="E123" s="5">
        <v>1095.19198724352</v>
      </c>
      <c r="F123" s="5">
        <v>989.854667104148</v>
      </c>
      <c r="G123" s="5">
        <v>989.854667104148</v>
      </c>
      <c r="H123" s="5">
        <v>-7.51997579390458</v>
      </c>
      <c r="I123" s="5">
        <v>-7.51997579390458</v>
      </c>
      <c r="J123" s="5">
        <v>-7.51997579390458</v>
      </c>
      <c r="K123" s="5">
        <v>-7.51997579390458</v>
      </c>
      <c r="L123" s="5">
        <v>-7.51997579390458</v>
      </c>
      <c r="M123" s="5">
        <v>-7.51997579390458</v>
      </c>
      <c r="N123" s="5">
        <v>0.0</v>
      </c>
      <c r="O123" s="5">
        <v>0.0</v>
      </c>
      <c r="P123" s="5">
        <v>0.0</v>
      </c>
      <c r="Q123" s="5">
        <v>982.334691310244</v>
      </c>
    </row>
    <row r="124">
      <c r="A124" s="5">
        <v>122.0</v>
      </c>
      <c r="B124" s="6">
        <v>44587.0</v>
      </c>
      <c r="C124" s="5">
        <v>988.486899346267</v>
      </c>
      <c r="D124" s="5">
        <v>858.149888747895</v>
      </c>
      <c r="E124" s="5">
        <v>1103.25362694479</v>
      </c>
      <c r="F124" s="5">
        <v>988.486899346267</v>
      </c>
      <c r="G124" s="5">
        <v>988.486899346267</v>
      </c>
      <c r="H124" s="5">
        <v>-7.31785399696023</v>
      </c>
      <c r="I124" s="5">
        <v>-7.31785399696023</v>
      </c>
      <c r="J124" s="5">
        <v>-7.31785399696023</v>
      </c>
      <c r="K124" s="5">
        <v>-7.31785399696023</v>
      </c>
      <c r="L124" s="5">
        <v>-7.31785399696023</v>
      </c>
      <c r="M124" s="5">
        <v>-7.31785399696023</v>
      </c>
      <c r="N124" s="5">
        <v>0.0</v>
      </c>
      <c r="O124" s="5">
        <v>0.0</v>
      </c>
      <c r="P124" s="5">
        <v>0.0</v>
      </c>
      <c r="Q124" s="5">
        <v>981.169045349306</v>
      </c>
    </row>
    <row r="125">
      <c r="A125" s="5">
        <v>123.0</v>
      </c>
      <c r="B125" s="6">
        <v>44588.0</v>
      </c>
      <c r="C125" s="5">
        <v>987.119131588385</v>
      </c>
      <c r="D125" s="5">
        <v>857.670605724291</v>
      </c>
      <c r="E125" s="5">
        <v>1084.53429690632</v>
      </c>
      <c r="F125" s="5">
        <v>987.119131588385</v>
      </c>
      <c r="G125" s="5">
        <v>987.119131588385</v>
      </c>
      <c r="H125" s="5">
        <v>-13.6689648999499</v>
      </c>
      <c r="I125" s="5">
        <v>-13.6689648999499</v>
      </c>
      <c r="J125" s="5">
        <v>-13.6689648999499</v>
      </c>
      <c r="K125" s="5">
        <v>-13.6689648999499</v>
      </c>
      <c r="L125" s="5">
        <v>-13.6689648999499</v>
      </c>
      <c r="M125" s="5">
        <v>-13.6689648999499</v>
      </c>
      <c r="N125" s="5">
        <v>0.0</v>
      </c>
      <c r="O125" s="5">
        <v>0.0</v>
      </c>
      <c r="P125" s="5">
        <v>0.0</v>
      </c>
      <c r="Q125" s="5">
        <v>973.450166688435</v>
      </c>
    </row>
    <row r="126">
      <c r="A126" s="5">
        <v>124.0</v>
      </c>
      <c r="B126" s="6">
        <v>44589.0</v>
      </c>
      <c r="C126" s="5">
        <v>985.751363830504</v>
      </c>
      <c r="D126" s="5">
        <v>855.182548246401</v>
      </c>
      <c r="E126" s="5">
        <v>1093.34830165347</v>
      </c>
      <c r="F126" s="5">
        <v>985.751363830504</v>
      </c>
      <c r="G126" s="5">
        <v>985.751363830504</v>
      </c>
      <c r="H126" s="5">
        <v>-16.9441905025486</v>
      </c>
      <c r="I126" s="5">
        <v>-16.9441905025486</v>
      </c>
      <c r="J126" s="5">
        <v>-16.9441905025486</v>
      </c>
      <c r="K126" s="5">
        <v>-16.9441905025486</v>
      </c>
      <c r="L126" s="5">
        <v>-16.9441905025486</v>
      </c>
      <c r="M126" s="5">
        <v>-16.9441905025486</v>
      </c>
      <c r="N126" s="5">
        <v>0.0</v>
      </c>
      <c r="O126" s="5">
        <v>0.0</v>
      </c>
      <c r="P126" s="5">
        <v>0.0</v>
      </c>
      <c r="Q126" s="5">
        <v>968.807173327955</v>
      </c>
    </row>
    <row r="127">
      <c r="A127" s="5">
        <v>125.0</v>
      </c>
      <c r="B127" s="6">
        <v>44592.0</v>
      </c>
      <c r="C127" s="5">
        <v>981.648060556859</v>
      </c>
      <c r="D127" s="5">
        <v>859.054131136019</v>
      </c>
      <c r="E127" s="5">
        <v>1101.08677947868</v>
      </c>
      <c r="F127" s="5">
        <v>981.648060556859</v>
      </c>
      <c r="G127" s="5">
        <v>981.648060556859</v>
      </c>
      <c r="H127" s="5">
        <v>0.450766341343004</v>
      </c>
      <c r="I127" s="5">
        <v>0.450766341343004</v>
      </c>
      <c r="J127" s="5">
        <v>0.450766341343004</v>
      </c>
      <c r="K127" s="5">
        <v>0.450766341343004</v>
      </c>
      <c r="L127" s="5">
        <v>0.450766341343004</v>
      </c>
      <c r="M127" s="5">
        <v>0.450766341343004</v>
      </c>
      <c r="N127" s="5">
        <v>0.0</v>
      </c>
      <c r="O127" s="5">
        <v>0.0</v>
      </c>
      <c r="P127" s="5">
        <v>0.0</v>
      </c>
      <c r="Q127" s="5">
        <v>982.098826898202</v>
      </c>
    </row>
    <row r="128">
      <c r="A128" s="5">
        <v>126.0</v>
      </c>
      <c r="B128" s="6">
        <v>44593.0</v>
      </c>
      <c r="C128" s="5">
        <v>980.280292798977</v>
      </c>
      <c r="D128" s="5">
        <v>848.765001095438</v>
      </c>
      <c r="E128" s="5">
        <v>1098.96649291264</v>
      </c>
      <c r="F128" s="5">
        <v>980.280292798977</v>
      </c>
      <c r="G128" s="5">
        <v>980.280292798977</v>
      </c>
      <c r="H128" s="5">
        <v>-7.51997579392266</v>
      </c>
      <c r="I128" s="5">
        <v>-7.51997579392266</v>
      </c>
      <c r="J128" s="5">
        <v>-7.51997579392266</v>
      </c>
      <c r="K128" s="5">
        <v>-7.51997579392266</v>
      </c>
      <c r="L128" s="5">
        <v>-7.51997579392266</v>
      </c>
      <c r="M128" s="5">
        <v>-7.51997579392266</v>
      </c>
      <c r="N128" s="5">
        <v>0.0</v>
      </c>
      <c r="O128" s="5">
        <v>0.0</v>
      </c>
      <c r="P128" s="5">
        <v>0.0</v>
      </c>
      <c r="Q128" s="5">
        <v>972.760317005055</v>
      </c>
    </row>
    <row r="129">
      <c r="A129" s="5">
        <v>127.0</v>
      </c>
      <c r="B129" s="6">
        <v>44594.0</v>
      </c>
      <c r="C129" s="5">
        <v>978.912525041096</v>
      </c>
      <c r="D129" s="5">
        <v>854.212064801031</v>
      </c>
      <c r="E129" s="5">
        <v>1090.40311451149</v>
      </c>
      <c r="F129" s="5">
        <v>978.912525041096</v>
      </c>
      <c r="G129" s="5">
        <v>978.912525041096</v>
      </c>
      <c r="H129" s="5">
        <v>-7.3178539969462</v>
      </c>
      <c r="I129" s="5">
        <v>-7.3178539969462</v>
      </c>
      <c r="J129" s="5">
        <v>-7.3178539969462</v>
      </c>
      <c r="K129" s="5">
        <v>-7.3178539969462</v>
      </c>
      <c r="L129" s="5">
        <v>-7.3178539969462</v>
      </c>
      <c r="M129" s="5">
        <v>-7.3178539969462</v>
      </c>
      <c r="N129" s="5">
        <v>0.0</v>
      </c>
      <c r="O129" s="5">
        <v>0.0</v>
      </c>
      <c r="P129" s="5">
        <v>0.0</v>
      </c>
      <c r="Q129" s="5">
        <v>971.59467104415</v>
      </c>
    </row>
    <row r="130">
      <c r="A130" s="5">
        <v>128.0</v>
      </c>
      <c r="B130" s="6">
        <v>44595.0</v>
      </c>
      <c r="C130" s="5">
        <v>977.544757283214</v>
      </c>
      <c r="D130" s="5">
        <v>836.395388178245</v>
      </c>
      <c r="E130" s="5">
        <v>1080.68433312681</v>
      </c>
      <c r="F130" s="5">
        <v>977.544757283214</v>
      </c>
      <c r="G130" s="5">
        <v>977.544757283214</v>
      </c>
      <c r="H130" s="5">
        <v>-13.6689648999561</v>
      </c>
      <c r="I130" s="5">
        <v>-13.6689648999561</v>
      </c>
      <c r="J130" s="5">
        <v>-13.6689648999561</v>
      </c>
      <c r="K130" s="5">
        <v>-13.6689648999561</v>
      </c>
      <c r="L130" s="5">
        <v>-13.6689648999561</v>
      </c>
      <c r="M130" s="5">
        <v>-13.6689648999561</v>
      </c>
      <c r="N130" s="5">
        <v>0.0</v>
      </c>
      <c r="O130" s="5">
        <v>0.0</v>
      </c>
      <c r="P130" s="5">
        <v>0.0</v>
      </c>
      <c r="Q130" s="5">
        <v>963.875792383258</v>
      </c>
    </row>
    <row r="131">
      <c r="A131" s="5">
        <v>129.0</v>
      </c>
      <c r="B131" s="6">
        <v>44596.0</v>
      </c>
      <c r="C131" s="5">
        <v>976.176989473977</v>
      </c>
      <c r="D131" s="5">
        <v>841.262144183884</v>
      </c>
      <c r="E131" s="5">
        <v>1073.75407029976</v>
      </c>
      <c r="F131" s="5">
        <v>976.176989473977</v>
      </c>
      <c r="G131" s="5">
        <v>976.176989473977</v>
      </c>
      <c r="H131" s="5">
        <v>-16.9441905026275</v>
      </c>
      <c r="I131" s="5">
        <v>-16.9441905026275</v>
      </c>
      <c r="J131" s="5">
        <v>-16.9441905026275</v>
      </c>
      <c r="K131" s="5">
        <v>-16.9441905026275</v>
      </c>
      <c r="L131" s="5">
        <v>-16.9441905026275</v>
      </c>
      <c r="M131" s="5">
        <v>-16.9441905026275</v>
      </c>
      <c r="N131" s="5">
        <v>0.0</v>
      </c>
      <c r="O131" s="5">
        <v>0.0</v>
      </c>
      <c r="P131" s="5">
        <v>0.0</v>
      </c>
      <c r="Q131" s="5">
        <v>959.232798971349</v>
      </c>
    </row>
    <row r="132">
      <c r="A132" s="5">
        <v>130.0</v>
      </c>
      <c r="B132" s="6">
        <v>44599.0</v>
      </c>
      <c r="C132" s="5">
        <v>972.073686046265</v>
      </c>
      <c r="D132" s="5">
        <v>846.392095702286</v>
      </c>
      <c r="E132" s="5">
        <v>1096.92431497788</v>
      </c>
      <c r="F132" s="5">
        <v>972.073686046265</v>
      </c>
      <c r="G132" s="5">
        <v>972.073686046265</v>
      </c>
      <c r="H132" s="5">
        <v>0.450766341319851</v>
      </c>
      <c r="I132" s="5">
        <v>0.450766341319851</v>
      </c>
      <c r="J132" s="5">
        <v>0.450766341319851</v>
      </c>
      <c r="K132" s="5">
        <v>0.450766341319851</v>
      </c>
      <c r="L132" s="5">
        <v>0.450766341319851</v>
      </c>
      <c r="M132" s="5">
        <v>0.450766341319851</v>
      </c>
      <c r="N132" s="5">
        <v>0.0</v>
      </c>
      <c r="O132" s="5">
        <v>0.0</v>
      </c>
      <c r="P132" s="5">
        <v>0.0</v>
      </c>
      <c r="Q132" s="5">
        <v>972.524452387585</v>
      </c>
    </row>
    <row r="133">
      <c r="A133" s="5">
        <v>131.0</v>
      </c>
      <c r="B133" s="6">
        <v>44600.0</v>
      </c>
      <c r="C133" s="5">
        <v>970.705918237028</v>
      </c>
      <c r="D133" s="5">
        <v>841.465373964774</v>
      </c>
      <c r="E133" s="5">
        <v>1080.53937250555</v>
      </c>
      <c r="F133" s="5">
        <v>970.705918237028</v>
      </c>
      <c r="G133" s="5">
        <v>970.705918237028</v>
      </c>
      <c r="H133" s="5">
        <v>-7.51997579391258</v>
      </c>
      <c r="I133" s="5">
        <v>-7.51997579391258</v>
      </c>
      <c r="J133" s="5">
        <v>-7.51997579391258</v>
      </c>
      <c r="K133" s="5">
        <v>-7.51997579391258</v>
      </c>
      <c r="L133" s="5">
        <v>-7.51997579391258</v>
      </c>
      <c r="M133" s="5">
        <v>-7.51997579391258</v>
      </c>
      <c r="N133" s="5">
        <v>0.0</v>
      </c>
      <c r="O133" s="5">
        <v>0.0</v>
      </c>
      <c r="P133" s="5">
        <v>0.0</v>
      </c>
      <c r="Q133" s="5">
        <v>963.185942443115</v>
      </c>
    </row>
    <row r="134">
      <c r="A134" s="5">
        <v>132.0</v>
      </c>
      <c r="B134" s="6">
        <v>44601.0</v>
      </c>
      <c r="C134" s="5">
        <v>969.33815042779</v>
      </c>
      <c r="D134" s="5">
        <v>837.807710771728</v>
      </c>
      <c r="E134" s="5">
        <v>1075.10293884703</v>
      </c>
      <c r="F134" s="5">
        <v>969.33815042779</v>
      </c>
      <c r="G134" s="5">
        <v>969.33815042779</v>
      </c>
      <c r="H134" s="5">
        <v>-7.31785399697762</v>
      </c>
      <c r="I134" s="5">
        <v>-7.31785399697762</v>
      </c>
      <c r="J134" s="5">
        <v>-7.31785399697762</v>
      </c>
      <c r="K134" s="5">
        <v>-7.31785399697762</v>
      </c>
      <c r="L134" s="5">
        <v>-7.31785399697762</v>
      </c>
      <c r="M134" s="5">
        <v>-7.31785399697762</v>
      </c>
      <c r="N134" s="5">
        <v>0.0</v>
      </c>
      <c r="O134" s="5">
        <v>0.0</v>
      </c>
      <c r="P134" s="5">
        <v>0.0</v>
      </c>
      <c r="Q134" s="5">
        <v>962.020296430813</v>
      </c>
    </row>
    <row r="135">
      <c r="A135" s="5">
        <v>133.0</v>
      </c>
      <c r="B135" s="6">
        <v>44602.0</v>
      </c>
      <c r="C135" s="5">
        <v>967.970382618553</v>
      </c>
      <c r="D135" s="5">
        <v>838.646800369209</v>
      </c>
      <c r="E135" s="5">
        <v>1083.04616912206</v>
      </c>
      <c r="F135" s="5">
        <v>967.970382618553</v>
      </c>
      <c r="G135" s="5">
        <v>967.970382618553</v>
      </c>
      <c r="H135" s="5">
        <v>-13.6689648999251</v>
      </c>
      <c r="I135" s="5">
        <v>-13.6689648999251</v>
      </c>
      <c r="J135" s="5">
        <v>-13.6689648999251</v>
      </c>
      <c r="K135" s="5">
        <v>-13.6689648999251</v>
      </c>
      <c r="L135" s="5">
        <v>-13.6689648999251</v>
      </c>
      <c r="M135" s="5">
        <v>-13.6689648999251</v>
      </c>
      <c r="N135" s="5">
        <v>0.0</v>
      </c>
      <c r="O135" s="5">
        <v>0.0</v>
      </c>
      <c r="P135" s="5">
        <v>0.0</v>
      </c>
      <c r="Q135" s="5">
        <v>954.301417718628</v>
      </c>
    </row>
    <row r="136">
      <c r="A136" s="5">
        <v>134.0</v>
      </c>
      <c r="B136" s="6">
        <v>44603.0</v>
      </c>
      <c r="C136" s="5">
        <v>966.602614809315</v>
      </c>
      <c r="D136" s="5">
        <v>821.173894043935</v>
      </c>
      <c r="E136" s="5">
        <v>1076.57495192055</v>
      </c>
      <c r="F136" s="5">
        <v>966.602614809315</v>
      </c>
      <c r="G136" s="5">
        <v>966.602614809315</v>
      </c>
      <c r="H136" s="5">
        <v>-16.9441905026103</v>
      </c>
      <c r="I136" s="5">
        <v>-16.9441905026103</v>
      </c>
      <c r="J136" s="5">
        <v>-16.9441905026103</v>
      </c>
      <c r="K136" s="5">
        <v>-16.9441905026103</v>
      </c>
      <c r="L136" s="5">
        <v>-16.9441905026103</v>
      </c>
      <c r="M136" s="5">
        <v>-16.9441905026103</v>
      </c>
      <c r="N136" s="5">
        <v>0.0</v>
      </c>
      <c r="O136" s="5">
        <v>0.0</v>
      </c>
      <c r="P136" s="5">
        <v>0.0</v>
      </c>
      <c r="Q136" s="5">
        <v>949.658424306705</v>
      </c>
    </row>
    <row r="137">
      <c r="A137" s="5">
        <v>135.0</v>
      </c>
      <c r="B137" s="6">
        <v>44606.0</v>
      </c>
      <c r="C137" s="5">
        <v>962.499311381603</v>
      </c>
      <c r="D137" s="5">
        <v>834.477569576718</v>
      </c>
      <c r="E137" s="5">
        <v>1089.175188053</v>
      </c>
      <c r="F137" s="5">
        <v>962.499311381603</v>
      </c>
      <c r="G137" s="5">
        <v>962.499311381603</v>
      </c>
      <c r="H137" s="5">
        <v>0.450766341296691</v>
      </c>
      <c r="I137" s="5">
        <v>0.450766341296691</v>
      </c>
      <c r="J137" s="5">
        <v>0.450766341296691</v>
      </c>
      <c r="K137" s="5">
        <v>0.450766341296691</v>
      </c>
      <c r="L137" s="5">
        <v>0.450766341296691</v>
      </c>
      <c r="M137" s="5">
        <v>0.450766341296691</v>
      </c>
      <c r="N137" s="5">
        <v>0.0</v>
      </c>
      <c r="O137" s="5">
        <v>0.0</v>
      </c>
      <c r="P137" s="5">
        <v>0.0</v>
      </c>
      <c r="Q137" s="5">
        <v>962.9500777229</v>
      </c>
    </row>
    <row r="138">
      <c r="A138" s="5">
        <v>136.0</v>
      </c>
      <c r="B138" s="6">
        <v>44607.0</v>
      </c>
      <c r="C138" s="5">
        <v>961.131543572366</v>
      </c>
      <c r="D138" s="5">
        <v>842.068660107805</v>
      </c>
      <c r="E138" s="5">
        <v>1081.00306116813</v>
      </c>
      <c r="F138" s="5">
        <v>961.131543572366</v>
      </c>
      <c r="G138" s="5">
        <v>961.131543572366</v>
      </c>
      <c r="H138" s="5">
        <v>-7.51997579392272</v>
      </c>
      <c r="I138" s="5">
        <v>-7.51997579392272</v>
      </c>
      <c r="J138" s="5">
        <v>-7.51997579392272</v>
      </c>
      <c r="K138" s="5">
        <v>-7.51997579392272</v>
      </c>
      <c r="L138" s="5">
        <v>-7.51997579392272</v>
      </c>
      <c r="M138" s="5">
        <v>-7.51997579392272</v>
      </c>
      <c r="N138" s="5">
        <v>0.0</v>
      </c>
      <c r="O138" s="5">
        <v>0.0</v>
      </c>
      <c r="P138" s="5">
        <v>0.0</v>
      </c>
      <c r="Q138" s="5">
        <v>953.611567778443</v>
      </c>
    </row>
    <row r="139">
      <c r="A139" s="5">
        <v>137.0</v>
      </c>
      <c r="B139" s="6">
        <v>44608.0</v>
      </c>
      <c r="C139" s="5">
        <v>959.763775688434</v>
      </c>
      <c r="D139" s="5">
        <v>826.203808220364</v>
      </c>
      <c r="E139" s="5">
        <v>1076.8784555702</v>
      </c>
      <c r="F139" s="5">
        <v>959.763775688434</v>
      </c>
      <c r="G139" s="5">
        <v>959.763775688434</v>
      </c>
      <c r="H139" s="5">
        <v>-7.31785399696359</v>
      </c>
      <c r="I139" s="5">
        <v>-7.31785399696359</v>
      </c>
      <c r="J139" s="5">
        <v>-7.31785399696359</v>
      </c>
      <c r="K139" s="5">
        <v>-7.31785399696359</v>
      </c>
      <c r="L139" s="5">
        <v>-7.31785399696359</v>
      </c>
      <c r="M139" s="5">
        <v>-7.31785399696359</v>
      </c>
      <c r="N139" s="5">
        <v>0.0</v>
      </c>
      <c r="O139" s="5">
        <v>0.0</v>
      </c>
      <c r="P139" s="5">
        <v>0.0</v>
      </c>
      <c r="Q139" s="5">
        <v>952.445921691471</v>
      </c>
    </row>
    <row r="140">
      <c r="A140" s="5">
        <v>138.0</v>
      </c>
      <c r="B140" s="6">
        <v>44609.0</v>
      </c>
      <c r="C140" s="5">
        <v>958.396007804503</v>
      </c>
      <c r="D140" s="5">
        <v>814.450988536379</v>
      </c>
      <c r="E140" s="5">
        <v>1064.61986715851</v>
      </c>
      <c r="F140" s="5">
        <v>958.396007804503</v>
      </c>
      <c r="G140" s="5">
        <v>958.396007804503</v>
      </c>
      <c r="H140" s="5">
        <v>-13.6689648999313</v>
      </c>
      <c r="I140" s="5">
        <v>-13.6689648999313</v>
      </c>
      <c r="J140" s="5">
        <v>-13.6689648999313</v>
      </c>
      <c r="K140" s="5">
        <v>-13.6689648999313</v>
      </c>
      <c r="L140" s="5">
        <v>-13.6689648999313</v>
      </c>
      <c r="M140" s="5">
        <v>-13.6689648999313</v>
      </c>
      <c r="N140" s="5">
        <v>0.0</v>
      </c>
      <c r="O140" s="5">
        <v>0.0</v>
      </c>
      <c r="P140" s="5">
        <v>0.0</v>
      </c>
      <c r="Q140" s="5">
        <v>944.727042904571</v>
      </c>
    </row>
    <row r="141">
      <c r="A141" s="5">
        <v>139.0</v>
      </c>
      <c r="B141" s="6">
        <v>44610.0</v>
      </c>
      <c r="C141" s="5">
        <v>957.028239920571</v>
      </c>
      <c r="D141" s="5">
        <v>821.945972488111</v>
      </c>
      <c r="E141" s="5">
        <v>1066.18455949323</v>
      </c>
      <c r="F141" s="5">
        <v>957.028239920571</v>
      </c>
      <c r="G141" s="5">
        <v>957.028239920571</v>
      </c>
      <c r="H141" s="5">
        <v>-16.9441905025925</v>
      </c>
      <c r="I141" s="5">
        <v>-16.9441905025925</v>
      </c>
      <c r="J141" s="5">
        <v>-16.9441905025925</v>
      </c>
      <c r="K141" s="5">
        <v>-16.9441905025925</v>
      </c>
      <c r="L141" s="5">
        <v>-16.9441905025925</v>
      </c>
      <c r="M141" s="5">
        <v>-16.9441905025925</v>
      </c>
      <c r="N141" s="5">
        <v>0.0</v>
      </c>
      <c r="O141" s="5">
        <v>0.0</v>
      </c>
      <c r="P141" s="5">
        <v>0.0</v>
      </c>
      <c r="Q141" s="5">
        <v>940.084049417978</v>
      </c>
    </row>
    <row r="142">
      <c r="A142" s="5">
        <v>140.0</v>
      </c>
      <c r="B142" s="6">
        <v>44614.0</v>
      </c>
      <c r="C142" s="5">
        <v>951.557168384844</v>
      </c>
      <c r="D142" s="5">
        <v>827.823111056883</v>
      </c>
      <c r="E142" s="5">
        <v>1071.39200552907</v>
      </c>
      <c r="F142" s="5">
        <v>951.557168384844</v>
      </c>
      <c r="G142" s="5">
        <v>951.557168384844</v>
      </c>
      <c r="H142" s="5">
        <v>-7.51997579391264</v>
      </c>
      <c r="I142" s="5">
        <v>-7.51997579391264</v>
      </c>
      <c r="J142" s="5">
        <v>-7.51997579391264</v>
      </c>
      <c r="K142" s="5">
        <v>-7.51997579391264</v>
      </c>
      <c r="L142" s="5">
        <v>-7.51997579391264</v>
      </c>
      <c r="M142" s="5">
        <v>-7.51997579391264</v>
      </c>
      <c r="N142" s="5">
        <v>0.0</v>
      </c>
      <c r="O142" s="5">
        <v>0.0</v>
      </c>
      <c r="P142" s="5">
        <v>0.0</v>
      </c>
      <c r="Q142" s="5">
        <v>944.037192590932</v>
      </c>
    </row>
    <row r="143">
      <c r="A143" s="5">
        <v>141.0</v>
      </c>
      <c r="B143" s="6">
        <v>44615.0</v>
      </c>
      <c r="C143" s="5">
        <v>950.189400500912</v>
      </c>
      <c r="D143" s="5">
        <v>828.084799491202</v>
      </c>
      <c r="E143" s="5">
        <v>1067.56140935389</v>
      </c>
      <c r="F143" s="5">
        <v>950.189400500912</v>
      </c>
      <c r="G143" s="5">
        <v>950.189400500912</v>
      </c>
      <c r="H143" s="5">
        <v>-7.31785399694956</v>
      </c>
      <c r="I143" s="5">
        <v>-7.31785399694956</v>
      </c>
      <c r="J143" s="5">
        <v>-7.31785399694956</v>
      </c>
      <c r="K143" s="5">
        <v>-7.31785399694956</v>
      </c>
      <c r="L143" s="5">
        <v>-7.31785399694956</v>
      </c>
      <c r="M143" s="5">
        <v>-7.31785399694956</v>
      </c>
      <c r="N143" s="5">
        <v>0.0</v>
      </c>
      <c r="O143" s="5">
        <v>0.0</v>
      </c>
      <c r="P143" s="5">
        <v>0.0</v>
      </c>
      <c r="Q143" s="5">
        <v>942.871546503963</v>
      </c>
    </row>
    <row r="144">
      <c r="A144" s="5">
        <v>142.0</v>
      </c>
      <c r="B144" s="6">
        <v>44616.0</v>
      </c>
      <c r="C144" s="5">
        <v>948.821632616981</v>
      </c>
      <c r="D144" s="5">
        <v>817.706457992065</v>
      </c>
      <c r="E144" s="5">
        <v>1054.51851242111</v>
      </c>
      <c r="F144" s="5">
        <v>948.821632616981</v>
      </c>
      <c r="G144" s="5">
        <v>948.821632616981</v>
      </c>
      <c r="H144" s="5">
        <v>-13.6689648999374</v>
      </c>
      <c r="I144" s="5">
        <v>-13.6689648999374</v>
      </c>
      <c r="J144" s="5">
        <v>-13.6689648999374</v>
      </c>
      <c r="K144" s="5">
        <v>-13.6689648999374</v>
      </c>
      <c r="L144" s="5">
        <v>-13.6689648999374</v>
      </c>
      <c r="M144" s="5">
        <v>-13.6689648999374</v>
      </c>
      <c r="N144" s="5">
        <v>0.0</v>
      </c>
      <c r="O144" s="5">
        <v>0.0</v>
      </c>
      <c r="P144" s="5">
        <v>0.0</v>
      </c>
      <c r="Q144" s="5">
        <v>935.152667717043</v>
      </c>
    </row>
    <row r="145">
      <c r="A145" s="5">
        <v>143.0</v>
      </c>
      <c r="B145" s="6">
        <v>44617.0</v>
      </c>
      <c r="C145" s="5">
        <v>947.453864733049</v>
      </c>
      <c r="D145" s="5">
        <v>796.697798676541</v>
      </c>
      <c r="E145" s="5">
        <v>1049.72179698462</v>
      </c>
      <c r="F145" s="5">
        <v>947.453864733049</v>
      </c>
      <c r="G145" s="5">
        <v>947.453864733049</v>
      </c>
      <c r="H145" s="5">
        <v>-16.9441905025751</v>
      </c>
      <c r="I145" s="5">
        <v>-16.9441905025751</v>
      </c>
      <c r="J145" s="5">
        <v>-16.9441905025751</v>
      </c>
      <c r="K145" s="5">
        <v>-16.9441905025751</v>
      </c>
      <c r="L145" s="5">
        <v>-16.9441905025751</v>
      </c>
      <c r="M145" s="5">
        <v>-16.9441905025751</v>
      </c>
      <c r="N145" s="5">
        <v>0.0</v>
      </c>
      <c r="O145" s="5">
        <v>0.0</v>
      </c>
      <c r="P145" s="5">
        <v>0.0</v>
      </c>
      <c r="Q145" s="5">
        <v>930.509674230474</v>
      </c>
    </row>
    <row r="146">
      <c r="A146" s="5">
        <v>144.0</v>
      </c>
      <c r="B146" s="6">
        <v>44620.0</v>
      </c>
      <c r="C146" s="5">
        <v>943.350561081254</v>
      </c>
      <c r="D146" s="5">
        <v>821.851740345679</v>
      </c>
      <c r="E146" s="5">
        <v>1063.00710288778</v>
      </c>
      <c r="F146" s="5">
        <v>943.350561081254</v>
      </c>
      <c r="G146" s="5">
        <v>943.350561081254</v>
      </c>
      <c r="H146" s="5">
        <v>0.450766341250374</v>
      </c>
      <c r="I146" s="5">
        <v>0.450766341250374</v>
      </c>
      <c r="J146" s="5">
        <v>0.450766341250374</v>
      </c>
      <c r="K146" s="5">
        <v>0.450766341250374</v>
      </c>
      <c r="L146" s="5">
        <v>0.450766341250374</v>
      </c>
      <c r="M146" s="5">
        <v>0.450766341250374</v>
      </c>
      <c r="N146" s="5">
        <v>0.0</v>
      </c>
      <c r="O146" s="5">
        <v>0.0</v>
      </c>
      <c r="P146" s="5">
        <v>0.0</v>
      </c>
      <c r="Q146" s="5">
        <v>943.801327422505</v>
      </c>
    </row>
    <row r="147">
      <c r="A147" s="5">
        <v>145.0</v>
      </c>
      <c r="B147" s="6">
        <v>44621.0</v>
      </c>
      <c r="C147" s="5">
        <v>941.982793132855</v>
      </c>
      <c r="D147" s="5">
        <v>807.766167080139</v>
      </c>
      <c r="E147" s="5">
        <v>1064.85971227374</v>
      </c>
      <c r="F147" s="5">
        <v>941.982793132855</v>
      </c>
      <c r="G147" s="5">
        <v>941.982793132855</v>
      </c>
      <c r="H147" s="5">
        <v>-7.51997579393072</v>
      </c>
      <c r="I147" s="5">
        <v>-7.51997579393072</v>
      </c>
      <c r="J147" s="5">
        <v>-7.51997579393072</v>
      </c>
      <c r="K147" s="5">
        <v>-7.51997579393072</v>
      </c>
      <c r="L147" s="5">
        <v>-7.51997579393072</v>
      </c>
      <c r="M147" s="5">
        <v>-7.51997579393072</v>
      </c>
      <c r="N147" s="5">
        <v>0.0</v>
      </c>
      <c r="O147" s="5">
        <v>0.0</v>
      </c>
      <c r="P147" s="5">
        <v>0.0</v>
      </c>
      <c r="Q147" s="5">
        <v>934.462817338925</v>
      </c>
    </row>
    <row r="148">
      <c r="A148" s="5">
        <v>146.0</v>
      </c>
      <c r="B148" s="6">
        <v>44622.0</v>
      </c>
      <c r="C148" s="5">
        <v>940.615025184457</v>
      </c>
      <c r="D148" s="5">
        <v>813.50002551995</v>
      </c>
      <c r="E148" s="5">
        <v>1054.61870419211</v>
      </c>
      <c r="F148" s="5">
        <v>940.615025184457</v>
      </c>
      <c r="G148" s="5">
        <v>940.615025184457</v>
      </c>
      <c r="H148" s="5">
        <v>-7.31785399698098</v>
      </c>
      <c r="I148" s="5">
        <v>-7.31785399698098</v>
      </c>
      <c r="J148" s="5">
        <v>-7.31785399698098</v>
      </c>
      <c r="K148" s="5">
        <v>-7.31785399698098</v>
      </c>
      <c r="L148" s="5">
        <v>-7.31785399698098</v>
      </c>
      <c r="M148" s="5">
        <v>-7.31785399698098</v>
      </c>
      <c r="N148" s="5">
        <v>0.0</v>
      </c>
      <c r="O148" s="5">
        <v>0.0</v>
      </c>
      <c r="P148" s="5">
        <v>0.0</v>
      </c>
      <c r="Q148" s="5">
        <v>933.297171187476</v>
      </c>
    </row>
    <row r="149">
      <c r="A149" s="5">
        <v>147.0</v>
      </c>
      <c r="B149" s="6">
        <v>44623.0</v>
      </c>
      <c r="C149" s="5">
        <v>939.247257236058</v>
      </c>
      <c r="D149" s="5">
        <v>798.812040064059</v>
      </c>
      <c r="E149" s="5">
        <v>1049.29333980097</v>
      </c>
      <c r="F149" s="5">
        <v>939.247257236058</v>
      </c>
      <c r="G149" s="5">
        <v>939.247257236058</v>
      </c>
      <c r="H149" s="5">
        <v>-13.6689648998937</v>
      </c>
      <c r="I149" s="5">
        <v>-13.6689648998937</v>
      </c>
      <c r="J149" s="5">
        <v>-13.6689648998937</v>
      </c>
      <c r="K149" s="5">
        <v>-13.6689648998937</v>
      </c>
      <c r="L149" s="5">
        <v>-13.6689648998937</v>
      </c>
      <c r="M149" s="5">
        <v>-13.6689648998937</v>
      </c>
      <c r="N149" s="5">
        <v>0.0</v>
      </c>
      <c r="O149" s="5">
        <v>0.0</v>
      </c>
      <c r="P149" s="5">
        <v>0.0</v>
      </c>
      <c r="Q149" s="5">
        <v>925.578292336164</v>
      </c>
    </row>
    <row r="150">
      <c r="A150" s="5">
        <v>148.0</v>
      </c>
      <c r="B150" s="6">
        <v>44624.0</v>
      </c>
      <c r="C150" s="5">
        <v>937.879489287659</v>
      </c>
      <c r="D150" s="5">
        <v>793.564967678959</v>
      </c>
      <c r="E150" s="5">
        <v>1045.02315366523</v>
      </c>
      <c r="F150" s="5">
        <v>937.879489287659</v>
      </c>
      <c r="G150" s="5">
        <v>937.879489287659</v>
      </c>
      <c r="H150" s="5">
        <v>-16.9441905025576</v>
      </c>
      <c r="I150" s="5">
        <v>-16.9441905025576</v>
      </c>
      <c r="J150" s="5">
        <v>-16.9441905025576</v>
      </c>
      <c r="K150" s="5">
        <v>-16.9441905025576</v>
      </c>
      <c r="L150" s="5">
        <v>-16.9441905025576</v>
      </c>
      <c r="M150" s="5">
        <v>-16.9441905025576</v>
      </c>
      <c r="N150" s="5">
        <v>0.0</v>
      </c>
      <c r="O150" s="5">
        <v>0.0</v>
      </c>
      <c r="P150" s="5">
        <v>0.0</v>
      </c>
      <c r="Q150" s="5">
        <v>920.935298785101</v>
      </c>
    </row>
    <row r="151">
      <c r="A151" s="5">
        <v>149.0</v>
      </c>
      <c r="B151" s="6">
        <v>44627.0</v>
      </c>
      <c r="C151" s="5">
        <v>933.776185442463</v>
      </c>
      <c r="D151" s="5">
        <v>812.103575591411</v>
      </c>
      <c r="E151" s="5">
        <v>1057.61418463369</v>
      </c>
      <c r="F151" s="5">
        <v>933.776185442463</v>
      </c>
      <c r="G151" s="5">
        <v>933.776185442463</v>
      </c>
      <c r="H151" s="5">
        <v>0.450766341255242</v>
      </c>
      <c r="I151" s="5">
        <v>0.450766341255242</v>
      </c>
      <c r="J151" s="5">
        <v>0.450766341255242</v>
      </c>
      <c r="K151" s="5">
        <v>0.450766341255242</v>
      </c>
      <c r="L151" s="5">
        <v>0.450766341255242</v>
      </c>
      <c r="M151" s="5">
        <v>0.450766341255242</v>
      </c>
      <c r="N151" s="5">
        <v>0.0</v>
      </c>
      <c r="O151" s="5">
        <v>0.0</v>
      </c>
      <c r="P151" s="5">
        <v>0.0</v>
      </c>
      <c r="Q151" s="5">
        <v>934.226951783718</v>
      </c>
    </row>
    <row r="152">
      <c r="A152" s="5">
        <v>150.0</v>
      </c>
      <c r="B152" s="6">
        <v>44628.0</v>
      </c>
      <c r="C152" s="5">
        <v>932.408417494064</v>
      </c>
      <c r="D152" s="5">
        <v>803.750513576982</v>
      </c>
      <c r="E152" s="5">
        <v>1043.41357689397</v>
      </c>
      <c r="F152" s="5">
        <v>932.408417494064</v>
      </c>
      <c r="G152" s="5">
        <v>932.408417494064</v>
      </c>
      <c r="H152" s="5">
        <v>-7.51997579392063</v>
      </c>
      <c r="I152" s="5">
        <v>-7.51997579392063</v>
      </c>
      <c r="J152" s="5">
        <v>-7.51997579392063</v>
      </c>
      <c r="K152" s="5">
        <v>-7.51997579392063</v>
      </c>
      <c r="L152" s="5">
        <v>-7.51997579392063</v>
      </c>
      <c r="M152" s="5">
        <v>-7.51997579392063</v>
      </c>
      <c r="N152" s="5">
        <v>0.0</v>
      </c>
      <c r="O152" s="5">
        <v>0.0</v>
      </c>
      <c r="P152" s="5">
        <v>0.0</v>
      </c>
      <c r="Q152" s="5">
        <v>924.888441700143</v>
      </c>
    </row>
    <row r="153">
      <c r="A153" s="5">
        <v>151.0</v>
      </c>
      <c r="B153" s="6">
        <v>44629.0</v>
      </c>
      <c r="C153" s="5">
        <v>931.040649545665</v>
      </c>
      <c r="D153" s="5">
        <v>800.884268359053</v>
      </c>
      <c r="E153" s="5">
        <v>1055.29147006933</v>
      </c>
      <c r="F153" s="5">
        <v>931.040649545665</v>
      </c>
      <c r="G153" s="5">
        <v>931.040649545665</v>
      </c>
      <c r="H153" s="5">
        <v>-7.31785399694755</v>
      </c>
      <c r="I153" s="5">
        <v>-7.31785399694755</v>
      </c>
      <c r="J153" s="5">
        <v>-7.31785399694755</v>
      </c>
      <c r="K153" s="5">
        <v>-7.31785399694755</v>
      </c>
      <c r="L153" s="5">
        <v>-7.31785399694755</v>
      </c>
      <c r="M153" s="5">
        <v>-7.31785399694755</v>
      </c>
      <c r="N153" s="5">
        <v>0.0</v>
      </c>
      <c r="O153" s="5">
        <v>0.0</v>
      </c>
      <c r="P153" s="5">
        <v>0.0</v>
      </c>
      <c r="Q153" s="5">
        <v>923.722795548718</v>
      </c>
    </row>
    <row r="154">
      <c r="A154" s="5">
        <v>152.0</v>
      </c>
      <c r="B154" s="6">
        <v>44630.0</v>
      </c>
      <c r="C154" s="5">
        <v>929.672881597266</v>
      </c>
      <c r="D154" s="5">
        <v>793.037186435357</v>
      </c>
      <c r="E154" s="5">
        <v>1032.39043394192</v>
      </c>
      <c r="F154" s="5">
        <v>929.672881597266</v>
      </c>
      <c r="G154" s="5">
        <v>929.672881597266</v>
      </c>
      <c r="H154" s="5">
        <v>-13.6689648999126</v>
      </c>
      <c r="I154" s="5">
        <v>-13.6689648999126</v>
      </c>
      <c r="J154" s="5">
        <v>-13.6689648999126</v>
      </c>
      <c r="K154" s="5">
        <v>-13.6689648999126</v>
      </c>
      <c r="L154" s="5">
        <v>-13.6689648999126</v>
      </c>
      <c r="M154" s="5">
        <v>-13.6689648999126</v>
      </c>
      <c r="N154" s="5">
        <v>0.0</v>
      </c>
      <c r="O154" s="5">
        <v>0.0</v>
      </c>
      <c r="P154" s="5">
        <v>0.0</v>
      </c>
      <c r="Q154" s="5">
        <v>916.003916697354</v>
      </c>
    </row>
    <row r="155">
      <c r="A155" s="5">
        <v>153.0</v>
      </c>
      <c r="B155" s="6">
        <v>44631.0</v>
      </c>
      <c r="C155" s="5">
        <v>928.305113645161</v>
      </c>
      <c r="D155" s="5">
        <v>791.319277525453</v>
      </c>
      <c r="E155" s="5">
        <v>1046.9130611313</v>
      </c>
      <c r="F155" s="5">
        <v>928.305113645161</v>
      </c>
      <c r="G155" s="5">
        <v>928.305113645161</v>
      </c>
      <c r="H155" s="5">
        <v>-16.9441905025401</v>
      </c>
      <c r="I155" s="5">
        <v>-16.9441905025401</v>
      </c>
      <c r="J155" s="5">
        <v>-16.9441905025401</v>
      </c>
      <c r="K155" s="5">
        <v>-16.9441905025401</v>
      </c>
      <c r="L155" s="5">
        <v>-16.9441905025401</v>
      </c>
      <c r="M155" s="5">
        <v>-16.9441905025401</v>
      </c>
      <c r="N155" s="5">
        <v>0.0</v>
      </c>
      <c r="O155" s="5">
        <v>0.0</v>
      </c>
      <c r="P155" s="5">
        <v>0.0</v>
      </c>
      <c r="Q155" s="5">
        <v>911.36092314262</v>
      </c>
    </row>
    <row r="156">
      <c r="A156" s="5">
        <v>154.0</v>
      </c>
      <c r="B156" s="6">
        <v>44634.0</v>
      </c>
      <c r="C156" s="5">
        <v>924.201809788843</v>
      </c>
      <c r="D156" s="5">
        <v>799.922504854517</v>
      </c>
      <c r="E156" s="5">
        <v>1052.76953655307</v>
      </c>
      <c r="F156" s="5">
        <v>924.201809788843</v>
      </c>
      <c r="G156" s="5">
        <v>924.201809788843</v>
      </c>
      <c r="H156" s="5">
        <v>0.450766341324489</v>
      </c>
      <c r="I156" s="5">
        <v>0.450766341324489</v>
      </c>
      <c r="J156" s="5">
        <v>0.450766341324489</v>
      </c>
      <c r="K156" s="5">
        <v>0.450766341324489</v>
      </c>
      <c r="L156" s="5">
        <v>0.450766341324489</v>
      </c>
      <c r="M156" s="5">
        <v>0.450766341324489</v>
      </c>
      <c r="N156" s="5">
        <v>0.0</v>
      </c>
      <c r="O156" s="5">
        <v>0.0</v>
      </c>
      <c r="P156" s="5">
        <v>0.0</v>
      </c>
      <c r="Q156" s="5">
        <v>924.652576130167</v>
      </c>
    </row>
    <row r="157">
      <c r="A157" s="5">
        <v>155.0</v>
      </c>
      <c r="B157" s="6">
        <v>44635.0</v>
      </c>
      <c r="C157" s="5">
        <v>922.834041836737</v>
      </c>
      <c r="D157" s="5">
        <v>799.68059091953</v>
      </c>
      <c r="E157" s="5">
        <v>1040.19141479849</v>
      </c>
      <c r="F157" s="5">
        <v>922.834041836737</v>
      </c>
      <c r="G157" s="5">
        <v>922.834041836737</v>
      </c>
      <c r="H157" s="5">
        <v>-7.51997579391055</v>
      </c>
      <c r="I157" s="5">
        <v>-7.51997579391055</v>
      </c>
      <c r="J157" s="5">
        <v>-7.51997579391055</v>
      </c>
      <c r="K157" s="5">
        <v>-7.51997579391055</v>
      </c>
      <c r="L157" s="5">
        <v>-7.51997579391055</v>
      </c>
      <c r="M157" s="5">
        <v>-7.51997579391055</v>
      </c>
      <c r="N157" s="5">
        <v>0.0</v>
      </c>
      <c r="O157" s="5">
        <v>0.0</v>
      </c>
      <c r="P157" s="5">
        <v>0.0</v>
      </c>
      <c r="Q157" s="5">
        <v>915.314066042826</v>
      </c>
    </row>
    <row r="158">
      <c r="A158" s="5">
        <v>156.0</v>
      </c>
      <c r="B158" s="6">
        <v>44636.0</v>
      </c>
      <c r="C158" s="5">
        <v>921.466273884631</v>
      </c>
      <c r="D158" s="5">
        <v>798.068938642707</v>
      </c>
      <c r="E158" s="5">
        <v>1034.04249882812</v>
      </c>
      <c r="F158" s="5">
        <v>921.466273884631</v>
      </c>
      <c r="G158" s="5">
        <v>921.466273884631</v>
      </c>
      <c r="H158" s="5">
        <v>-7.31785399695625</v>
      </c>
      <c r="I158" s="5">
        <v>-7.31785399695625</v>
      </c>
      <c r="J158" s="5">
        <v>-7.31785399695625</v>
      </c>
      <c r="K158" s="5">
        <v>-7.31785399695625</v>
      </c>
      <c r="L158" s="5">
        <v>-7.31785399695625</v>
      </c>
      <c r="M158" s="5">
        <v>-7.31785399695625</v>
      </c>
      <c r="N158" s="5">
        <v>0.0</v>
      </c>
      <c r="O158" s="5">
        <v>0.0</v>
      </c>
      <c r="P158" s="5">
        <v>0.0</v>
      </c>
      <c r="Q158" s="5">
        <v>914.148419887675</v>
      </c>
    </row>
    <row r="159">
      <c r="A159" s="5">
        <v>157.0</v>
      </c>
      <c r="B159" s="6">
        <v>44637.0</v>
      </c>
      <c r="C159" s="5">
        <v>920.098505932525</v>
      </c>
      <c r="D159" s="5">
        <v>787.416258500491</v>
      </c>
      <c r="E159" s="5">
        <v>1025.54616609193</v>
      </c>
      <c r="F159" s="5">
        <v>920.098505932525</v>
      </c>
      <c r="G159" s="5">
        <v>920.098505932525</v>
      </c>
      <c r="H159" s="5">
        <v>-13.668964899906</v>
      </c>
      <c r="I159" s="5">
        <v>-13.668964899906</v>
      </c>
      <c r="J159" s="5">
        <v>-13.668964899906</v>
      </c>
      <c r="K159" s="5">
        <v>-13.668964899906</v>
      </c>
      <c r="L159" s="5">
        <v>-13.668964899906</v>
      </c>
      <c r="M159" s="5">
        <v>-13.668964899906</v>
      </c>
      <c r="N159" s="5">
        <v>0.0</v>
      </c>
      <c r="O159" s="5">
        <v>0.0</v>
      </c>
      <c r="P159" s="5">
        <v>0.0</v>
      </c>
      <c r="Q159" s="5">
        <v>906.429541032619</v>
      </c>
    </row>
    <row r="160">
      <c r="A160" s="5">
        <v>158.0</v>
      </c>
      <c r="B160" s="6">
        <v>44638.0</v>
      </c>
      <c r="C160" s="5">
        <v>918.730737980419</v>
      </c>
      <c r="D160" s="5">
        <v>774.763282833378</v>
      </c>
      <c r="E160" s="5">
        <v>1017.06635349482</v>
      </c>
      <c r="F160" s="5">
        <v>918.730737980419</v>
      </c>
      <c r="G160" s="5">
        <v>918.730737980419</v>
      </c>
      <c r="H160" s="5">
        <v>-16.9441905025223</v>
      </c>
      <c r="I160" s="5">
        <v>-16.9441905025223</v>
      </c>
      <c r="J160" s="5">
        <v>-16.9441905025223</v>
      </c>
      <c r="K160" s="5">
        <v>-16.9441905025223</v>
      </c>
      <c r="L160" s="5">
        <v>-16.9441905025223</v>
      </c>
      <c r="M160" s="5">
        <v>-16.9441905025223</v>
      </c>
      <c r="N160" s="5">
        <v>0.0</v>
      </c>
      <c r="O160" s="5">
        <v>0.0</v>
      </c>
      <c r="P160" s="5">
        <v>0.0</v>
      </c>
      <c r="Q160" s="5">
        <v>901.786547477897</v>
      </c>
    </row>
    <row r="161">
      <c r="A161" s="5">
        <v>159.0</v>
      </c>
      <c r="B161" s="6">
        <v>44641.0</v>
      </c>
      <c r="C161" s="5">
        <v>914.627434124102</v>
      </c>
      <c r="D161" s="5">
        <v>795.67954665422</v>
      </c>
      <c r="E161" s="5">
        <v>1042.58589382029</v>
      </c>
      <c r="F161" s="5">
        <v>914.627434124102</v>
      </c>
      <c r="G161" s="5">
        <v>914.627434124102</v>
      </c>
      <c r="H161" s="5">
        <v>0.450766341301331</v>
      </c>
      <c r="I161" s="5">
        <v>0.450766341301331</v>
      </c>
      <c r="J161" s="5">
        <v>0.450766341301331</v>
      </c>
      <c r="K161" s="5">
        <v>0.450766341301331</v>
      </c>
      <c r="L161" s="5">
        <v>0.450766341301331</v>
      </c>
      <c r="M161" s="5">
        <v>0.450766341301331</v>
      </c>
      <c r="N161" s="5">
        <v>0.0</v>
      </c>
      <c r="O161" s="5">
        <v>0.0</v>
      </c>
      <c r="P161" s="5">
        <v>0.0</v>
      </c>
      <c r="Q161" s="5">
        <v>915.078200465403</v>
      </c>
    </row>
    <row r="162">
      <c r="A162" s="5">
        <v>160.0</v>
      </c>
      <c r="B162" s="6">
        <v>44642.0</v>
      </c>
      <c r="C162" s="5">
        <v>913.259666171996</v>
      </c>
      <c r="D162" s="5">
        <v>788.74092138537</v>
      </c>
      <c r="E162" s="5">
        <v>1024.93691255213</v>
      </c>
      <c r="F162" s="5">
        <v>913.259666171996</v>
      </c>
      <c r="G162" s="5">
        <v>913.259666171996</v>
      </c>
      <c r="H162" s="5">
        <v>-7.51997579390046</v>
      </c>
      <c r="I162" s="5">
        <v>-7.51997579390046</v>
      </c>
      <c r="J162" s="5">
        <v>-7.51997579390046</v>
      </c>
      <c r="K162" s="5">
        <v>-7.51997579390046</v>
      </c>
      <c r="L162" s="5">
        <v>-7.51997579390046</v>
      </c>
      <c r="M162" s="5">
        <v>-7.51997579390046</v>
      </c>
      <c r="N162" s="5">
        <v>0.0</v>
      </c>
      <c r="O162" s="5">
        <v>0.0</v>
      </c>
      <c r="P162" s="5">
        <v>0.0</v>
      </c>
      <c r="Q162" s="5">
        <v>905.739690378095</v>
      </c>
    </row>
    <row r="163">
      <c r="A163" s="5">
        <v>161.0</v>
      </c>
      <c r="B163" s="6">
        <v>44643.0</v>
      </c>
      <c r="C163" s="5">
        <v>911.891753146145</v>
      </c>
      <c r="D163" s="5">
        <v>778.92903924159</v>
      </c>
      <c r="E163" s="5">
        <v>1021.61177072371</v>
      </c>
      <c r="F163" s="5">
        <v>911.891753146145</v>
      </c>
      <c r="G163" s="5">
        <v>911.891753146145</v>
      </c>
      <c r="H163" s="5">
        <v>-7.31785399694222</v>
      </c>
      <c r="I163" s="5">
        <v>-7.31785399694222</v>
      </c>
      <c r="J163" s="5">
        <v>-7.31785399694222</v>
      </c>
      <c r="K163" s="5">
        <v>-7.31785399694222</v>
      </c>
      <c r="L163" s="5">
        <v>-7.31785399694222</v>
      </c>
      <c r="M163" s="5">
        <v>-7.31785399694222</v>
      </c>
      <c r="N163" s="5">
        <v>0.0</v>
      </c>
      <c r="O163" s="5">
        <v>0.0</v>
      </c>
      <c r="P163" s="5">
        <v>0.0</v>
      </c>
      <c r="Q163" s="5">
        <v>904.573899149203</v>
      </c>
    </row>
    <row r="164">
      <c r="A164" s="5">
        <v>162.0</v>
      </c>
      <c r="B164" s="6">
        <v>44644.0</v>
      </c>
      <c r="C164" s="5">
        <v>910.523840120295</v>
      </c>
      <c r="D164" s="5">
        <v>766.452820081899</v>
      </c>
      <c r="E164" s="5">
        <v>1019.10263471996</v>
      </c>
      <c r="F164" s="5">
        <v>910.523840120295</v>
      </c>
      <c r="G164" s="5">
        <v>910.523840120295</v>
      </c>
      <c r="H164" s="5">
        <v>-13.6689648999249</v>
      </c>
      <c r="I164" s="5">
        <v>-13.6689648999249</v>
      </c>
      <c r="J164" s="5">
        <v>-13.6689648999249</v>
      </c>
      <c r="K164" s="5">
        <v>-13.6689648999249</v>
      </c>
      <c r="L164" s="5">
        <v>-13.6689648999249</v>
      </c>
      <c r="M164" s="5">
        <v>-13.6689648999249</v>
      </c>
      <c r="N164" s="5">
        <v>0.0</v>
      </c>
      <c r="O164" s="5">
        <v>0.0</v>
      </c>
      <c r="P164" s="5">
        <v>0.0</v>
      </c>
      <c r="Q164" s="5">
        <v>896.85487522037</v>
      </c>
    </row>
    <row r="165">
      <c r="A165" s="5">
        <v>163.0</v>
      </c>
      <c r="B165" s="6">
        <v>44645.0</v>
      </c>
      <c r="C165" s="5">
        <v>909.155927094445</v>
      </c>
      <c r="D165" s="5">
        <v>773.926455009641</v>
      </c>
      <c r="E165" s="5">
        <v>1017.52366190734</v>
      </c>
      <c r="F165" s="5">
        <v>909.155927094445</v>
      </c>
      <c r="G165" s="5">
        <v>909.155927094445</v>
      </c>
      <c r="H165" s="5">
        <v>-16.9441905026015</v>
      </c>
      <c r="I165" s="5">
        <v>-16.9441905026015</v>
      </c>
      <c r="J165" s="5">
        <v>-16.9441905026015</v>
      </c>
      <c r="K165" s="5">
        <v>-16.9441905026015</v>
      </c>
      <c r="L165" s="5">
        <v>-16.9441905026015</v>
      </c>
      <c r="M165" s="5">
        <v>-16.9441905026015</v>
      </c>
      <c r="N165" s="5">
        <v>0.0</v>
      </c>
      <c r="O165" s="5">
        <v>0.0</v>
      </c>
      <c r="P165" s="5">
        <v>0.0</v>
      </c>
      <c r="Q165" s="5">
        <v>892.211736591843</v>
      </c>
    </row>
    <row r="166">
      <c r="A166" s="5">
        <v>164.0</v>
      </c>
      <c r="B166" s="6">
        <v>44648.0</v>
      </c>
      <c r="C166" s="5">
        <v>905.052188016893</v>
      </c>
      <c r="D166" s="5">
        <v>775.741293700354</v>
      </c>
      <c r="E166" s="5">
        <v>1019.61143905387</v>
      </c>
      <c r="F166" s="5">
        <v>905.052188016893</v>
      </c>
      <c r="G166" s="5">
        <v>905.052188016893</v>
      </c>
      <c r="H166" s="5">
        <v>0.450766341278173</v>
      </c>
      <c r="I166" s="5">
        <v>0.450766341278173</v>
      </c>
      <c r="J166" s="5">
        <v>0.450766341278173</v>
      </c>
      <c r="K166" s="5">
        <v>0.450766341278173</v>
      </c>
      <c r="L166" s="5">
        <v>0.450766341278173</v>
      </c>
      <c r="M166" s="5">
        <v>0.450766341278173</v>
      </c>
      <c r="N166" s="5">
        <v>0.0</v>
      </c>
      <c r="O166" s="5">
        <v>0.0</v>
      </c>
      <c r="P166" s="5">
        <v>0.0</v>
      </c>
      <c r="Q166" s="5">
        <v>905.502954358171</v>
      </c>
    </row>
    <row r="167">
      <c r="A167" s="5">
        <v>165.0</v>
      </c>
      <c r="B167" s="6">
        <v>44649.0</v>
      </c>
      <c r="C167" s="5">
        <v>903.684274991043</v>
      </c>
      <c r="D167" s="5">
        <v>775.711107613791</v>
      </c>
      <c r="E167" s="5">
        <v>1010.26647120873</v>
      </c>
      <c r="F167" s="5">
        <v>903.684274991043</v>
      </c>
      <c r="G167" s="5">
        <v>903.684274991043</v>
      </c>
      <c r="H167" s="5">
        <v>-7.51997579391854</v>
      </c>
      <c r="I167" s="5">
        <v>-7.51997579391854</v>
      </c>
      <c r="J167" s="5">
        <v>-7.51997579391854</v>
      </c>
      <c r="K167" s="5">
        <v>-7.51997579391854</v>
      </c>
      <c r="L167" s="5">
        <v>-7.51997579391854</v>
      </c>
      <c r="M167" s="5">
        <v>-7.51997579391854</v>
      </c>
      <c r="N167" s="5">
        <v>0.0</v>
      </c>
      <c r="O167" s="5">
        <v>0.0</v>
      </c>
      <c r="P167" s="5">
        <v>0.0</v>
      </c>
      <c r="Q167" s="5">
        <v>896.164299197124</v>
      </c>
    </row>
    <row r="168">
      <c r="A168" s="5">
        <v>166.0</v>
      </c>
      <c r="B168" s="6">
        <v>44650.0</v>
      </c>
      <c r="C168" s="5">
        <v>902.316361965193</v>
      </c>
      <c r="D168" s="5">
        <v>777.899641816283</v>
      </c>
      <c r="E168" s="5">
        <v>1019.5084856823</v>
      </c>
      <c r="F168" s="5">
        <v>902.316361965193</v>
      </c>
      <c r="G168" s="5">
        <v>902.316361965193</v>
      </c>
      <c r="H168" s="5">
        <v>-7.31785399695424</v>
      </c>
      <c r="I168" s="5">
        <v>-7.31785399695424</v>
      </c>
      <c r="J168" s="5">
        <v>-7.31785399695424</v>
      </c>
      <c r="K168" s="5">
        <v>-7.31785399695424</v>
      </c>
      <c r="L168" s="5">
        <v>-7.31785399695424</v>
      </c>
      <c r="M168" s="5">
        <v>-7.31785399695424</v>
      </c>
      <c r="N168" s="5">
        <v>0.0</v>
      </c>
      <c r="O168" s="5">
        <v>0.0</v>
      </c>
      <c r="P168" s="5">
        <v>0.0</v>
      </c>
      <c r="Q168" s="5">
        <v>894.998507968238</v>
      </c>
    </row>
    <row r="169">
      <c r="A169" s="5">
        <v>167.0</v>
      </c>
      <c r="B169" s="6">
        <v>44651.0</v>
      </c>
      <c r="C169" s="5">
        <v>900.948448939342</v>
      </c>
      <c r="D169" s="5">
        <v>762.790106711502</v>
      </c>
      <c r="E169" s="5">
        <v>1001.91440108137</v>
      </c>
      <c r="F169" s="5">
        <v>900.948448939342</v>
      </c>
      <c r="G169" s="5">
        <v>900.948448939342</v>
      </c>
      <c r="H169" s="5">
        <v>-13.6689648999438</v>
      </c>
      <c r="I169" s="5">
        <v>-13.6689648999438</v>
      </c>
      <c r="J169" s="5">
        <v>-13.6689648999438</v>
      </c>
      <c r="K169" s="5">
        <v>-13.6689648999438</v>
      </c>
      <c r="L169" s="5">
        <v>-13.6689648999438</v>
      </c>
      <c r="M169" s="5">
        <v>-13.6689648999438</v>
      </c>
      <c r="N169" s="5">
        <v>0.0</v>
      </c>
      <c r="O169" s="5">
        <v>0.0</v>
      </c>
      <c r="P169" s="5">
        <v>0.0</v>
      </c>
      <c r="Q169" s="5">
        <v>887.279484039398</v>
      </c>
    </row>
    <row r="170">
      <c r="A170" s="5">
        <v>168.0</v>
      </c>
      <c r="B170" s="6">
        <v>44652.0</v>
      </c>
      <c r="C170" s="5">
        <v>899.580535913492</v>
      </c>
      <c r="D170" s="5">
        <v>752.051594503318</v>
      </c>
      <c r="E170" s="5">
        <v>1005.43441940753</v>
      </c>
      <c r="F170" s="5">
        <v>899.580535913492</v>
      </c>
      <c r="G170" s="5">
        <v>899.580535913492</v>
      </c>
      <c r="H170" s="5">
        <v>-16.944190502584</v>
      </c>
      <c r="I170" s="5">
        <v>-16.944190502584</v>
      </c>
      <c r="J170" s="5">
        <v>-16.944190502584</v>
      </c>
      <c r="K170" s="5">
        <v>-16.944190502584</v>
      </c>
      <c r="L170" s="5">
        <v>-16.944190502584</v>
      </c>
      <c r="M170" s="5">
        <v>-16.944190502584</v>
      </c>
      <c r="N170" s="5">
        <v>0.0</v>
      </c>
      <c r="O170" s="5">
        <v>0.0</v>
      </c>
      <c r="P170" s="5">
        <v>0.0</v>
      </c>
      <c r="Q170" s="5">
        <v>882.636345410908</v>
      </c>
    </row>
    <row r="171">
      <c r="A171" s="5">
        <v>169.0</v>
      </c>
      <c r="B171" s="6">
        <v>44655.0</v>
      </c>
      <c r="C171" s="5">
        <v>895.253359843092</v>
      </c>
      <c r="D171" s="5">
        <v>776.150098606792</v>
      </c>
      <c r="E171" s="5">
        <v>1013.31939725736</v>
      </c>
      <c r="F171" s="5">
        <v>895.253359843092</v>
      </c>
      <c r="G171" s="5">
        <v>895.253359843092</v>
      </c>
      <c r="H171" s="5">
        <v>0.450766341283042</v>
      </c>
      <c r="I171" s="5">
        <v>0.450766341283042</v>
      </c>
      <c r="J171" s="5">
        <v>0.450766341283042</v>
      </c>
      <c r="K171" s="5">
        <v>0.450766341283042</v>
      </c>
      <c r="L171" s="5">
        <v>0.450766341283042</v>
      </c>
      <c r="M171" s="5">
        <v>0.450766341283042</v>
      </c>
      <c r="N171" s="5">
        <v>0.0</v>
      </c>
      <c r="O171" s="5">
        <v>0.0</v>
      </c>
      <c r="P171" s="5">
        <v>0.0</v>
      </c>
      <c r="Q171" s="5">
        <v>895.704126184375</v>
      </c>
    </row>
    <row r="172">
      <c r="A172" s="5">
        <v>170.0</v>
      </c>
      <c r="B172" s="6">
        <v>44656.0</v>
      </c>
      <c r="C172" s="5">
        <v>893.810967819625</v>
      </c>
      <c r="D172" s="5">
        <v>754.16939545626</v>
      </c>
      <c r="E172" s="5">
        <v>1005.63195600352</v>
      </c>
      <c r="F172" s="5">
        <v>893.810967819625</v>
      </c>
      <c r="G172" s="5">
        <v>893.810967819625</v>
      </c>
      <c r="H172" s="5">
        <v>-7.51997579390053</v>
      </c>
      <c r="I172" s="5">
        <v>-7.51997579390053</v>
      </c>
      <c r="J172" s="5">
        <v>-7.51997579390053</v>
      </c>
      <c r="K172" s="5">
        <v>-7.51997579390053</v>
      </c>
      <c r="L172" s="5">
        <v>-7.51997579390053</v>
      </c>
      <c r="M172" s="5">
        <v>-7.51997579390053</v>
      </c>
      <c r="N172" s="5">
        <v>0.0</v>
      </c>
      <c r="O172" s="5">
        <v>0.0</v>
      </c>
      <c r="P172" s="5">
        <v>0.0</v>
      </c>
      <c r="Q172" s="5">
        <v>886.290992025724</v>
      </c>
    </row>
    <row r="173">
      <c r="A173" s="5">
        <v>171.0</v>
      </c>
      <c r="B173" s="6">
        <v>44657.0</v>
      </c>
      <c r="C173" s="5">
        <v>892.368575796158</v>
      </c>
      <c r="D173" s="5">
        <v>759.855387459869</v>
      </c>
      <c r="E173" s="5">
        <v>1006.63554405284</v>
      </c>
      <c r="F173" s="5">
        <v>892.368575796158</v>
      </c>
      <c r="G173" s="5">
        <v>892.368575796158</v>
      </c>
      <c r="H173" s="5">
        <v>-7.31785399694021</v>
      </c>
      <c r="I173" s="5">
        <v>-7.31785399694021</v>
      </c>
      <c r="J173" s="5">
        <v>-7.31785399694021</v>
      </c>
      <c r="K173" s="5">
        <v>-7.31785399694021</v>
      </c>
      <c r="L173" s="5">
        <v>-7.31785399694021</v>
      </c>
      <c r="M173" s="5">
        <v>-7.31785399694021</v>
      </c>
      <c r="N173" s="5">
        <v>0.0</v>
      </c>
      <c r="O173" s="5">
        <v>0.0</v>
      </c>
      <c r="P173" s="5">
        <v>0.0</v>
      </c>
      <c r="Q173" s="5">
        <v>885.050721799218</v>
      </c>
    </row>
    <row r="174">
      <c r="A174" s="5">
        <v>172.0</v>
      </c>
      <c r="B174" s="6">
        <v>44658.0</v>
      </c>
      <c r="C174" s="5">
        <v>890.926183772691</v>
      </c>
      <c r="D174" s="5">
        <v>752.200137985133</v>
      </c>
      <c r="E174" s="5">
        <v>996.613553334081</v>
      </c>
      <c r="F174" s="5">
        <v>890.926183772691</v>
      </c>
      <c r="G174" s="5">
        <v>890.926183772691</v>
      </c>
      <c r="H174" s="5">
        <v>-13.6689648999372</v>
      </c>
      <c r="I174" s="5">
        <v>-13.6689648999372</v>
      </c>
      <c r="J174" s="5">
        <v>-13.6689648999372</v>
      </c>
      <c r="K174" s="5">
        <v>-13.6689648999372</v>
      </c>
      <c r="L174" s="5">
        <v>-13.6689648999372</v>
      </c>
      <c r="M174" s="5">
        <v>-13.6689648999372</v>
      </c>
      <c r="N174" s="5">
        <v>0.0</v>
      </c>
      <c r="O174" s="5">
        <v>0.0</v>
      </c>
      <c r="P174" s="5">
        <v>0.0</v>
      </c>
      <c r="Q174" s="5">
        <v>877.257218872754</v>
      </c>
    </row>
    <row r="175">
      <c r="A175" s="5">
        <v>173.0</v>
      </c>
      <c r="B175" s="6">
        <v>44659.0</v>
      </c>
      <c r="C175" s="5">
        <v>889.483791749224</v>
      </c>
      <c r="D175" s="5">
        <v>761.237708998867</v>
      </c>
      <c r="E175" s="5">
        <v>1000.04229741084</v>
      </c>
      <c r="F175" s="5">
        <v>889.483791749224</v>
      </c>
      <c r="G175" s="5">
        <v>889.483791749224</v>
      </c>
      <c r="H175" s="5">
        <v>-16.9441905025665</v>
      </c>
      <c r="I175" s="5">
        <v>-16.9441905025665</v>
      </c>
      <c r="J175" s="5">
        <v>-16.9441905025665</v>
      </c>
      <c r="K175" s="5">
        <v>-16.9441905025665</v>
      </c>
      <c r="L175" s="5">
        <v>-16.9441905025665</v>
      </c>
      <c r="M175" s="5">
        <v>-16.9441905025665</v>
      </c>
      <c r="N175" s="5">
        <v>0.0</v>
      </c>
      <c r="O175" s="5">
        <v>0.0</v>
      </c>
      <c r="P175" s="5">
        <v>0.0</v>
      </c>
      <c r="Q175" s="5">
        <v>872.539601246658</v>
      </c>
    </row>
    <row r="176">
      <c r="A176" s="5">
        <v>174.0</v>
      </c>
      <c r="B176" s="6">
        <v>44662.0</v>
      </c>
      <c r="C176" s="5">
        <v>885.156615678824</v>
      </c>
      <c r="D176" s="5">
        <v>764.492915472675</v>
      </c>
      <c r="E176" s="5">
        <v>1010.95920262913</v>
      </c>
      <c r="F176" s="5">
        <v>885.156615678824</v>
      </c>
      <c r="G176" s="5">
        <v>885.156615678824</v>
      </c>
      <c r="H176" s="5">
        <v>0.450766341287906</v>
      </c>
      <c r="I176" s="5">
        <v>0.450766341287906</v>
      </c>
      <c r="J176" s="5">
        <v>0.450766341287906</v>
      </c>
      <c r="K176" s="5">
        <v>0.450766341287906</v>
      </c>
      <c r="L176" s="5">
        <v>0.450766341287906</v>
      </c>
      <c r="M176" s="5">
        <v>0.450766341287906</v>
      </c>
      <c r="N176" s="5">
        <v>0.0</v>
      </c>
      <c r="O176" s="5">
        <v>0.0</v>
      </c>
      <c r="P176" s="5">
        <v>0.0</v>
      </c>
      <c r="Q176" s="5">
        <v>885.607382020112</v>
      </c>
    </row>
    <row r="177">
      <c r="A177" s="5">
        <v>175.0</v>
      </c>
      <c r="B177" s="6">
        <v>44663.0</v>
      </c>
      <c r="C177" s="5">
        <v>883.714223655358</v>
      </c>
      <c r="D177" s="5">
        <v>762.728578227997</v>
      </c>
      <c r="E177" s="5">
        <v>996.37619991507</v>
      </c>
      <c r="F177" s="5">
        <v>883.714223655358</v>
      </c>
      <c r="G177" s="5">
        <v>883.714223655358</v>
      </c>
      <c r="H177" s="5">
        <v>-7.5199757939186</v>
      </c>
      <c r="I177" s="5">
        <v>-7.5199757939186</v>
      </c>
      <c r="J177" s="5">
        <v>-7.5199757939186</v>
      </c>
      <c r="K177" s="5">
        <v>-7.5199757939186</v>
      </c>
      <c r="L177" s="5">
        <v>-7.5199757939186</v>
      </c>
      <c r="M177" s="5">
        <v>-7.5199757939186</v>
      </c>
      <c r="N177" s="5">
        <v>0.0</v>
      </c>
      <c r="O177" s="5">
        <v>0.0</v>
      </c>
      <c r="P177" s="5">
        <v>0.0</v>
      </c>
      <c r="Q177" s="5">
        <v>876.194247861439</v>
      </c>
    </row>
    <row r="178">
      <c r="A178" s="5">
        <v>176.0</v>
      </c>
      <c r="B178" s="6">
        <v>44664.0</v>
      </c>
      <c r="C178" s="5">
        <v>882.271831631891</v>
      </c>
      <c r="D178" s="5">
        <v>748.783208858419</v>
      </c>
      <c r="E178" s="5">
        <v>996.296698035933</v>
      </c>
      <c r="F178" s="5">
        <v>882.271831631891</v>
      </c>
      <c r="G178" s="5">
        <v>882.271831631891</v>
      </c>
      <c r="H178" s="5">
        <v>-7.31785399694891</v>
      </c>
      <c r="I178" s="5">
        <v>-7.31785399694891</v>
      </c>
      <c r="J178" s="5">
        <v>-7.31785399694891</v>
      </c>
      <c r="K178" s="5">
        <v>-7.31785399694891</v>
      </c>
      <c r="L178" s="5">
        <v>-7.31785399694891</v>
      </c>
      <c r="M178" s="5">
        <v>-7.31785399694891</v>
      </c>
      <c r="N178" s="5">
        <v>0.0</v>
      </c>
      <c r="O178" s="5">
        <v>0.0</v>
      </c>
      <c r="P178" s="5">
        <v>0.0</v>
      </c>
      <c r="Q178" s="5">
        <v>874.953977634942</v>
      </c>
    </row>
    <row r="179">
      <c r="A179" s="5">
        <v>177.0</v>
      </c>
      <c r="B179" s="6">
        <v>44665.0</v>
      </c>
      <c r="C179" s="5">
        <v>880.769546979141</v>
      </c>
      <c r="D179" s="5">
        <v>754.122378003629</v>
      </c>
      <c r="E179" s="5">
        <v>987.073182178894</v>
      </c>
      <c r="F179" s="5">
        <v>880.769546979141</v>
      </c>
      <c r="G179" s="5">
        <v>880.769546979141</v>
      </c>
      <c r="H179" s="5">
        <v>-13.6689648999561</v>
      </c>
      <c r="I179" s="5">
        <v>-13.6689648999561</v>
      </c>
      <c r="J179" s="5">
        <v>-13.6689648999561</v>
      </c>
      <c r="K179" s="5">
        <v>-13.6689648999561</v>
      </c>
      <c r="L179" s="5">
        <v>-13.6689648999561</v>
      </c>
      <c r="M179" s="5">
        <v>-13.6689648999561</v>
      </c>
      <c r="N179" s="5">
        <v>0.0</v>
      </c>
      <c r="O179" s="5">
        <v>0.0</v>
      </c>
      <c r="P179" s="5">
        <v>0.0</v>
      </c>
      <c r="Q179" s="5">
        <v>867.100582079185</v>
      </c>
    </row>
    <row r="180">
      <c r="A180" s="5">
        <v>178.0</v>
      </c>
      <c r="B180" s="6">
        <v>44669.0</v>
      </c>
      <c r="C180" s="5">
        <v>874.760408368142</v>
      </c>
      <c r="D180" s="5">
        <v>755.418603238625</v>
      </c>
      <c r="E180" s="5">
        <v>996.812424147403</v>
      </c>
      <c r="F180" s="5">
        <v>874.760408368142</v>
      </c>
      <c r="G180" s="5">
        <v>874.760408368142</v>
      </c>
      <c r="H180" s="5">
        <v>0.450766341236724</v>
      </c>
      <c r="I180" s="5">
        <v>0.450766341236724</v>
      </c>
      <c r="J180" s="5">
        <v>0.450766341236724</v>
      </c>
      <c r="K180" s="5">
        <v>0.450766341236724</v>
      </c>
      <c r="L180" s="5">
        <v>0.450766341236724</v>
      </c>
      <c r="M180" s="5">
        <v>0.450766341236724</v>
      </c>
      <c r="N180" s="5">
        <v>0.0</v>
      </c>
      <c r="O180" s="5">
        <v>0.0</v>
      </c>
      <c r="P180" s="5">
        <v>0.0</v>
      </c>
      <c r="Q180" s="5">
        <v>875.211174709379</v>
      </c>
    </row>
    <row r="181">
      <c r="A181" s="5">
        <v>179.0</v>
      </c>
      <c r="B181" s="6">
        <v>44670.0</v>
      </c>
      <c r="C181" s="5">
        <v>873.258123715392</v>
      </c>
      <c r="D181" s="5">
        <v>734.788388145408</v>
      </c>
      <c r="E181" s="5">
        <v>988.273358420872</v>
      </c>
      <c r="F181" s="5">
        <v>873.258123715392</v>
      </c>
      <c r="G181" s="5">
        <v>873.258123715392</v>
      </c>
      <c r="H181" s="5">
        <v>-7.51997579390852</v>
      </c>
      <c r="I181" s="5">
        <v>-7.51997579390852</v>
      </c>
      <c r="J181" s="5">
        <v>-7.51997579390852</v>
      </c>
      <c r="K181" s="5">
        <v>-7.51997579390852</v>
      </c>
      <c r="L181" s="5">
        <v>-7.51997579390852</v>
      </c>
      <c r="M181" s="5">
        <v>-7.51997579390852</v>
      </c>
      <c r="N181" s="5">
        <v>0.0</v>
      </c>
      <c r="O181" s="5">
        <v>0.0</v>
      </c>
      <c r="P181" s="5">
        <v>0.0</v>
      </c>
      <c r="Q181" s="5">
        <v>865.738147921483</v>
      </c>
    </row>
    <row r="182">
      <c r="A182" s="5">
        <v>180.0</v>
      </c>
      <c r="B182" s="6">
        <v>44671.0</v>
      </c>
      <c r="C182" s="5">
        <v>871.755839062642</v>
      </c>
      <c r="D182" s="5">
        <v>736.897710037452</v>
      </c>
      <c r="E182" s="5">
        <v>977.759034872015</v>
      </c>
      <c r="F182" s="5">
        <v>871.755839062642</v>
      </c>
      <c r="G182" s="5">
        <v>871.755839062642</v>
      </c>
      <c r="H182" s="5">
        <v>-7.3178539969576</v>
      </c>
      <c r="I182" s="5">
        <v>-7.3178539969576</v>
      </c>
      <c r="J182" s="5">
        <v>-7.3178539969576</v>
      </c>
      <c r="K182" s="5">
        <v>-7.3178539969576</v>
      </c>
      <c r="L182" s="5">
        <v>-7.3178539969576</v>
      </c>
      <c r="M182" s="5">
        <v>-7.3178539969576</v>
      </c>
      <c r="N182" s="5">
        <v>0.0</v>
      </c>
      <c r="O182" s="5">
        <v>0.0</v>
      </c>
      <c r="P182" s="5">
        <v>0.0</v>
      </c>
      <c r="Q182" s="5">
        <v>864.437985065685</v>
      </c>
    </row>
    <row r="183">
      <c r="A183" s="5">
        <v>181.0</v>
      </c>
      <c r="B183" s="6">
        <v>44672.0</v>
      </c>
      <c r="C183" s="5">
        <v>870.253554409892</v>
      </c>
      <c r="D183" s="5">
        <v>740.956570065967</v>
      </c>
      <c r="E183" s="5">
        <v>990.824913433068</v>
      </c>
      <c r="F183" s="5">
        <v>870.253554409892</v>
      </c>
      <c r="G183" s="5">
        <v>870.253554409892</v>
      </c>
      <c r="H183" s="5">
        <v>-13.6689648999124</v>
      </c>
      <c r="I183" s="5">
        <v>-13.6689648999124</v>
      </c>
      <c r="J183" s="5">
        <v>-13.6689648999124</v>
      </c>
      <c r="K183" s="5">
        <v>-13.6689648999124</v>
      </c>
      <c r="L183" s="5">
        <v>-13.6689648999124</v>
      </c>
      <c r="M183" s="5">
        <v>-13.6689648999124</v>
      </c>
      <c r="N183" s="5">
        <v>0.0</v>
      </c>
      <c r="O183" s="5">
        <v>0.0</v>
      </c>
      <c r="P183" s="5">
        <v>0.0</v>
      </c>
      <c r="Q183" s="5">
        <v>856.58458950998</v>
      </c>
    </row>
    <row r="184">
      <c r="A184" s="5">
        <v>182.0</v>
      </c>
      <c r="B184" s="6">
        <v>44673.0</v>
      </c>
      <c r="C184" s="5">
        <v>868.751269757143</v>
      </c>
      <c r="D184" s="5">
        <v>722.855644659713</v>
      </c>
      <c r="E184" s="5">
        <v>972.352098451873</v>
      </c>
      <c r="F184" s="5">
        <v>868.751269757143</v>
      </c>
      <c r="G184" s="5">
        <v>868.751269757143</v>
      </c>
      <c r="H184" s="5">
        <v>-16.9441905026282</v>
      </c>
      <c r="I184" s="5">
        <v>-16.9441905026282</v>
      </c>
      <c r="J184" s="5">
        <v>-16.9441905026282</v>
      </c>
      <c r="K184" s="5">
        <v>-16.9441905026282</v>
      </c>
      <c r="L184" s="5">
        <v>-16.9441905026282</v>
      </c>
      <c r="M184" s="5">
        <v>-16.9441905026282</v>
      </c>
      <c r="N184" s="5">
        <v>0.0</v>
      </c>
      <c r="O184" s="5">
        <v>0.0</v>
      </c>
      <c r="P184" s="5">
        <v>0.0</v>
      </c>
      <c r="Q184" s="5">
        <v>851.807079254514</v>
      </c>
    </row>
    <row r="185">
      <c r="A185" s="5">
        <v>183.0</v>
      </c>
      <c r="B185" s="6">
        <v>44676.0</v>
      </c>
      <c r="C185" s="5">
        <v>864.244415798893</v>
      </c>
      <c r="D185" s="5">
        <v>742.361169334011</v>
      </c>
      <c r="E185" s="5">
        <v>984.566461490093</v>
      </c>
      <c r="F185" s="5">
        <v>864.244415798893</v>
      </c>
      <c r="G185" s="5">
        <v>864.244415798893</v>
      </c>
      <c r="H185" s="5">
        <v>0.450766341241593</v>
      </c>
      <c r="I185" s="5">
        <v>0.450766341241593</v>
      </c>
      <c r="J185" s="5">
        <v>0.450766341241593</v>
      </c>
      <c r="K185" s="5">
        <v>0.450766341241593</v>
      </c>
      <c r="L185" s="5">
        <v>0.450766341241593</v>
      </c>
      <c r="M185" s="5">
        <v>0.450766341241593</v>
      </c>
      <c r="N185" s="5">
        <v>0.0</v>
      </c>
      <c r="O185" s="5">
        <v>0.0</v>
      </c>
      <c r="P185" s="5">
        <v>0.0</v>
      </c>
      <c r="Q185" s="5">
        <v>864.695182140135</v>
      </c>
    </row>
    <row r="186">
      <c r="A186" s="5">
        <v>184.0</v>
      </c>
      <c r="B186" s="6">
        <v>44677.0</v>
      </c>
      <c r="C186" s="5">
        <v>862.742131146143</v>
      </c>
      <c r="D186" s="5">
        <v>739.00803581814</v>
      </c>
      <c r="E186" s="5">
        <v>969.772821510003</v>
      </c>
      <c r="F186" s="5">
        <v>862.742131146143</v>
      </c>
      <c r="G186" s="5">
        <v>862.742131146143</v>
      </c>
      <c r="H186" s="5">
        <v>-7.51997579391867</v>
      </c>
      <c r="I186" s="5">
        <v>-7.51997579391867</v>
      </c>
      <c r="J186" s="5">
        <v>-7.51997579391867</v>
      </c>
      <c r="K186" s="5">
        <v>-7.51997579391867</v>
      </c>
      <c r="L186" s="5">
        <v>-7.51997579391867</v>
      </c>
      <c r="M186" s="5">
        <v>-7.51997579391867</v>
      </c>
      <c r="N186" s="5">
        <v>0.0</v>
      </c>
      <c r="O186" s="5">
        <v>0.0</v>
      </c>
      <c r="P186" s="5">
        <v>0.0</v>
      </c>
      <c r="Q186" s="5">
        <v>855.222155352225</v>
      </c>
    </row>
    <row r="187">
      <c r="A187" s="5">
        <v>185.0</v>
      </c>
      <c r="B187" s="6">
        <v>44678.0</v>
      </c>
      <c r="C187" s="5">
        <v>861.239841640699</v>
      </c>
      <c r="D187" s="5">
        <v>731.645527456814</v>
      </c>
      <c r="E187" s="5">
        <v>977.991350344953</v>
      </c>
      <c r="F187" s="5">
        <v>861.239841640699</v>
      </c>
      <c r="G187" s="5">
        <v>861.239841640699</v>
      </c>
      <c r="H187" s="5">
        <v>-7.3178539969663</v>
      </c>
      <c r="I187" s="5">
        <v>-7.3178539969663</v>
      </c>
      <c r="J187" s="5">
        <v>-7.3178539969663</v>
      </c>
      <c r="K187" s="5">
        <v>-7.3178539969663</v>
      </c>
      <c r="L187" s="5">
        <v>-7.3178539969663</v>
      </c>
      <c r="M187" s="5">
        <v>-7.3178539969663</v>
      </c>
      <c r="N187" s="5">
        <v>0.0</v>
      </c>
      <c r="O187" s="5">
        <v>0.0</v>
      </c>
      <c r="P187" s="5">
        <v>0.0</v>
      </c>
      <c r="Q187" s="5">
        <v>853.921987643733</v>
      </c>
    </row>
    <row r="188">
      <c r="A188" s="5">
        <v>186.0</v>
      </c>
      <c r="B188" s="6">
        <v>44679.0</v>
      </c>
      <c r="C188" s="5">
        <v>859.737552135255</v>
      </c>
      <c r="D188" s="5">
        <v>717.426522935781</v>
      </c>
      <c r="E188" s="5">
        <v>964.076066722878</v>
      </c>
      <c r="F188" s="5">
        <v>859.737552135255</v>
      </c>
      <c r="G188" s="5">
        <v>859.737552135255</v>
      </c>
      <c r="H188" s="5">
        <v>-13.6689648999313</v>
      </c>
      <c r="I188" s="5">
        <v>-13.6689648999313</v>
      </c>
      <c r="J188" s="5">
        <v>-13.6689648999313</v>
      </c>
      <c r="K188" s="5">
        <v>-13.6689648999313</v>
      </c>
      <c r="L188" s="5">
        <v>-13.6689648999313</v>
      </c>
      <c r="M188" s="5">
        <v>-13.6689648999313</v>
      </c>
      <c r="N188" s="5">
        <v>0.0</v>
      </c>
      <c r="O188" s="5">
        <v>0.0</v>
      </c>
      <c r="P188" s="5">
        <v>0.0</v>
      </c>
      <c r="Q188" s="5">
        <v>846.068587235324</v>
      </c>
    </row>
    <row r="189">
      <c r="A189" s="5">
        <v>187.0</v>
      </c>
      <c r="B189" s="6">
        <v>44680.0</v>
      </c>
      <c r="C189" s="5">
        <v>858.235262629811</v>
      </c>
      <c r="D189" s="5">
        <v>714.208812332494</v>
      </c>
      <c r="E189" s="5">
        <v>972.165753400266</v>
      </c>
      <c r="F189" s="5">
        <v>858.235262629811</v>
      </c>
      <c r="G189" s="5">
        <v>858.235262629811</v>
      </c>
      <c r="H189" s="5">
        <v>-16.9441905026104</v>
      </c>
      <c r="I189" s="5">
        <v>-16.9441905026104</v>
      </c>
      <c r="J189" s="5">
        <v>-16.9441905026104</v>
      </c>
      <c r="K189" s="5">
        <v>-16.9441905026104</v>
      </c>
      <c r="L189" s="5">
        <v>-16.9441905026104</v>
      </c>
      <c r="M189" s="5">
        <v>-16.9441905026104</v>
      </c>
      <c r="N189" s="5">
        <v>0.0</v>
      </c>
      <c r="O189" s="5">
        <v>0.0</v>
      </c>
      <c r="P189" s="5">
        <v>0.0</v>
      </c>
      <c r="Q189" s="5">
        <v>841.2910721272</v>
      </c>
    </row>
    <row r="190">
      <c r="A190" s="5">
        <v>188.0</v>
      </c>
      <c r="B190" s="6">
        <v>44683.0</v>
      </c>
      <c r="C190" s="5">
        <v>853.728394113478</v>
      </c>
      <c r="D190" s="5">
        <v>736.533817071412</v>
      </c>
      <c r="E190" s="5">
        <v>980.513603586062</v>
      </c>
      <c r="F190" s="5">
        <v>853.728394113478</v>
      </c>
      <c r="G190" s="5">
        <v>853.728394113478</v>
      </c>
      <c r="H190" s="5">
        <v>0.45076634131084</v>
      </c>
      <c r="I190" s="5">
        <v>0.45076634131084</v>
      </c>
      <c r="J190" s="5">
        <v>0.45076634131084</v>
      </c>
      <c r="K190" s="5">
        <v>0.45076634131084</v>
      </c>
      <c r="L190" s="5">
        <v>0.45076634131084</v>
      </c>
      <c r="M190" s="5">
        <v>0.45076634131084</v>
      </c>
      <c r="N190" s="5">
        <v>0.0</v>
      </c>
      <c r="O190" s="5">
        <v>0.0</v>
      </c>
      <c r="P190" s="5">
        <v>0.0</v>
      </c>
      <c r="Q190" s="5">
        <v>854.179160454789</v>
      </c>
    </row>
    <row r="191">
      <c r="A191" s="5">
        <v>189.0</v>
      </c>
      <c r="B191" s="6">
        <v>44684.0</v>
      </c>
      <c r="C191" s="5">
        <v>852.226104608034</v>
      </c>
      <c r="D191" s="5">
        <v>719.114372395743</v>
      </c>
      <c r="E191" s="5">
        <v>980.236325534346</v>
      </c>
      <c r="F191" s="5">
        <v>852.226104608034</v>
      </c>
      <c r="G191" s="5">
        <v>852.226104608034</v>
      </c>
      <c r="H191" s="5">
        <v>-7.51997579390858</v>
      </c>
      <c r="I191" s="5">
        <v>-7.51997579390858</v>
      </c>
      <c r="J191" s="5">
        <v>-7.51997579390858</v>
      </c>
      <c r="K191" s="5">
        <v>-7.51997579390858</v>
      </c>
      <c r="L191" s="5">
        <v>-7.51997579390858</v>
      </c>
      <c r="M191" s="5">
        <v>-7.51997579390858</v>
      </c>
      <c r="N191" s="5">
        <v>0.0</v>
      </c>
      <c r="O191" s="5">
        <v>0.0</v>
      </c>
      <c r="P191" s="5">
        <v>0.0</v>
      </c>
      <c r="Q191" s="5">
        <v>844.706128814125</v>
      </c>
    </row>
    <row r="192">
      <c r="A192" s="5">
        <v>190.0</v>
      </c>
      <c r="B192" s="6">
        <v>44685.0</v>
      </c>
      <c r="C192" s="5">
        <v>850.72381510259</v>
      </c>
      <c r="D192" s="5">
        <v>720.303048404722</v>
      </c>
      <c r="E192" s="5">
        <v>960.895288371884</v>
      </c>
      <c r="F192" s="5">
        <v>850.72381510259</v>
      </c>
      <c r="G192" s="5">
        <v>850.72381510259</v>
      </c>
      <c r="H192" s="5">
        <v>-7.31785399695227</v>
      </c>
      <c r="I192" s="5">
        <v>-7.31785399695227</v>
      </c>
      <c r="J192" s="5">
        <v>-7.31785399695227</v>
      </c>
      <c r="K192" s="5">
        <v>-7.31785399695227</v>
      </c>
      <c r="L192" s="5">
        <v>-7.31785399695227</v>
      </c>
      <c r="M192" s="5">
        <v>-7.31785399695227</v>
      </c>
      <c r="N192" s="5">
        <v>0.0</v>
      </c>
      <c r="O192" s="5">
        <v>0.0</v>
      </c>
      <c r="P192" s="5">
        <v>0.0</v>
      </c>
      <c r="Q192" s="5">
        <v>843.405961105637</v>
      </c>
    </row>
    <row r="193">
      <c r="A193" s="5">
        <v>191.0</v>
      </c>
      <c r="B193" s="6">
        <v>44686.0</v>
      </c>
      <c r="C193" s="5">
        <v>849.221525597145</v>
      </c>
      <c r="D193" s="5">
        <v>716.307688438307</v>
      </c>
      <c r="E193" s="5">
        <v>949.686818157234</v>
      </c>
      <c r="F193" s="5">
        <v>849.221525597145</v>
      </c>
      <c r="G193" s="5">
        <v>849.221525597145</v>
      </c>
      <c r="H193" s="5">
        <v>-13.6689648999247</v>
      </c>
      <c r="I193" s="5">
        <v>-13.6689648999247</v>
      </c>
      <c r="J193" s="5">
        <v>-13.6689648999247</v>
      </c>
      <c r="K193" s="5">
        <v>-13.6689648999247</v>
      </c>
      <c r="L193" s="5">
        <v>-13.6689648999247</v>
      </c>
      <c r="M193" s="5">
        <v>-13.6689648999247</v>
      </c>
      <c r="N193" s="5">
        <v>0.0</v>
      </c>
      <c r="O193" s="5">
        <v>0.0</v>
      </c>
      <c r="P193" s="5">
        <v>0.0</v>
      </c>
      <c r="Q193" s="5">
        <v>835.552560697221</v>
      </c>
    </row>
    <row r="194">
      <c r="A194" s="5">
        <v>192.0</v>
      </c>
      <c r="B194" s="6">
        <v>44687.0</v>
      </c>
      <c r="C194" s="5">
        <v>847.719236091701</v>
      </c>
      <c r="D194" s="5">
        <v>709.026114136281</v>
      </c>
      <c r="E194" s="5">
        <v>947.108305942238</v>
      </c>
      <c r="F194" s="5">
        <v>847.719236091701</v>
      </c>
      <c r="G194" s="5">
        <v>847.719236091701</v>
      </c>
      <c r="H194" s="5">
        <v>-16.9441905025926</v>
      </c>
      <c r="I194" s="5">
        <v>-16.9441905025926</v>
      </c>
      <c r="J194" s="5">
        <v>-16.9441905025926</v>
      </c>
      <c r="K194" s="5">
        <v>-16.9441905025926</v>
      </c>
      <c r="L194" s="5">
        <v>-16.9441905025926</v>
      </c>
      <c r="M194" s="5">
        <v>-16.9441905025926</v>
      </c>
      <c r="N194" s="5">
        <v>0.0</v>
      </c>
      <c r="O194" s="5">
        <v>0.0</v>
      </c>
      <c r="P194" s="5">
        <v>0.0</v>
      </c>
      <c r="Q194" s="5">
        <v>830.775045589109</v>
      </c>
    </row>
    <row r="195">
      <c r="A195" s="5">
        <v>193.0</v>
      </c>
      <c r="B195" s="6">
        <v>44690.0</v>
      </c>
      <c r="C195" s="5">
        <v>843.212367520918</v>
      </c>
      <c r="D195" s="5">
        <v>722.268140714763</v>
      </c>
      <c r="E195" s="5">
        <v>967.259838451698</v>
      </c>
      <c r="F195" s="5">
        <v>843.212367520918</v>
      </c>
      <c r="G195" s="5">
        <v>843.212367520918</v>
      </c>
      <c r="H195" s="5">
        <v>0.45076634128768</v>
      </c>
      <c r="I195" s="5">
        <v>0.45076634128768</v>
      </c>
      <c r="J195" s="5">
        <v>0.45076634128768</v>
      </c>
      <c r="K195" s="5">
        <v>0.45076634128768</v>
      </c>
      <c r="L195" s="5">
        <v>0.45076634128768</v>
      </c>
      <c r="M195" s="5">
        <v>0.45076634128768</v>
      </c>
      <c r="N195" s="5">
        <v>0.0</v>
      </c>
      <c r="O195" s="5">
        <v>0.0</v>
      </c>
      <c r="P195" s="5">
        <v>0.0</v>
      </c>
      <c r="Q195" s="5">
        <v>843.663133862206</v>
      </c>
    </row>
    <row r="196">
      <c r="A196" s="5">
        <v>194.0</v>
      </c>
      <c r="B196" s="6">
        <v>44691.0</v>
      </c>
      <c r="C196" s="5">
        <v>841.710077997323</v>
      </c>
      <c r="D196" s="5">
        <v>707.646494457412</v>
      </c>
      <c r="E196" s="5">
        <v>958.735904829192</v>
      </c>
      <c r="F196" s="5">
        <v>841.710077997323</v>
      </c>
      <c r="G196" s="5">
        <v>841.710077997323</v>
      </c>
      <c r="H196" s="5">
        <v>-7.51997579392666</v>
      </c>
      <c r="I196" s="5">
        <v>-7.51997579392666</v>
      </c>
      <c r="J196" s="5">
        <v>-7.51997579392666</v>
      </c>
      <c r="K196" s="5">
        <v>-7.51997579392666</v>
      </c>
      <c r="L196" s="5">
        <v>-7.51997579392666</v>
      </c>
      <c r="M196" s="5">
        <v>-7.51997579392666</v>
      </c>
      <c r="N196" s="5">
        <v>0.0</v>
      </c>
      <c r="O196" s="5">
        <v>0.0</v>
      </c>
      <c r="P196" s="5">
        <v>0.0</v>
      </c>
      <c r="Q196" s="5">
        <v>834.190102203397</v>
      </c>
    </row>
    <row r="197">
      <c r="A197" s="5">
        <v>195.0</v>
      </c>
      <c r="B197" s="6">
        <v>44692.0</v>
      </c>
      <c r="C197" s="5">
        <v>840.207788473729</v>
      </c>
      <c r="D197" s="5">
        <v>705.148501493026</v>
      </c>
      <c r="E197" s="5">
        <v>952.58025725233</v>
      </c>
      <c r="F197" s="5">
        <v>840.207788473729</v>
      </c>
      <c r="G197" s="5">
        <v>840.207788473729</v>
      </c>
      <c r="H197" s="5">
        <v>-7.31785399698369</v>
      </c>
      <c r="I197" s="5">
        <v>-7.31785399698369</v>
      </c>
      <c r="J197" s="5">
        <v>-7.31785399698369</v>
      </c>
      <c r="K197" s="5">
        <v>-7.31785399698369</v>
      </c>
      <c r="L197" s="5">
        <v>-7.31785399698369</v>
      </c>
      <c r="M197" s="5">
        <v>-7.31785399698369</v>
      </c>
      <c r="N197" s="5">
        <v>0.0</v>
      </c>
      <c r="O197" s="5">
        <v>0.0</v>
      </c>
      <c r="P197" s="5">
        <v>0.0</v>
      </c>
      <c r="Q197" s="5">
        <v>832.889934476745</v>
      </c>
    </row>
    <row r="198">
      <c r="A198" s="5">
        <v>196.0</v>
      </c>
      <c r="B198" s="6">
        <v>44693.0</v>
      </c>
      <c r="C198" s="5">
        <v>838.705498950134</v>
      </c>
      <c r="D198" s="5">
        <v>705.116969063779</v>
      </c>
      <c r="E198" s="5">
        <v>937.11716760851</v>
      </c>
      <c r="F198" s="5">
        <v>838.705498950134</v>
      </c>
      <c r="G198" s="5">
        <v>838.705498950134</v>
      </c>
      <c r="H198" s="5">
        <v>-13.6689648999436</v>
      </c>
      <c r="I198" s="5">
        <v>-13.6689648999436</v>
      </c>
      <c r="J198" s="5">
        <v>-13.6689648999436</v>
      </c>
      <c r="K198" s="5">
        <v>-13.6689648999436</v>
      </c>
      <c r="L198" s="5">
        <v>-13.6689648999436</v>
      </c>
      <c r="M198" s="5">
        <v>-13.6689648999436</v>
      </c>
      <c r="N198" s="5">
        <v>0.0</v>
      </c>
      <c r="O198" s="5">
        <v>0.0</v>
      </c>
      <c r="P198" s="5">
        <v>0.0</v>
      </c>
      <c r="Q198" s="5">
        <v>825.036534050191</v>
      </c>
    </row>
    <row r="199">
      <c r="A199" s="5">
        <v>197.0</v>
      </c>
      <c r="B199" s="6">
        <v>44694.0</v>
      </c>
      <c r="C199" s="5">
        <v>837.20320942654</v>
      </c>
      <c r="D199" s="5">
        <v>699.41631522978</v>
      </c>
      <c r="E199" s="5">
        <v>947.698037616079</v>
      </c>
      <c r="F199" s="5">
        <v>837.20320942654</v>
      </c>
      <c r="G199" s="5">
        <v>837.20320942654</v>
      </c>
      <c r="H199" s="5">
        <v>-16.9441905025755</v>
      </c>
      <c r="I199" s="5">
        <v>-16.9441905025755</v>
      </c>
      <c r="J199" s="5">
        <v>-16.9441905025755</v>
      </c>
      <c r="K199" s="5">
        <v>-16.9441905025755</v>
      </c>
      <c r="L199" s="5">
        <v>-16.9441905025755</v>
      </c>
      <c r="M199" s="5">
        <v>-16.9441905025755</v>
      </c>
      <c r="N199" s="5">
        <v>0.0</v>
      </c>
      <c r="O199" s="5">
        <v>0.0</v>
      </c>
      <c r="P199" s="5">
        <v>0.0</v>
      </c>
      <c r="Q199" s="5">
        <v>820.259018923964</v>
      </c>
    </row>
    <row r="200">
      <c r="A200" s="5">
        <v>198.0</v>
      </c>
      <c r="B200" s="6">
        <v>44697.0</v>
      </c>
      <c r="C200" s="5">
        <v>832.696340855757</v>
      </c>
      <c r="D200" s="5">
        <v>710.917966457607</v>
      </c>
      <c r="E200" s="5">
        <v>948.321025077713</v>
      </c>
      <c r="F200" s="5">
        <v>832.696340855757</v>
      </c>
      <c r="G200" s="5">
        <v>832.696340855757</v>
      </c>
      <c r="H200" s="5">
        <v>0.450766341264524</v>
      </c>
      <c r="I200" s="5">
        <v>0.450766341264524</v>
      </c>
      <c r="J200" s="5">
        <v>0.450766341264524</v>
      </c>
      <c r="K200" s="5">
        <v>0.450766341264524</v>
      </c>
      <c r="L200" s="5">
        <v>0.450766341264524</v>
      </c>
      <c r="M200" s="5">
        <v>0.450766341264524</v>
      </c>
      <c r="N200" s="5">
        <v>0.0</v>
      </c>
      <c r="O200" s="5">
        <v>0.0</v>
      </c>
      <c r="P200" s="5">
        <v>0.0</v>
      </c>
      <c r="Q200" s="5">
        <v>833.147107197021</v>
      </c>
    </row>
    <row r="201">
      <c r="A201" s="5">
        <v>199.0</v>
      </c>
      <c r="B201" s="6">
        <v>44698.0</v>
      </c>
      <c r="C201" s="5">
        <v>831.194051332162</v>
      </c>
      <c r="D201" s="5">
        <v>696.434987971353</v>
      </c>
      <c r="E201" s="5">
        <v>951.424461002968</v>
      </c>
      <c r="F201" s="5">
        <v>831.194051332162</v>
      </c>
      <c r="G201" s="5">
        <v>831.194051332162</v>
      </c>
      <c r="H201" s="5">
        <v>-7.51997579394474</v>
      </c>
      <c r="I201" s="5">
        <v>-7.51997579394474</v>
      </c>
      <c r="J201" s="5">
        <v>-7.51997579394474</v>
      </c>
      <c r="K201" s="5">
        <v>-7.51997579394474</v>
      </c>
      <c r="L201" s="5">
        <v>-7.51997579394474</v>
      </c>
      <c r="M201" s="5">
        <v>-7.51997579394474</v>
      </c>
      <c r="N201" s="5">
        <v>0.0</v>
      </c>
      <c r="O201" s="5">
        <v>0.0</v>
      </c>
      <c r="P201" s="5">
        <v>0.0</v>
      </c>
      <c r="Q201" s="5">
        <v>823.674075538217</v>
      </c>
    </row>
    <row r="202">
      <c r="A202" s="5">
        <v>200.0</v>
      </c>
      <c r="B202" s="6">
        <v>44699.0</v>
      </c>
      <c r="C202" s="5">
        <v>829.691761808567</v>
      </c>
      <c r="D202" s="5">
        <v>705.198615334086</v>
      </c>
      <c r="E202" s="5">
        <v>941.147167889147</v>
      </c>
      <c r="F202" s="5">
        <v>829.691761808567</v>
      </c>
      <c r="G202" s="5">
        <v>829.691761808567</v>
      </c>
      <c r="H202" s="5">
        <v>-7.31785399695026</v>
      </c>
      <c r="I202" s="5">
        <v>-7.31785399695026</v>
      </c>
      <c r="J202" s="5">
        <v>-7.31785399695026</v>
      </c>
      <c r="K202" s="5">
        <v>-7.31785399695026</v>
      </c>
      <c r="L202" s="5">
        <v>-7.31785399695026</v>
      </c>
      <c r="M202" s="5">
        <v>-7.31785399695026</v>
      </c>
      <c r="N202" s="5">
        <v>0.0</v>
      </c>
      <c r="O202" s="5">
        <v>0.0</v>
      </c>
      <c r="P202" s="5">
        <v>0.0</v>
      </c>
      <c r="Q202" s="5">
        <v>822.373907811617</v>
      </c>
    </row>
    <row r="203">
      <c r="A203" s="5">
        <v>201.0</v>
      </c>
      <c r="B203" s="6">
        <v>44700.0</v>
      </c>
      <c r="C203" s="5">
        <v>828.189472289197</v>
      </c>
      <c r="D203" s="5">
        <v>702.014781435606</v>
      </c>
      <c r="E203" s="5">
        <v>930.5602739479</v>
      </c>
      <c r="F203" s="5">
        <v>828.189472289197</v>
      </c>
      <c r="G203" s="5">
        <v>828.189472289197</v>
      </c>
      <c r="H203" s="5">
        <v>-13.6689648999498</v>
      </c>
      <c r="I203" s="5">
        <v>-13.6689648999498</v>
      </c>
      <c r="J203" s="5">
        <v>-13.6689648999498</v>
      </c>
      <c r="K203" s="5">
        <v>-13.6689648999498</v>
      </c>
      <c r="L203" s="5">
        <v>-13.6689648999498</v>
      </c>
      <c r="M203" s="5">
        <v>-13.6689648999498</v>
      </c>
      <c r="N203" s="5">
        <v>0.0</v>
      </c>
      <c r="O203" s="5">
        <v>0.0</v>
      </c>
      <c r="P203" s="5">
        <v>0.0</v>
      </c>
      <c r="Q203" s="5">
        <v>814.520507389247</v>
      </c>
    </row>
    <row r="204">
      <c r="A204" s="5">
        <v>202.0</v>
      </c>
      <c r="B204" s="6">
        <v>44701.0</v>
      </c>
      <c r="C204" s="5">
        <v>826.687182769826</v>
      </c>
      <c r="D204" s="5">
        <v>692.910650975073</v>
      </c>
      <c r="E204" s="5">
        <v>930.895729686365</v>
      </c>
      <c r="F204" s="5">
        <v>826.687182769826</v>
      </c>
      <c r="G204" s="5">
        <v>826.687182769826</v>
      </c>
      <c r="H204" s="5">
        <v>-16.9441905025577</v>
      </c>
      <c r="I204" s="5">
        <v>-16.9441905025577</v>
      </c>
      <c r="J204" s="5">
        <v>-16.9441905025577</v>
      </c>
      <c r="K204" s="5">
        <v>-16.9441905025577</v>
      </c>
      <c r="L204" s="5">
        <v>-16.9441905025577</v>
      </c>
      <c r="M204" s="5">
        <v>-16.9441905025577</v>
      </c>
      <c r="N204" s="5">
        <v>0.0</v>
      </c>
      <c r="O204" s="5">
        <v>0.0</v>
      </c>
      <c r="P204" s="5">
        <v>0.0</v>
      </c>
      <c r="Q204" s="5">
        <v>809.742992267269</v>
      </c>
    </row>
    <row r="205">
      <c r="A205" s="5">
        <v>203.0</v>
      </c>
      <c r="B205" s="6">
        <v>44704.0</v>
      </c>
      <c r="C205" s="5">
        <v>822.180314211715</v>
      </c>
      <c r="D205" s="5">
        <v>708.272503706044</v>
      </c>
      <c r="E205" s="5">
        <v>937.879061791941</v>
      </c>
      <c r="F205" s="5">
        <v>822.180314211715</v>
      </c>
      <c r="G205" s="5">
        <v>822.180314211715</v>
      </c>
      <c r="H205" s="5">
        <v>0.450766341361793</v>
      </c>
      <c r="I205" s="5">
        <v>0.450766341361793</v>
      </c>
      <c r="J205" s="5">
        <v>0.450766341361793</v>
      </c>
      <c r="K205" s="5">
        <v>0.450766341361793</v>
      </c>
      <c r="L205" s="5">
        <v>0.450766341361793</v>
      </c>
      <c r="M205" s="5">
        <v>0.450766341361793</v>
      </c>
      <c r="N205" s="5">
        <v>0.0</v>
      </c>
      <c r="O205" s="5">
        <v>0.0</v>
      </c>
      <c r="P205" s="5">
        <v>0.0</v>
      </c>
      <c r="Q205" s="5">
        <v>822.631080553077</v>
      </c>
    </row>
    <row r="206">
      <c r="A206" s="5">
        <v>204.0</v>
      </c>
      <c r="B206" s="6">
        <v>44705.0</v>
      </c>
      <c r="C206" s="5">
        <v>820.678024692344</v>
      </c>
      <c r="D206" s="5">
        <v>690.008042906284</v>
      </c>
      <c r="E206" s="5">
        <v>927.037099634512</v>
      </c>
      <c r="F206" s="5">
        <v>820.678024692344</v>
      </c>
      <c r="G206" s="5">
        <v>820.678024692344</v>
      </c>
      <c r="H206" s="5">
        <v>-7.51997579390649</v>
      </c>
      <c r="I206" s="5">
        <v>-7.51997579390649</v>
      </c>
      <c r="J206" s="5">
        <v>-7.51997579390649</v>
      </c>
      <c r="K206" s="5">
        <v>-7.51997579390649</v>
      </c>
      <c r="L206" s="5">
        <v>-7.51997579390649</v>
      </c>
      <c r="M206" s="5">
        <v>-7.51997579390649</v>
      </c>
      <c r="N206" s="5">
        <v>0.0</v>
      </c>
      <c r="O206" s="5">
        <v>0.0</v>
      </c>
      <c r="P206" s="5">
        <v>0.0</v>
      </c>
      <c r="Q206" s="5">
        <v>813.158048898438</v>
      </c>
    </row>
    <row r="207">
      <c r="A207" s="5">
        <v>205.0</v>
      </c>
      <c r="B207" s="6">
        <v>44706.0</v>
      </c>
      <c r="C207" s="5">
        <v>819.175735172974</v>
      </c>
      <c r="D207" s="5">
        <v>699.3987185884</v>
      </c>
      <c r="E207" s="5">
        <v>938.231917518496</v>
      </c>
      <c r="F207" s="5">
        <v>819.175735172974</v>
      </c>
      <c r="G207" s="5">
        <v>819.175735172974</v>
      </c>
      <c r="H207" s="5">
        <v>-7.31785399695896</v>
      </c>
      <c r="I207" s="5">
        <v>-7.31785399695896</v>
      </c>
      <c r="J207" s="5">
        <v>-7.31785399695896</v>
      </c>
      <c r="K207" s="5">
        <v>-7.31785399695896</v>
      </c>
      <c r="L207" s="5">
        <v>-7.31785399695896</v>
      </c>
      <c r="M207" s="5">
        <v>-7.31785399695896</v>
      </c>
      <c r="N207" s="5">
        <v>0.0</v>
      </c>
      <c r="O207" s="5">
        <v>0.0</v>
      </c>
      <c r="P207" s="5">
        <v>0.0</v>
      </c>
      <c r="Q207" s="5">
        <v>811.857881176015</v>
      </c>
    </row>
    <row r="208">
      <c r="A208" s="5">
        <v>206.0</v>
      </c>
      <c r="B208" s="6">
        <v>44707.0</v>
      </c>
      <c r="C208" s="5">
        <v>817.673445653604</v>
      </c>
      <c r="D208" s="5">
        <v>679.767472159626</v>
      </c>
      <c r="E208" s="5">
        <v>923.475509683881</v>
      </c>
      <c r="F208" s="5">
        <v>817.673445653604</v>
      </c>
      <c r="G208" s="5">
        <v>817.673445653604</v>
      </c>
      <c r="H208" s="5">
        <v>-13.668964899906</v>
      </c>
      <c r="I208" s="5">
        <v>-13.668964899906</v>
      </c>
      <c r="J208" s="5">
        <v>-13.668964899906</v>
      </c>
      <c r="K208" s="5">
        <v>-13.668964899906</v>
      </c>
      <c r="L208" s="5">
        <v>-13.668964899906</v>
      </c>
      <c r="M208" s="5">
        <v>-13.668964899906</v>
      </c>
      <c r="N208" s="5">
        <v>0.0</v>
      </c>
      <c r="O208" s="5">
        <v>0.0</v>
      </c>
      <c r="P208" s="5">
        <v>0.0</v>
      </c>
      <c r="Q208" s="5">
        <v>804.004480753697</v>
      </c>
    </row>
    <row r="209">
      <c r="A209" s="5">
        <v>207.0</v>
      </c>
      <c r="B209" s="6">
        <v>44708.0</v>
      </c>
      <c r="C209" s="5">
        <v>816.171156134233</v>
      </c>
      <c r="D209" s="5">
        <v>684.972851996574</v>
      </c>
      <c r="E209" s="5">
        <v>927.541366262998</v>
      </c>
      <c r="F209" s="5">
        <v>816.171156134233</v>
      </c>
      <c r="G209" s="5">
        <v>816.171156134233</v>
      </c>
      <c r="H209" s="5">
        <v>-16.9441905025402</v>
      </c>
      <c r="I209" s="5">
        <v>-16.9441905025402</v>
      </c>
      <c r="J209" s="5">
        <v>-16.9441905025402</v>
      </c>
      <c r="K209" s="5">
        <v>-16.9441905025402</v>
      </c>
      <c r="L209" s="5">
        <v>-16.9441905025402</v>
      </c>
      <c r="M209" s="5">
        <v>-16.9441905025402</v>
      </c>
      <c r="N209" s="5">
        <v>0.0</v>
      </c>
      <c r="O209" s="5">
        <v>0.0</v>
      </c>
      <c r="P209" s="5">
        <v>0.0</v>
      </c>
      <c r="Q209" s="5">
        <v>799.226965631693</v>
      </c>
    </row>
    <row r="210">
      <c r="A210" s="5">
        <v>208.0</v>
      </c>
      <c r="B210" s="6">
        <v>44712.0</v>
      </c>
      <c r="C210" s="5">
        <v>810.161998056751</v>
      </c>
      <c r="D210" s="5">
        <v>675.081998219941</v>
      </c>
      <c r="E210" s="5">
        <v>930.076450845545</v>
      </c>
      <c r="F210" s="5">
        <v>810.161998056751</v>
      </c>
      <c r="G210" s="5">
        <v>810.161998056751</v>
      </c>
      <c r="H210" s="5">
        <v>-7.51997579392457</v>
      </c>
      <c r="I210" s="5">
        <v>-7.51997579392457</v>
      </c>
      <c r="J210" s="5">
        <v>-7.51997579392457</v>
      </c>
      <c r="K210" s="5">
        <v>-7.51997579392457</v>
      </c>
      <c r="L210" s="5">
        <v>-7.51997579392457</v>
      </c>
      <c r="M210" s="5">
        <v>-7.51997579392457</v>
      </c>
      <c r="N210" s="5">
        <v>0.0</v>
      </c>
      <c r="O210" s="5">
        <v>0.0</v>
      </c>
      <c r="P210" s="5">
        <v>0.0</v>
      </c>
      <c r="Q210" s="5">
        <v>802.642022262827</v>
      </c>
    </row>
    <row r="211">
      <c r="A211" s="5">
        <v>209.0</v>
      </c>
      <c r="B211" s="6">
        <v>44713.0</v>
      </c>
      <c r="C211" s="5">
        <v>808.659708537381</v>
      </c>
      <c r="D211" s="5">
        <v>674.126965187972</v>
      </c>
      <c r="E211" s="5">
        <v>923.866707548311</v>
      </c>
      <c r="F211" s="5">
        <v>808.659708537381</v>
      </c>
      <c r="G211" s="5">
        <v>808.659708537381</v>
      </c>
      <c r="H211" s="5">
        <v>-7.31785399694492</v>
      </c>
      <c r="I211" s="5">
        <v>-7.31785399694492</v>
      </c>
      <c r="J211" s="5">
        <v>-7.31785399694492</v>
      </c>
      <c r="K211" s="5">
        <v>-7.31785399694492</v>
      </c>
      <c r="L211" s="5">
        <v>-7.31785399694492</v>
      </c>
      <c r="M211" s="5">
        <v>-7.31785399694492</v>
      </c>
      <c r="N211" s="5">
        <v>0.0</v>
      </c>
      <c r="O211" s="5">
        <v>0.0</v>
      </c>
      <c r="P211" s="5">
        <v>0.0</v>
      </c>
      <c r="Q211" s="5">
        <v>801.341854540436</v>
      </c>
    </row>
    <row r="212">
      <c r="A212" s="5">
        <v>210.0</v>
      </c>
      <c r="B212" s="6">
        <v>44714.0</v>
      </c>
      <c r="C212" s="5">
        <v>807.15741901801</v>
      </c>
      <c r="D212" s="5">
        <v>679.954305797433</v>
      </c>
      <c r="E212" s="5">
        <v>928.84006839672</v>
      </c>
      <c r="F212" s="5">
        <v>807.15741901801</v>
      </c>
      <c r="G212" s="5">
        <v>807.15741901801</v>
      </c>
      <c r="H212" s="5">
        <v>-13.6689648999122</v>
      </c>
      <c r="I212" s="5">
        <v>-13.6689648999122</v>
      </c>
      <c r="J212" s="5">
        <v>-13.6689648999122</v>
      </c>
      <c r="K212" s="5">
        <v>-13.6689648999122</v>
      </c>
      <c r="L212" s="5">
        <v>-13.6689648999122</v>
      </c>
      <c r="M212" s="5">
        <v>-13.6689648999122</v>
      </c>
      <c r="N212" s="5">
        <v>0.0</v>
      </c>
      <c r="O212" s="5">
        <v>0.0</v>
      </c>
      <c r="P212" s="5">
        <v>0.0</v>
      </c>
      <c r="Q212" s="5">
        <v>793.488454118098</v>
      </c>
    </row>
    <row r="213">
      <c r="A213" s="5">
        <v>211.0</v>
      </c>
      <c r="B213" s="6">
        <v>44715.0</v>
      </c>
      <c r="C213" s="5">
        <v>805.65512949864</v>
      </c>
      <c r="D213" s="5">
        <v>659.407109684848</v>
      </c>
      <c r="E213" s="5">
        <v>899.037269248619</v>
      </c>
      <c r="F213" s="5">
        <v>805.65512949864</v>
      </c>
      <c r="G213" s="5">
        <v>805.65512949864</v>
      </c>
      <c r="H213" s="5">
        <v>-16.9441905026191</v>
      </c>
      <c r="I213" s="5">
        <v>-16.9441905026191</v>
      </c>
      <c r="J213" s="5">
        <v>-16.9441905026191</v>
      </c>
      <c r="K213" s="5">
        <v>-16.9441905026191</v>
      </c>
      <c r="L213" s="5">
        <v>-16.9441905026191</v>
      </c>
      <c r="M213" s="5">
        <v>-16.9441905026191</v>
      </c>
      <c r="N213" s="5">
        <v>0.0</v>
      </c>
      <c r="O213" s="5">
        <v>0.0</v>
      </c>
      <c r="P213" s="5">
        <v>0.0</v>
      </c>
      <c r="Q213" s="5">
        <v>788.710938996021</v>
      </c>
    </row>
    <row r="214">
      <c r="A214" s="5">
        <v>212.0</v>
      </c>
      <c r="B214" s="6">
        <v>44718.0</v>
      </c>
      <c r="C214" s="5">
        <v>801.148260940528</v>
      </c>
      <c r="D214" s="5">
        <v>677.544373212206</v>
      </c>
      <c r="E214" s="5">
        <v>924.208632567721</v>
      </c>
      <c r="F214" s="5">
        <v>801.148260940528</v>
      </c>
      <c r="G214" s="5">
        <v>801.148260940528</v>
      </c>
      <c r="H214" s="5">
        <v>0.450766341315477</v>
      </c>
      <c r="I214" s="5">
        <v>0.450766341315477</v>
      </c>
      <c r="J214" s="5">
        <v>0.450766341315477</v>
      </c>
      <c r="K214" s="5">
        <v>0.450766341315477</v>
      </c>
      <c r="L214" s="5">
        <v>0.450766341315477</v>
      </c>
      <c r="M214" s="5">
        <v>0.450766341315477</v>
      </c>
      <c r="N214" s="5">
        <v>0.0</v>
      </c>
      <c r="O214" s="5">
        <v>0.0</v>
      </c>
      <c r="P214" s="5">
        <v>0.0</v>
      </c>
      <c r="Q214" s="5">
        <v>801.599027281844</v>
      </c>
    </row>
    <row r="215">
      <c r="A215" s="5">
        <v>213.0</v>
      </c>
      <c r="B215" s="6">
        <v>44719.0</v>
      </c>
      <c r="C215" s="5">
        <v>799.645971421158</v>
      </c>
      <c r="D215" s="5">
        <v>669.221611161298</v>
      </c>
      <c r="E215" s="5">
        <v>910.338385933985</v>
      </c>
      <c r="F215" s="5">
        <v>799.645971421158</v>
      </c>
      <c r="G215" s="5">
        <v>799.645971421158</v>
      </c>
      <c r="H215" s="5">
        <v>-7.51997579391448</v>
      </c>
      <c r="I215" s="5">
        <v>-7.51997579391448</v>
      </c>
      <c r="J215" s="5">
        <v>-7.51997579391448</v>
      </c>
      <c r="K215" s="5">
        <v>-7.51997579391448</v>
      </c>
      <c r="L215" s="5">
        <v>-7.51997579391448</v>
      </c>
      <c r="M215" s="5">
        <v>-7.51997579391448</v>
      </c>
      <c r="N215" s="5">
        <v>0.0</v>
      </c>
      <c r="O215" s="5">
        <v>0.0</v>
      </c>
      <c r="P215" s="5">
        <v>0.0</v>
      </c>
      <c r="Q215" s="5">
        <v>792.125995627243</v>
      </c>
    </row>
    <row r="216">
      <c r="A216" s="5">
        <v>214.0</v>
      </c>
      <c r="B216" s="6">
        <v>44720.0</v>
      </c>
      <c r="C216" s="5">
        <v>798.143681901787</v>
      </c>
      <c r="D216" s="5">
        <v>667.075674667658</v>
      </c>
      <c r="E216" s="5">
        <v>919.991513709406</v>
      </c>
      <c r="F216" s="5">
        <v>798.143681901787</v>
      </c>
      <c r="G216" s="5">
        <v>798.143681901787</v>
      </c>
      <c r="H216" s="5">
        <v>-7.31785399697635</v>
      </c>
      <c r="I216" s="5">
        <v>-7.31785399697635</v>
      </c>
      <c r="J216" s="5">
        <v>-7.31785399697635</v>
      </c>
      <c r="K216" s="5">
        <v>-7.31785399697635</v>
      </c>
      <c r="L216" s="5">
        <v>-7.31785399697635</v>
      </c>
      <c r="M216" s="5">
        <v>-7.31785399697635</v>
      </c>
      <c r="N216" s="5">
        <v>0.0</v>
      </c>
      <c r="O216" s="5">
        <v>0.0</v>
      </c>
      <c r="P216" s="5">
        <v>0.0</v>
      </c>
      <c r="Q216" s="5">
        <v>790.825827904811</v>
      </c>
    </row>
    <row r="217">
      <c r="A217" s="5">
        <v>215.0</v>
      </c>
      <c r="B217" s="6">
        <v>44721.0</v>
      </c>
      <c r="C217" s="5">
        <v>796.641392382417</v>
      </c>
      <c r="D217" s="5">
        <v>663.630419767765</v>
      </c>
      <c r="E217" s="5">
        <v>907.229408227198</v>
      </c>
      <c r="F217" s="5">
        <v>796.641392382417</v>
      </c>
      <c r="G217" s="5">
        <v>796.641392382417</v>
      </c>
      <c r="H217" s="5">
        <v>-13.6689648999311</v>
      </c>
      <c r="I217" s="5">
        <v>-13.6689648999311</v>
      </c>
      <c r="J217" s="5">
        <v>-13.6689648999311</v>
      </c>
      <c r="K217" s="5">
        <v>-13.6689648999311</v>
      </c>
      <c r="L217" s="5">
        <v>-13.6689648999311</v>
      </c>
      <c r="M217" s="5">
        <v>-13.6689648999311</v>
      </c>
      <c r="N217" s="5">
        <v>0.0</v>
      </c>
      <c r="O217" s="5">
        <v>0.0</v>
      </c>
      <c r="P217" s="5">
        <v>0.0</v>
      </c>
      <c r="Q217" s="5">
        <v>782.972427482486</v>
      </c>
    </row>
    <row r="218">
      <c r="A218" s="5">
        <v>216.0</v>
      </c>
      <c r="B218" s="6">
        <v>44722.0</v>
      </c>
      <c r="C218" s="5">
        <v>795.139102863046</v>
      </c>
      <c r="D218" s="5">
        <v>650.781922815466</v>
      </c>
      <c r="E218" s="5">
        <v>896.105143250034</v>
      </c>
      <c r="F218" s="5">
        <v>795.139102863046</v>
      </c>
      <c r="G218" s="5">
        <v>795.139102863046</v>
      </c>
      <c r="H218" s="5">
        <v>-16.9441905026019</v>
      </c>
      <c r="I218" s="5">
        <v>-16.9441905026019</v>
      </c>
      <c r="J218" s="5">
        <v>-16.9441905026019</v>
      </c>
      <c r="K218" s="5">
        <v>-16.9441905026019</v>
      </c>
      <c r="L218" s="5">
        <v>-16.9441905026019</v>
      </c>
      <c r="M218" s="5">
        <v>-16.9441905026019</v>
      </c>
      <c r="N218" s="5">
        <v>0.0</v>
      </c>
      <c r="O218" s="5">
        <v>0.0</v>
      </c>
      <c r="P218" s="5">
        <v>0.0</v>
      </c>
      <c r="Q218" s="5">
        <v>778.194912360444</v>
      </c>
    </row>
    <row r="219">
      <c r="A219" s="5">
        <v>217.0</v>
      </c>
      <c r="B219" s="6">
        <v>44725.0</v>
      </c>
      <c r="C219" s="5">
        <v>790.632234304935</v>
      </c>
      <c r="D219" s="5">
        <v>659.179224378225</v>
      </c>
      <c r="E219" s="5">
        <v>914.337086395682</v>
      </c>
      <c r="F219" s="5">
        <v>790.632234304935</v>
      </c>
      <c r="G219" s="5">
        <v>790.632234304935</v>
      </c>
      <c r="H219" s="5">
        <v>0.450766341292322</v>
      </c>
      <c r="I219" s="5">
        <v>0.450766341292322</v>
      </c>
      <c r="J219" s="5">
        <v>0.450766341292322</v>
      </c>
      <c r="K219" s="5">
        <v>0.450766341292322</v>
      </c>
      <c r="L219" s="5">
        <v>0.450766341292322</v>
      </c>
      <c r="M219" s="5">
        <v>0.450766341292322</v>
      </c>
      <c r="N219" s="5">
        <v>0.0</v>
      </c>
      <c r="O219" s="5">
        <v>0.0</v>
      </c>
      <c r="P219" s="5">
        <v>0.0</v>
      </c>
      <c r="Q219" s="5">
        <v>791.083000646227</v>
      </c>
    </row>
    <row r="220">
      <c r="A220" s="5">
        <v>218.0</v>
      </c>
      <c r="B220" s="6">
        <v>44726.0</v>
      </c>
      <c r="C220" s="5">
        <v>789.129944785564</v>
      </c>
      <c r="D220" s="5">
        <v>658.517712472158</v>
      </c>
      <c r="E220" s="5">
        <v>913.024327208894</v>
      </c>
      <c r="F220" s="5">
        <v>789.129944785564</v>
      </c>
      <c r="G220" s="5">
        <v>789.129944785564</v>
      </c>
      <c r="H220" s="5">
        <v>-7.51997579392463</v>
      </c>
      <c r="I220" s="5">
        <v>-7.51997579392463</v>
      </c>
      <c r="J220" s="5">
        <v>-7.51997579392463</v>
      </c>
      <c r="K220" s="5">
        <v>-7.51997579392463</v>
      </c>
      <c r="L220" s="5">
        <v>-7.51997579392463</v>
      </c>
      <c r="M220" s="5">
        <v>-7.51997579392463</v>
      </c>
      <c r="N220" s="5">
        <v>0.0</v>
      </c>
      <c r="O220" s="5">
        <v>0.0</v>
      </c>
      <c r="P220" s="5">
        <v>0.0</v>
      </c>
      <c r="Q220" s="5">
        <v>781.60996899164</v>
      </c>
    </row>
    <row r="221">
      <c r="A221" s="5">
        <v>219.0</v>
      </c>
      <c r="B221" s="6">
        <v>44727.0</v>
      </c>
      <c r="C221" s="5">
        <v>787.627655266194</v>
      </c>
      <c r="D221" s="5">
        <v>654.379254948939</v>
      </c>
      <c r="E221" s="5">
        <v>904.348314742481</v>
      </c>
      <c r="F221" s="5">
        <v>787.627655266194</v>
      </c>
      <c r="G221" s="5">
        <v>787.627655266194</v>
      </c>
      <c r="H221" s="5">
        <v>-7.31785399696232</v>
      </c>
      <c r="I221" s="5">
        <v>-7.31785399696232</v>
      </c>
      <c r="J221" s="5">
        <v>-7.31785399696232</v>
      </c>
      <c r="K221" s="5">
        <v>-7.31785399696232</v>
      </c>
      <c r="L221" s="5">
        <v>-7.31785399696232</v>
      </c>
      <c r="M221" s="5">
        <v>-7.31785399696232</v>
      </c>
      <c r="N221" s="5">
        <v>0.0</v>
      </c>
      <c r="O221" s="5">
        <v>0.0</v>
      </c>
      <c r="P221" s="5">
        <v>0.0</v>
      </c>
      <c r="Q221" s="5">
        <v>780.309801269232</v>
      </c>
    </row>
    <row r="222">
      <c r="A222" s="5">
        <v>220.0</v>
      </c>
      <c r="B222" s="6">
        <v>44728.0</v>
      </c>
      <c r="C222" s="5">
        <v>786.125365746823</v>
      </c>
      <c r="D222" s="5">
        <v>654.863540424765</v>
      </c>
      <c r="E222" s="5">
        <v>898.213676012508</v>
      </c>
      <c r="F222" s="5">
        <v>786.125365746823</v>
      </c>
      <c r="G222" s="5">
        <v>786.125365746823</v>
      </c>
      <c r="H222" s="5">
        <v>-13.6689648999245</v>
      </c>
      <c r="I222" s="5">
        <v>-13.6689648999245</v>
      </c>
      <c r="J222" s="5">
        <v>-13.6689648999245</v>
      </c>
      <c r="K222" s="5">
        <v>-13.6689648999245</v>
      </c>
      <c r="L222" s="5">
        <v>-13.6689648999245</v>
      </c>
      <c r="M222" s="5">
        <v>-13.6689648999245</v>
      </c>
      <c r="N222" s="5">
        <v>0.0</v>
      </c>
      <c r="O222" s="5">
        <v>0.0</v>
      </c>
      <c r="P222" s="5">
        <v>0.0</v>
      </c>
      <c r="Q222" s="5">
        <v>772.456400846899</v>
      </c>
    </row>
    <row r="223">
      <c r="A223" s="5">
        <v>221.0</v>
      </c>
      <c r="B223" s="6">
        <v>44729.0</v>
      </c>
      <c r="C223" s="5">
        <v>784.623076227453</v>
      </c>
      <c r="D223" s="5">
        <v>641.983647254527</v>
      </c>
      <c r="E223" s="5">
        <v>886.753400921651</v>
      </c>
      <c r="F223" s="5">
        <v>784.623076227453</v>
      </c>
      <c r="G223" s="5">
        <v>784.623076227453</v>
      </c>
      <c r="H223" s="5">
        <v>-16.9441905025841</v>
      </c>
      <c r="I223" s="5">
        <v>-16.9441905025841</v>
      </c>
      <c r="J223" s="5">
        <v>-16.9441905025841</v>
      </c>
      <c r="K223" s="5">
        <v>-16.9441905025841</v>
      </c>
      <c r="L223" s="5">
        <v>-16.9441905025841</v>
      </c>
      <c r="M223" s="5">
        <v>-16.9441905025841</v>
      </c>
      <c r="N223" s="5">
        <v>0.0</v>
      </c>
      <c r="O223" s="5">
        <v>0.0</v>
      </c>
      <c r="P223" s="5">
        <v>0.0</v>
      </c>
      <c r="Q223" s="5">
        <v>767.678885724869</v>
      </c>
    </row>
    <row r="224">
      <c r="A224" s="5">
        <v>222.0</v>
      </c>
      <c r="B224" s="6">
        <v>44733.0</v>
      </c>
      <c r="C224" s="5">
        <v>778.613918149971</v>
      </c>
      <c r="D224" s="5">
        <v>646.302081269225</v>
      </c>
      <c r="E224" s="5">
        <v>897.168772421353</v>
      </c>
      <c r="F224" s="5">
        <v>778.613918149971</v>
      </c>
      <c r="G224" s="5">
        <v>778.613918149971</v>
      </c>
      <c r="H224" s="5">
        <v>-7.51997579391455</v>
      </c>
      <c r="I224" s="5">
        <v>-7.51997579391455</v>
      </c>
      <c r="J224" s="5">
        <v>-7.51997579391455</v>
      </c>
      <c r="K224" s="5">
        <v>-7.51997579391455</v>
      </c>
      <c r="L224" s="5">
        <v>-7.51997579391455</v>
      </c>
      <c r="M224" s="5">
        <v>-7.51997579391455</v>
      </c>
      <c r="N224" s="5">
        <v>0.0</v>
      </c>
      <c r="O224" s="5">
        <v>0.0</v>
      </c>
      <c r="P224" s="5">
        <v>0.0</v>
      </c>
      <c r="Q224" s="5">
        <v>771.093942356056</v>
      </c>
    </row>
    <row r="225">
      <c r="A225" s="5">
        <v>223.0</v>
      </c>
      <c r="B225" s="6">
        <v>44734.0</v>
      </c>
      <c r="C225" s="5">
        <v>777.1116286306</v>
      </c>
      <c r="D225" s="5">
        <v>660.481662444354</v>
      </c>
      <c r="E225" s="5">
        <v>890.111024416565</v>
      </c>
      <c r="F225" s="5">
        <v>777.1116286306</v>
      </c>
      <c r="G225" s="5">
        <v>777.1116286306</v>
      </c>
      <c r="H225" s="5">
        <v>-7.31785399692889</v>
      </c>
      <c r="I225" s="5">
        <v>-7.31785399692889</v>
      </c>
      <c r="J225" s="5">
        <v>-7.31785399692889</v>
      </c>
      <c r="K225" s="5">
        <v>-7.31785399692889</v>
      </c>
      <c r="L225" s="5">
        <v>-7.31785399692889</v>
      </c>
      <c r="M225" s="5">
        <v>-7.31785399692889</v>
      </c>
      <c r="N225" s="5">
        <v>0.0</v>
      </c>
      <c r="O225" s="5">
        <v>0.0</v>
      </c>
      <c r="P225" s="5">
        <v>0.0</v>
      </c>
      <c r="Q225" s="5">
        <v>769.793774633672</v>
      </c>
    </row>
    <row r="226">
      <c r="A226" s="5">
        <v>224.0</v>
      </c>
      <c r="B226" s="6">
        <v>44735.0</v>
      </c>
      <c r="C226" s="5">
        <v>775.60933911123</v>
      </c>
      <c r="D226" s="5">
        <v>637.496931013388</v>
      </c>
      <c r="E226" s="5">
        <v>880.172633012942</v>
      </c>
      <c r="F226" s="5">
        <v>775.60933911123</v>
      </c>
      <c r="G226" s="5">
        <v>775.60933911123</v>
      </c>
      <c r="H226" s="5">
        <v>-13.6689648999434</v>
      </c>
      <c r="I226" s="5">
        <v>-13.6689648999434</v>
      </c>
      <c r="J226" s="5">
        <v>-13.6689648999434</v>
      </c>
      <c r="K226" s="5">
        <v>-13.6689648999434</v>
      </c>
      <c r="L226" s="5">
        <v>-13.6689648999434</v>
      </c>
      <c r="M226" s="5">
        <v>-13.6689648999434</v>
      </c>
      <c r="N226" s="5">
        <v>0.0</v>
      </c>
      <c r="O226" s="5">
        <v>0.0</v>
      </c>
      <c r="P226" s="5">
        <v>0.0</v>
      </c>
      <c r="Q226" s="5">
        <v>761.940374211287</v>
      </c>
    </row>
    <row r="227">
      <c r="A227" s="5">
        <v>225.0</v>
      </c>
      <c r="B227" s="6">
        <v>44736.0</v>
      </c>
      <c r="C227" s="5">
        <v>774.107049591859</v>
      </c>
      <c r="D227" s="5">
        <v>642.529681226124</v>
      </c>
      <c r="E227" s="5">
        <v>874.245092058938</v>
      </c>
      <c r="F227" s="5">
        <v>774.107049591859</v>
      </c>
      <c r="G227" s="5">
        <v>774.107049591859</v>
      </c>
      <c r="H227" s="5">
        <v>-16.9441905025666</v>
      </c>
      <c r="I227" s="5">
        <v>-16.9441905025666</v>
      </c>
      <c r="J227" s="5">
        <v>-16.9441905025666</v>
      </c>
      <c r="K227" s="5">
        <v>-16.9441905025666</v>
      </c>
      <c r="L227" s="5">
        <v>-16.9441905025666</v>
      </c>
      <c r="M227" s="5">
        <v>-16.9441905025666</v>
      </c>
      <c r="N227" s="5">
        <v>0.0</v>
      </c>
      <c r="O227" s="5">
        <v>0.0</v>
      </c>
      <c r="P227" s="5">
        <v>0.0</v>
      </c>
      <c r="Q227" s="5">
        <v>757.162859089293</v>
      </c>
    </row>
    <row r="228">
      <c r="A228" s="5">
        <v>226.0</v>
      </c>
      <c r="B228" s="6">
        <v>44739.0</v>
      </c>
      <c r="C228" s="5">
        <v>769.600181033748</v>
      </c>
      <c r="D228" s="5">
        <v>652.249225875607</v>
      </c>
      <c r="E228" s="5">
        <v>898.272730698024</v>
      </c>
      <c r="F228" s="5">
        <v>769.600181033748</v>
      </c>
      <c r="G228" s="5">
        <v>769.600181033748</v>
      </c>
      <c r="H228" s="5">
        <v>0.450766341246006</v>
      </c>
      <c r="I228" s="5">
        <v>0.450766341246006</v>
      </c>
      <c r="J228" s="5">
        <v>0.450766341246006</v>
      </c>
      <c r="K228" s="5">
        <v>0.450766341246006</v>
      </c>
      <c r="L228" s="5">
        <v>0.450766341246006</v>
      </c>
      <c r="M228" s="5">
        <v>0.450766341246006</v>
      </c>
      <c r="N228" s="5">
        <v>0.0</v>
      </c>
      <c r="O228" s="5">
        <v>0.0</v>
      </c>
      <c r="P228" s="5">
        <v>0.0</v>
      </c>
      <c r="Q228" s="5">
        <v>770.050947374994</v>
      </c>
    </row>
    <row r="229">
      <c r="A229" s="5">
        <v>227.0</v>
      </c>
      <c r="B229" s="6">
        <v>44740.0</v>
      </c>
      <c r="C229" s="5">
        <v>768.097891514378</v>
      </c>
      <c r="D229" s="5">
        <v>648.189543017176</v>
      </c>
      <c r="E229" s="5">
        <v>892.303489913685</v>
      </c>
      <c r="F229" s="5">
        <v>768.097891514378</v>
      </c>
      <c r="G229" s="5">
        <v>768.097891514378</v>
      </c>
      <c r="H229" s="5">
        <v>-7.51997579393263</v>
      </c>
      <c r="I229" s="5">
        <v>-7.51997579393263</v>
      </c>
      <c r="J229" s="5">
        <v>-7.51997579393263</v>
      </c>
      <c r="K229" s="5">
        <v>-7.51997579393263</v>
      </c>
      <c r="L229" s="5">
        <v>-7.51997579393263</v>
      </c>
      <c r="M229" s="5">
        <v>-7.51997579393263</v>
      </c>
      <c r="N229" s="5">
        <v>0.0</v>
      </c>
      <c r="O229" s="5">
        <v>0.0</v>
      </c>
      <c r="P229" s="5">
        <v>0.0</v>
      </c>
      <c r="Q229" s="5">
        <v>760.577915720445</v>
      </c>
    </row>
    <row r="230">
      <c r="A230" s="5">
        <v>228.0</v>
      </c>
      <c r="B230" s="6">
        <v>44741.0</v>
      </c>
      <c r="C230" s="5">
        <v>766.595601995007</v>
      </c>
      <c r="D230" s="5">
        <v>630.572040817774</v>
      </c>
      <c r="E230" s="5">
        <v>886.226137324534</v>
      </c>
      <c r="F230" s="5">
        <v>766.595601995007</v>
      </c>
      <c r="G230" s="5">
        <v>766.595601995007</v>
      </c>
      <c r="H230" s="5">
        <v>-7.31785399696031</v>
      </c>
      <c r="I230" s="5">
        <v>-7.31785399696031</v>
      </c>
      <c r="J230" s="5">
        <v>-7.31785399696031</v>
      </c>
      <c r="K230" s="5">
        <v>-7.31785399696031</v>
      </c>
      <c r="L230" s="5">
        <v>-7.31785399696031</v>
      </c>
      <c r="M230" s="5">
        <v>-7.31785399696031</v>
      </c>
      <c r="N230" s="5">
        <v>0.0</v>
      </c>
      <c r="O230" s="5">
        <v>0.0</v>
      </c>
      <c r="P230" s="5">
        <v>0.0</v>
      </c>
      <c r="Q230" s="5">
        <v>759.277747998047</v>
      </c>
    </row>
    <row r="231">
      <c r="A231" s="5">
        <v>229.0</v>
      </c>
      <c r="B231" s="6">
        <v>44742.0</v>
      </c>
      <c r="C231" s="5">
        <v>765.093312475637</v>
      </c>
      <c r="D231" s="5">
        <v>625.128799751924</v>
      </c>
      <c r="E231" s="5">
        <v>867.609164932102</v>
      </c>
      <c r="F231" s="5">
        <v>765.093312475637</v>
      </c>
      <c r="G231" s="5">
        <v>765.093312475637</v>
      </c>
      <c r="H231" s="5">
        <v>-13.6689648998997</v>
      </c>
      <c r="I231" s="5">
        <v>-13.6689648998997</v>
      </c>
      <c r="J231" s="5">
        <v>-13.6689648998997</v>
      </c>
      <c r="K231" s="5">
        <v>-13.6689648998997</v>
      </c>
      <c r="L231" s="5">
        <v>-13.6689648998997</v>
      </c>
      <c r="M231" s="5">
        <v>-13.6689648998997</v>
      </c>
      <c r="N231" s="5">
        <v>0.0</v>
      </c>
      <c r="O231" s="5">
        <v>0.0</v>
      </c>
      <c r="P231" s="5">
        <v>0.0</v>
      </c>
      <c r="Q231" s="5">
        <v>751.424347575737</v>
      </c>
    </row>
    <row r="232">
      <c r="A232" s="5">
        <v>230.0</v>
      </c>
      <c r="B232" s="6">
        <v>44743.0</v>
      </c>
      <c r="C232" s="5">
        <v>763.591022956266</v>
      </c>
      <c r="D232" s="5">
        <v>624.049209034738</v>
      </c>
      <c r="E232" s="5">
        <v>869.474296317485</v>
      </c>
      <c r="F232" s="5">
        <v>763.591022956266</v>
      </c>
      <c r="G232" s="5">
        <v>763.591022956266</v>
      </c>
      <c r="H232" s="5">
        <v>-16.9441905025492</v>
      </c>
      <c r="I232" s="5">
        <v>-16.9441905025492</v>
      </c>
      <c r="J232" s="5">
        <v>-16.9441905025492</v>
      </c>
      <c r="K232" s="5">
        <v>-16.9441905025492</v>
      </c>
      <c r="L232" s="5">
        <v>-16.9441905025492</v>
      </c>
      <c r="M232" s="5">
        <v>-16.9441905025492</v>
      </c>
      <c r="N232" s="5">
        <v>0.0</v>
      </c>
      <c r="O232" s="5">
        <v>0.0</v>
      </c>
      <c r="P232" s="5">
        <v>0.0</v>
      </c>
      <c r="Q232" s="5">
        <v>746.646832453717</v>
      </c>
    </row>
    <row r="233">
      <c r="A233" s="5">
        <v>231.0</v>
      </c>
      <c r="B233" s="6">
        <v>44747.0</v>
      </c>
      <c r="C233" s="5">
        <v>757.581864878784</v>
      </c>
      <c r="D233" s="5">
        <v>625.037027460954</v>
      </c>
      <c r="E233" s="5">
        <v>870.538847329428</v>
      </c>
      <c r="F233" s="5">
        <v>757.581864878784</v>
      </c>
      <c r="G233" s="5">
        <v>757.581864878784</v>
      </c>
      <c r="H233" s="5">
        <v>-7.51997579389438</v>
      </c>
      <c r="I233" s="5">
        <v>-7.51997579389438</v>
      </c>
      <c r="J233" s="5">
        <v>-7.51997579389438</v>
      </c>
      <c r="K233" s="5">
        <v>-7.51997579389438</v>
      </c>
      <c r="L233" s="5">
        <v>-7.51997579389438</v>
      </c>
      <c r="M233" s="5">
        <v>-7.51997579389438</v>
      </c>
      <c r="N233" s="5">
        <v>0.0</v>
      </c>
      <c r="O233" s="5">
        <v>0.0</v>
      </c>
      <c r="P233" s="5">
        <v>0.0</v>
      </c>
      <c r="Q233" s="5">
        <v>750.06188908489</v>
      </c>
    </row>
    <row r="234">
      <c r="A234" s="5">
        <v>232.0</v>
      </c>
      <c r="B234" s="6">
        <v>44748.0</v>
      </c>
      <c r="C234" s="5">
        <v>756.079575359414</v>
      </c>
      <c r="D234" s="5">
        <v>624.826132929182</v>
      </c>
      <c r="E234" s="5">
        <v>865.329361900187</v>
      </c>
      <c r="F234" s="5">
        <v>756.079575359414</v>
      </c>
      <c r="G234" s="5">
        <v>756.079575359414</v>
      </c>
      <c r="H234" s="5">
        <v>-7.31785399694628</v>
      </c>
      <c r="I234" s="5">
        <v>-7.31785399694628</v>
      </c>
      <c r="J234" s="5">
        <v>-7.31785399694628</v>
      </c>
      <c r="K234" s="5">
        <v>-7.31785399694628</v>
      </c>
      <c r="L234" s="5">
        <v>-7.31785399694628</v>
      </c>
      <c r="M234" s="5">
        <v>-7.31785399694628</v>
      </c>
      <c r="N234" s="5">
        <v>0.0</v>
      </c>
      <c r="O234" s="5">
        <v>0.0</v>
      </c>
      <c r="P234" s="5">
        <v>0.0</v>
      </c>
      <c r="Q234" s="5">
        <v>748.761721362467</v>
      </c>
    </row>
    <row r="235">
      <c r="A235" s="5">
        <v>233.0</v>
      </c>
      <c r="B235" s="6">
        <v>44749.0</v>
      </c>
      <c r="C235" s="5">
        <v>754.577285840043</v>
      </c>
      <c r="D235" s="5">
        <v>627.028133200878</v>
      </c>
      <c r="E235" s="5">
        <v>861.495847920494</v>
      </c>
      <c r="F235" s="5">
        <v>754.577285840043</v>
      </c>
      <c r="G235" s="5">
        <v>754.577285840043</v>
      </c>
      <c r="H235" s="5">
        <v>-13.6689648999186</v>
      </c>
      <c r="I235" s="5">
        <v>-13.6689648999186</v>
      </c>
      <c r="J235" s="5">
        <v>-13.6689648999186</v>
      </c>
      <c r="K235" s="5">
        <v>-13.6689648999186</v>
      </c>
      <c r="L235" s="5">
        <v>-13.6689648999186</v>
      </c>
      <c r="M235" s="5">
        <v>-13.6689648999186</v>
      </c>
      <c r="N235" s="5">
        <v>0.0</v>
      </c>
      <c r="O235" s="5">
        <v>0.0</v>
      </c>
      <c r="P235" s="5">
        <v>0.0</v>
      </c>
      <c r="Q235" s="5">
        <v>740.908320940125</v>
      </c>
    </row>
    <row r="236">
      <c r="A236" s="5">
        <v>234.0</v>
      </c>
      <c r="B236" s="6">
        <v>44750.0</v>
      </c>
      <c r="C236" s="5">
        <v>753.074996320673</v>
      </c>
      <c r="D236" s="5">
        <v>615.898812925758</v>
      </c>
      <c r="E236" s="5">
        <v>866.738391328843</v>
      </c>
      <c r="F236" s="5">
        <v>753.074996320673</v>
      </c>
      <c r="G236" s="5">
        <v>753.074996320673</v>
      </c>
      <c r="H236" s="5">
        <v>-16.9441905025317</v>
      </c>
      <c r="I236" s="5">
        <v>-16.9441905025317</v>
      </c>
      <c r="J236" s="5">
        <v>-16.9441905025317</v>
      </c>
      <c r="K236" s="5">
        <v>-16.9441905025317</v>
      </c>
      <c r="L236" s="5">
        <v>-16.9441905025317</v>
      </c>
      <c r="M236" s="5">
        <v>-16.9441905025317</v>
      </c>
      <c r="N236" s="5">
        <v>0.0</v>
      </c>
      <c r="O236" s="5">
        <v>0.0</v>
      </c>
      <c r="P236" s="5">
        <v>0.0</v>
      </c>
      <c r="Q236" s="5">
        <v>736.130805818141</v>
      </c>
    </row>
    <row r="237">
      <c r="A237" s="5">
        <v>235.0</v>
      </c>
      <c r="B237" s="6">
        <v>44753.0</v>
      </c>
      <c r="C237" s="5">
        <v>748.568127762561</v>
      </c>
      <c r="D237" s="5">
        <v>623.597232822541</v>
      </c>
      <c r="E237" s="5">
        <v>871.23334217988</v>
      </c>
      <c r="F237" s="5">
        <v>748.568127762561</v>
      </c>
      <c r="G237" s="5">
        <v>748.568127762561</v>
      </c>
      <c r="H237" s="5">
        <v>0.450766341320119</v>
      </c>
      <c r="I237" s="5">
        <v>0.450766341320119</v>
      </c>
      <c r="J237" s="5">
        <v>0.450766341320119</v>
      </c>
      <c r="K237" s="5">
        <v>0.450766341320119</v>
      </c>
      <c r="L237" s="5">
        <v>0.450766341320119</v>
      </c>
      <c r="M237" s="5">
        <v>0.450766341320119</v>
      </c>
      <c r="N237" s="5">
        <v>0.0</v>
      </c>
      <c r="O237" s="5">
        <v>0.0</v>
      </c>
      <c r="P237" s="5">
        <v>0.0</v>
      </c>
      <c r="Q237" s="5">
        <v>749.018894103881</v>
      </c>
    </row>
    <row r="238">
      <c r="A238" s="5">
        <v>236.0</v>
      </c>
      <c r="B238" s="6">
        <v>44754.0</v>
      </c>
      <c r="C238" s="5">
        <v>747.065838243191</v>
      </c>
      <c r="D238" s="5">
        <v>614.103693766726</v>
      </c>
      <c r="E238" s="5">
        <v>853.046099079425</v>
      </c>
      <c r="F238" s="5">
        <v>747.065838243191</v>
      </c>
      <c r="G238" s="5">
        <v>747.065838243191</v>
      </c>
      <c r="H238" s="5">
        <v>-7.51997579391246</v>
      </c>
      <c r="I238" s="5">
        <v>-7.51997579391246</v>
      </c>
      <c r="J238" s="5">
        <v>-7.51997579391246</v>
      </c>
      <c r="K238" s="5">
        <v>-7.51997579391246</v>
      </c>
      <c r="L238" s="5">
        <v>-7.51997579391246</v>
      </c>
      <c r="M238" s="5">
        <v>-7.51997579391246</v>
      </c>
      <c r="N238" s="5">
        <v>0.0</v>
      </c>
      <c r="O238" s="5">
        <v>0.0</v>
      </c>
      <c r="P238" s="5">
        <v>0.0</v>
      </c>
      <c r="Q238" s="5">
        <v>739.545862449279</v>
      </c>
    </row>
    <row r="239">
      <c r="A239" s="5">
        <v>237.0</v>
      </c>
      <c r="B239" s="6">
        <v>44755.0</v>
      </c>
      <c r="C239" s="5">
        <v>745.563548723821</v>
      </c>
      <c r="D239" s="5">
        <v>602.504125075195</v>
      </c>
      <c r="E239" s="5">
        <v>856.508699265261</v>
      </c>
      <c r="F239" s="5">
        <v>745.563548723821</v>
      </c>
      <c r="G239" s="5">
        <v>745.563548723821</v>
      </c>
      <c r="H239" s="5">
        <v>-7.31785399695497</v>
      </c>
      <c r="I239" s="5">
        <v>-7.31785399695497</v>
      </c>
      <c r="J239" s="5">
        <v>-7.31785399695497</v>
      </c>
      <c r="K239" s="5">
        <v>-7.31785399695497</v>
      </c>
      <c r="L239" s="5">
        <v>-7.31785399695497</v>
      </c>
      <c r="M239" s="5">
        <v>-7.31785399695497</v>
      </c>
      <c r="N239" s="5">
        <v>0.0</v>
      </c>
      <c r="O239" s="5">
        <v>0.0</v>
      </c>
      <c r="P239" s="5">
        <v>0.0</v>
      </c>
      <c r="Q239" s="5">
        <v>738.245694726866</v>
      </c>
    </row>
    <row r="240">
      <c r="A240" s="5">
        <v>238.0</v>
      </c>
      <c r="B240" s="6">
        <v>44756.0</v>
      </c>
      <c r="C240" s="5">
        <v>744.06125920445</v>
      </c>
      <c r="D240" s="5">
        <v>609.717357379095</v>
      </c>
      <c r="E240" s="5">
        <v>848.809955137534</v>
      </c>
      <c r="F240" s="5">
        <v>744.06125920445</v>
      </c>
      <c r="G240" s="5">
        <v>744.06125920445</v>
      </c>
      <c r="H240" s="5">
        <v>-13.668964899912</v>
      </c>
      <c r="I240" s="5">
        <v>-13.668964899912</v>
      </c>
      <c r="J240" s="5">
        <v>-13.668964899912</v>
      </c>
      <c r="K240" s="5">
        <v>-13.668964899912</v>
      </c>
      <c r="L240" s="5">
        <v>-13.668964899912</v>
      </c>
      <c r="M240" s="5">
        <v>-13.668964899912</v>
      </c>
      <c r="N240" s="5">
        <v>0.0</v>
      </c>
      <c r="O240" s="5">
        <v>0.0</v>
      </c>
      <c r="P240" s="5">
        <v>0.0</v>
      </c>
      <c r="Q240" s="5">
        <v>730.392294304538</v>
      </c>
    </row>
    <row r="241">
      <c r="A241" s="5">
        <v>239.0</v>
      </c>
      <c r="B241" s="6">
        <v>44757.0</v>
      </c>
      <c r="C241" s="5">
        <v>742.558969685079</v>
      </c>
      <c r="D241" s="5">
        <v>596.435491012023</v>
      </c>
      <c r="E241" s="5">
        <v>853.591520796261</v>
      </c>
      <c r="F241" s="5">
        <v>742.558969685079</v>
      </c>
      <c r="G241" s="5">
        <v>742.558969685079</v>
      </c>
      <c r="H241" s="5">
        <v>-16.9441905025139</v>
      </c>
      <c r="I241" s="5">
        <v>-16.9441905025139</v>
      </c>
      <c r="J241" s="5">
        <v>-16.9441905025139</v>
      </c>
      <c r="K241" s="5">
        <v>-16.9441905025139</v>
      </c>
      <c r="L241" s="5">
        <v>-16.9441905025139</v>
      </c>
      <c r="M241" s="5">
        <v>-16.9441905025139</v>
      </c>
      <c r="N241" s="5">
        <v>0.0</v>
      </c>
      <c r="O241" s="5">
        <v>0.0</v>
      </c>
      <c r="P241" s="5">
        <v>0.0</v>
      </c>
      <c r="Q241" s="5">
        <v>725.614779182565</v>
      </c>
    </row>
    <row r="242">
      <c r="A242" s="5">
        <v>240.0</v>
      </c>
      <c r="B242" s="6">
        <v>44760.0</v>
      </c>
      <c r="C242" s="5">
        <v>738.052101126968</v>
      </c>
      <c r="D242" s="5">
        <v>612.243206320494</v>
      </c>
      <c r="E242" s="5">
        <v>867.070630650059</v>
      </c>
      <c r="F242" s="5">
        <v>738.052101126968</v>
      </c>
      <c r="G242" s="5">
        <v>738.052101126968</v>
      </c>
      <c r="H242" s="5">
        <v>0.450766341296964</v>
      </c>
      <c r="I242" s="5">
        <v>0.450766341296964</v>
      </c>
      <c r="J242" s="5">
        <v>0.450766341296964</v>
      </c>
      <c r="K242" s="5">
        <v>0.450766341296964</v>
      </c>
      <c r="L242" s="5">
        <v>0.450766341296964</v>
      </c>
      <c r="M242" s="5">
        <v>0.450766341296964</v>
      </c>
      <c r="N242" s="5">
        <v>0.0</v>
      </c>
      <c r="O242" s="5">
        <v>0.0</v>
      </c>
      <c r="P242" s="5">
        <v>0.0</v>
      </c>
      <c r="Q242" s="5">
        <v>738.502867468265</v>
      </c>
    </row>
    <row r="243">
      <c r="A243" s="5">
        <v>241.0</v>
      </c>
      <c r="B243" s="6">
        <v>44761.0</v>
      </c>
      <c r="C243" s="5">
        <v>736.549811607597</v>
      </c>
      <c r="D243" s="5">
        <v>604.547874094217</v>
      </c>
      <c r="E243" s="5">
        <v>853.319080847803</v>
      </c>
      <c r="F243" s="5">
        <v>736.549811607597</v>
      </c>
      <c r="G243" s="5">
        <v>736.549811607597</v>
      </c>
      <c r="H243" s="5">
        <v>-7.51997579392261</v>
      </c>
      <c r="I243" s="5">
        <v>-7.51997579392261</v>
      </c>
      <c r="J243" s="5">
        <v>-7.51997579392261</v>
      </c>
      <c r="K243" s="5">
        <v>-7.51997579392261</v>
      </c>
      <c r="L243" s="5">
        <v>-7.51997579392261</v>
      </c>
      <c r="M243" s="5">
        <v>-7.51997579392261</v>
      </c>
      <c r="N243" s="5">
        <v>0.0</v>
      </c>
      <c r="O243" s="5">
        <v>0.0</v>
      </c>
      <c r="P243" s="5">
        <v>0.0</v>
      </c>
      <c r="Q243" s="5">
        <v>729.029835813675</v>
      </c>
    </row>
    <row r="244">
      <c r="A244" s="5">
        <v>242.0</v>
      </c>
      <c r="B244" s="6">
        <v>44762.0</v>
      </c>
      <c r="C244" s="5">
        <v>735.047522088227</v>
      </c>
      <c r="D244" s="5">
        <v>606.997557762574</v>
      </c>
      <c r="E244" s="5">
        <v>849.711961875449</v>
      </c>
      <c r="F244" s="5">
        <v>735.047522088227</v>
      </c>
      <c r="G244" s="5">
        <v>735.047522088227</v>
      </c>
      <c r="H244" s="5">
        <v>-7.31785399696367</v>
      </c>
      <c r="I244" s="5">
        <v>-7.31785399696367</v>
      </c>
      <c r="J244" s="5">
        <v>-7.31785399696367</v>
      </c>
      <c r="K244" s="5">
        <v>-7.31785399696367</v>
      </c>
      <c r="L244" s="5">
        <v>-7.31785399696367</v>
      </c>
      <c r="M244" s="5">
        <v>-7.31785399696367</v>
      </c>
      <c r="N244" s="5">
        <v>0.0</v>
      </c>
      <c r="O244" s="5">
        <v>0.0</v>
      </c>
      <c r="P244" s="5">
        <v>0.0</v>
      </c>
      <c r="Q244" s="5">
        <v>727.729668091263</v>
      </c>
    </row>
    <row r="245">
      <c r="A245" s="5">
        <v>243.0</v>
      </c>
      <c r="B245" s="6">
        <v>44763.0</v>
      </c>
      <c r="C245" s="5">
        <v>733.545232568857</v>
      </c>
      <c r="D245" s="5">
        <v>602.9384000796</v>
      </c>
      <c r="E245" s="5">
        <v>842.759118702513</v>
      </c>
      <c r="F245" s="5">
        <v>733.545232568857</v>
      </c>
      <c r="G245" s="5">
        <v>733.545232568857</v>
      </c>
      <c r="H245" s="5">
        <v>-13.6689648999309</v>
      </c>
      <c r="I245" s="5">
        <v>-13.6689648999309</v>
      </c>
      <c r="J245" s="5">
        <v>-13.6689648999309</v>
      </c>
      <c r="K245" s="5">
        <v>-13.6689648999309</v>
      </c>
      <c r="L245" s="5">
        <v>-13.6689648999309</v>
      </c>
      <c r="M245" s="5">
        <v>-13.6689648999309</v>
      </c>
      <c r="N245" s="5">
        <v>0.0</v>
      </c>
      <c r="O245" s="5">
        <v>0.0</v>
      </c>
      <c r="P245" s="5">
        <v>0.0</v>
      </c>
      <c r="Q245" s="5">
        <v>719.876267668926</v>
      </c>
    </row>
    <row r="246">
      <c r="A246" s="5">
        <v>244.0</v>
      </c>
      <c r="B246" s="6">
        <v>44764.0</v>
      </c>
      <c r="C246" s="5">
        <v>732.042943049486</v>
      </c>
      <c r="D246" s="5">
        <v>594.108242685902</v>
      </c>
      <c r="E246" s="5">
        <v>836.140409197113</v>
      </c>
      <c r="F246" s="5">
        <v>732.042943049486</v>
      </c>
      <c r="G246" s="5">
        <v>732.042943049486</v>
      </c>
      <c r="H246" s="5">
        <v>-16.9441905025934</v>
      </c>
      <c r="I246" s="5">
        <v>-16.9441905025934</v>
      </c>
      <c r="J246" s="5">
        <v>-16.9441905025934</v>
      </c>
      <c r="K246" s="5">
        <v>-16.9441905025934</v>
      </c>
      <c r="L246" s="5">
        <v>-16.9441905025934</v>
      </c>
      <c r="M246" s="5">
        <v>-16.9441905025934</v>
      </c>
      <c r="N246" s="5">
        <v>0.0</v>
      </c>
      <c r="O246" s="5">
        <v>0.0</v>
      </c>
      <c r="P246" s="5">
        <v>0.0</v>
      </c>
      <c r="Q246" s="5">
        <v>715.098752546893</v>
      </c>
    </row>
    <row r="247">
      <c r="A247" s="5">
        <v>245.0</v>
      </c>
      <c r="B247" s="6">
        <v>44767.0</v>
      </c>
      <c r="C247" s="5">
        <v>727.536074491375</v>
      </c>
      <c r="D247" s="5">
        <v>603.899437121927</v>
      </c>
      <c r="E247" s="5">
        <v>853.355099680382</v>
      </c>
      <c r="F247" s="5">
        <v>727.536074491375</v>
      </c>
      <c r="G247" s="5">
        <v>727.536074491375</v>
      </c>
      <c r="H247" s="5">
        <v>0.450766341273804</v>
      </c>
      <c r="I247" s="5">
        <v>0.450766341273804</v>
      </c>
      <c r="J247" s="5">
        <v>0.450766341273804</v>
      </c>
      <c r="K247" s="5">
        <v>0.450766341273804</v>
      </c>
      <c r="L247" s="5">
        <v>0.450766341273804</v>
      </c>
      <c r="M247" s="5">
        <v>0.450766341273804</v>
      </c>
      <c r="N247" s="5">
        <v>0.0</v>
      </c>
      <c r="O247" s="5">
        <v>0.0</v>
      </c>
      <c r="P247" s="5">
        <v>0.0</v>
      </c>
      <c r="Q247" s="5">
        <v>727.986840832649</v>
      </c>
    </row>
    <row r="248">
      <c r="A248" s="5">
        <v>246.0</v>
      </c>
      <c r="B248" s="6">
        <v>44768.0</v>
      </c>
      <c r="C248" s="5">
        <v>726.033784972004</v>
      </c>
      <c r="D248" s="5">
        <v>593.65423058468</v>
      </c>
      <c r="E248" s="5">
        <v>853.812916962406</v>
      </c>
      <c r="F248" s="5">
        <v>726.033784972004</v>
      </c>
      <c r="G248" s="5">
        <v>726.033784972004</v>
      </c>
      <c r="H248" s="5">
        <v>-7.51997579394069</v>
      </c>
      <c r="I248" s="5">
        <v>-7.51997579394069</v>
      </c>
      <c r="J248" s="5">
        <v>-7.51997579394069</v>
      </c>
      <c r="K248" s="5">
        <v>-7.51997579394069</v>
      </c>
      <c r="L248" s="5">
        <v>-7.51997579394069</v>
      </c>
      <c r="M248" s="5">
        <v>-7.51997579394069</v>
      </c>
      <c r="N248" s="5">
        <v>0.0</v>
      </c>
      <c r="O248" s="5">
        <v>0.0</v>
      </c>
      <c r="P248" s="5">
        <v>0.0</v>
      </c>
      <c r="Q248" s="5">
        <v>718.513809178063</v>
      </c>
    </row>
    <row r="249">
      <c r="A249" s="5">
        <v>247.0</v>
      </c>
      <c r="B249" s="6">
        <v>44769.0</v>
      </c>
      <c r="C249" s="5">
        <v>724.531495452634</v>
      </c>
      <c r="D249" s="5">
        <v>595.313799984532</v>
      </c>
      <c r="E249" s="5">
        <v>832.197697836168</v>
      </c>
      <c r="F249" s="5">
        <v>724.531495452634</v>
      </c>
      <c r="G249" s="5">
        <v>724.531495452634</v>
      </c>
      <c r="H249" s="5">
        <v>-7.31785399695297</v>
      </c>
      <c r="I249" s="5">
        <v>-7.31785399695297</v>
      </c>
      <c r="J249" s="5">
        <v>-7.31785399695297</v>
      </c>
      <c r="K249" s="5">
        <v>-7.31785399695297</v>
      </c>
      <c r="L249" s="5">
        <v>-7.31785399695297</v>
      </c>
      <c r="M249" s="5">
        <v>-7.31785399695297</v>
      </c>
      <c r="N249" s="5">
        <v>0.0</v>
      </c>
      <c r="O249" s="5">
        <v>0.0</v>
      </c>
      <c r="P249" s="5">
        <v>0.0</v>
      </c>
      <c r="Q249" s="5">
        <v>717.213641455681</v>
      </c>
    </row>
    <row r="250">
      <c r="A250" s="5">
        <v>248.0</v>
      </c>
      <c r="B250" s="6">
        <v>44770.0</v>
      </c>
      <c r="C250" s="5">
        <v>723.029205933263</v>
      </c>
      <c r="D250" s="5">
        <v>583.309809093678</v>
      </c>
      <c r="E250" s="5">
        <v>826.69210864098</v>
      </c>
      <c r="F250" s="5">
        <v>723.029205933263</v>
      </c>
      <c r="G250" s="5">
        <v>723.029205933263</v>
      </c>
      <c r="H250" s="5">
        <v>-13.6689648999498</v>
      </c>
      <c r="I250" s="5">
        <v>-13.6689648999498</v>
      </c>
      <c r="J250" s="5">
        <v>-13.6689648999498</v>
      </c>
      <c r="K250" s="5">
        <v>-13.6689648999498</v>
      </c>
      <c r="L250" s="5">
        <v>-13.6689648999498</v>
      </c>
      <c r="M250" s="5">
        <v>-13.6689648999498</v>
      </c>
      <c r="N250" s="5">
        <v>0.0</v>
      </c>
      <c r="O250" s="5">
        <v>0.0</v>
      </c>
      <c r="P250" s="5">
        <v>0.0</v>
      </c>
      <c r="Q250" s="5">
        <v>709.360241033313</v>
      </c>
    </row>
    <row r="251">
      <c r="A251" s="5">
        <v>249.0</v>
      </c>
      <c r="B251" s="6">
        <v>44771.0</v>
      </c>
      <c r="C251" s="5">
        <v>721.526916413893</v>
      </c>
      <c r="D251" s="5">
        <v>581.208010099254</v>
      </c>
      <c r="E251" s="5">
        <v>823.746778203709</v>
      </c>
      <c r="F251" s="5">
        <v>721.526916413893</v>
      </c>
      <c r="G251" s="5">
        <v>721.526916413893</v>
      </c>
      <c r="H251" s="5">
        <v>-16.9441905025756</v>
      </c>
      <c r="I251" s="5">
        <v>-16.9441905025756</v>
      </c>
      <c r="J251" s="5">
        <v>-16.9441905025756</v>
      </c>
      <c r="K251" s="5">
        <v>-16.9441905025756</v>
      </c>
      <c r="L251" s="5">
        <v>-16.9441905025756</v>
      </c>
      <c r="M251" s="5">
        <v>-16.9441905025756</v>
      </c>
      <c r="N251" s="5">
        <v>0.0</v>
      </c>
      <c r="O251" s="5">
        <v>0.0</v>
      </c>
      <c r="P251" s="5">
        <v>0.0</v>
      </c>
      <c r="Q251" s="5">
        <v>704.582725911317</v>
      </c>
    </row>
    <row r="252">
      <c r="A252" s="5">
        <v>250.0</v>
      </c>
      <c r="B252" s="6">
        <v>44774.0</v>
      </c>
      <c r="C252" s="5">
        <v>717.020047855781</v>
      </c>
      <c r="D252" s="5">
        <v>597.612127699421</v>
      </c>
      <c r="E252" s="5">
        <v>838.491141497466</v>
      </c>
      <c r="F252" s="5">
        <v>717.020047855781</v>
      </c>
      <c r="G252" s="5">
        <v>717.020047855781</v>
      </c>
      <c r="H252" s="5">
        <v>0.45076634127867</v>
      </c>
      <c r="I252" s="5">
        <v>0.45076634127867</v>
      </c>
      <c r="J252" s="5">
        <v>0.45076634127867</v>
      </c>
      <c r="K252" s="5">
        <v>0.45076634127867</v>
      </c>
      <c r="L252" s="5">
        <v>0.45076634127867</v>
      </c>
      <c r="M252" s="5">
        <v>0.45076634127867</v>
      </c>
      <c r="N252" s="5">
        <v>0.0</v>
      </c>
      <c r="O252" s="5">
        <v>0.0</v>
      </c>
      <c r="P252" s="5">
        <v>0.0</v>
      </c>
      <c r="Q252" s="5">
        <v>717.47081419706</v>
      </c>
    </row>
    <row r="253">
      <c r="A253" s="5">
        <v>251.0</v>
      </c>
      <c r="B253" s="6">
        <v>44775.0</v>
      </c>
      <c r="C253" s="5">
        <v>715.517758336411</v>
      </c>
      <c r="D253" s="5">
        <v>590.294915827532</v>
      </c>
      <c r="E253" s="5">
        <v>817.171341634495</v>
      </c>
      <c r="F253" s="5">
        <v>715.517758336411</v>
      </c>
      <c r="G253" s="5">
        <v>715.517758336411</v>
      </c>
      <c r="H253" s="5">
        <v>-7.51997579390244</v>
      </c>
      <c r="I253" s="5">
        <v>-7.51997579390244</v>
      </c>
      <c r="J253" s="5">
        <v>-7.51997579390244</v>
      </c>
      <c r="K253" s="5">
        <v>-7.51997579390244</v>
      </c>
      <c r="L253" s="5">
        <v>-7.51997579390244</v>
      </c>
      <c r="M253" s="5">
        <v>-7.51997579390244</v>
      </c>
      <c r="N253" s="5">
        <v>0.0</v>
      </c>
      <c r="O253" s="5">
        <v>0.0</v>
      </c>
      <c r="P253" s="5">
        <v>0.0</v>
      </c>
      <c r="Q253" s="5">
        <v>707.997782542508</v>
      </c>
    </row>
    <row r="254">
      <c r="A254" s="5">
        <v>252.0</v>
      </c>
      <c r="B254" s="6">
        <v>44776.0</v>
      </c>
      <c r="C254" s="5">
        <v>714.01546881704</v>
      </c>
      <c r="D254" s="5">
        <v>583.185553427503</v>
      </c>
      <c r="E254" s="5">
        <v>827.336264769763</v>
      </c>
      <c r="F254" s="5">
        <v>714.01546881704</v>
      </c>
      <c r="G254" s="5">
        <v>714.01546881704</v>
      </c>
      <c r="H254" s="5">
        <v>-7.31785399693894</v>
      </c>
      <c r="I254" s="5">
        <v>-7.31785399693894</v>
      </c>
      <c r="J254" s="5">
        <v>-7.31785399693894</v>
      </c>
      <c r="K254" s="5">
        <v>-7.31785399693894</v>
      </c>
      <c r="L254" s="5">
        <v>-7.31785399693894</v>
      </c>
      <c r="M254" s="5">
        <v>-7.31785399693894</v>
      </c>
      <c r="N254" s="5">
        <v>0.0</v>
      </c>
      <c r="O254" s="5">
        <v>0.0</v>
      </c>
      <c r="P254" s="5">
        <v>0.0</v>
      </c>
      <c r="Q254" s="5">
        <v>706.697614820101</v>
      </c>
    </row>
    <row r="255">
      <c r="A255" s="5">
        <v>253.0</v>
      </c>
      <c r="B255" s="6">
        <v>44777.0</v>
      </c>
      <c r="C255" s="5">
        <v>712.51317929767</v>
      </c>
      <c r="D255" s="5">
        <v>570.111404349766</v>
      </c>
      <c r="E255" s="5">
        <v>821.061706750137</v>
      </c>
      <c r="F255" s="5">
        <v>712.51317929767</v>
      </c>
      <c r="G255" s="5">
        <v>712.51317929767</v>
      </c>
      <c r="H255" s="5">
        <v>-13.6689648999432</v>
      </c>
      <c r="I255" s="5">
        <v>-13.6689648999432</v>
      </c>
      <c r="J255" s="5">
        <v>-13.6689648999432</v>
      </c>
      <c r="K255" s="5">
        <v>-13.6689648999432</v>
      </c>
      <c r="L255" s="5">
        <v>-13.6689648999432</v>
      </c>
      <c r="M255" s="5">
        <v>-13.6689648999432</v>
      </c>
      <c r="N255" s="5">
        <v>0.0</v>
      </c>
      <c r="O255" s="5">
        <v>0.0</v>
      </c>
      <c r="P255" s="5">
        <v>0.0</v>
      </c>
      <c r="Q255" s="5">
        <v>698.844214397726</v>
      </c>
    </row>
    <row r="256">
      <c r="A256" s="5">
        <v>254.0</v>
      </c>
      <c r="B256" s="6">
        <v>44778.0</v>
      </c>
      <c r="C256" s="5">
        <v>711.010889778299</v>
      </c>
      <c r="D256" s="5">
        <v>572.413052404171</v>
      </c>
      <c r="E256" s="5">
        <v>820.19795000775</v>
      </c>
      <c r="F256" s="5">
        <v>711.010889778299</v>
      </c>
      <c r="G256" s="5">
        <v>711.010889778299</v>
      </c>
      <c r="H256" s="5">
        <v>-16.9441905025581</v>
      </c>
      <c r="I256" s="5">
        <v>-16.9441905025581</v>
      </c>
      <c r="J256" s="5">
        <v>-16.9441905025581</v>
      </c>
      <c r="K256" s="5">
        <v>-16.9441905025581</v>
      </c>
      <c r="L256" s="5">
        <v>-16.9441905025581</v>
      </c>
      <c r="M256" s="5">
        <v>-16.9441905025581</v>
      </c>
      <c r="N256" s="5">
        <v>0.0</v>
      </c>
      <c r="O256" s="5">
        <v>0.0</v>
      </c>
      <c r="P256" s="5">
        <v>0.0</v>
      </c>
      <c r="Q256" s="5">
        <v>694.066699275741</v>
      </c>
    </row>
    <row r="257">
      <c r="A257" s="5">
        <v>255.0</v>
      </c>
      <c r="B257" s="6">
        <v>44779.0</v>
      </c>
      <c r="C257" s="5">
        <v>709.508600258929</v>
      </c>
      <c r="D257" s="5">
        <v>608.331379807452</v>
      </c>
      <c r="E257" s="5">
        <v>856.15766769412</v>
      </c>
      <c r="F257" s="5">
        <v>709.461196649122</v>
      </c>
      <c r="G257" s="5">
        <v>709.547096635595</v>
      </c>
      <c r="H257" s="5">
        <v>22.500109449828</v>
      </c>
      <c r="I257" s="5">
        <v>22.500109449828</v>
      </c>
      <c r="J257" s="5">
        <v>22.500109449828</v>
      </c>
      <c r="K257" s="5">
        <v>22.500109449828</v>
      </c>
      <c r="L257" s="5">
        <v>22.500109449828</v>
      </c>
      <c r="M257" s="5">
        <v>22.500109449828</v>
      </c>
      <c r="N257" s="5">
        <v>0.0</v>
      </c>
      <c r="O257" s="5">
        <v>0.0</v>
      </c>
      <c r="P257" s="5">
        <v>0.0</v>
      </c>
      <c r="Q257" s="5">
        <v>732.008709708757</v>
      </c>
    </row>
    <row r="258">
      <c r="A258" s="5">
        <v>256.0</v>
      </c>
      <c r="B258" s="6">
        <v>44780.0</v>
      </c>
      <c r="C258" s="5">
        <v>708.006310739558</v>
      </c>
      <c r="D258" s="5">
        <v>609.793968904085</v>
      </c>
      <c r="E258" s="5">
        <v>858.24791613917</v>
      </c>
      <c r="F258" s="5">
        <v>707.826500011445</v>
      </c>
      <c r="G258" s="5">
        <v>708.141989833301</v>
      </c>
      <c r="H258" s="5">
        <v>22.5001094022711</v>
      </c>
      <c r="I258" s="5">
        <v>22.5001094022711</v>
      </c>
      <c r="J258" s="5">
        <v>22.5001094022711</v>
      </c>
      <c r="K258" s="5">
        <v>22.5001094022711</v>
      </c>
      <c r="L258" s="5">
        <v>22.5001094022711</v>
      </c>
      <c r="M258" s="5">
        <v>22.5001094022711</v>
      </c>
      <c r="N258" s="5">
        <v>0.0</v>
      </c>
      <c r="O258" s="5">
        <v>0.0</v>
      </c>
      <c r="P258" s="5">
        <v>0.0</v>
      </c>
      <c r="Q258" s="5">
        <v>730.50642014183</v>
      </c>
    </row>
    <row r="259">
      <c r="A259" s="5">
        <v>257.0</v>
      </c>
      <c r="B259" s="6">
        <v>44781.0</v>
      </c>
      <c r="C259" s="5">
        <v>706.504021220188</v>
      </c>
      <c r="D259" s="5">
        <v>582.198043983723</v>
      </c>
      <c r="E259" s="5">
        <v>818.688218911182</v>
      </c>
      <c r="F259" s="5">
        <v>706.1924314755</v>
      </c>
      <c r="G259" s="5">
        <v>706.786617713297</v>
      </c>
      <c r="H259" s="5">
        <v>0.450766341227487</v>
      </c>
      <c r="I259" s="5">
        <v>0.450766341227487</v>
      </c>
      <c r="J259" s="5">
        <v>0.450766341227487</v>
      </c>
      <c r="K259" s="5">
        <v>0.450766341227487</v>
      </c>
      <c r="L259" s="5">
        <v>0.450766341227487</v>
      </c>
      <c r="M259" s="5">
        <v>0.450766341227487</v>
      </c>
      <c r="N259" s="5">
        <v>0.0</v>
      </c>
      <c r="O259" s="5">
        <v>0.0</v>
      </c>
      <c r="P259" s="5">
        <v>0.0</v>
      </c>
      <c r="Q259" s="5">
        <v>706.954787561415</v>
      </c>
    </row>
    <row r="260">
      <c r="A260" s="5">
        <v>258.0</v>
      </c>
      <c r="B260" s="6">
        <v>44782.0</v>
      </c>
      <c r="C260" s="5">
        <v>705.001731700817</v>
      </c>
      <c r="D260" s="5">
        <v>575.337427296408</v>
      </c>
      <c r="E260" s="5">
        <v>816.113278372238</v>
      </c>
      <c r="F260" s="5">
        <v>704.55292196739</v>
      </c>
      <c r="G260" s="5">
        <v>705.47523567127</v>
      </c>
      <c r="H260" s="5">
        <v>-7.51997579392051</v>
      </c>
      <c r="I260" s="5">
        <v>-7.51997579392051</v>
      </c>
      <c r="J260" s="5">
        <v>-7.51997579392051</v>
      </c>
      <c r="K260" s="5">
        <v>-7.51997579392051</v>
      </c>
      <c r="L260" s="5">
        <v>-7.51997579392051</v>
      </c>
      <c r="M260" s="5">
        <v>-7.51997579392051</v>
      </c>
      <c r="N260" s="5">
        <v>0.0</v>
      </c>
      <c r="O260" s="5">
        <v>0.0</v>
      </c>
      <c r="P260" s="5">
        <v>0.0</v>
      </c>
      <c r="Q260" s="5">
        <v>697.481755906897</v>
      </c>
    </row>
    <row r="261">
      <c r="A261" s="5">
        <v>259.0</v>
      </c>
      <c r="B261" s="6">
        <v>44783.0</v>
      </c>
      <c r="C261" s="5">
        <v>703.499442181447</v>
      </c>
      <c r="D261" s="5">
        <v>577.15235605957</v>
      </c>
      <c r="E261" s="5">
        <v>821.850672199085</v>
      </c>
      <c r="F261" s="5">
        <v>702.941071331942</v>
      </c>
      <c r="G261" s="5">
        <v>704.17107581412</v>
      </c>
      <c r="H261" s="5">
        <v>-7.31785399697036</v>
      </c>
      <c r="I261" s="5">
        <v>-7.31785399697036</v>
      </c>
      <c r="J261" s="5">
        <v>-7.31785399697036</v>
      </c>
      <c r="K261" s="5">
        <v>-7.31785399697036</v>
      </c>
      <c r="L261" s="5">
        <v>-7.31785399697036</v>
      </c>
      <c r="M261" s="5">
        <v>-7.31785399697036</v>
      </c>
      <c r="N261" s="5">
        <v>0.0</v>
      </c>
      <c r="O261" s="5">
        <v>0.0</v>
      </c>
      <c r="P261" s="5">
        <v>0.0</v>
      </c>
      <c r="Q261" s="5">
        <v>696.181588184477</v>
      </c>
    </row>
    <row r="262">
      <c r="A262" s="5">
        <v>260.0</v>
      </c>
      <c r="B262" s="6">
        <v>44784.0</v>
      </c>
      <c r="C262" s="5">
        <v>701.997152662077</v>
      </c>
      <c r="D262" s="5">
        <v>562.400415543032</v>
      </c>
      <c r="E262" s="5">
        <v>809.347106642908</v>
      </c>
      <c r="F262" s="5">
        <v>701.296031007493</v>
      </c>
      <c r="G262" s="5">
        <v>702.804334972834</v>
      </c>
      <c r="H262" s="5">
        <v>-13.6689648999621</v>
      </c>
      <c r="I262" s="5">
        <v>-13.6689648999621</v>
      </c>
      <c r="J262" s="5">
        <v>-13.6689648999621</v>
      </c>
      <c r="K262" s="5">
        <v>-13.6689648999621</v>
      </c>
      <c r="L262" s="5">
        <v>-13.6689648999621</v>
      </c>
      <c r="M262" s="5">
        <v>-13.6689648999621</v>
      </c>
      <c r="N262" s="5">
        <v>0.0</v>
      </c>
      <c r="O262" s="5">
        <v>0.0</v>
      </c>
      <c r="P262" s="5">
        <v>0.0</v>
      </c>
      <c r="Q262" s="5">
        <v>688.328187762114</v>
      </c>
    </row>
    <row r="263">
      <c r="A263" s="5">
        <v>261.0</v>
      </c>
      <c r="B263" s="6">
        <v>44785.0</v>
      </c>
      <c r="C263" s="5">
        <v>700.494863142706</v>
      </c>
      <c r="D263" s="5">
        <v>564.167842899356</v>
      </c>
      <c r="E263" s="5">
        <v>802.551638338285</v>
      </c>
      <c r="F263" s="5">
        <v>699.598188808678</v>
      </c>
      <c r="G263" s="5">
        <v>701.473197834474</v>
      </c>
      <c r="H263" s="5">
        <v>-16.944190502637</v>
      </c>
      <c r="I263" s="5">
        <v>-16.944190502637</v>
      </c>
      <c r="J263" s="5">
        <v>-16.944190502637</v>
      </c>
      <c r="K263" s="5">
        <v>-16.944190502637</v>
      </c>
      <c r="L263" s="5">
        <v>-16.944190502637</v>
      </c>
      <c r="M263" s="5">
        <v>-16.944190502637</v>
      </c>
      <c r="N263" s="5">
        <v>0.0</v>
      </c>
      <c r="O263" s="5">
        <v>0.0</v>
      </c>
      <c r="P263" s="5">
        <v>0.0</v>
      </c>
      <c r="Q263" s="5">
        <v>683.550672640069</v>
      </c>
    </row>
    <row r="264">
      <c r="A264" s="5">
        <v>262.0</v>
      </c>
      <c r="B264" s="6">
        <v>44786.0</v>
      </c>
      <c r="C264" s="5">
        <v>698.992573623335</v>
      </c>
      <c r="D264" s="5">
        <v>602.666095728937</v>
      </c>
      <c r="E264" s="5">
        <v>836.252281346764</v>
      </c>
      <c r="F264" s="5">
        <v>697.9096873636</v>
      </c>
      <c r="G264" s="5">
        <v>700.124030373136</v>
      </c>
      <c r="H264" s="5">
        <v>22.5001094498458</v>
      </c>
      <c r="I264" s="5">
        <v>22.5001094498458</v>
      </c>
      <c r="J264" s="5">
        <v>22.5001094498458</v>
      </c>
      <c r="K264" s="5">
        <v>22.5001094498458</v>
      </c>
      <c r="L264" s="5">
        <v>22.5001094498458</v>
      </c>
      <c r="M264" s="5">
        <v>22.5001094498458</v>
      </c>
      <c r="N264" s="5">
        <v>0.0</v>
      </c>
      <c r="O264" s="5">
        <v>0.0</v>
      </c>
      <c r="P264" s="5">
        <v>0.0</v>
      </c>
      <c r="Q264" s="5">
        <v>721.492683073181</v>
      </c>
    </row>
    <row r="265">
      <c r="A265" s="5">
        <v>263.0</v>
      </c>
      <c r="B265" s="6">
        <v>44787.0</v>
      </c>
      <c r="C265" s="5">
        <v>697.490284103965</v>
      </c>
      <c r="D265" s="5">
        <v>602.682316999421</v>
      </c>
      <c r="E265" s="5">
        <v>847.448678338195</v>
      </c>
      <c r="F265" s="5">
        <v>696.113758544973</v>
      </c>
      <c r="G265" s="5">
        <v>698.836094819769</v>
      </c>
      <c r="H265" s="5">
        <v>22.5001094022414</v>
      </c>
      <c r="I265" s="5">
        <v>22.5001094022414</v>
      </c>
      <c r="J265" s="5">
        <v>22.5001094022414</v>
      </c>
      <c r="K265" s="5">
        <v>22.5001094022414</v>
      </c>
      <c r="L265" s="5">
        <v>22.5001094022414</v>
      </c>
      <c r="M265" s="5">
        <v>22.5001094022414</v>
      </c>
      <c r="N265" s="5">
        <v>0.0</v>
      </c>
      <c r="O265" s="5">
        <v>0.0</v>
      </c>
      <c r="P265" s="5">
        <v>0.0</v>
      </c>
      <c r="Q265" s="5">
        <v>719.990393506206</v>
      </c>
    </row>
    <row r="266">
      <c r="A266" s="5">
        <v>264.0</v>
      </c>
      <c r="B266" s="6">
        <v>44788.0</v>
      </c>
      <c r="C266" s="5">
        <v>695.987994584595</v>
      </c>
      <c r="D266" s="5">
        <v>576.991013305814</v>
      </c>
      <c r="E266" s="5">
        <v>817.640234158657</v>
      </c>
      <c r="F266" s="5">
        <v>694.372202233969</v>
      </c>
      <c r="G266" s="5">
        <v>697.62777177986</v>
      </c>
      <c r="H266" s="5">
        <v>0.450766341232355</v>
      </c>
      <c r="I266" s="5">
        <v>0.450766341232355</v>
      </c>
      <c r="J266" s="5">
        <v>0.450766341232355</v>
      </c>
      <c r="K266" s="5">
        <v>0.450766341232355</v>
      </c>
      <c r="L266" s="5">
        <v>0.450766341232355</v>
      </c>
      <c r="M266" s="5">
        <v>0.450766341232355</v>
      </c>
      <c r="N266" s="5">
        <v>0.0</v>
      </c>
      <c r="O266" s="5">
        <v>0.0</v>
      </c>
      <c r="P266" s="5">
        <v>0.0</v>
      </c>
      <c r="Q266" s="5">
        <v>696.438760925827</v>
      </c>
    </row>
    <row r="267">
      <c r="A267" s="5">
        <v>265.0</v>
      </c>
      <c r="B267" s="6">
        <v>44789.0</v>
      </c>
      <c r="C267" s="5">
        <v>694.485705065224</v>
      </c>
      <c r="D267" s="5">
        <v>557.90702427419</v>
      </c>
      <c r="E267" s="5">
        <v>801.954789996916</v>
      </c>
      <c r="F267" s="5">
        <v>692.561709650849</v>
      </c>
      <c r="G267" s="5">
        <v>696.307531677651</v>
      </c>
      <c r="H267" s="5">
        <v>-7.51997579391043</v>
      </c>
      <c r="I267" s="5">
        <v>-7.51997579391043</v>
      </c>
      <c r="J267" s="5">
        <v>-7.51997579391043</v>
      </c>
      <c r="K267" s="5">
        <v>-7.51997579391043</v>
      </c>
      <c r="L267" s="5">
        <v>-7.51997579391043</v>
      </c>
      <c r="M267" s="5">
        <v>-7.51997579391043</v>
      </c>
      <c r="N267" s="5">
        <v>0.0</v>
      </c>
      <c r="O267" s="5">
        <v>0.0</v>
      </c>
      <c r="P267" s="5">
        <v>0.0</v>
      </c>
      <c r="Q267" s="5">
        <v>686.965729271313</v>
      </c>
    </row>
    <row r="268">
      <c r="A268" s="5">
        <v>266.0</v>
      </c>
      <c r="B268" s="6">
        <v>44790.0</v>
      </c>
      <c r="C268" s="5">
        <v>692.983415545853</v>
      </c>
      <c r="D268" s="5">
        <v>567.162570273093</v>
      </c>
      <c r="E268" s="5">
        <v>816.698628069815</v>
      </c>
      <c r="F268" s="5">
        <v>690.716272506475</v>
      </c>
      <c r="G268" s="5">
        <v>695.186298180012</v>
      </c>
      <c r="H268" s="5">
        <v>-7.31785399695633</v>
      </c>
      <c r="I268" s="5">
        <v>-7.31785399695633</v>
      </c>
      <c r="J268" s="5">
        <v>-7.31785399695633</v>
      </c>
      <c r="K268" s="5">
        <v>-7.31785399695633</v>
      </c>
      <c r="L268" s="5">
        <v>-7.31785399695633</v>
      </c>
      <c r="M268" s="5">
        <v>-7.31785399695633</v>
      </c>
      <c r="N268" s="5">
        <v>0.0</v>
      </c>
      <c r="O268" s="5">
        <v>0.0</v>
      </c>
      <c r="P268" s="5">
        <v>0.0</v>
      </c>
      <c r="Q268" s="5">
        <v>685.665561548897</v>
      </c>
    </row>
    <row r="269">
      <c r="A269" s="5">
        <v>267.0</v>
      </c>
      <c r="B269" s="6">
        <v>44791.0</v>
      </c>
      <c r="C269" s="5">
        <v>691.481126026483</v>
      </c>
      <c r="D269" s="5">
        <v>550.543125204814</v>
      </c>
      <c r="E269" s="5">
        <v>795.178404420328</v>
      </c>
      <c r="F269" s="5">
        <v>688.933991319174</v>
      </c>
      <c r="G269" s="5">
        <v>693.962699259551</v>
      </c>
      <c r="H269" s="5">
        <v>-13.6689648999184</v>
      </c>
      <c r="I269" s="5">
        <v>-13.6689648999184</v>
      </c>
      <c r="J269" s="5">
        <v>-13.6689648999184</v>
      </c>
      <c r="K269" s="5">
        <v>-13.6689648999184</v>
      </c>
      <c r="L269" s="5">
        <v>-13.6689648999184</v>
      </c>
      <c r="M269" s="5">
        <v>-13.6689648999184</v>
      </c>
      <c r="N269" s="5">
        <v>0.0</v>
      </c>
      <c r="O269" s="5">
        <v>0.0</v>
      </c>
      <c r="P269" s="5">
        <v>0.0</v>
      </c>
      <c r="Q269" s="5">
        <v>677.812161126565</v>
      </c>
    </row>
    <row r="270">
      <c r="A270" s="5">
        <v>268.0</v>
      </c>
      <c r="B270" s="6">
        <v>44792.0</v>
      </c>
      <c r="C270" s="5">
        <v>689.978836507113</v>
      </c>
      <c r="D270" s="5">
        <v>553.749220945522</v>
      </c>
      <c r="E270" s="5">
        <v>803.978860733787</v>
      </c>
      <c r="F270" s="5">
        <v>687.193437138155</v>
      </c>
      <c r="G270" s="5">
        <v>692.734006437628</v>
      </c>
      <c r="H270" s="5">
        <v>-16.9441905026198</v>
      </c>
      <c r="I270" s="5">
        <v>-16.9441905026198</v>
      </c>
      <c r="J270" s="5">
        <v>-16.9441905026198</v>
      </c>
      <c r="K270" s="5">
        <v>-16.9441905026198</v>
      </c>
      <c r="L270" s="5">
        <v>-16.9441905026198</v>
      </c>
      <c r="M270" s="5">
        <v>-16.9441905026198</v>
      </c>
      <c r="N270" s="5">
        <v>0.0</v>
      </c>
      <c r="O270" s="5">
        <v>0.0</v>
      </c>
      <c r="P270" s="5">
        <v>0.0</v>
      </c>
      <c r="Q270" s="5">
        <v>673.034646004493</v>
      </c>
    </row>
    <row r="271">
      <c r="A271" s="5">
        <v>269.0</v>
      </c>
      <c r="B271" s="6">
        <v>44793.0</v>
      </c>
      <c r="C271" s="5">
        <v>688.476546987742</v>
      </c>
      <c r="D271" s="5">
        <v>577.492279905695</v>
      </c>
      <c r="E271" s="5">
        <v>819.45989108458</v>
      </c>
      <c r="F271" s="5">
        <v>685.38242072201</v>
      </c>
      <c r="G271" s="5">
        <v>691.595452336108</v>
      </c>
      <c r="H271" s="5">
        <v>22.5001094498759</v>
      </c>
      <c r="I271" s="5">
        <v>22.5001094498759</v>
      </c>
      <c r="J271" s="5">
        <v>22.5001094498759</v>
      </c>
      <c r="K271" s="5">
        <v>22.5001094498759</v>
      </c>
      <c r="L271" s="5">
        <v>22.5001094498759</v>
      </c>
      <c r="M271" s="5">
        <v>22.5001094498759</v>
      </c>
      <c r="N271" s="5">
        <v>0.0</v>
      </c>
      <c r="O271" s="5">
        <v>0.0</v>
      </c>
      <c r="P271" s="5">
        <v>0.0</v>
      </c>
      <c r="Q271" s="5">
        <v>710.976656437618</v>
      </c>
    </row>
    <row r="272">
      <c r="A272" s="5">
        <v>270.0</v>
      </c>
      <c r="B272" s="6">
        <v>44794.0</v>
      </c>
      <c r="C272" s="5">
        <v>686.974257468372</v>
      </c>
      <c r="D272" s="5">
        <v>593.785172772714</v>
      </c>
      <c r="E272" s="5">
        <v>831.487330998473</v>
      </c>
      <c r="F272" s="5">
        <v>683.506735719134</v>
      </c>
      <c r="G272" s="5">
        <v>690.340984024645</v>
      </c>
      <c r="H272" s="5">
        <v>22.5001094022563</v>
      </c>
      <c r="I272" s="5">
        <v>22.5001094022563</v>
      </c>
      <c r="J272" s="5">
        <v>22.5001094022563</v>
      </c>
      <c r="K272" s="5">
        <v>22.5001094022563</v>
      </c>
      <c r="L272" s="5">
        <v>22.5001094022563</v>
      </c>
      <c r="M272" s="5">
        <v>22.5001094022563</v>
      </c>
      <c r="N272" s="5">
        <v>0.0</v>
      </c>
      <c r="O272" s="5">
        <v>0.0</v>
      </c>
      <c r="P272" s="5">
        <v>0.0</v>
      </c>
      <c r="Q272" s="5">
        <v>709.474366870628</v>
      </c>
    </row>
    <row r="273">
      <c r="A273" s="5">
        <v>271.0</v>
      </c>
      <c r="B273" s="6">
        <v>44795.0</v>
      </c>
      <c r="C273" s="5">
        <v>685.471967949001</v>
      </c>
      <c r="D273" s="5">
        <v>555.393259875091</v>
      </c>
      <c r="E273" s="5">
        <v>808.681158310957</v>
      </c>
      <c r="F273" s="5">
        <v>681.632189418188</v>
      </c>
      <c r="G273" s="5">
        <v>688.97657613302</v>
      </c>
      <c r="H273" s="5">
        <v>0.450766341329628</v>
      </c>
      <c r="I273" s="5">
        <v>0.450766341329628</v>
      </c>
      <c r="J273" s="5">
        <v>0.450766341329628</v>
      </c>
      <c r="K273" s="5">
        <v>0.450766341329628</v>
      </c>
      <c r="L273" s="5">
        <v>0.450766341329628</v>
      </c>
      <c r="M273" s="5">
        <v>0.450766341329628</v>
      </c>
      <c r="N273" s="5">
        <v>0.0</v>
      </c>
      <c r="O273" s="5">
        <v>0.0</v>
      </c>
      <c r="P273" s="5">
        <v>0.0</v>
      </c>
      <c r="Q273" s="5">
        <v>685.922734290331</v>
      </c>
    </row>
    <row r="274">
      <c r="A274" s="5">
        <v>272.0</v>
      </c>
      <c r="B274" s="6">
        <v>44796.0</v>
      </c>
      <c r="C274" s="5">
        <v>683.969678429631</v>
      </c>
      <c r="D274" s="5">
        <v>556.964721275328</v>
      </c>
      <c r="E274" s="5">
        <v>795.586068351713</v>
      </c>
      <c r="F274" s="5">
        <v>679.714183888465</v>
      </c>
      <c r="G274" s="5">
        <v>688.000557144929</v>
      </c>
      <c r="H274" s="5">
        <v>-7.51997579392058</v>
      </c>
      <c r="I274" s="5">
        <v>-7.51997579392058</v>
      </c>
      <c r="J274" s="5">
        <v>-7.51997579392058</v>
      </c>
      <c r="K274" s="5">
        <v>-7.51997579392058</v>
      </c>
      <c r="L274" s="5">
        <v>-7.51997579392058</v>
      </c>
      <c r="M274" s="5">
        <v>-7.51997579392058</v>
      </c>
      <c r="N274" s="5">
        <v>0.0</v>
      </c>
      <c r="O274" s="5">
        <v>0.0</v>
      </c>
      <c r="P274" s="5">
        <v>0.0</v>
      </c>
      <c r="Q274" s="5">
        <v>676.44970263571</v>
      </c>
    </row>
    <row r="275">
      <c r="A275" s="5">
        <v>273.0</v>
      </c>
      <c r="B275" s="6">
        <v>44797.0</v>
      </c>
      <c r="C275" s="5">
        <v>682.46738891026</v>
      </c>
      <c r="D275" s="5">
        <v>556.311994309544</v>
      </c>
      <c r="E275" s="5">
        <v>793.210770560433</v>
      </c>
      <c r="F275" s="5">
        <v>677.893998441465</v>
      </c>
      <c r="G275" s="5">
        <v>686.779240665293</v>
      </c>
      <c r="H275" s="5">
        <v>-7.31785399696502</v>
      </c>
      <c r="I275" s="5">
        <v>-7.31785399696502</v>
      </c>
      <c r="J275" s="5">
        <v>-7.31785399696502</v>
      </c>
      <c r="K275" s="5">
        <v>-7.31785399696502</v>
      </c>
      <c r="L275" s="5">
        <v>-7.31785399696502</v>
      </c>
      <c r="M275" s="5">
        <v>-7.31785399696502</v>
      </c>
      <c r="N275" s="5">
        <v>0.0</v>
      </c>
      <c r="O275" s="5">
        <v>0.0</v>
      </c>
      <c r="P275" s="5">
        <v>0.0</v>
      </c>
      <c r="Q275" s="5">
        <v>675.149534913295</v>
      </c>
    </row>
    <row r="276">
      <c r="A276" s="5">
        <v>274.0</v>
      </c>
      <c r="B276" s="6">
        <v>44798.0</v>
      </c>
      <c r="C276" s="5">
        <v>680.96509939089</v>
      </c>
      <c r="D276" s="5">
        <v>550.06494281735</v>
      </c>
      <c r="E276" s="5">
        <v>783.353475893646</v>
      </c>
      <c r="F276" s="5">
        <v>676.036853573055</v>
      </c>
      <c r="G276" s="5">
        <v>685.513082910515</v>
      </c>
      <c r="H276" s="5">
        <v>-13.6689648999245</v>
      </c>
      <c r="I276" s="5">
        <v>-13.6689648999245</v>
      </c>
      <c r="J276" s="5">
        <v>-13.6689648999245</v>
      </c>
      <c r="K276" s="5">
        <v>-13.6689648999245</v>
      </c>
      <c r="L276" s="5">
        <v>-13.6689648999245</v>
      </c>
      <c r="M276" s="5">
        <v>-13.6689648999245</v>
      </c>
      <c r="N276" s="5">
        <v>0.0</v>
      </c>
      <c r="O276" s="5">
        <v>0.0</v>
      </c>
      <c r="P276" s="5">
        <v>0.0</v>
      </c>
      <c r="Q276" s="5">
        <v>667.296134490965</v>
      </c>
    </row>
    <row r="277">
      <c r="A277" s="5">
        <v>275.0</v>
      </c>
      <c r="B277" s="6">
        <v>44799.0</v>
      </c>
      <c r="C277" s="5">
        <v>679.462809871519</v>
      </c>
      <c r="D277" s="5">
        <v>536.32747805673</v>
      </c>
      <c r="E277" s="5">
        <v>782.765599264903</v>
      </c>
      <c r="F277" s="5">
        <v>674.114682320102</v>
      </c>
      <c r="G277" s="5">
        <v>684.405769090584</v>
      </c>
      <c r="H277" s="5">
        <v>-16.944190502602</v>
      </c>
      <c r="I277" s="5">
        <v>-16.944190502602</v>
      </c>
      <c r="J277" s="5">
        <v>-16.944190502602</v>
      </c>
      <c r="K277" s="5">
        <v>-16.944190502602</v>
      </c>
      <c r="L277" s="5">
        <v>-16.944190502602</v>
      </c>
      <c r="M277" s="5">
        <v>-16.944190502602</v>
      </c>
      <c r="N277" s="5">
        <v>0.0</v>
      </c>
      <c r="O277" s="5">
        <v>0.0</v>
      </c>
      <c r="P277" s="5">
        <v>0.0</v>
      </c>
      <c r="Q277" s="5">
        <v>662.518619368917</v>
      </c>
    </row>
    <row r="278">
      <c r="A278" s="5">
        <v>276.0</v>
      </c>
      <c r="B278" s="6">
        <v>44800.0</v>
      </c>
      <c r="C278" s="5">
        <v>677.960520352149</v>
      </c>
      <c r="D278" s="5">
        <v>573.791353844099</v>
      </c>
      <c r="E278" s="5">
        <v>825.458655729738</v>
      </c>
      <c r="F278" s="5">
        <v>672.237132471039</v>
      </c>
      <c r="G278" s="5">
        <v>683.247182550644</v>
      </c>
      <c r="H278" s="5">
        <v>22.5001094498816</v>
      </c>
      <c r="I278" s="5">
        <v>22.5001094498816</v>
      </c>
      <c r="J278" s="5">
        <v>22.5001094498816</v>
      </c>
      <c r="K278" s="5">
        <v>22.5001094498816</v>
      </c>
      <c r="L278" s="5">
        <v>22.5001094498816</v>
      </c>
      <c r="M278" s="5">
        <v>22.5001094498816</v>
      </c>
      <c r="N278" s="5">
        <v>0.0</v>
      </c>
      <c r="O278" s="5">
        <v>0.0</v>
      </c>
      <c r="P278" s="5">
        <v>0.0</v>
      </c>
      <c r="Q278" s="5">
        <v>700.46062980203</v>
      </c>
    </row>
    <row r="279">
      <c r="A279" s="5">
        <v>277.0</v>
      </c>
      <c r="B279" s="6">
        <v>44801.0</v>
      </c>
      <c r="C279" s="5">
        <v>676.458230832778</v>
      </c>
      <c r="D279" s="5">
        <v>573.775173408369</v>
      </c>
      <c r="E279" s="5">
        <v>830.140101208268</v>
      </c>
      <c r="F279" s="5">
        <v>670.360549977261</v>
      </c>
      <c r="G279" s="5">
        <v>682.144947848032</v>
      </c>
      <c r="H279" s="5">
        <v>22.5001094022265</v>
      </c>
      <c r="I279" s="5">
        <v>22.5001094022265</v>
      </c>
      <c r="J279" s="5">
        <v>22.5001094022265</v>
      </c>
      <c r="K279" s="5">
        <v>22.5001094022265</v>
      </c>
      <c r="L279" s="5">
        <v>22.5001094022265</v>
      </c>
      <c r="M279" s="5">
        <v>22.5001094022265</v>
      </c>
      <c r="N279" s="5">
        <v>0.0</v>
      </c>
      <c r="O279" s="5">
        <v>0.0</v>
      </c>
      <c r="P279" s="5">
        <v>0.0</v>
      </c>
      <c r="Q279" s="5">
        <v>698.958340235005</v>
      </c>
    </row>
    <row r="280">
      <c r="A280" s="5">
        <v>278.0</v>
      </c>
      <c r="B280" s="6">
        <v>44802.0</v>
      </c>
      <c r="C280" s="5">
        <v>674.955941313408</v>
      </c>
      <c r="D280" s="5">
        <v>554.504476698328</v>
      </c>
      <c r="E280" s="5">
        <v>800.845733603994</v>
      </c>
      <c r="F280" s="5">
        <v>668.472993727709</v>
      </c>
      <c r="G280" s="5">
        <v>680.976938009963</v>
      </c>
      <c r="H280" s="5">
        <v>0.450766341306468</v>
      </c>
      <c r="I280" s="5">
        <v>0.450766341306468</v>
      </c>
      <c r="J280" s="5">
        <v>0.450766341306468</v>
      </c>
      <c r="K280" s="5">
        <v>0.450766341306468</v>
      </c>
      <c r="L280" s="5">
        <v>0.450766341306468</v>
      </c>
      <c r="M280" s="5">
        <v>0.450766341306468</v>
      </c>
      <c r="N280" s="5">
        <v>0.0</v>
      </c>
      <c r="O280" s="5">
        <v>0.0</v>
      </c>
      <c r="P280" s="5">
        <v>0.0</v>
      </c>
      <c r="Q280" s="5">
        <v>675.406707654714</v>
      </c>
    </row>
    <row r="281">
      <c r="A281" s="5">
        <v>279.0</v>
      </c>
      <c r="B281" s="6">
        <v>44803.0</v>
      </c>
      <c r="C281" s="5">
        <v>673.453651794037</v>
      </c>
      <c r="D281" s="5">
        <v>542.566592575105</v>
      </c>
      <c r="E281" s="5">
        <v>782.394265821443</v>
      </c>
      <c r="F281" s="5">
        <v>666.563740450564</v>
      </c>
      <c r="G281" s="5">
        <v>679.770556999297</v>
      </c>
      <c r="H281" s="5">
        <v>-7.51997579391049</v>
      </c>
      <c r="I281" s="5">
        <v>-7.51997579391049</v>
      </c>
      <c r="J281" s="5">
        <v>-7.51997579391049</v>
      </c>
      <c r="K281" s="5">
        <v>-7.51997579391049</v>
      </c>
      <c r="L281" s="5">
        <v>-7.51997579391049</v>
      </c>
      <c r="M281" s="5">
        <v>-7.51997579391049</v>
      </c>
      <c r="N281" s="5">
        <v>0.0</v>
      </c>
      <c r="O281" s="5">
        <v>0.0</v>
      </c>
      <c r="P281" s="5">
        <v>0.0</v>
      </c>
      <c r="Q281" s="5">
        <v>665.933676000127</v>
      </c>
    </row>
    <row r="282">
      <c r="A282" s="5">
        <v>280.0</v>
      </c>
      <c r="B282" s="6">
        <v>44804.0</v>
      </c>
      <c r="C282" s="5">
        <v>671.951362274667</v>
      </c>
      <c r="D282" s="5">
        <v>540.070000467541</v>
      </c>
      <c r="E282" s="5">
        <v>783.593535296656</v>
      </c>
      <c r="F282" s="5">
        <v>664.547584429871</v>
      </c>
      <c r="G282" s="5">
        <v>678.759453168499</v>
      </c>
      <c r="H282" s="5">
        <v>-7.31785399695099</v>
      </c>
      <c r="I282" s="5">
        <v>-7.31785399695099</v>
      </c>
      <c r="J282" s="5">
        <v>-7.31785399695099</v>
      </c>
      <c r="K282" s="5">
        <v>-7.31785399695099</v>
      </c>
      <c r="L282" s="5">
        <v>-7.31785399695099</v>
      </c>
      <c r="M282" s="5">
        <v>-7.31785399695099</v>
      </c>
      <c r="N282" s="5">
        <v>0.0</v>
      </c>
      <c r="O282" s="5">
        <v>0.0</v>
      </c>
      <c r="P282" s="5">
        <v>0.0</v>
      </c>
      <c r="Q282" s="5">
        <v>664.633508277716</v>
      </c>
    </row>
    <row r="283">
      <c r="A283" s="5">
        <v>281.0</v>
      </c>
      <c r="B283" s="6">
        <v>44805.0</v>
      </c>
      <c r="C283" s="5">
        <v>670.449072755296</v>
      </c>
      <c r="D283" s="5">
        <v>535.693270841949</v>
      </c>
      <c r="E283" s="5">
        <v>773.479729708435</v>
      </c>
      <c r="F283" s="5">
        <v>662.491097485127</v>
      </c>
      <c r="G283" s="5">
        <v>677.706687510565</v>
      </c>
      <c r="H283" s="5">
        <v>-13.6689648999307</v>
      </c>
      <c r="I283" s="5">
        <v>-13.6689648999307</v>
      </c>
      <c r="J283" s="5">
        <v>-13.6689648999307</v>
      </c>
      <c r="K283" s="5">
        <v>-13.6689648999307</v>
      </c>
      <c r="L283" s="5">
        <v>-13.6689648999307</v>
      </c>
      <c r="M283" s="5">
        <v>-13.6689648999307</v>
      </c>
      <c r="N283" s="5">
        <v>0.0</v>
      </c>
      <c r="O283" s="5">
        <v>0.0</v>
      </c>
      <c r="P283" s="5">
        <v>0.0</v>
      </c>
      <c r="Q283" s="5">
        <v>656.780107855366</v>
      </c>
    </row>
  </sheetData>
  <drawing r:id="rId1"/>
</worksheet>
</file>