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5" i="1"/>
  <c r="I4" i="1"/>
  <c r="C9" i="1" l="1"/>
  <c r="F9" i="1"/>
  <c r="H26" i="1"/>
  <c r="F26" i="1"/>
  <c r="G25" i="1"/>
  <c r="H24" i="1"/>
  <c r="F24" i="1"/>
  <c r="G23" i="1"/>
  <c r="H22" i="1"/>
  <c r="F22" i="1"/>
  <c r="G21" i="1"/>
  <c r="H20" i="1"/>
  <c r="F20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I9" i="1"/>
  <c r="I7" i="1"/>
  <c r="C7" i="1"/>
  <c r="H19" i="1" l="1"/>
  <c r="G20" i="1"/>
  <c r="F21" i="1"/>
  <c r="H21" i="1"/>
  <c r="G22" i="1"/>
  <c r="F23" i="1"/>
  <c r="H23" i="1"/>
  <c r="G24" i="1"/>
  <c r="F25" i="1"/>
  <c r="H25" i="1"/>
  <c r="G26" i="1"/>
  <c r="C11" i="1"/>
  <c r="E11" i="1"/>
  <c r="D12" i="1"/>
  <c r="C13" i="1"/>
  <c r="E13" i="1"/>
  <c r="D14" i="1"/>
  <c r="C15" i="1"/>
  <c r="E15" i="1"/>
  <c r="D16" i="1"/>
  <c r="C17" i="1"/>
  <c r="E17" i="1"/>
  <c r="D18" i="1"/>
  <c r="C19" i="1"/>
  <c r="E19" i="1"/>
  <c r="D20" i="1"/>
  <c r="C21" i="1"/>
  <c r="E21" i="1"/>
  <c r="D22" i="1"/>
  <c r="C23" i="1"/>
  <c r="E23" i="1"/>
  <c r="D24" i="1"/>
  <c r="C25" i="1"/>
  <c r="E25" i="1"/>
  <c r="D26" i="1"/>
  <c r="D11" i="1"/>
  <c r="C12" i="1"/>
  <c r="E12" i="1"/>
  <c r="D13" i="1"/>
  <c r="C14" i="1"/>
  <c r="E14" i="1"/>
  <c r="D15" i="1"/>
  <c r="C16" i="1"/>
  <c r="E16" i="1"/>
  <c r="D17" i="1"/>
  <c r="C18" i="1"/>
  <c r="E18" i="1"/>
  <c r="D19" i="1"/>
  <c r="C20" i="1"/>
  <c r="E20" i="1"/>
  <c r="D21" i="1"/>
  <c r="C22" i="1"/>
  <c r="E22" i="1"/>
  <c r="D23" i="1"/>
  <c r="C24" i="1"/>
  <c r="E24" i="1"/>
  <c r="D25" i="1"/>
  <c r="C26" i="1"/>
  <c r="E26" i="1"/>
  <c r="I24" i="1"/>
  <c r="I16" i="1"/>
  <c r="I12" i="1"/>
  <c r="I11" i="1"/>
  <c r="I20" i="1"/>
  <c r="I26" i="1"/>
  <c r="I22" i="1"/>
  <c r="I18" i="1"/>
  <c r="I25" i="1"/>
  <c r="I23" i="1"/>
  <c r="I21" i="1"/>
  <c r="I19" i="1"/>
  <c r="I17" i="1"/>
  <c r="I15" i="1"/>
  <c r="I13" i="1"/>
  <c r="I14" i="1"/>
</calcChain>
</file>

<file path=xl/sharedStrings.xml><?xml version="1.0" encoding="utf-8"?>
<sst xmlns="http://schemas.openxmlformats.org/spreadsheetml/2006/main" count="7" uniqueCount="7">
  <si>
    <t>eta_0</t>
  </si>
  <si>
    <t>b_u</t>
  </si>
  <si>
    <t>b_1</t>
  </si>
  <si>
    <t>b_2</t>
  </si>
  <si>
    <t>G"</t>
  </si>
  <si>
    <t>A</t>
  </si>
  <si>
    <t>tm-ta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</si>
</sst>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\u\=0.0"/>
    <numFmt numFmtId="165" formatCode="&quot;G&quot;\=\ 0\ &quot;W/m² /&quot;\ 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64" fontId="2" fillId="0" borderId="0" xfId="0" applyNumberFormat="1" applyFont="1" applyBorder="1"/>
    <xf numFmtId="164" fontId="2" fillId="0" borderId="1" xfId="0" applyNumberFormat="1" applyFont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64" fontId="2" fillId="0" borderId="4" xfId="0" applyNumberFormat="1" applyFont="1" applyBorder="1"/>
    <xf numFmtId="1" fontId="0" fillId="0" borderId="5" xfId="0" applyNumberFormat="1" applyBorder="1"/>
    <xf numFmtId="1" fontId="0" fillId="0" borderId="4" xfId="0" applyNumberFormat="1" applyBorder="1"/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165" fontId="3" fillId="0" borderId="0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95937565559208E-2"/>
          <c:y val="0.15767691538189374"/>
          <c:w val="0.86427918310645013"/>
          <c:h val="0.719741492650443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Sheet1!$C$9:$C$10</c:f>
              <c:strCache>
                <c:ptCount val="1"/>
                <c:pt idx="0">
                  <c:v>G= 1000 W/m² /   u=0,5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Sheet1!$C$11:$C$36</c:f>
              <c:numCache>
                <c:formatCode>0</c:formatCode>
                <c:ptCount val="26"/>
                <c:pt idx="0">
                  <c:v>850.92729599999973</c:v>
                </c:pt>
                <c:pt idx="1">
                  <c:v>1026.1325759999997</c:v>
                </c:pt>
                <c:pt idx="2">
                  <c:v>1201.3378559999999</c:v>
                </c:pt>
                <c:pt idx="3">
                  <c:v>1376.543136</c:v>
                </c:pt>
                <c:pt idx="4">
                  <c:v>1551.7484159999999</c:v>
                </c:pt>
                <c:pt idx="5">
                  <c:v>1726.9536959999998</c:v>
                </c:pt>
                <c:pt idx="6">
                  <c:v>1902.1589759999997</c:v>
                </c:pt>
                <c:pt idx="7">
                  <c:v>2077.3642559999998</c:v>
                </c:pt>
                <c:pt idx="8">
                  <c:v>2252.5695359999995</c:v>
                </c:pt>
                <c:pt idx="9">
                  <c:v>2427.7748159999996</c:v>
                </c:pt>
                <c:pt idx="10">
                  <c:v>2602.9800960000002</c:v>
                </c:pt>
                <c:pt idx="11">
                  <c:v>2778.1853760000004</c:v>
                </c:pt>
                <c:pt idx="12">
                  <c:v>2953.390656</c:v>
                </c:pt>
                <c:pt idx="13">
                  <c:v>3128.5959360000002</c:v>
                </c:pt>
                <c:pt idx="14">
                  <c:v>3303.8012160000003</c:v>
                </c:pt>
                <c:pt idx="15">
                  <c:v>3479.006496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Sheet1!$D$9:$D$10</c:f>
              <c:strCache>
                <c:ptCount val="1"/>
                <c:pt idx="0">
                  <c:v>G= 1000 W/m² /   u=1,5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Sheet1!$D$11:$D$36</c:f>
              <c:numCache>
                <c:formatCode>0</c:formatCode>
                <c:ptCount val="26"/>
                <c:pt idx="0">
                  <c:v>641.72908800000005</c:v>
                </c:pt>
                <c:pt idx="1">
                  <c:v>835.20028800000011</c:v>
                </c:pt>
                <c:pt idx="2">
                  <c:v>1028.6714880000002</c:v>
                </c:pt>
                <c:pt idx="3">
                  <c:v>1222.1426879999999</c:v>
                </c:pt>
                <c:pt idx="4">
                  <c:v>1415.6138880000001</c:v>
                </c:pt>
                <c:pt idx="5">
                  <c:v>1609.085088</c:v>
                </c:pt>
                <c:pt idx="6">
                  <c:v>1802.556288</c:v>
                </c:pt>
                <c:pt idx="7">
                  <c:v>1996.0274879999999</c:v>
                </c:pt>
                <c:pt idx="8">
                  <c:v>2189.4986880000001</c:v>
                </c:pt>
                <c:pt idx="9">
                  <c:v>2382.9698879999996</c:v>
                </c:pt>
                <c:pt idx="10">
                  <c:v>2576.4410879999996</c:v>
                </c:pt>
                <c:pt idx="11">
                  <c:v>2769.912288</c:v>
                </c:pt>
                <c:pt idx="12">
                  <c:v>2963.3834879999999</c:v>
                </c:pt>
                <c:pt idx="13">
                  <c:v>3156.8546879999999</c:v>
                </c:pt>
                <c:pt idx="14">
                  <c:v>3350.3258879999998</c:v>
                </c:pt>
                <c:pt idx="15">
                  <c:v>3543.7970880000003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Sheet1!$E$9:$E$10</c:f>
              <c:strCache>
                <c:ptCount val="1"/>
                <c:pt idx="0">
                  <c:v>G= 1000 W/m² /   u=3,0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Sheet1!$E$11:$E$36</c:f>
              <c:numCache>
                <c:formatCode>0</c:formatCode>
                <c:ptCount val="26"/>
                <c:pt idx="0">
                  <c:v>327.9317759999999</c:v>
                </c:pt>
                <c:pt idx="1">
                  <c:v>548.80185599999993</c:v>
                </c:pt>
                <c:pt idx="2">
                  <c:v>769.67193599999996</c:v>
                </c:pt>
                <c:pt idx="3">
                  <c:v>990.54201599999988</c:v>
                </c:pt>
                <c:pt idx="4">
                  <c:v>1211.4120959999998</c:v>
                </c:pt>
                <c:pt idx="5">
                  <c:v>1432.2821759999999</c:v>
                </c:pt>
                <c:pt idx="6">
                  <c:v>1653.1522559999999</c:v>
                </c:pt>
                <c:pt idx="7">
                  <c:v>1874.022336</c:v>
                </c:pt>
                <c:pt idx="8">
                  <c:v>2094.8924160000001</c:v>
                </c:pt>
                <c:pt idx="9">
                  <c:v>2315.7624959999998</c:v>
                </c:pt>
                <c:pt idx="10">
                  <c:v>2536.632576</c:v>
                </c:pt>
                <c:pt idx="11">
                  <c:v>2757.5026559999997</c:v>
                </c:pt>
                <c:pt idx="12">
                  <c:v>2978.3727359999998</c:v>
                </c:pt>
                <c:pt idx="13">
                  <c:v>3199.2428159999999</c:v>
                </c:pt>
                <c:pt idx="14">
                  <c:v>3420.1128959999996</c:v>
                </c:pt>
                <c:pt idx="15">
                  <c:v>3640.9829759999998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Sheet1!$F$9:$F$10</c:f>
              <c:strCache>
                <c:ptCount val="1"/>
                <c:pt idx="0">
                  <c:v>G= 1 W/m² /   u=0,5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Sheet1!$F$11:$F$36</c:f>
              <c:numCache>
                <c:formatCode>0</c:formatCode>
                <c:ptCount val="26"/>
                <c:pt idx="0">
                  <c:v>-983.25599999999997</c:v>
                </c:pt>
                <c:pt idx="1">
                  <c:v>-786.60479999999995</c:v>
                </c:pt>
                <c:pt idx="2">
                  <c:v>-589.95359999999994</c:v>
                </c:pt>
                <c:pt idx="3">
                  <c:v>-393.30239999999998</c:v>
                </c:pt>
                <c:pt idx="4">
                  <c:v>-196.65119999999999</c:v>
                </c:pt>
                <c:pt idx="5">
                  <c:v>0</c:v>
                </c:pt>
                <c:pt idx="6">
                  <c:v>196.65119999999999</c:v>
                </c:pt>
                <c:pt idx="7">
                  <c:v>393.30239999999998</c:v>
                </c:pt>
                <c:pt idx="8">
                  <c:v>589.95359999999994</c:v>
                </c:pt>
                <c:pt idx="9">
                  <c:v>786.60479999999995</c:v>
                </c:pt>
                <c:pt idx="10">
                  <c:v>983.25599999999997</c:v>
                </c:pt>
                <c:pt idx="11">
                  <c:v>1179.9071999999999</c:v>
                </c:pt>
                <c:pt idx="12">
                  <c:v>1376.5584000000001</c:v>
                </c:pt>
                <c:pt idx="13">
                  <c:v>1573.2095999999999</c:v>
                </c:pt>
                <c:pt idx="14">
                  <c:v>1769.8607999999999</c:v>
                </c:pt>
                <c:pt idx="15">
                  <c:v>1966.5119999999999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Sheet1!$G$9:$G$10</c:f>
              <c:strCache>
                <c:ptCount val="1"/>
                <c:pt idx="0">
                  <c:v>G= 1 W/m² /   u=1,5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Sheet1!$G$11:$G$36</c:f>
              <c:numCache>
                <c:formatCode>0</c:formatCode>
                <c:ptCount val="26"/>
                <c:pt idx="0">
                  <c:v>-1597.3776</c:v>
                </c:pt>
                <c:pt idx="1">
                  <c:v>-1277.9020800000001</c:v>
                </c:pt>
                <c:pt idx="2">
                  <c:v>-958.42655999999999</c:v>
                </c:pt>
                <c:pt idx="3">
                  <c:v>-638.95104000000003</c:v>
                </c:pt>
                <c:pt idx="4">
                  <c:v>-319.47552000000002</c:v>
                </c:pt>
                <c:pt idx="5">
                  <c:v>0</c:v>
                </c:pt>
                <c:pt idx="6">
                  <c:v>319.47552000000002</c:v>
                </c:pt>
                <c:pt idx="7">
                  <c:v>638.95104000000003</c:v>
                </c:pt>
                <c:pt idx="8">
                  <c:v>958.42655999999999</c:v>
                </c:pt>
                <c:pt idx="9">
                  <c:v>1277.9020800000001</c:v>
                </c:pt>
                <c:pt idx="10">
                  <c:v>1597.3776</c:v>
                </c:pt>
                <c:pt idx="11">
                  <c:v>1916.85312</c:v>
                </c:pt>
                <c:pt idx="12">
                  <c:v>2236.3286399999997</c:v>
                </c:pt>
                <c:pt idx="13">
                  <c:v>2555.8041600000001</c:v>
                </c:pt>
                <c:pt idx="14">
                  <c:v>2875.2796800000001</c:v>
                </c:pt>
                <c:pt idx="15">
                  <c:v>3194.7552000000001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Sheet1!$H$9:$H$10</c:f>
              <c:strCache>
                <c:ptCount val="1"/>
                <c:pt idx="0">
                  <c:v>G= 1 W/m² /   u=3,0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Sheet1!$B$11:$B$36</c:f>
              <c:numCache>
                <c:formatCode>General</c:formatCode>
                <c:ptCount val="2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Sheet1!$H$11:$H$36</c:f>
              <c:numCache>
                <c:formatCode>0</c:formatCode>
                <c:ptCount val="26"/>
                <c:pt idx="0">
                  <c:v>-2518.56</c:v>
                </c:pt>
                <c:pt idx="1">
                  <c:v>-2014.848</c:v>
                </c:pt>
                <c:pt idx="2">
                  <c:v>-1511.136</c:v>
                </c:pt>
                <c:pt idx="3">
                  <c:v>-1007.424</c:v>
                </c:pt>
                <c:pt idx="4">
                  <c:v>-503.71199999999999</c:v>
                </c:pt>
                <c:pt idx="5">
                  <c:v>0</c:v>
                </c:pt>
                <c:pt idx="6">
                  <c:v>503.71199999999999</c:v>
                </c:pt>
                <c:pt idx="7">
                  <c:v>1007.424</c:v>
                </c:pt>
                <c:pt idx="8">
                  <c:v>1511.136</c:v>
                </c:pt>
                <c:pt idx="9">
                  <c:v>2014.848</c:v>
                </c:pt>
                <c:pt idx="10">
                  <c:v>2518.56</c:v>
                </c:pt>
                <c:pt idx="11">
                  <c:v>3022.2719999999999</c:v>
                </c:pt>
                <c:pt idx="12">
                  <c:v>3525.9839999999999</c:v>
                </c:pt>
                <c:pt idx="13">
                  <c:v>4029.6959999999999</c:v>
                </c:pt>
                <c:pt idx="14">
                  <c:v>4533.4080000000004</c:v>
                </c:pt>
                <c:pt idx="15">
                  <c:v>5037.12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Sheet1!$I$9:$I$10</c:f>
              <c:strCache>
                <c:ptCount val="1"/>
                <c:pt idx="0">
                  <c:v>Interpolation: 500 W/m² /  u=1,5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</c:numCache>
            </c:numRef>
          </c:xVal>
          <c:yVal>
            <c:numRef>
              <c:f>Sheet1!$I$11:$I$31</c:f>
              <c:numCache>
                <c:formatCode>0</c:formatCode>
                <c:ptCount val="21"/>
                <c:pt idx="0">
                  <c:v>-859.42981654545611</c:v>
                </c:pt>
                <c:pt idx="1">
                  <c:v>-602.83045222545616</c:v>
                </c:pt>
                <c:pt idx="2">
                  <c:v>-346.23108790545609</c:v>
                </c:pt>
                <c:pt idx="3">
                  <c:v>-89.631723585456086</c:v>
                </c:pt>
                <c:pt idx="4">
                  <c:v>166.96764073454392</c:v>
                </c:pt>
                <c:pt idx="5">
                  <c:v>423.56700505454393</c:v>
                </c:pt>
                <c:pt idx="6">
                  <c:v>680.16636937454405</c:v>
                </c:pt>
                <c:pt idx="7">
                  <c:v>936.76573369454388</c:v>
                </c:pt>
                <c:pt idx="8">
                  <c:v>1193.3650980145442</c:v>
                </c:pt>
                <c:pt idx="9">
                  <c:v>1449.9644623345439</c:v>
                </c:pt>
                <c:pt idx="10">
                  <c:v>1706.5638266545438</c:v>
                </c:pt>
                <c:pt idx="11">
                  <c:v>1963.163190974544</c:v>
                </c:pt>
                <c:pt idx="12">
                  <c:v>2219.7625552945437</c:v>
                </c:pt>
                <c:pt idx="13">
                  <c:v>2476.3619196145441</c:v>
                </c:pt>
                <c:pt idx="14">
                  <c:v>2732.9612839345436</c:v>
                </c:pt>
                <c:pt idx="15">
                  <c:v>2989.560648254544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4976"/>
        <c:axId val="116737152"/>
      </c:scatterChart>
      <c:valAx>
        <c:axId val="1167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tm-ta</a:t>
                </a:r>
                <a:r>
                  <a:rPr lang="de-DE" sz="1200" baseline="0"/>
                  <a:t> [K]</a:t>
                </a:r>
                <a:endParaRPr lang="de-DE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737152"/>
        <c:crosses val="autoZero"/>
        <c:crossBetween val="midCat"/>
      </c:valAx>
      <c:valAx>
        <c:axId val="1167371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Output Power [W]</a:t>
                </a:r>
              </a:p>
            </c:rich>
          </c:tx>
          <c:layout>
            <c:manualLayout>
              <c:xMode val="edge"/>
              <c:yMode val="edge"/>
              <c:x val="0.95300072306579897"/>
              <c:y val="0.2641472508174863"/>
            </c:manualLayout>
          </c:layout>
          <c:overlay val="0"/>
        </c:title>
        <c:numFmt formatCode="0" sourceLinked="1"/>
        <c:majorTickMark val="in"/>
        <c:minorTickMark val="none"/>
        <c:tickLblPos val="high"/>
        <c:crossAx val="116734976"/>
        <c:crosses val="autoZero"/>
        <c:crossBetween val="midCat"/>
        <c:minorUnit val="1000"/>
      </c:valAx>
    </c:plotArea>
    <c:legend>
      <c:legendPos val="r"/>
      <c:layout>
        <c:manualLayout>
          <c:xMode val="edge"/>
          <c:yMode val="edge"/>
          <c:x val="8.2441766267090572E-2"/>
          <c:y val="6.9284356718441381E-2"/>
          <c:w val="0.81172677313843877"/>
          <c:h val="0.11792524355570942"/>
        </c:manualLayout>
      </c:layout>
      <c:overlay val="0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277284</xdr:colOff>
      <xdr:row>7</xdr:row>
      <xdr:rowOff>130969</xdr:rowOff>
    </xdr:from>
    <xdr:to>
      <xdr:col>25</xdr:col>
      <xdr:colOff>518320</xdr:colOff>
      <xdr:row>34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zoomScale="80" zoomScaleNormal="80" workbookViewId="0">
      <selection activeCell="M4" sqref="M4"/>
    </sheetView>
  </sheetViews>
  <sheetFormatPr defaultRowHeight="15" x14ac:dyDescent="0.25"/>
  <cols>
    <col min="3" max="5" width="9.5703125" bestFit="1" customWidth="1"/>
  </cols>
  <sheetData>
    <row r="2" spans="2:9" x14ac:dyDescent="0.25">
      <c r="B2" s="3" t="s">
        <v>0</v>
      </c>
      <c r="C2">
        <v>0.70199999999999996</v>
      </c>
      <c r="E2" s="15"/>
      <c r="F2" s="16">
        <v>0</v>
      </c>
      <c r="H2" s="14"/>
      <c r="I2" s="1">
        <f>($I$6-$F$6)/$C$6*(C2-F2)+F2</f>
        <v>0.350298</v>
      </c>
    </row>
    <row r="3" spans="2:9" x14ac:dyDescent="0.25">
      <c r="B3" s="3" t="s">
        <v>1</v>
      </c>
      <c r="C3">
        <v>6.6000000000000003E-2</v>
      </c>
      <c r="E3" s="15"/>
      <c r="F3" s="16">
        <v>0</v>
      </c>
      <c r="H3" s="14"/>
      <c r="I3" s="1">
        <f>($I$6-$F$6)/$C$6*(C3-F3)+F3</f>
        <v>3.2934000000000005E-2</v>
      </c>
    </row>
    <row r="4" spans="2:9" x14ac:dyDescent="0.25">
      <c r="B4" s="3" t="s">
        <v>2</v>
      </c>
      <c r="C4">
        <v>32.64</v>
      </c>
      <c r="E4" s="15"/>
      <c r="F4" s="16">
        <v>26.58</v>
      </c>
      <c r="H4" s="14"/>
      <c r="I4" s="1">
        <f>($I$6-$F$6)/$C$6*(C4-F4)+F4</f>
        <v>29.603939999999998</v>
      </c>
    </row>
    <row r="5" spans="2:9" x14ac:dyDescent="0.25">
      <c r="B5" s="3" t="s">
        <v>3</v>
      </c>
      <c r="C5">
        <v>3.59</v>
      </c>
      <c r="E5" s="15"/>
      <c r="F5" s="16">
        <v>24.14</v>
      </c>
      <c r="H5" s="14"/>
      <c r="I5" s="1">
        <f>($I$6-$F$6)/$C$6*(C5-F5)+F5</f>
        <v>13.88555</v>
      </c>
    </row>
    <row r="6" spans="2:9" x14ac:dyDescent="0.25">
      <c r="B6" s="3" t="s">
        <v>4</v>
      </c>
      <c r="C6">
        <v>1000</v>
      </c>
      <c r="E6" s="15"/>
      <c r="F6" s="16">
        <v>1</v>
      </c>
      <c r="H6" s="14"/>
      <c r="I6" s="17">
        <v>500</v>
      </c>
    </row>
    <row r="7" spans="2:9" x14ac:dyDescent="0.25">
      <c r="B7" s="3" t="s">
        <v>5</v>
      </c>
      <c r="C7">
        <f>F7</f>
        <v>2.544</v>
      </c>
      <c r="E7" s="15"/>
      <c r="F7" s="16">
        <v>2.544</v>
      </c>
      <c r="H7" s="14"/>
      <c r="I7">
        <f>F7</f>
        <v>2.544</v>
      </c>
    </row>
    <row r="8" spans="2:9" x14ac:dyDescent="0.25">
      <c r="E8" s="14"/>
      <c r="H8" s="14"/>
    </row>
    <row r="9" spans="2:9" ht="15.75" x14ac:dyDescent="0.25">
      <c r="B9" s="21" t="s">
        <v>6</v>
      </c>
      <c r="C9" s="18">
        <f>C6</f>
        <v>1000</v>
      </c>
      <c r="D9" s="18"/>
      <c r="E9" s="19"/>
      <c r="F9" s="20">
        <f>F6</f>
        <v>1</v>
      </c>
      <c r="G9" s="18"/>
      <c r="H9" s="19"/>
      <c r="I9" s="13" t="str">
        <f>CONCATENATE("Interpolation: ",I6," W/m² / ")</f>
        <v xml:space="preserve">Interpolation: 500 W/m² / </v>
      </c>
    </row>
    <row r="10" spans="2:9" x14ac:dyDescent="0.25">
      <c r="B10" s="21"/>
      <c r="C10" s="4">
        <v>0.5</v>
      </c>
      <c r="D10" s="4">
        <v>1.5</v>
      </c>
      <c r="E10" s="5">
        <v>3</v>
      </c>
      <c r="F10" s="10">
        <v>0.5</v>
      </c>
      <c r="G10" s="4">
        <v>1.5</v>
      </c>
      <c r="H10" s="5">
        <v>3</v>
      </c>
      <c r="I10" s="22">
        <v>1.5</v>
      </c>
    </row>
    <row r="11" spans="2:9" x14ac:dyDescent="0.25">
      <c r="B11" s="3">
        <v>10</v>
      </c>
      <c r="C11" s="8">
        <f t="shared" ref="C11:E26" si="0">$C$7*$C$9*($C$2*(1-$C$3*C$10)-($C$4+$C$5*C$10)*($B11/$C$9))</f>
        <v>850.92729599999973</v>
      </c>
      <c r="D11" s="8">
        <f t="shared" si="0"/>
        <v>641.72908800000005</v>
      </c>
      <c r="E11" s="9">
        <f t="shared" si="0"/>
        <v>327.9317759999999</v>
      </c>
      <c r="F11" s="11">
        <f t="shared" ref="F11:H26" si="1">$F$7*$F$9*($F$2*(1-$F$3*F$10)-($F$4+$F$5*F$10)*($B11/$F$9))</f>
        <v>-983.25599999999997</v>
      </c>
      <c r="G11" s="8">
        <f t="shared" si="1"/>
        <v>-1597.3776</v>
      </c>
      <c r="H11" s="9">
        <f t="shared" si="1"/>
        <v>-2518.56</v>
      </c>
      <c r="I11" s="8">
        <f t="shared" ref="I11:I26" si="2">$I$7*$I$6*($I$2*(1-$I$3*I$10)-($I$4+$I$5*I$10)*($B11/$I$6))</f>
        <v>-859.42981654545611</v>
      </c>
    </row>
    <row r="12" spans="2:9" x14ac:dyDescent="0.25">
      <c r="B12" s="3">
        <v>8</v>
      </c>
      <c r="C12" s="6">
        <f t="shared" si="0"/>
        <v>1026.1325759999997</v>
      </c>
      <c r="D12" s="6">
        <f t="shared" si="0"/>
        <v>835.20028800000011</v>
      </c>
      <c r="E12" s="7">
        <f t="shared" si="0"/>
        <v>548.80185599999993</v>
      </c>
      <c r="F12" s="12">
        <f t="shared" si="1"/>
        <v>-786.60479999999995</v>
      </c>
      <c r="G12" s="6">
        <f t="shared" si="1"/>
        <v>-1277.9020800000001</v>
      </c>
      <c r="H12" s="7">
        <f t="shared" si="1"/>
        <v>-2014.848</v>
      </c>
      <c r="I12" s="2">
        <f t="shared" si="2"/>
        <v>-602.83045222545616</v>
      </c>
    </row>
    <row r="13" spans="2:9" x14ac:dyDescent="0.25">
      <c r="B13" s="3">
        <v>6</v>
      </c>
      <c r="C13" s="6">
        <f t="shared" si="0"/>
        <v>1201.3378559999999</v>
      </c>
      <c r="D13" s="6">
        <f t="shared" si="0"/>
        <v>1028.6714880000002</v>
      </c>
      <c r="E13" s="7">
        <f t="shared" si="0"/>
        <v>769.67193599999996</v>
      </c>
      <c r="F13" s="12">
        <f t="shared" si="1"/>
        <v>-589.95359999999994</v>
      </c>
      <c r="G13" s="6">
        <f t="shared" si="1"/>
        <v>-958.42655999999999</v>
      </c>
      <c r="H13" s="7">
        <f t="shared" si="1"/>
        <v>-1511.136</v>
      </c>
      <c r="I13" s="2">
        <f t="shared" si="2"/>
        <v>-346.23108790545609</v>
      </c>
    </row>
    <row r="14" spans="2:9" x14ac:dyDescent="0.25">
      <c r="B14" s="3">
        <v>4</v>
      </c>
      <c r="C14" s="6">
        <f t="shared" si="0"/>
        <v>1376.543136</v>
      </c>
      <c r="D14" s="6">
        <f t="shared" si="0"/>
        <v>1222.1426879999999</v>
      </c>
      <c r="E14" s="7">
        <f t="shared" si="0"/>
        <v>990.54201599999988</v>
      </c>
      <c r="F14" s="12">
        <f t="shared" si="1"/>
        <v>-393.30239999999998</v>
      </c>
      <c r="G14" s="6">
        <f t="shared" si="1"/>
        <v>-638.95104000000003</v>
      </c>
      <c r="H14" s="7">
        <f t="shared" si="1"/>
        <v>-1007.424</v>
      </c>
      <c r="I14" s="2">
        <f t="shared" si="2"/>
        <v>-89.631723585456086</v>
      </c>
    </row>
    <row r="15" spans="2:9" x14ac:dyDescent="0.25">
      <c r="B15" s="3">
        <v>2</v>
      </c>
      <c r="C15" s="6">
        <f t="shared" si="0"/>
        <v>1551.7484159999999</v>
      </c>
      <c r="D15" s="6">
        <f t="shared" si="0"/>
        <v>1415.6138880000001</v>
      </c>
      <c r="E15" s="7">
        <f t="shared" si="0"/>
        <v>1211.4120959999998</v>
      </c>
      <c r="F15" s="12">
        <f t="shared" si="1"/>
        <v>-196.65119999999999</v>
      </c>
      <c r="G15" s="6">
        <f t="shared" si="1"/>
        <v>-319.47552000000002</v>
      </c>
      <c r="H15" s="7">
        <f t="shared" si="1"/>
        <v>-503.71199999999999</v>
      </c>
      <c r="I15" s="2">
        <f t="shared" si="2"/>
        <v>166.96764073454392</v>
      </c>
    </row>
    <row r="16" spans="2:9" x14ac:dyDescent="0.25">
      <c r="B16" s="3">
        <v>0</v>
      </c>
      <c r="C16" s="6">
        <f t="shared" si="0"/>
        <v>1726.9536959999998</v>
      </c>
      <c r="D16" s="6">
        <f t="shared" si="0"/>
        <v>1609.085088</v>
      </c>
      <c r="E16" s="7">
        <f t="shared" si="0"/>
        <v>1432.2821759999999</v>
      </c>
      <c r="F16" s="12">
        <f t="shared" si="1"/>
        <v>0</v>
      </c>
      <c r="G16" s="6">
        <f t="shared" si="1"/>
        <v>0</v>
      </c>
      <c r="H16" s="7">
        <f t="shared" si="1"/>
        <v>0</v>
      </c>
      <c r="I16" s="2">
        <f t="shared" si="2"/>
        <v>423.56700505454393</v>
      </c>
    </row>
    <row r="17" spans="2:9" x14ac:dyDescent="0.25">
      <c r="B17" s="3">
        <v>-2</v>
      </c>
      <c r="C17" s="6">
        <f t="shared" si="0"/>
        <v>1902.1589759999997</v>
      </c>
      <c r="D17" s="6">
        <f t="shared" si="0"/>
        <v>1802.556288</v>
      </c>
      <c r="E17" s="7">
        <f t="shared" si="0"/>
        <v>1653.1522559999999</v>
      </c>
      <c r="F17" s="12">
        <f t="shared" si="1"/>
        <v>196.65119999999999</v>
      </c>
      <c r="G17" s="6">
        <f t="shared" si="1"/>
        <v>319.47552000000002</v>
      </c>
      <c r="H17" s="7">
        <f t="shared" si="1"/>
        <v>503.71199999999999</v>
      </c>
      <c r="I17" s="2">
        <f t="shared" si="2"/>
        <v>680.16636937454405</v>
      </c>
    </row>
    <row r="18" spans="2:9" x14ac:dyDescent="0.25">
      <c r="B18" s="3">
        <v>-4</v>
      </c>
      <c r="C18" s="6">
        <f t="shared" si="0"/>
        <v>2077.3642559999998</v>
      </c>
      <c r="D18" s="6">
        <f t="shared" si="0"/>
        <v>1996.0274879999999</v>
      </c>
      <c r="E18" s="7">
        <f t="shared" si="0"/>
        <v>1874.022336</v>
      </c>
      <c r="F18" s="12">
        <f t="shared" si="1"/>
        <v>393.30239999999998</v>
      </c>
      <c r="G18" s="6">
        <f t="shared" si="1"/>
        <v>638.95104000000003</v>
      </c>
      <c r="H18" s="7">
        <f t="shared" si="1"/>
        <v>1007.424</v>
      </c>
      <c r="I18" s="2">
        <f t="shared" si="2"/>
        <v>936.76573369454388</v>
      </c>
    </row>
    <row r="19" spans="2:9" x14ac:dyDescent="0.25">
      <c r="B19" s="3">
        <v>-6</v>
      </c>
      <c r="C19" s="6">
        <f t="shared" si="0"/>
        <v>2252.5695359999995</v>
      </c>
      <c r="D19" s="6">
        <f t="shared" si="0"/>
        <v>2189.4986880000001</v>
      </c>
      <c r="E19" s="7">
        <f t="shared" si="0"/>
        <v>2094.8924160000001</v>
      </c>
      <c r="F19" s="12">
        <f t="shared" si="1"/>
        <v>589.95359999999994</v>
      </c>
      <c r="G19" s="6">
        <f t="shared" si="1"/>
        <v>958.42655999999999</v>
      </c>
      <c r="H19" s="7">
        <f t="shared" si="1"/>
        <v>1511.136</v>
      </c>
      <c r="I19" s="2">
        <f t="shared" si="2"/>
        <v>1193.3650980145442</v>
      </c>
    </row>
    <row r="20" spans="2:9" x14ac:dyDescent="0.25">
      <c r="B20" s="3">
        <v>-8</v>
      </c>
      <c r="C20" s="6">
        <f t="shared" si="0"/>
        <v>2427.7748159999996</v>
      </c>
      <c r="D20" s="6">
        <f t="shared" si="0"/>
        <v>2382.9698879999996</v>
      </c>
      <c r="E20" s="7">
        <f t="shared" si="0"/>
        <v>2315.7624959999998</v>
      </c>
      <c r="F20" s="12">
        <f t="shared" si="1"/>
        <v>786.60479999999995</v>
      </c>
      <c r="G20" s="6">
        <f t="shared" si="1"/>
        <v>1277.9020800000001</v>
      </c>
      <c r="H20" s="7">
        <f t="shared" si="1"/>
        <v>2014.848</v>
      </c>
      <c r="I20" s="2">
        <f t="shared" si="2"/>
        <v>1449.9644623345439</v>
      </c>
    </row>
    <row r="21" spans="2:9" x14ac:dyDescent="0.25">
      <c r="B21" s="3">
        <v>-10</v>
      </c>
      <c r="C21" s="6">
        <f t="shared" si="0"/>
        <v>2602.9800960000002</v>
      </c>
      <c r="D21" s="6">
        <f t="shared" si="0"/>
        <v>2576.4410879999996</v>
      </c>
      <c r="E21" s="7">
        <f t="shared" si="0"/>
        <v>2536.632576</v>
      </c>
      <c r="F21" s="12">
        <f t="shared" si="1"/>
        <v>983.25599999999997</v>
      </c>
      <c r="G21" s="6">
        <f t="shared" si="1"/>
        <v>1597.3776</v>
      </c>
      <c r="H21" s="7">
        <f t="shared" si="1"/>
        <v>2518.56</v>
      </c>
      <c r="I21" s="2">
        <f t="shared" si="2"/>
        <v>1706.5638266545438</v>
      </c>
    </row>
    <row r="22" spans="2:9" x14ac:dyDescent="0.25">
      <c r="B22" s="3">
        <v>-12</v>
      </c>
      <c r="C22" s="6">
        <f t="shared" si="0"/>
        <v>2778.1853760000004</v>
      </c>
      <c r="D22" s="6">
        <f t="shared" si="0"/>
        <v>2769.912288</v>
      </c>
      <c r="E22" s="7">
        <f t="shared" si="0"/>
        <v>2757.5026559999997</v>
      </c>
      <c r="F22" s="12">
        <f t="shared" si="1"/>
        <v>1179.9071999999999</v>
      </c>
      <c r="G22" s="6">
        <f t="shared" si="1"/>
        <v>1916.85312</v>
      </c>
      <c r="H22" s="7">
        <f t="shared" si="1"/>
        <v>3022.2719999999999</v>
      </c>
      <c r="I22" s="2">
        <f t="shared" si="2"/>
        <v>1963.163190974544</v>
      </c>
    </row>
    <row r="23" spans="2:9" x14ac:dyDescent="0.25">
      <c r="B23" s="3">
        <v>-14</v>
      </c>
      <c r="C23" s="6">
        <f t="shared" si="0"/>
        <v>2953.390656</v>
      </c>
      <c r="D23" s="6">
        <f t="shared" si="0"/>
        <v>2963.3834879999999</v>
      </c>
      <c r="E23" s="7">
        <f t="shared" si="0"/>
        <v>2978.3727359999998</v>
      </c>
      <c r="F23" s="12">
        <f t="shared" si="1"/>
        <v>1376.5584000000001</v>
      </c>
      <c r="G23" s="6">
        <f t="shared" si="1"/>
        <v>2236.3286399999997</v>
      </c>
      <c r="H23" s="7">
        <f t="shared" si="1"/>
        <v>3525.9839999999999</v>
      </c>
      <c r="I23" s="2">
        <f t="shared" si="2"/>
        <v>2219.7625552945437</v>
      </c>
    </row>
    <row r="24" spans="2:9" x14ac:dyDescent="0.25">
      <c r="B24" s="3">
        <v>-16</v>
      </c>
      <c r="C24" s="6">
        <f t="shared" si="0"/>
        <v>3128.5959360000002</v>
      </c>
      <c r="D24" s="6">
        <f t="shared" si="0"/>
        <v>3156.8546879999999</v>
      </c>
      <c r="E24" s="7">
        <f t="shared" si="0"/>
        <v>3199.2428159999999</v>
      </c>
      <c r="F24" s="12">
        <f t="shared" si="1"/>
        <v>1573.2095999999999</v>
      </c>
      <c r="G24" s="6">
        <f t="shared" si="1"/>
        <v>2555.8041600000001</v>
      </c>
      <c r="H24" s="7">
        <f t="shared" si="1"/>
        <v>4029.6959999999999</v>
      </c>
      <c r="I24" s="2">
        <f t="shared" si="2"/>
        <v>2476.3619196145441</v>
      </c>
    </row>
    <row r="25" spans="2:9" x14ac:dyDescent="0.25">
      <c r="B25" s="3">
        <v>-18</v>
      </c>
      <c r="C25" s="6">
        <f t="shared" si="0"/>
        <v>3303.8012160000003</v>
      </c>
      <c r="D25" s="6">
        <f t="shared" si="0"/>
        <v>3350.3258879999998</v>
      </c>
      <c r="E25" s="7">
        <f t="shared" si="0"/>
        <v>3420.1128959999996</v>
      </c>
      <c r="F25" s="12">
        <f t="shared" si="1"/>
        <v>1769.8607999999999</v>
      </c>
      <c r="G25" s="6">
        <f t="shared" si="1"/>
        <v>2875.2796800000001</v>
      </c>
      <c r="H25" s="7">
        <f t="shared" si="1"/>
        <v>4533.4080000000004</v>
      </c>
      <c r="I25" s="2">
        <f t="shared" si="2"/>
        <v>2732.9612839345436</v>
      </c>
    </row>
    <row r="26" spans="2:9" x14ac:dyDescent="0.25">
      <c r="B26" s="3">
        <v>-20</v>
      </c>
      <c r="C26" s="6">
        <f t="shared" si="0"/>
        <v>3479.006496</v>
      </c>
      <c r="D26" s="6">
        <f t="shared" si="0"/>
        <v>3543.7970880000003</v>
      </c>
      <c r="E26" s="7">
        <f t="shared" si="0"/>
        <v>3640.9829759999998</v>
      </c>
      <c r="F26" s="12">
        <f t="shared" si="1"/>
        <v>1966.5119999999999</v>
      </c>
      <c r="G26" s="6">
        <f t="shared" si="1"/>
        <v>3194.7552000000001</v>
      </c>
      <c r="H26" s="7">
        <f t="shared" si="1"/>
        <v>5037.12</v>
      </c>
      <c r="I26" s="2">
        <f t="shared" si="2"/>
        <v>2989.560648254544</v>
      </c>
    </row>
    <row r="27" spans="2:9" x14ac:dyDescent="0.25">
      <c r="B27" s="3"/>
      <c r="C27" s="6"/>
      <c r="D27" s="6"/>
      <c r="E27" s="7"/>
      <c r="F27" s="12"/>
      <c r="G27" s="6"/>
      <c r="H27" s="7"/>
      <c r="I27" s="2"/>
    </row>
    <row r="28" spans="2:9" x14ac:dyDescent="0.25">
      <c r="B28" s="3"/>
      <c r="C28" s="6"/>
      <c r="D28" s="6"/>
      <c r="E28" s="7"/>
      <c r="F28" s="12"/>
      <c r="G28" s="6"/>
      <c r="H28" s="7"/>
      <c r="I28" s="2"/>
    </row>
    <row r="29" spans="2:9" x14ac:dyDescent="0.25">
      <c r="B29" s="3"/>
      <c r="C29" s="6"/>
      <c r="D29" s="6"/>
      <c r="E29" s="7"/>
      <c r="F29" s="12"/>
      <c r="G29" s="6"/>
      <c r="H29" s="7"/>
      <c r="I29" s="2"/>
    </row>
    <row r="30" spans="2:9" x14ac:dyDescent="0.25">
      <c r="B30" s="3"/>
      <c r="C30" s="6"/>
      <c r="D30" s="6"/>
      <c r="E30" s="7"/>
      <c r="F30" s="12"/>
      <c r="G30" s="6"/>
      <c r="H30" s="7"/>
      <c r="I30" s="2"/>
    </row>
    <row r="31" spans="2:9" x14ac:dyDescent="0.25">
      <c r="B31" s="3"/>
      <c r="C31" s="6"/>
      <c r="D31" s="6"/>
      <c r="E31" s="7"/>
      <c r="F31" s="12"/>
      <c r="G31" s="6"/>
      <c r="H31" s="7"/>
      <c r="I31" s="2"/>
    </row>
    <row r="32" spans="2:9" x14ac:dyDescent="0.25">
      <c r="B32" s="3"/>
      <c r="C32" s="6"/>
      <c r="D32" s="6"/>
      <c r="E32" s="6"/>
      <c r="F32" s="2"/>
      <c r="G32" s="2"/>
      <c r="H32" s="2"/>
    </row>
    <row r="33" spans="2:8" x14ac:dyDescent="0.25">
      <c r="B33" s="3"/>
      <c r="C33" s="6"/>
      <c r="D33" s="6"/>
      <c r="E33" s="6"/>
      <c r="F33" s="2"/>
      <c r="G33" s="2"/>
      <c r="H33" s="2"/>
    </row>
    <row r="34" spans="2:8" x14ac:dyDescent="0.25">
      <c r="B34" s="3"/>
      <c r="C34" s="6"/>
      <c r="D34" s="6"/>
      <c r="E34" s="6"/>
      <c r="F34" s="2"/>
      <c r="G34" s="2"/>
      <c r="H34" s="2"/>
    </row>
    <row r="35" spans="2:8" x14ac:dyDescent="0.25">
      <c r="B35" s="3"/>
      <c r="C35" s="6"/>
      <c r="D35" s="6"/>
      <c r="E35" s="6"/>
      <c r="F35" s="2"/>
      <c r="G35" s="2"/>
      <c r="H35" s="2"/>
    </row>
    <row r="36" spans="2:8" x14ac:dyDescent="0.25">
      <c r="B36" s="3"/>
      <c r="C36" s="6"/>
      <c r="D36" s="6"/>
      <c r="E36" s="6"/>
      <c r="F36" s="2"/>
      <c r="G36" s="2"/>
      <c r="H36" s="2"/>
    </row>
  </sheetData>
  <mergeCells count="3">
    <mergeCell ref="C9:E9"/>
    <mergeCell ref="F9:H9"/>
    <mergeCell ref="B9:B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cp:lastPrinted>2013-05-14T07:22:08Z</cp:lastPrinted>
  <dcterms:created xsi:type="dcterms:W3CDTF">2013-05-13T07:20:55Z</dcterms:created>
  <dcterms:modified xsi:type="dcterms:W3CDTF">2013-05-14T07:22:41Z</dcterms:modified>
</cp:coreProperties>
</file>