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<sst xmlns="http://schemas.openxmlformats.org/spreadsheetml/2006/main" count="3139" uniqueCount="212">
  <si>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</si>
  <si>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</si>
  <si>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</si>
  <si>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</si>
  <si>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</si>
  <si>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</si>
  <si>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</si>
  <si>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</si>
  <si>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</si>
  <si>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</si>
  <si>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</si>
  <si>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</si>
  <si>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20211210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</si>
  <si>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</si>
  <si>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</si>
  <si>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</si>
  <si>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</si>
  <si>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</si>
  <si>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</si>
  <si>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</si>
  <si>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</si>
  <si>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</si>
  <si>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</si>
  <si>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</si>
  <si>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</si>
  <si>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</si>
  <si>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</si>
  <si>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</si>
  <si>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</si>
  <si>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</si>
  <si>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</si>
  <si>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</si>
  <si>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</si>
  <si>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</si>
  <si>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</si>
  <si>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</si>
  <si>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</si>
  <si>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</si>
  <si>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</si>
  <si>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</si>
  <si>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12176</t>
  </si>
  <si>
    <t>ドイツ証券</t>
  </si>
  <si>
    <t>Deutsche Securities</t>
  </si>
  <si>
    <t>12057</t>
  </si>
  <si>
    <t>楽天証券</t>
  </si>
  <si>
    <t>Rakuten Securities</t>
  </si>
  <si>
    <t>7</t>
  </si>
  <si>
    <t>11560</t>
  </si>
  <si>
    <t>ゴールドマン証券</t>
  </si>
  <si>
    <t>Goldman Sachs Japan</t>
  </si>
  <si>
    <t>8</t>
  </si>
  <si>
    <t>12800</t>
  </si>
  <si>
    <t>モルガンＭＵＦＧ証券</t>
  </si>
  <si>
    <t>Morgan Stanley MUFG Securities</t>
  </si>
  <si>
    <t>9</t>
  </si>
  <si>
    <t>12792</t>
  </si>
  <si>
    <t>ビーオブエー証券</t>
  </si>
  <si>
    <t>BofA Securities Japan</t>
  </si>
  <si>
    <t>12336</t>
  </si>
  <si>
    <t>日産証券</t>
  </si>
  <si>
    <t>Nissan Securities</t>
  </si>
  <si>
    <t>10</t>
  </si>
  <si>
    <t>11714</t>
  </si>
  <si>
    <t>ＪＰモルガン証券</t>
  </si>
  <si>
    <t>JPMorgan Securities Japan</t>
  </si>
  <si>
    <t>11</t>
  </si>
  <si>
    <t>11696</t>
  </si>
  <si>
    <t>みずほ証券</t>
  </si>
  <si>
    <t>Mizuho Securities</t>
  </si>
  <si>
    <t>12</t>
  </si>
  <si>
    <t>11060</t>
  </si>
  <si>
    <t>ａｕカブコム証券</t>
  </si>
  <si>
    <t>au Kabucom Securities</t>
  </si>
  <si>
    <t>13</t>
  </si>
  <si>
    <t>12560</t>
  </si>
  <si>
    <t>松井証券</t>
  </si>
  <si>
    <t>MATSUI SECURITIES</t>
  </si>
  <si>
    <t>14</t>
  </si>
  <si>
    <t>11746</t>
  </si>
  <si>
    <t>ＵＢＳ証券</t>
  </si>
  <si>
    <t>UBS Securities Japan</t>
  </si>
  <si>
    <t>15</t>
  </si>
  <si>
    <t>12000</t>
  </si>
  <si>
    <t>大和証券</t>
  </si>
  <si>
    <t>Daiwa Securities</t>
  </si>
  <si>
    <t>16</t>
  </si>
  <si>
    <t>12328</t>
  </si>
  <si>
    <t>ＳＭＢＣ日興証券</t>
  </si>
  <si>
    <t>SMBC Nikko Securities</t>
  </si>
  <si>
    <t>17</t>
  </si>
  <si>
    <t>11635</t>
  </si>
  <si>
    <t>クレディ・スイス証券</t>
  </si>
  <si>
    <t>Credit Suisse Securities(Japan)</t>
  </si>
  <si>
    <t>18</t>
  </si>
  <si>
    <t>19</t>
  </si>
  <si>
    <t>12330</t>
  </si>
  <si>
    <t>マネックス証券</t>
  </si>
  <si>
    <t>Monex</t>
  </si>
  <si>
    <t>20</t>
  </si>
  <si>
    <t>167060018</t>
  </si>
  <si>
    <t>NIKKEI 225 FUT 2206</t>
  </si>
  <si>
    <t>－</t>
  </si>
  <si>
    <t>11727</t>
  </si>
  <si>
    <t>ＧＭＯクリック証券</t>
  </si>
  <si>
    <t>GMO CLICK Securities</t>
  </si>
  <si>
    <t>12795</t>
  </si>
  <si>
    <t>インタラクティブ証券</t>
  </si>
  <si>
    <t>Interactive Brokers Securities Japan</t>
  </si>
  <si>
    <t>NK225MF</t>
  </si>
  <si>
    <t>167010019</t>
  </si>
  <si>
    <t>MINI NK225 FUT 2201</t>
  </si>
  <si>
    <t>11784</t>
  </si>
  <si>
    <t>ＳＢＩネオトレード</t>
  </si>
  <si>
    <t>SBI Neotrade Securities</t>
  </si>
  <si>
    <t>12288</t>
  </si>
  <si>
    <t>フィリップ証券</t>
  </si>
  <si>
    <t>Phillip Securities Japan</t>
  </si>
  <si>
    <t>11272</t>
  </si>
  <si>
    <t>岡三証券</t>
  </si>
  <si>
    <t>OKASAN SECURITIES</t>
  </si>
  <si>
    <t>11544</t>
  </si>
  <si>
    <t>岩井コスモ証券</t>
  </si>
  <si>
    <t>IwaiCosmo Securities</t>
  </si>
  <si>
    <t>11056</t>
  </si>
  <si>
    <t>安藤証券</t>
  </si>
  <si>
    <t>ANDO SECURITIES</t>
  </si>
  <si>
    <t>11448</t>
  </si>
  <si>
    <t>エイチ・エス証券</t>
  </si>
  <si>
    <t>H.S. SECURITIES</t>
  </si>
  <si>
    <t>11840</t>
  </si>
  <si>
    <t>立花証券</t>
  </si>
  <si>
    <t>THE TACHIBANA SECURITIES</t>
  </si>
  <si>
    <t>12896</t>
  </si>
  <si>
    <t>豊証券</t>
  </si>
  <si>
    <t>The Yutaka Securities</t>
  </si>
  <si>
    <t>11512</t>
  </si>
  <si>
    <t>光世証券</t>
  </si>
  <si>
    <t>The Kosei Securities</t>
  </si>
  <si>
    <t>12464</t>
  </si>
  <si>
    <t>廣田証券</t>
  </si>
  <si>
    <t>HIROTA SECURITIES</t>
  </si>
  <si>
    <t>167020019</t>
  </si>
  <si>
    <t>MINI NK225 FUT 2202</t>
  </si>
  <si>
    <t>167030019</t>
  </si>
  <si>
    <t>MINI NK225 FUT 2203</t>
  </si>
  <si>
    <t>12428</t>
  </si>
  <si>
    <t>ＢＮＰパリバ証券</t>
  </si>
  <si>
    <t>BNP Paribas Securities(Japan)Limited</t>
  </si>
  <si>
    <t>TOPIXF</t>
  </si>
  <si>
    <t>167030005</t>
  </si>
  <si>
    <t>TOPIX FUT 2203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</si>
  <si>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</si>
  <si>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</si>
  <si>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</si>
  <si>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</si>
  <si>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</si>
  <si>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</si>
  <si>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NK225E</t>
  </si>
  <si>
    <t>137017518</t>
  </si>
  <si>
    <t>NIKKEI 225 OOP P2201-27500</t>
  </si>
  <si>
    <t>12072</t>
  </si>
  <si>
    <t>東海東京証券</t>
  </si>
  <si>
    <t>Tokai Tokyo Securities</t>
  </si>
  <si>
    <t>137017618</t>
  </si>
  <si>
    <t>NIKKEI 225 OOP P2201-27625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</si>
  <si>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</si>
  <si>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</si>
  <si>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</si>
  <si>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</si>
  <si>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</si>
  <si>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</si>
  <si>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11488</t>
  </si>
  <si>
    <t>あかつき証券</t>
  </si>
  <si>
    <t>Akatsuki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</si>
  <si>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</si>
  <si>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</si>
  <si>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</si>
  <si>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</si>
  <si>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</si>
  <si>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</si>
  <si>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</si>
  <si>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</si>
  <si>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</si>
  <si>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</si>
  <si>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</si>
  <si>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</si>
  <si>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147019518</t>
  </si>
  <si>
    <t>NIKKEI 225 OOP C2201-29500</t>
  </si>
  <si>
    <t>147019318</t>
  </si>
  <si>
    <t>NIKKEI 225 OOP C2201-29375</t>
  </si>
  <si>
    <t>12888</t>
  </si>
  <si>
    <t>山和証券</t>
  </si>
  <si>
    <t>YAMAWA SECURITIES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</si>
  <si>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</si>
  <si>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</si>
  <si>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</si>
  <si>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</si>
  <si>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</si>
  <si>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</si>
  <si>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</si>
  <si>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</si>
  <si>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</si>
  <si>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</si>
  <si>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</si>
  <si>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</si>
  <si>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</si>
  <si>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</si>
  <si>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147018318</t>
  </si>
  <si>
    <t>NIKKEI 225 OOP C2201-28375</t>
  </si>
  <si>
    <t>EQOP</t>
  </si>
  <si>
    <t>213071321</t>
  </si>
  <si>
    <t>1321 OOP P2201-28500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</si>
</sst>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9172</f>
        <v>9172.0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11280</f>
        <v>11280.0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3276</f>
        <v>3276.0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3787</f>
        <v>3787.0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2218</f>
        <v>2218.0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1926</f>
        <v>1926.0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1618</f>
        <v>1618.0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1410</f>
        <v>1410.0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1410</f>
        <v>1410.0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1131</f>
        <v>1131.0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880</f>
        <v>880.0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659</f>
        <v>659.0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36</v>
      </c>
      <c r="F15" s="10" t="s">
        <v>37</v>
      </c>
      <c r="G15" s="10" t="s">
        <v>38</v>
      </c>
      <c r="H15" s="3" t="n">
        <f>771</f>
        <v>771.0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608</f>
        <v>608.0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654</f>
        <v>654.0</v>
      </c>
      <c r="I16" s="2" t="s">
        <v>50</v>
      </c>
      <c r="J16" s="10" t="s">
        <v>25</v>
      </c>
      <c r="K16" s="10" t="s">
        <v>26</v>
      </c>
      <c r="L16" s="10" t="s">
        <v>27</v>
      </c>
      <c r="M16" s="3" t="n">
        <f>585</f>
        <v>585.0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621</f>
        <v>621.0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564</f>
        <v>564.0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47</v>
      </c>
      <c r="F18" s="10" t="s">
        <v>48</v>
      </c>
      <c r="G18" s="10" t="s">
        <v>49</v>
      </c>
      <c r="H18" s="3" t="n">
        <f>618</f>
        <v>618.0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551</f>
        <v>551.0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58</v>
      </c>
      <c r="F19" s="10" t="s">
        <v>59</v>
      </c>
      <c r="G19" s="10" t="s">
        <v>60</v>
      </c>
      <c r="H19" s="3" t="n">
        <f>604</f>
        <v>604.0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507</f>
        <v>507.0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43</v>
      </c>
      <c r="F20" s="10" t="s">
        <v>44</v>
      </c>
      <c r="G20" s="10" t="s">
        <v>45</v>
      </c>
      <c r="H20" s="3" t="n">
        <f>584</f>
        <v>584.0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424</f>
        <v>424.0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62</v>
      </c>
      <c r="F21" s="10" t="s">
        <v>63</v>
      </c>
      <c r="G21" s="10" t="s">
        <v>64</v>
      </c>
      <c r="H21" s="3" t="n">
        <f>508</f>
        <v>508.0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381</f>
        <v>381.0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66</v>
      </c>
      <c r="F22" s="10" t="s">
        <v>67</v>
      </c>
      <c r="G22" s="10" t="s">
        <v>68</v>
      </c>
      <c r="H22" s="3" t="n">
        <f>504</f>
        <v>504.0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368</f>
        <v>368.0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484</f>
        <v>484.0</v>
      </c>
      <c r="I23" s="2" t="s">
        <v>81</v>
      </c>
      <c r="J23" s="10" t="s">
        <v>51</v>
      </c>
      <c r="K23" s="10" t="s">
        <v>52</v>
      </c>
      <c r="L23" s="10" t="s">
        <v>53</v>
      </c>
      <c r="M23" s="3" t="n">
        <f>335</f>
        <v>335.0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74</v>
      </c>
      <c r="F24" s="10" t="s">
        <v>75</v>
      </c>
      <c r="G24" s="10" t="s">
        <v>76</v>
      </c>
      <c r="H24" s="3" t="n">
        <f>412</f>
        <v>412.0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331</f>
        <v>331.0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360</f>
        <v>360.0</v>
      </c>
      <c r="I25" s="2" t="s">
        <v>89</v>
      </c>
      <c r="J25" s="10" t="s">
        <v>55</v>
      </c>
      <c r="K25" s="10" t="s">
        <v>56</v>
      </c>
      <c r="L25" s="10" t="s">
        <v>57</v>
      </c>
      <c r="M25" s="3" t="n">
        <f>291</f>
        <v>291.0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78</v>
      </c>
      <c r="F26" s="10" t="s">
        <v>79</v>
      </c>
      <c r="G26" s="10" t="s">
        <v>80</v>
      </c>
      <c r="H26" s="3" t="n">
        <f>296</f>
        <v>296.0</v>
      </c>
      <c r="I26" s="2" t="s">
        <v>93</v>
      </c>
      <c r="J26" s="10" t="s">
        <v>82</v>
      </c>
      <c r="K26" s="10" t="s">
        <v>83</v>
      </c>
      <c r="L26" s="10" t="s">
        <v>84</v>
      </c>
      <c r="M26" s="3" t="n">
        <f>255</f>
        <v>255.0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70</v>
      </c>
      <c r="F27" s="10" t="s">
        <v>71</v>
      </c>
      <c r="G27" s="10" t="s">
        <v>72</v>
      </c>
      <c r="H27" s="3" t="n">
        <f>289</f>
        <v>289.0</v>
      </c>
      <c r="I27" s="2" t="s">
        <v>94</v>
      </c>
      <c r="J27" s="10" t="s">
        <v>95</v>
      </c>
      <c r="K27" s="10" t="s">
        <v>96</v>
      </c>
      <c r="L27" s="10" t="s">
        <v>97</v>
      </c>
      <c r="M27" s="3" t="n">
        <f>174</f>
        <v>174.0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86</v>
      </c>
      <c r="F28" s="10" t="s">
        <v>87</v>
      </c>
      <c r="G28" s="10" t="s">
        <v>88</v>
      </c>
      <c r="H28" s="3" t="n">
        <f>210</f>
        <v>210.0</v>
      </c>
      <c r="I28" s="2" t="s">
        <v>98</v>
      </c>
      <c r="J28" s="10" t="s">
        <v>40</v>
      </c>
      <c r="K28" s="10" t="s">
        <v>41</v>
      </c>
      <c r="L28" s="10" t="s">
        <v>42</v>
      </c>
      <c r="M28" s="3" t="n">
        <f>170</f>
        <v>170.0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142</f>
        <v>142.0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129</f>
        <v>129.0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36</f>
        <v>36.0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35</f>
        <v>35.0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74</v>
      </c>
      <c r="F31" s="10" t="s">
        <v>75</v>
      </c>
      <c r="G31" s="10" t="s">
        <v>76</v>
      </c>
      <c r="H31" s="3" t="n">
        <f>5</f>
        <v>5.0</v>
      </c>
      <c r="I31" s="2" t="s">
        <v>24</v>
      </c>
      <c r="J31" s="10" t="s">
        <v>95</v>
      </c>
      <c r="K31" s="10" t="s">
        <v>96</v>
      </c>
      <c r="L31" s="10" t="s">
        <v>97</v>
      </c>
      <c r="M31" s="3" t="n">
        <f>7</f>
        <v>7.0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70</v>
      </c>
      <c r="F32" s="10" t="s">
        <v>71</v>
      </c>
      <c r="G32" s="10" t="s">
        <v>72</v>
      </c>
      <c r="H32" s="3" t="n">
        <f>4</f>
        <v>4.0</v>
      </c>
      <c r="I32" s="2" t="s">
        <v>31</v>
      </c>
      <c r="J32" s="10" t="s">
        <v>74</v>
      </c>
      <c r="K32" s="10" t="s">
        <v>75</v>
      </c>
      <c r="L32" s="10" t="s">
        <v>76</v>
      </c>
      <c r="M32" s="3" t="n">
        <f>6</f>
        <v>6.0</v>
      </c>
    </row>
    <row r="33">
      <c r="A33" s="2" t="s">
        <v>13</v>
      </c>
      <c r="B33" s="10" t="s">
        <v>99</v>
      </c>
      <c r="C33" s="10" t="s">
        <v>100</v>
      </c>
      <c r="D33" s="2" t="s">
        <v>35</v>
      </c>
      <c r="E33" s="10" t="s">
        <v>28</v>
      </c>
      <c r="F33" s="10" t="s">
        <v>29</v>
      </c>
      <c r="G33" s="10" t="s">
        <v>30</v>
      </c>
      <c r="H33" s="3" t="n">
        <f>1</f>
        <v>1.0</v>
      </c>
      <c r="I33" s="2" t="s">
        <v>35</v>
      </c>
      <c r="J33" s="10" t="s">
        <v>58</v>
      </c>
      <c r="K33" s="10" t="s">
        <v>59</v>
      </c>
      <c r="L33" s="10" t="s">
        <v>60</v>
      </c>
      <c r="M33" s="3" t="n">
        <f>4</f>
        <v>4.0</v>
      </c>
    </row>
    <row r="34">
      <c r="A34" s="2" t="s">
        <v>13</v>
      </c>
      <c r="B34" s="10" t="s">
        <v>99</v>
      </c>
      <c r="C34" s="10" t="s">
        <v>100</v>
      </c>
      <c r="D34" s="2" t="s">
        <v>35</v>
      </c>
      <c r="E34" s="10" t="s">
        <v>43</v>
      </c>
      <c r="F34" s="10" t="s">
        <v>44</v>
      </c>
      <c r="G34" s="10" t="s">
        <v>45</v>
      </c>
      <c r="H34" s="3" t="n">
        <f>1</f>
        <v>1.0</v>
      </c>
      <c r="I34" s="2" t="s">
        <v>39</v>
      </c>
      <c r="J34" s="10" t="s">
        <v>70</v>
      </c>
      <c r="K34" s="10" t="s">
        <v>71</v>
      </c>
      <c r="L34" s="10" t="s">
        <v>72</v>
      </c>
      <c r="M34" s="3" t="n">
        <f>3</f>
        <v>3.0</v>
      </c>
    </row>
    <row r="35">
      <c r="A35" s="2" t="s">
        <v>13</v>
      </c>
      <c r="B35" s="10" t="s">
        <v>99</v>
      </c>
      <c r="C35" s="10" t="s">
        <v>100</v>
      </c>
      <c r="D35" s="2" t="s">
        <v>35</v>
      </c>
      <c r="E35" s="10" t="s">
        <v>58</v>
      </c>
      <c r="F35" s="10" t="s">
        <v>59</v>
      </c>
      <c r="G35" s="10" t="s">
        <v>60</v>
      </c>
      <c r="H35" s="3" t="n">
        <f>1</f>
        <v>1.0</v>
      </c>
      <c r="I35" s="2" t="s">
        <v>46</v>
      </c>
      <c r="J35" s="10" t="s">
        <v>28</v>
      </c>
      <c r="K35" s="10" t="s">
        <v>29</v>
      </c>
      <c r="L35" s="10" t="s">
        <v>30</v>
      </c>
      <c r="M35" s="3" t="n">
        <f>2</f>
        <v>2.0</v>
      </c>
    </row>
    <row r="36">
      <c r="A36" s="2" t="s">
        <v>13</v>
      </c>
      <c r="B36" s="10" t="s">
        <v>99</v>
      </c>
      <c r="C36" s="10" t="s">
        <v>100</v>
      </c>
      <c r="D36" s="2" t="s">
        <v>101</v>
      </c>
      <c r="E36" s="10" t="s">
        <v>101</v>
      </c>
      <c r="F36" s="10" t="s">
        <v>101</v>
      </c>
      <c r="G36" s="10" t="s">
        <v>101</v>
      </c>
      <c r="H36" s="3" t="str">
        <f>"－"</f>
        <v>－</v>
      </c>
      <c r="I36" s="2" t="s">
        <v>46</v>
      </c>
      <c r="J36" s="10" t="s">
        <v>43</v>
      </c>
      <c r="K36" s="10" t="s">
        <v>44</v>
      </c>
      <c r="L36" s="10" t="s">
        <v>45</v>
      </c>
      <c r="M36" s="3" t="n">
        <f>2</f>
        <v>2.0</v>
      </c>
    </row>
    <row r="37">
      <c r="A37" s="2" t="s">
        <v>13</v>
      </c>
      <c r="B37" s="10" t="s">
        <v>99</v>
      </c>
      <c r="C37" s="10" t="s">
        <v>100</v>
      </c>
      <c r="D37" s="2" t="s">
        <v>101</v>
      </c>
      <c r="E37" s="10" t="s">
        <v>101</v>
      </c>
      <c r="F37" s="10" t="s">
        <v>101</v>
      </c>
      <c r="G37" s="10" t="s">
        <v>101</v>
      </c>
      <c r="H37" s="3" t="str">
        <f>"－"</f>
        <v>－</v>
      </c>
      <c r="I37" s="2" t="s">
        <v>54</v>
      </c>
      <c r="J37" s="10" t="s">
        <v>102</v>
      </c>
      <c r="K37" s="10" t="s">
        <v>103</v>
      </c>
      <c r="L37" s="10" t="s">
        <v>104</v>
      </c>
      <c r="M37" s="3" t="n">
        <f>1</f>
        <v>1.0</v>
      </c>
    </row>
    <row r="38">
      <c r="A38" s="2" t="s">
        <v>13</v>
      </c>
      <c r="B38" s="10" t="s">
        <v>99</v>
      </c>
      <c r="C38" s="10" t="s">
        <v>100</v>
      </c>
      <c r="D38" s="2" t="s">
        <v>101</v>
      </c>
      <c r="E38" s="10" t="s">
        <v>101</v>
      </c>
      <c r="F38" s="10" t="s">
        <v>101</v>
      </c>
      <c r="G38" s="10" t="s">
        <v>101</v>
      </c>
      <c r="H38" s="3" t="str">
        <f>"－"</f>
        <v>－</v>
      </c>
      <c r="I38" s="2" t="s">
        <v>54</v>
      </c>
      <c r="J38" s="10" t="s">
        <v>105</v>
      </c>
      <c r="K38" s="10" t="s">
        <v>106</v>
      </c>
      <c r="L38" s="10" t="s">
        <v>107</v>
      </c>
      <c r="M38" s="3" t="n">
        <f>1</f>
        <v>1.0</v>
      </c>
    </row>
    <row r="39">
      <c r="A39" s="2" t="s">
        <v>108</v>
      </c>
      <c r="B39" s="10" t="s">
        <v>109</v>
      </c>
      <c r="C39" s="10" t="s">
        <v>110</v>
      </c>
      <c r="D39" s="2" t="s">
        <v>16</v>
      </c>
      <c r="E39" s="10" t="s">
        <v>17</v>
      </c>
      <c r="F39" s="10" t="s">
        <v>18</v>
      </c>
      <c r="G39" s="10" t="s">
        <v>19</v>
      </c>
      <c r="H39" s="3" t="n">
        <f>15253</f>
        <v>15253.0</v>
      </c>
      <c r="I39" s="2" t="s">
        <v>16</v>
      </c>
      <c r="J39" s="10" t="s">
        <v>17</v>
      </c>
      <c r="K39" s="10" t="s">
        <v>18</v>
      </c>
      <c r="L39" s="10" t="s">
        <v>19</v>
      </c>
      <c r="M39" s="3" t="n">
        <f>14948</f>
        <v>14948.0</v>
      </c>
    </row>
    <row r="40">
      <c r="A40" s="2" t="s">
        <v>108</v>
      </c>
      <c r="B40" s="10" t="s">
        <v>109</v>
      </c>
      <c r="C40" s="10" t="s">
        <v>110</v>
      </c>
      <c r="D40" s="2" t="s">
        <v>20</v>
      </c>
      <c r="E40" s="10" t="s">
        <v>21</v>
      </c>
      <c r="F40" s="10" t="s">
        <v>22</v>
      </c>
      <c r="G40" s="10" t="s">
        <v>23</v>
      </c>
      <c r="H40" s="3" t="n">
        <f>4942</f>
        <v>4942.0</v>
      </c>
      <c r="I40" s="2" t="s">
        <v>20</v>
      </c>
      <c r="J40" s="10" t="s">
        <v>21</v>
      </c>
      <c r="K40" s="10" t="s">
        <v>22</v>
      </c>
      <c r="L40" s="10" t="s">
        <v>23</v>
      </c>
      <c r="M40" s="3" t="n">
        <f>4887</f>
        <v>4887.0</v>
      </c>
    </row>
    <row r="41">
      <c r="A41" s="2" t="s">
        <v>108</v>
      </c>
      <c r="B41" s="10" t="s">
        <v>109</v>
      </c>
      <c r="C41" s="10" t="s">
        <v>110</v>
      </c>
      <c r="D41" s="2" t="s">
        <v>24</v>
      </c>
      <c r="E41" s="10" t="s">
        <v>43</v>
      </c>
      <c r="F41" s="10" t="s">
        <v>44</v>
      </c>
      <c r="G41" s="10" t="s">
        <v>45</v>
      </c>
      <c r="H41" s="3" t="n">
        <f>2925</f>
        <v>2925.0</v>
      </c>
      <c r="I41" s="2" t="s">
        <v>24</v>
      </c>
      <c r="J41" s="10" t="s">
        <v>43</v>
      </c>
      <c r="K41" s="10" t="s">
        <v>44</v>
      </c>
      <c r="L41" s="10" t="s">
        <v>45</v>
      </c>
      <c r="M41" s="3" t="n">
        <f>2902</f>
        <v>2902.0</v>
      </c>
    </row>
    <row r="42">
      <c r="A42" s="2" t="s">
        <v>108</v>
      </c>
      <c r="B42" s="10" t="s">
        <v>109</v>
      </c>
      <c r="C42" s="10" t="s">
        <v>110</v>
      </c>
      <c r="D42" s="2" t="s">
        <v>31</v>
      </c>
      <c r="E42" s="10" t="s">
        <v>28</v>
      </c>
      <c r="F42" s="10" t="s">
        <v>29</v>
      </c>
      <c r="G42" s="10" t="s">
        <v>30</v>
      </c>
      <c r="H42" s="3" t="n">
        <f>1703</f>
        <v>1703.0</v>
      </c>
      <c r="I42" s="2" t="s">
        <v>31</v>
      </c>
      <c r="J42" s="10" t="s">
        <v>28</v>
      </c>
      <c r="K42" s="10" t="s">
        <v>29</v>
      </c>
      <c r="L42" s="10" t="s">
        <v>30</v>
      </c>
      <c r="M42" s="3" t="n">
        <f>1878</f>
        <v>1878.0</v>
      </c>
    </row>
    <row r="43">
      <c r="A43" s="2" t="s">
        <v>108</v>
      </c>
      <c r="B43" s="10" t="s">
        <v>109</v>
      </c>
      <c r="C43" s="10" t="s">
        <v>110</v>
      </c>
      <c r="D43" s="2" t="s">
        <v>35</v>
      </c>
      <c r="E43" s="10" t="s">
        <v>95</v>
      </c>
      <c r="F43" s="10" t="s">
        <v>96</v>
      </c>
      <c r="G43" s="10" t="s">
        <v>97</v>
      </c>
      <c r="H43" s="3" t="n">
        <f>479</f>
        <v>479.0</v>
      </c>
      <c r="I43" s="2" t="s">
        <v>35</v>
      </c>
      <c r="J43" s="10" t="s">
        <v>95</v>
      </c>
      <c r="K43" s="10" t="s">
        <v>96</v>
      </c>
      <c r="L43" s="10" t="s">
        <v>97</v>
      </c>
      <c r="M43" s="3" t="n">
        <f>556</f>
        <v>556.0</v>
      </c>
    </row>
    <row r="44">
      <c r="A44" s="2" t="s">
        <v>108</v>
      </c>
      <c r="B44" s="10" t="s">
        <v>109</v>
      </c>
      <c r="C44" s="10" t="s">
        <v>110</v>
      </c>
      <c r="D44" s="2" t="s">
        <v>39</v>
      </c>
      <c r="E44" s="10" t="s">
        <v>70</v>
      </c>
      <c r="F44" s="10" t="s">
        <v>71</v>
      </c>
      <c r="G44" s="10" t="s">
        <v>72</v>
      </c>
      <c r="H44" s="3" t="n">
        <f>474</f>
        <v>474.0</v>
      </c>
      <c r="I44" s="2" t="s">
        <v>39</v>
      </c>
      <c r="J44" s="10" t="s">
        <v>70</v>
      </c>
      <c r="K44" s="10" t="s">
        <v>71</v>
      </c>
      <c r="L44" s="10" t="s">
        <v>72</v>
      </c>
      <c r="M44" s="3" t="n">
        <f>537</f>
        <v>537.0</v>
      </c>
    </row>
    <row r="45">
      <c r="A45" s="2" t="s">
        <v>108</v>
      </c>
      <c r="B45" s="10" t="s">
        <v>109</v>
      </c>
      <c r="C45" s="10" t="s">
        <v>110</v>
      </c>
      <c r="D45" s="2" t="s">
        <v>46</v>
      </c>
      <c r="E45" s="10" t="s">
        <v>74</v>
      </c>
      <c r="F45" s="10" t="s">
        <v>75</v>
      </c>
      <c r="G45" s="10" t="s">
        <v>76</v>
      </c>
      <c r="H45" s="3" t="n">
        <f>175</f>
        <v>175.0</v>
      </c>
      <c r="I45" s="2" t="s">
        <v>46</v>
      </c>
      <c r="J45" s="10" t="s">
        <v>74</v>
      </c>
      <c r="K45" s="10" t="s">
        <v>75</v>
      </c>
      <c r="L45" s="10" t="s">
        <v>76</v>
      </c>
      <c r="M45" s="3" t="n">
        <f>197</f>
        <v>197.0</v>
      </c>
    </row>
    <row r="46">
      <c r="A46" s="2" t="s">
        <v>108</v>
      </c>
      <c r="B46" s="10" t="s">
        <v>109</v>
      </c>
      <c r="C46" s="10" t="s">
        <v>110</v>
      </c>
      <c r="D46" s="2" t="s">
        <v>50</v>
      </c>
      <c r="E46" s="10" t="s">
        <v>102</v>
      </c>
      <c r="F46" s="10" t="s">
        <v>103</v>
      </c>
      <c r="G46" s="10" t="s">
        <v>104</v>
      </c>
      <c r="H46" s="3" t="n">
        <f>146</f>
        <v>146.0</v>
      </c>
      <c r="I46" s="2" t="s">
        <v>50</v>
      </c>
      <c r="J46" s="10" t="s">
        <v>111</v>
      </c>
      <c r="K46" s="10" t="s">
        <v>112</v>
      </c>
      <c r="L46" s="10" t="s">
        <v>113</v>
      </c>
      <c r="M46" s="3" t="n">
        <f>125</f>
        <v>125.0</v>
      </c>
    </row>
    <row r="47">
      <c r="A47" s="2" t="s">
        <v>108</v>
      </c>
      <c r="B47" s="10" t="s">
        <v>109</v>
      </c>
      <c r="C47" s="10" t="s">
        <v>110</v>
      </c>
      <c r="D47" s="2" t="s">
        <v>54</v>
      </c>
      <c r="E47" s="10" t="s">
        <v>111</v>
      </c>
      <c r="F47" s="10" t="s">
        <v>112</v>
      </c>
      <c r="G47" s="10" t="s">
        <v>113</v>
      </c>
      <c r="H47" s="3" t="n">
        <f>106</f>
        <v>106.0</v>
      </c>
      <c r="I47" s="2" t="s">
        <v>54</v>
      </c>
      <c r="J47" s="10" t="s">
        <v>102</v>
      </c>
      <c r="K47" s="10" t="s">
        <v>103</v>
      </c>
      <c r="L47" s="10" t="s">
        <v>104</v>
      </c>
      <c r="M47" s="3" t="n">
        <f>120</f>
        <v>120.0</v>
      </c>
    </row>
    <row r="48">
      <c r="A48" s="2" t="s">
        <v>108</v>
      </c>
      <c r="B48" s="10" t="s">
        <v>109</v>
      </c>
      <c r="C48" s="10" t="s">
        <v>110</v>
      </c>
      <c r="D48" s="2" t="s">
        <v>61</v>
      </c>
      <c r="E48" s="10" t="s">
        <v>58</v>
      </c>
      <c r="F48" s="10" t="s">
        <v>59</v>
      </c>
      <c r="G48" s="10" t="s">
        <v>60</v>
      </c>
      <c r="H48" s="3" t="n">
        <f>37</f>
        <v>37.0</v>
      </c>
      <c r="I48" s="2" t="s">
        <v>61</v>
      </c>
      <c r="J48" s="10" t="s">
        <v>114</v>
      </c>
      <c r="K48" s="10" t="s">
        <v>115</v>
      </c>
      <c r="L48" s="10" t="s">
        <v>116</v>
      </c>
      <c r="M48" s="3" t="n">
        <f>61</f>
        <v>61.0</v>
      </c>
    </row>
    <row r="49">
      <c r="A49" s="2" t="s">
        <v>108</v>
      </c>
      <c r="B49" s="10" t="s">
        <v>109</v>
      </c>
      <c r="C49" s="10" t="s">
        <v>110</v>
      </c>
      <c r="D49" s="2" t="s">
        <v>65</v>
      </c>
      <c r="E49" s="10" t="s">
        <v>117</v>
      </c>
      <c r="F49" s="10" t="s">
        <v>118</v>
      </c>
      <c r="G49" s="10" t="s">
        <v>119</v>
      </c>
      <c r="H49" s="3" t="n">
        <f>29</f>
        <v>29.0</v>
      </c>
      <c r="I49" s="2" t="s">
        <v>65</v>
      </c>
      <c r="J49" s="10" t="s">
        <v>58</v>
      </c>
      <c r="K49" s="10" t="s">
        <v>59</v>
      </c>
      <c r="L49" s="10" t="s">
        <v>60</v>
      </c>
      <c r="M49" s="3" t="n">
        <f>45</f>
        <v>45.0</v>
      </c>
    </row>
    <row r="50">
      <c r="A50" s="2" t="s">
        <v>108</v>
      </c>
      <c r="B50" s="10" t="s">
        <v>109</v>
      </c>
      <c r="C50" s="10" t="s">
        <v>110</v>
      </c>
      <c r="D50" s="2" t="s">
        <v>65</v>
      </c>
      <c r="E50" s="10" t="s">
        <v>105</v>
      </c>
      <c r="F50" s="10" t="s">
        <v>106</v>
      </c>
      <c r="G50" s="10" t="s">
        <v>107</v>
      </c>
      <c r="H50" s="3" t="n">
        <f>29</f>
        <v>29.0</v>
      </c>
      <c r="I50" s="2" t="s">
        <v>69</v>
      </c>
      <c r="J50" s="10" t="s">
        <v>117</v>
      </c>
      <c r="K50" s="10" t="s">
        <v>118</v>
      </c>
      <c r="L50" s="10" t="s">
        <v>119</v>
      </c>
      <c r="M50" s="3" t="n">
        <f>25</f>
        <v>25.0</v>
      </c>
    </row>
    <row r="51">
      <c r="A51" s="2" t="s">
        <v>108</v>
      </c>
      <c r="B51" s="10" t="s">
        <v>109</v>
      </c>
      <c r="C51" s="10" t="s">
        <v>110</v>
      </c>
      <c r="D51" s="2" t="s">
        <v>73</v>
      </c>
      <c r="E51" s="10" t="s">
        <v>120</v>
      </c>
      <c r="F51" s="10" t="s">
        <v>121</v>
      </c>
      <c r="G51" s="10" t="s">
        <v>122</v>
      </c>
      <c r="H51" s="3" t="n">
        <f>9</f>
        <v>9.0</v>
      </c>
      <c r="I51" s="2" t="s">
        <v>73</v>
      </c>
      <c r="J51" s="10" t="s">
        <v>62</v>
      </c>
      <c r="K51" s="10" t="s">
        <v>63</v>
      </c>
      <c r="L51" s="10" t="s">
        <v>64</v>
      </c>
      <c r="M51" s="3" t="n">
        <f>10</f>
        <v>10.0</v>
      </c>
    </row>
    <row r="52">
      <c r="A52" s="2" t="s">
        <v>108</v>
      </c>
      <c r="B52" s="10" t="s">
        <v>109</v>
      </c>
      <c r="C52" s="10" t="s">
        <v>110</v>
      </c>
      <c r="D52" s="2" t="s">
        <v>77</v>
      </c>
      <c r="E52" s="10" t="s">
        <v>123</v>
      </c>
      <c r="F52" s="10" t="s">
        <v>124</v>
      </c>
      <c r="G52" s="10" t="s">
        <v>125</v>
      </c>
      <c r="H52" s="3" t="n">
        <f>6</f>
        <v>6.0</v>
      </c>
      <c r="I52" s="2" t="s">
        <v>73</v>
      </c>
      <c r="J52" s="10" t="s">
        <v>105</v>
      </c>
      <c r="K52" s="10" t="s">
        <v>106</v>
      </c>
      <c r="L52" s="10" t="s">
        <v>107</v>
      </c>
      <c r="M52" s="3" t="n">
        <f>10</f>
        <v>10.0</v>
      </c>
    </row>
    <row r="53">
      <c r="A53" s="2" t="s">
        <v>108</v>
      </c>
      <c r="B53" s="10" t="s">
        <v>109</v>
      </c>
      <c r="C53" s="10" t="s">
        <v>110</v>
      </c>
      <c r="D53" s="2" t="s">
        <v>77</v>
      </c>
      <c r="E53" s="10" t="s">
        <v>114</v>
      </c>
      <c r="F53" s="10" t="s">
        <v>115</v>
      </c>
      <c r="G53" s="10" t="s">
        <v>116</v>
      </c>
      <c r="H53" s="3" t="n">
        <f>6</f>
        <v>6.0</v>
      </c>
      <c r="I53" s="2" t="s">
        <v>81</v>
      </c>
      <c r="J53" s="10" t="s">
        <v>120</v>
      </c>
      <c r="K53" s="10" t="s">
        <v>121</v>
      </c>
      <c r="L53" s="10" t="s">
        <v>122</v>
      </c>
      <c r="M53" s="3" t="n">
        <f>9</f>
        <v>9.0</v>
      </c>
    </row>
    <row r="54">
      <c r="A54" s="2" t="s">
        <v>108</v>
      </c>
      <c r="B54" s="10" t="s">
        <v>109</v>
      </c>
      <c r="C54" s="10" t="s">
        <v>110</v>
      </c>
      <c r="D54" s="2" t="s">
        <v>85</v>
      </c>
      <c r="E54" s="10" t="s">
        <v>36</v>
      </c>
      <c r="F54" s="10" t="s">
        <v>37</v>
      </c>
      <c r="G54" s="10" t="s">
        <v>38</v>
      </c>
      <c r="H54" s="3" t="n">
        <f>5</f>
        <v>5.0</v>
      </c>
      <c r="I54" s="2" t="s">
        <v>85</v>
      </c>
      <c r="J54" s="10" t="s">
        <v>123</v>
      </c>
      <c r="K54" s="10" t="s">
        <v>124</v>
      </c>
      <c r="L54" s="10" t="s">
        <v>125</v>
      </c>
      <c r="M54" s="3" t="n">
        <f>5</f>
        <v>5.0</v>
      </c>
    </row>
    <row r="55">
      <c r="A55" s="2" t="s">
        <v>108</v>
      </c>
      <c r="B55" s="10" t="s">
        <v>109</v>
      </c>
      <c r="C55" s="10" t="s">
        <v>110</v>
      </c>
      <c r="D55" s="2" t="s">
        <v>89</v>
      </c>
      <c r="E55" s="10" t="s">
        <v>40</v>
      </c>
      <c r="F55" s="10" t="s">
        <v>41</v>
      </c>
      <c r="G55" s="10" t="s">
        <v>42</v>
      </c>
      <c r="H55" s="3" t="n">
        <f>4</f>
        <v>4.0</v>
      </c>
      <c r="I55" s="2" t="s">
        <v>85</v>
      </c>
      <c r="J55" s="10" t="s">
        <v>126</v>
      </c>
      <c r="K55" s="10" t="s">
        <v>127</v>
      </c>
      <c r="L55" s="10" t="s">
        <v>128</v>
      </c>
      <c r="M55" s="3" t="n">
        <f>5</f>
        <v>5.0</v>
      </c>
    </row>
    <row r="56">
      <c r="A56" s="2" t="s">
        <v>108</v>
      </c>
      <c r="B56" s="10" t="s">
        <v>109</v>
      </c>
      <c r="C56" s="10" t="s">
        <v>110</v>
      </c>
      <c r="D56" s="2" t="s">
        <v>93</v>
      </c>
      <c r="E56" s="10" t="s">
        <v>129</v>
      </c>
      <c r="F56" s="10" t="s">
        <v>130</v>
      </c>
      <c r="G56" s="10" t="s">
        <v>131</v>
      </c>
      <c r="H56" s="3" t="n">
        <f>2</f>
        <v>2.0</v>
      </c>
      <c r="I56" s="2" t="s">
        <v>93</v>
      </c>
      <c r="J56" s="10" t="s">
        <v>132</v>
      </c>
      <c r="K56" s="10" t="s">
        <v>133</v>
      </c>
      <c r="L56" s="10" t="s">
        <v>134</v>
      </c>
      <c r="M56" s="3" t="n">
        <f>4</f>
        <v>4.0</v>
      </c>
    </row>
    <row r="57">
      <c r="A57" s="2" t="s">
        <v>108</v>
      </c>
      <c r="B57" s="10" t="s">
        <v>109</v>
      </c>
      <c r="C57" s="10" t="s">
        <v>110</v>
      </c>
      <c r="D57" s="2" t="s">
        <v>94</v>
      </c>
      <c r="E57" s="10" t="s">
        <v>135</v>
      </c>
      <c r="F57" s="10" t="s">
        <v>136</v>
      </c>
      <c r="G57" s="10" t="s">
        <v>137</v>
      </c>
      <c r="H57" s="3" t="n">
        <f>1</f>
        <v>1.0</v>
      </c>
      <c r="I57" s="2" t="s">
        <v>94</v>
      </c>
      <c r="J57" s="10" t="s">
        <v>40</v>
      </c>
      <c r="K57" s="10" t="s">
        <v>41</v>
      </c>
      <c r="L57" s="10" t="s">
        <v>42</v>
      </c>
      <c r="M57" s="3" t="n">
        <f>3</f>
        <v>3.0</v>
      </c>
    </row>
    <row r="58">
      <c r="A58" s="2" t="s">
        <v>108</v>
      </c>
      <c r="B58" s="10" t="s">
        <v>109</v>
      </c>
      <c r="C58" s="10" t="s">
        <v>110</v>
      </c>
      <c r="D58" s="2" t="s">
        <v>94</v>
      </c>
      <c r="E58" s="10" t="s">
        <v>138</v>
      </c>
      <c r="F58" s="10" t="s">
        <v>139</v>
      </c>
      <c r="G58" s="10" t="s">
        <v>140</v>
      </c>
      <c r="H58" s="3" t="n">
        <f>1</f>
        <v>1.0</v>
      </c>
      <c r="I58" s="2" t="s">
        <v>98</v>
      </c>
      <c r="J58" s="10" t="s">
        <v>129</v>
      </c>
      <c r="K58" s="10" t="s">
        <v>130</v>
      </c>
      <c r="L58" s="10" t="s">
        <v>131</v>
      </c>
      <c r="M58" s="3" t="n">
        <f>2</f>
        <v>2.0</v>
      </c>
    </row>
    <row r="59">
      <c r="A59" s="2" t="s">
        <v>108</v>
      </c>
      <c r="B59" s="10" t="s">
        <v>109</v>
      </c>
      <c r="C59" s="10" t="s">
        <v>110</v>
      </c>
      <c r="D59" s="2" t="s">
        <v>101</v>
      </c>
      <c r="E59" s="10" t="s">
        <v>101</v>
      </c>
      <c r="F59" s="10" t="s">
        <v>101</v>
      </c>
      <c r="G59" s="10" t="s">
        <v>101</v>
      </c>
      <c r="H59" s="3" t="str">
        <f>"－"</f>
        <v>－</v>
      </c>
      <c r="I59" s="2" t="s">
        <v>98</v>
      </c>
      <c r="J59" s="10" t="s">
        <v>36</v>
      </c>
      <c r="K59" s="10" t="s">
        <v>37</v>
      </c>
      <c r="L59" s="10" t="s">
        <v>38</v>
      </c>
      <c r="M59" s="3" t="n">
        <f>2</f>
        <v>2.0</v>
      </c>
    </row>
    <row r="60">
      <c r="A60" s="2" t="s">
        <v>108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610</f>
        <v>610.0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500</f>
        <v>500.0</v>
      </c>
    </row>
    <row r="61">
      <c r="A61" s="2" t="s">
        <v>108</v>
      </c>
      <c r="B61" s="10" t="s">
        <v>141</v>
      </c>
      <c r="C61" s="10" t="s">
        <v>142</v>
      </c>
      <c r="D61" s="2" t="s">
        <v>20</v>
      </c>
      <c r="E61" s="10" t="s">
        <v>95</v>
      </c>
      <c r="F61" s="10" t="s">
        <v>96</v>
      </c>
      <c r="G61" s="10" t="s">
        <v>97</v>
      </c>
      <c r="H61" s="3" t="n">
        <f>50</f>
        <v>50.0</v>
      </c>
      <c r="I61" s="2" t="s">
        <v>20</v>
      </c>
      <c r="J61" s="10" t="s">
        <v>28</v>
      </c>
      <c r="K61" s="10" t="s">
        <v>29</v>
      </c>
      <c r="L61" s="10" t="s">
        <v>30</v>
      </c>
      <c r="M61" s="3" t="n">
        <f>105</f>
        <v>105.0</v>
      </c>
    </row>
    <row r="62">
      <c r="A62" s="2" t="s">
        <v>108</v>
      </c>
      <c r="B62" s="10" t="s">
        <v>141</v>
      </c>
      <c r="C62" s="10" t="s">
        <v>142</v>
      </c>
      <c r="D62" s="2" t="s">
        <v>24</v>
      </c>
      <c r="E62" s="10" t="s">
        <v>43</v>
      </c>
      <c r="F62" s="10" t="s">
        <v>44</v>
      </c>
      <c r="G62" s="10" t="s">
        <v>45</v>
      </c>
      <c r="H62" s="3" t="n">
        <f>36</f>
        <v>36.0</v>
      </c>
      <c r="I62" s="2" t="s">
        <v>24</v>
      </c>
      <c r="J62" s="10" t="s">
        <v>95</v>
      </c>
      <c r="K62" s="10" t="s">
        <v>96</v>
      </c>
      <c r="L62" s="10" t="s">
        <v>97</v>
      </c>
      <c r="M62" s="3" t="n">
        <f>59</f>
        <v>59.0</v>
      </c>
    </row>
    <row r="63">
      <c r="A63" s="2" t="s">
        <v>108</v>
      </c>
      <c r="B63" s="10" t="s">
        <v>141</v>
      </c>
      <c r="C63" s="10" t="s">
        <v>142</v>
      </c>
      <c r="D63" s="2" t="s">
        <v>31</v>
      </c>
      <c r="E63" s="10" t="s">
        <v>70</v>
      </c>
      <c r="F63" s="10" t="s">
        <v>71</v>
      </c>
      <c r="G63" s="10" t="s">
        <v>72</v>
      </c>
      <c r="H63" s="3" t="n">
        <f>27</f>
        <v>27.0</v>
      </c>
      <c r="I63" s="2" t="s">
        <v>31</v>
      </c>
      <c r="J63" s="10" t="s">
        <v>43</v>
      </c>
      <c r="K63" s="10" t="s">
        <v>44</v>
      </c>
      <c r="L63" s="10" t="s">
        <v>45</v>
      </c>
      <c r="M63" s="3" t="n">
        <f>56</f>
        <v>56.0</v>
      </c>
    </row>
    <row r="64">
      <c r="A64" s="2" t="s">
        <v>108</v>
      </c>
      <c r="B64" s="10" t="s">
        <v>141</v>
      </c>
      <c r="C64" s="10" t="s">
        <v>142</v>
      </c>
      <c r="D64" s="2" t="s">
        <v>31</v>
      </c>
      <c r="E64" s="10" t="s">
        <v>28</v>
      </c>
      <c r="F64" s="10" t="s">
        <v>29</v>
      </c>
      <c r="G64" s="10" t="s">
        <v>30</v>
      </c>
      <c r="H64" s="3" t="n">
        <f>27</f>
        <v>27.0</v>
      </c>
      <c r="I64" s="2" t="s">
        <v>35</v>
      </c>
      <c r="J64" s="10" t="s">
        <v>70</v>
      </c>
      <c r="K64" s="10" t="s">
        <v>71</v>
      </c>
      <c r="L64" s="10" t="s">
        <v>72</v>
      </c>
      <c r="M64" s="3" t="n">
        <f>38</f>
        <v>38.0</v>
      </c>
    </row>
    <row r="65">
      <c r="A65" s="2" t="s">
        <v>108</v>
      </c>
      <c r="B65" s="10" t="s">
        <v>141</v>
      </c>
      <c r="C65" s="10" t="s">
        <v>142</v>
      </c>
      <c r="D65" s="2" t="s">
        <v>39</v>
      </c>
      <c r="E65" s="10" t="s">
        <v>74</v>
      </c>
      <c r="F65" s="10" t="s">
        <v>75</v>
      </c>
      <c r="G65" s="10" t="s">
        <v>76</v>
      </c>
      <c r="H65" s="3" t="n">
        <f>13</f>
        <v>13.0</v>
      </c>
      <c r="I65" s="2" t="s">
        <v>39</v>
      </c>
      <c r="J65" s="10" t="s">
        <v>74</v>
      </c>
      <c r="K65" s="10" t="s">
        <v>75</v>
      </c>
      <c r="L65" s="10" t="s">
        <v>76</v>
      </c>
      <c r="M65" s="3" t="n">
        <f>16</f>
        <v>16.0</v>
      </c>
    </row>
    <row r="66">
      <c r="A66" s="2" t="s">
        <v>108</v>
      </c>
      <c r="B66" s="10" t="s">
        <v>141</v>
      </c>
      <c r="C66" s="10" t="s">
        <v>142</v>
      </c>
      <c r="D66" s="2" t="s">
        <v>46</v>
      </c>
      <c r="E66" s="10" t="s">
        <v>111</v>
      </c>
      <c r="F66" s="10" t="s">
        <v>112</v>
      </c>
      <c r="G66" s="10" t="s">
        <v>113</v>
      </c>
      <c r="H66" s="3" t="n">
        <f>10</f>
        <v>10.0</v>
      </c>
      <c r="I66" s="2" t="s">
        <v>46</v>
      </c>
      <c r="J66" s="10" t="s">
        <v>102</v>
      </c>
      <c r="K66" s="10" t="s">
        <v>103</v>
      </c>
      <c r="L66" s="10" t="s">
        <v>104</v>
      </c>
      <c r="M66" s="3" t="n">
        <f>5</f>
        <v>5.0</v>
      </c>
    </row>
    <row r="67">
      <c r="A67" s="2" t="s">
        <v>108</v>
      </c>
      <c r="B67" s="10" t="s">
        <v>141</v>
      </c>
      <c r="C67" s="10" t="s">
        <v>142</v>
      </c>
      <c r="D67" s="2" t="s">
        <v>50</v>
      </c>
      <c r="E67" s="10" t="s">
        <v>21</v>
      </c>
      <c r="F67" s="10" t="s">
        <v>22</v>
      </c>
      <c r="G67" s="10" t="s">
        <v>23</v>
      </c>
      <c r="H67" s="3" t="n">
        <f>6</f>
        <v>6.0</v>
      </c>
      <c r="I67" s="2" t="s">
        <v>50</v>
      </c>
      <c r="J67" s="10" t="s">
        <v>21</v>
      </c>
      <c r="K67" s="10" t="s">
        <v>22</v>
      </c>
      <c r="L67" s="10" t="s">
        <v>23</v>
      </c>
      <c r="M67" s="3" t="n">
        <f>2</f>
        <v>2.0</v>
      </c>
    </row>
    <row r="68">
      <c r="A68" s="2" t="s">
        <v>108</v>
      </c>
      <c r="B68" s="10" t="s">
        <v>141</v>
      </c>
      <c r="C68" s="10" t="s">
        <v>142</v>
      </c>
      <c r="D68" s="2" t="s">
        <v>54</v>
      </c>
      <c r="E68" s="10" t="s">
        <v>102</v>
      </c>
      <c r="F68" s="10" t="s">
        <v>103</v>
      </c>
      <c r="G68" s="10" t="s">
        <v>104</v>
      </c>
      <c r="H68" s="3" t="n">
        <f>3</f>
        <v>3.0</v>
      </c>
      <c r="I68" s="2" t="s">
        <v>54</v>
      </c>
      <c r="J68" s="10" t="s">
        <v>117</v>
      </c>
      <c r="K68" s="10" t="s">
        <v>118</v>
      </c>
      <c r="L68" s="10" t="s">
        <v>119</v>
      </c>
      <c r="M68" s="3" t="n">
        <f>1</f>
        <v>1.0</v>
      </c>
    </row>
    <row r="69">
      <c r="A69" s="2" t="s">
        <v>108</v>
      </c>
      <c r="B69" s="10" t="s">
        <v>141</v>
      </c>
      <c r="C69" s="10" t="s">
        <v>142</v>
      </c>
      <c r="D69" s="2" t="s">
        <v>61</v>
      </c>
      <c r="E69" s="10" t="s">
        <v>117</v>
      </c>
      <c r="F69" s="10" t="s">
        <v>118</v>
      </c>
      <c r="G69" s="10" t="s">
        <v>119</v>
      </c>
      <c r="H69" s="3" t="n">
        <f>2</f>
        <v>2.0</v>
      </c>
      <c r="I69" s="2" t="s">
        <v>54</v>
      </c>
      <c r="J69" s="10" t="s">
        <v>58</v>
      </c>
      <c r="K69" s="10" t="s">
        <v>59</v>
      </c>
      <c r="L69" s="10" t="s">
        <v>60</v>
      </c>
      <c r="M69" s="3" t="n">
        <f>1</f>
        <v>1.0</v>
      </c>
    </row>
    <row r="70">
      <c r="A70" s="2" t="s">
        <v>108</v>
      </c>
      <c r="B70" s="10" t="s">
        <v>141</v>
      </c>
      <c r="C70" s="10" t="s">
        <v>142</v>
      </c>
      <c r="D70" s="2" t="s">
        <v>101</v>
      </c>
      <c r="E70" s="10" t="s">
        <v>101</v>
      </c>
      <c r="F70" s="10" t="s">
        <v>101</v>
      </c>
      <c r="G70" s="10" t="s">
        <v>101</v>
      </c>
      <c r="H70" s="3" t="str">
        <f>"－"</f>
        <v>－</v>
      </c>
      <c r="I70" s="2" t="s">
        <v>54</v>
      </c>
      <c r="J70" s="10" t="s">
        <v>105</v>
      </c>
      <c r="K70" s="10" t="s">
        <v>106</v>
      </c>
      <c r="L70" s="10" t="s">
        <v>107</v>
      </c>
      <c r="M70" s="3" t="n">
        <f>1</f>
        <v>1.0</v>
      </c>
    </row>
    <row r="71">
      <c r="A71" s="2" t="s">
        <v>108</v>
      </c>
      <c r="B71" s="10" t="s">
        <v>143</v>
      </c>
      <c r="C71" s="10" t="s">
        <v>144</v>
      </c>
      <c r="D71" s="2" t="s">
        <v>16</v>
      </c>
      <c r="E71" s="10" t="s">
        <v>17</v>
      </c>
      <c r="F71" s="10" t="s">
        <v>18</v>
      </c>
      <c r="G71" s="10" t="s">
        <v>19</v>
      </c>
      <c r="H71" s="3" t="n">
        <f>143795</f>
        <v>143795.0</v>
      </c>
      <c r="I71" s="2" t="s">
        <v>16</v>
      </c>
      <c r="J71" s="10" t="s">
        <v>17</v>
      </c>
      <c r="K71" s="10" t="s">
        <v>18</v>
      </c>
      <c r="L71" s="10" t="s">
        <v>19</v>
      </c>
      <c r="M71" s="3" t="n">
        <f>144157</f>
        <v>144157.0</v>
      </c>
    </row>
    <row r="72">
      <c r="A72" s="2" t="s">
        <v>108</v>
      </c>
      <c r="B72" s="10" t="s">
        <v>143</v>
      </c>
      <c r="C72" s="10" t="s">
        <v>144</v>
      </c>
      <c r="D72" s="2" t="s">
        <v>20</v>
      </c>
      <c r="E72" s="10" t="s">
        <v>21</v>
      </c>
      <c r="F72" s="10" t="s">
        <v>22</v>
      </c>
      <c r="G72" s="10" t="s">
        <v>23</v>
      </c>
      <c r="H72" s="3" t="n">
        <f>64487</f>
        <v>64487.0</v>
      </c>
      <c r="I72" s="2" t="s">
        <v>20</v>
      </c>
      <c r="J72" s="10" t="s">
        <v>21</v>
      </c>
      <c r="K72" s="10" t="s">
        <v>22</v>
      </c>
      <c r="L72" s="10" t="s">
        <v>23</v>
      </c>
      <c r="M72" s="3" t="n">
        <f>68847</f>
        <v>68847.0</v>
      </c>
    </row>
    <row r="73">
      <c r="A73" s="2" t="s">
        <v>108</v>
      </c>
      <c r="B73" s="10" t="s">
        <v>143</v>
      </c>
      <c r="C73" s="10" t="s">
        <v>144</v>
      </c>
      <c r="D73" s="2" t="s">
        <v>24</v>
      </c>
      <c r="E73" s="10" t="s">
        <v>28</v>
      </c>
      <c r="F73" s="10" t="s">
        <v>29</v>
      </c>
      <c r="G73" s="10" t="s">
        <v>30</v>
      </c>
      <c r="H73" s="3" t="n">
        <f>22854</f>
        <v>22854.0</v>
      </c>
      <c r="I73" s="2" t="s">
        <v>24</v>
      </c>
      <c r="J73" s="10" t="s">
        <v>28</v>
      </c>
      <c r="K73" s="10" t="s">
        <v>29</v>
      </c>
      <c r="L73" s="10" t="s">
        <v>30</v>
      </c>
      <c r="M73" s="3" t="n">
        <f>21220</f>
        <v>21220.0</v>
      </c>
    </row>
    <row r="74">
      <c r="A74" s="2" t="s">
        <v>108</v>
      </c>
      <c r="B74" s="10" t="s">
        <v>143</v>
      </c>
      <c r="C74" s="10" t="s">
        <v>144</v>
      </c>
      <c r="D74" s="2" t="s">
        <v>31</v>
      </c>
      <c r="E74" s="10" t="s">
        <v>43</v>
      </c>
      <c r="F74" s="10" t="s">
        <v>44</v>
      </c>
      <c r="G74" s="10" t="s">
        <v>45</v>
      </c>
      <c r="H74" s="3" t="n">
        <f>16557</f>
        <v>16557.0</v>
      </c>
      <c r="I74" s="2" t="s">
        <v>31</v>
      </c>
      <c r="J74" s="10" t="s">
        <v>43</v>
      </c>
      <c r="K74" s="10" t="s">
        <v>44</v>
      </c>
      <c r="L74" s="10" t="s">
        <v>45</v>
      </c>
      <c r="M74" s="3" t="n">
        <f>17497</f>
        <v>17497.0</v>
      </c>
    </row>
    <row r="75">
      <c r="A75" s="2" t="s">
        <v>108</v>
      </c>
      <c r="B75" s="10" t="s">
        <v>143</v>
      </c>
      <c r="C75" s="10" t="s">
        <v>144</v>
      </c>
      <c r="D75" s="2" t="s">
        <v>35</v>
      </c>
      <c r="E75" s="10" t="s">
        <v>74</v>
      </c>
      <c r="F75" s="10" t="s">
        <v>75</v>
      </c>
      <c r="G75" s="10" t="s">
        <v>76</v>
      </c>
      <c r="H75" s="3" t="n">
        <f>14906</f>
        <v>14906.0</v>
      </c>
      <c r="I75" s="2" t="s">
        <v>35</v>
      </c>
      <c r="J75" s="10" t="s">
        <v>74</v>
      </c>
      <c r="K75" s="10" t="s">
        <v>75</v>
      </c>
      <c r="L75" s="10" t="s">
        <v>76</v>
      </c>
      <c r="M75" s="3" t="n">
        <f>15609</f>
        <v>15609.0</v>
      </c>
    </row>
    <row r="76">
      <c r="A76" s="2" t="s">
        <v>108</v>
      </c>
      <c r="B76" s="10" t="s">
        <v>143</v>
      </c>
      <c r="C76" s="10" t="s">
        <v>144</v>
      </c>
      <c r="D76" s="2" t="s">
        <v>39</v>
      </c>
      <c r="E76" s="10" t="s">
        <v>32</v>
      </c>
      <c r="F76" s="10" t="s">
        <v>33</v>
      </c>
      <c r="G76" s="10" t="s">
        <v>34</v>
      </c>
      <c r="H76" s="3" t="n">
        <f>13035</f>
        <v>13035.0</v>
      </c>
      <c r="I76" s="2" t="s">
        <v>39</v>
      </c>
      <c r="J76" s="10" t="s">
        <v>32</v>
      </c>
      <c r="K76" s="10" t="s">
        <v>33</v>
      </c>
      <c r="L76" s="10" t="s">
        <v>34</v>
      </c>
      <c r="M76" s="3" t="n">
        <f>13036</f>
        <v>13036.0</v>
      </c>
    </row>
    <row r="77">
      <c r="A77" s="2" t="s">
        <v>108</v>
      </c>
      <c r="B77" s="10" t="s">
        <v>143</v>
      </c>
      <c r="C77" s="10" t="s">
        <v>144</v>
      </c>
      <c r="D77" s="2" t="s">
        <v>46</v>
      </c>
      <c r="E77" s="10" t="s">
        <v>36</v>
      </c>
      <c r="F77" s="10" t="s">
        <v>37</v>
      </c>
      <c r="G77" s="10" t="s">
        <v>38</v>
      </c>
      <c r="H77" s="3" t="n">
        <f>10010</f>
        <v>10010.0</v>
      </c>
      <c r="I77" s="2" t="s">
        <v>46</v>
      </c>
      <c r="J77" s="10" t="s">
        <v>36</v>
      </c>
      <c r="K77" s="10" t="s">
        <v>37</v>
      </c>
      <c r="L77" s="10" t="s">
        <v>38</v>
      </c>
      <c r="M77" s="3" t="n">
        <f>13022</f>
        <v>13022.0</v>
      </c>
    </row>
    <row r="78">
      <c r="A78" s="2" t="s">
        <v>108</v>
      </c>
      <c r="B78" s="10" t="s">
        <v>143</v>
      </c>
      <c r="C78" s="10" t="s">
        <v>144</v>
      </c>
      <c r="D78" s="2" t="s">
        <v>50</v>
      </c>
      <c r="E78" s="10" t="s">
        <v>70</v>
      </c>
      <c r="F78" s="10" t="s">
        <v>71</v>
      </c>
      <c r="G78" s="10" t="s">
        <v>72</v>
      </c>
      <c r="H78" s="3" t="n">
        <f>6054</f>
        <v>6054.0</v>
      </c>
      <c r="I78" s="2" t="s">
        <v>50</v>
      </c>
      <c r="J78" s="10" t="s">
        <v>70</v>
      </c>
      <c r="K78" s="10" t="s">
        <v>71</v>
      </c>
      <c r="L78" s="10" t="s">
        <v>72</v>
      </c>
      <c r="M78" s="3" t="n">
        <f>6195</f>
        <v>6195.0</v>
      </c>
    </row>
    <row r="79">
      <c r="A79" s="2" t="s">
        <v>108</v>
      </c>
      <c r="B79" s="10" t="s">
        <v>143</v>
      </c>
      <c r="C79" s="10" t="s">
        <v>144</v>
      </c>
      <c r="D79" s="2" t="s">
        <v>54</v>
      </c>
      <c r="E79" s="10" t="s">
        <v>25</v>
      </c>
      <c r="F79" s="10" t="s">
        <v>26</v>
      </c>
      <c r="G79" s="10" t="s">
        <v>27</v>
      </c>
      <c r="H79" s="3" t="n">
        <f>4935</f>
        <v>4935.0</v>
      </c>
      <c r="I79" s="2" t="s">
        <v>54</v>
      </c>
      <c r="J79" s="10" t="s">
        <v>58</v>
      </c>
      <c r="K79" s="10" t="s">
        <v>59</v>
      </c>
      <c r="L79" s="10" t="s">
        <v>60</v>
      </c>
      <c r="M79" s="3" t="n">
        <f>4304</f>
        <v>4304.0</v>
      </c>
    </row>
    <row r="80">
      <c r="A80" s="2" t="s">
        <v>108</v>
      </c>
      <c r="B80" s="10" t="s">
        <v>143</v>
      </c>
      <c r="C80" s="10" t="s">
        <v>144</v>
      </c>
      <c r="D80" s="2" t="s">
        <v>61</v>
      </c>
      <c r="E80" s="10" t="s">
        <v>58</v>
      </c>
      <c r="F80" s="10" t="s">
        <v>59</v>
      </c>
      <c r="G80" s="10" t="s">
        <v>60</v>
      </c>
      <c r="H80" s="3" t="n">
        <f>4172</f>
        <v>4172.0</v>
      </c>
      <c r="I80" s="2" t="s">
        <v>61</v>
      </c>
      <c r="J80" s="10" t="s">
        <v>51</v>
      </c>
      <c r="K80" s="10" t="s">
        <v>52</v>
      </c>
      <c r="L80" s="10" t="s">
        <v>53</v>
      </c>
      <c r="M80" s="3" t="n">
        <f>3367</f>
        <v>3367.0</v>
      </c>
    </row>
    <row r="81">
      <c r="A81" s="2" t="s">
        <v>108</v>
      </c>
      <c r="B81" s="10" t="s">
        <v>143</v>
      </c>
      <c r="C81" s="10" t="s">
        <v>144</v>
      </c>
      <c r="D81" s="2" t="s">
        <v>65</v>
      </c>
      <c r="E81" s="10" t="s">
        <v>66</v>
      </c>
      <c r="F81" s="10" t="s">
        <v>67</v>
      </c>
      <c r="G81" s="10" t="s">
        <v>68</v>
      </c>
      <c r="H81" s="3" t="n">
        <f>3902</f>
        <v>3902.0</v>
      </c>
      <c r="I81" s="2" t="s">
        <v>65</v>
      </c>
      <c r="J81" s="10" t="s">
        <v>95</v>
      </c>
      <c r="K81" s="10" t="s">
        <v>96</v>
      </c>
      <c r="L81" s="10" t="s">
        <v>97</v>
      </c>
      <c r="M81" s="3" t="n">
        <f>3350</f>
        <v>3350.0</v>
      </c>
    </row>
    <row r="82">
      <c r="A82" s="2" t="s">
        <v>108</v>
      </c>
      <c r="B82" s="10" t="s">
        <v>143</v>
      </c>
      <c r="C82" s="10" t="s">
        <v>144</v>
      </c>
      <c r="D82" s="2" t="s">
        <v>69</v>
      </c>
      <c r="E82" s="10" t="s">
        <v>117</v>
      </c>
      <c r="F82" s="10" t="s">
        <v>118</v>
      </c>
      <c r="G82" s="10" t="s">
        <v>119</v>
      </c>
      <c r="H82" s="3" t="n">
        <f>3510</f>
        <v>3510.0</v>
      </c>
      <c r="I82" s="2" t="s">
        <v>69</v>
      </c>
      <c r="J82" s="10" t="s">
        <v>117</v>
      </c>
      <c r="K82" s="10" t="s">
        <v>118</v>
      </c>
      <c r="L82" s="10" t="s">
        <v>119</v>
      </c>
      <c r="M82" s="3" t="n">
        <f>3231</f>
        <v>3231.0</v>
      </c>
    </row>
    <row r="83">
      <c r="A83" s="2" t="s">
        <v>108</v>
      </c>
      <c r="B83" s="10" t="s">
        <v>143</v>
      </c>
      <c r="C83" s="10" t="s">
        <v>144</v>
      </c>
      <c r="D83" s="2" t="s">
        <v>73</v>
      </c>
      <c r="E83" s="10" t="s">
        <v>95</v>
      </c>
      <c r="F83" s="10" t="s">
        <v>96</v>
      </c>
      <c r="G83" s="10" t="s">
        <v>97</v>
      </c>
      <c r="H83" s="3" t="n">
        <f>3230</f>
        <v>3230.0</v>
      </c>
      <c r="I83" s="2" t="s">
        <v>73</v>
      </c>
      <c r="J83" s="10" t="s">
        <v>25</v>
      </c>
      <c r="K83" s="10" t="s">
        <v>26</v>
      </c>
      <c r="L83" s="10" t="s">
        <v>27</v>
      </c>
      <c r="M83" s="3" t="n">
        <f>2356</f>
        <v>2356.0</v>
      </c>
    </row>
    <row r="84">
      <c r="A84" s="2" t="s">
        <v>108</v>
      </c>
      <c r="B84" s="10" t="s">
        <v>143</v>
      </c>
      <c r="C84" s="10" t="s">
        <v>144</v>
      </c>
      <c r="D84" s="2" t="s">
        <v>77</v>
      </c>
      <c r="E84" s="10" t="s">
        <v>62</v>
      </c>
      <c r="F84" s="10" t="s">
        <v>63</v>
      </c>
      <c r="G84" s="10" t="s">
        <v>64</v>
      </c>
      <c r="H84" s="3" t="n">
        <f>2928</f>
        <v>2928.0</v>
      </c>
      <c r="I84" s="2" t="s">
        <v>77</v>
      </c>
      <c r="J84" s="10" t="s">
        <v>47</v>
      </c>
      <c r="K84" s="10" t="s">
        <v>48</v>
      </c>
      <c r="L84" s="10" t="s">
        <v>49</v>
      </c>
      <c r="M84" s="3" t="n">
        <f>2097</f>
        <v>2097.0</v>
      </c>
    </row>
    <row r="85">
      <c r="A85" s="2" t="s">
        <v>108</v>
      </c>
      <c r="B85" s="10" t="s">
        <v>143</v>
      </c>
      <c r="C85" s="10" t="s">
        <v>144</v>
      </c>
      <c r="D85" s="2" t="s">
        <v>81</v>
      </c>
      <c r="E85" s="10" t="s">
        <v>55</v>
      </c>
      <c r="F85" s="10" t="s">
        <v>56</v>
      </c>
      <c r="G85" s="10" t="s">
        <v>57</v>
      </c>
      <c r="H85" s="3" t="n">
        <f>2837</f>
        <v>2837.0</v>
      </c>
      <c r="I85" s="2" t="s">
        <v>81</v>
      </c>
      <c r="J85" s="10" t="s">
        <v>102</v>
      </c>
      <c r="K85" s="10" t="s">
        <v>103</v>
      </c>
      <c r="L85" s="10" t="s">
        <v>104</v>
      </c>
      <c r="M85" s="3" t="n">
        <f>1947</f>
        <v>1947.0</v>
      </c>
    </row>
    <row r="86">
      <c r="A86" s="2" t="s">
        <v>108</v>
      </c>
      <c r="B86" s="10" t="s">
        <v>143</v>
      </c>
      <c r="C86" s="10" t="s">
        <v>144</v>
      </c>
      <c r="D86" s="2" t="s">
        <v>85</v>
      </c>
      <c r="E86" s="10" t="s">
        <v>47</v>
      </c>
      <c r="F86" s="10" t="s">
        <v>48</v>
      </c>
      <c r="G86" s="10" t="s">
        <v>49</v>
      </c>
      <c r="H86" s="3" t="n">
        <f>2575</f>
        <v>2575.0</v>
      </c>
      <c r="I86" s="2" t="s">
        <v>85</v>
      </c>
      <c r="J86" s="10" t="s">
        <v>145</v>
      </c>
      <c r="K86" s="10" t="s">
        <v>146</v>
      </c>
      <c r="L86" s="10" t="s">
        <v>147</v>
      </c>
      <c r="M86" s="3" t="n">
        <f>1848</f>
        <v>1848.0</v>
      </c>
    </row>
    <row r="87">
      <c r="A87" s="2" t="s">
        <v>108</v>
      </c>
      <c r="B87" s="10" t="s">
        <v>143</v>
      </c>
      <c r="C87" s="10" t="s">
        <v>144</v>
      </c>
      <c r="D87" s="2" t="s">
        <v>89</v>
      </c>
      <c r="E87" s="10" t="s">
        <v>102</v>
      </c>
      <c r="F87" s="10" t="s">
        <v>103</v>
      </c>
      <c r="G87" s="10" t="s">
        <v>104</v>
      </c>
      <c r="H87" s="3" t="n">
        <f>2040</f>
        <v>2040.0</v>
      </c>
      <c r="I87" s="2" t="s">
        <v>89</v>
      </c>
      <c r="J87" s="10" t="s">
        <v>82</v>
      </c>
      <c r="K87" s="10" t="s">
        <v>83</v>
      </c>
      <c r="L87" s="10" t="s">
        <v>84</v>
      </c>
      <c r="M87" s="3" t="n">
        <f>1513</f>
        <v>1513.0</v>
      </c>
    </row>
    <row r="88">
      <c r="A88" s="2" t="s">
        <v>108</v>
      </c>
      <c r="B88" s="10" t="s">
        <v>143</v>
      </c>
      <c r="C88" s="10" t="s">
        <v>144</v>
      </c>
      <c r="D88" s="2" t="s">
        <v>93</v>
      </c>
      <c r="E88" s="10" t="s">
        <v>51</v>
      </c>
      <c r="F88" s="10" t="s">
        <v>52</v>
      </c>
      <c r="G88" s="10" t="s">
        <v>53</v>
      </c>
      <c r="H88" s="3" t="n">
        <f>2039</f>
        <v>2039.0</v>
      </c>
      <c r="I88" s="2" t="s">
        <v>93</v>
      </c>
      <c r="J88" s="10" t="s">
        <v>55</v>
      </c>
      <c r="K88" s="10" t="s">
        <v>56</v>
      </c>
      <c r="L88" s="10" t="s">
        <v>57</v>
      </c>
      <c r="M88" s="3" t="n">
        <f>1388</f>
        <v>1388.0</v>
      </c>
    </row>
    <row r="89">
      <c r="A89" s="2" t="s">
        <v>108</v>
      </c>
      <c r="B89" s="10" t="s">
        <v>143</v>
      </c>
      <c r="C89" s="10" t="s">
        <v>144</v>
      </c>
      <c r="D89" s="2" t="s">
        <v>94</v>
      </c>
      <c r="E89" s="10" t="s">
        <v>105</v>
      </c>
      <c r="F89" s="10" t="s">
        <v>106</v>
      </c>
      <c r="G89" s="10" t="s">
        <v>107</v>
      </c>
      <c r="H89" s="3" t="n">
        <f>1876</f>
        <v>1876.0</v>
      </c>
      <c r="I89" s="2" t="s">
        <v>94</v>
      </c>
      <c r="J89" s="10" t="s">
        <v>138</v>
      </c>
      <c r="K89" s="10" t="s">
        <v>139</v>
      </c>
      <c r="L89" s="10" t="s">
        <v>140</v>
      </c>
      <c r="M89" s="3" t="n">
        <f>1156</f>
        <v>1156.0</v>
      </c>
    </row>
    <row r="90">
      <c r="A90" s="2" t="s">
        <v>108</v>
      </c>
      <c r="B90" s="10" t="s">
        <v>143</v>
      </c>
      <c r="C90" s="10" t="s">
        <v>144</v>
      </c>
      <c r="D90" s="2" t="s">
        <v>98</v>
      </c>
      <c r="E90" s="10" t="s">
        <v>132</v>
      </c>
      <c r="F90" s="10" t="s">
        <v>133</v>
      </c>
      <c r="G90" s="10" t="s">
        <v>134</v>
      </c>
      <c r="H90" s="3" t="n">
        <f>1285</f>
        <v>1285.0</v>
      </c>
      <c r="I90" s="2" t="s">
        <v>98</v>
      </c>
      <c r="J90" s="10" t="s">
        <v>111</v>
      </c>
      <c r="K90" s="10" t="s">
        <v>112</v>
      </c>
      <c r="L90" s="10" t="s">
        <v>113</v>
      </c>
      <c r="M90" s="3" t="n">
        <f>1121</f>
        <v>1121.0</v>
      </c>
    </row>
    <row r="91">
      <c r="A91" s="2" t="s">
        <v>148</v>
      </c>
      <c r="B91" s="10" t="s">
        <v>149</v>
      </c>
      <c r="C91" s="10" t="s">
        <v>150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9919</f>
        <v>9919.0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10277</f>
        <v>10277.0</v>
      </c>
    </row>
    <row r="92">
      <c r="A92" s="2" t="s">
        <v>148</v>
      </c>
      <c r="B92" s="10" t="s">
        <v>149</v>
      </c>
      <c r="C92" s="10" t="s">
        <v>150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8264</f>
        <v>8264.0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8723</f>
        <v>8723.0</v>
      </c>
    </row>
    <row r="93">
      <c r="A93" s="2" t="s">
        <v>148</v>
      </c>
      <c r="B93" s="10" t="s">
        <v>149</v>
      </c>
      <c r="C93" s="10" t="s">
        <v>150</v>
      </c>
      <c r="D93" s="2" t="s">
        <v>24</v>
      </c>
      <c r="E93" s="10" t="s">
        <v>47</v>
      </c>
      <c r="F93" s="10" t="s">
        <v>48</v>
      </c>
      <c r="G93" s="10" t="s">
        <v>49</v>
      </c>
      <c r="H93" s="3" t="n">
        <f>2335</f>
        <v>2335.0</v>
      </c>
      <c r="I93" s="2" t="s">
        <v>24</v>
      </c>
      <c r="J93" s="10" t="s">
        <v>36</v>
      </c>
      <c r="K93" s="10" t="s">
        <v>37</v>
      </c>
      <c r="L93" s="10" t="s">
        <v>38</v>
      </c>
      <c r="M93" s="3" t="n">
        <f>1614</f>
        <v>1614.0</v>
      </c>
    </row>
    <row r="94">
      <c r="A94" s="2" t="s">
        <v>148</v>
      </c>
      <c r="B94" s="10" t="s">
        <v>149</v>
      </c>
      <c r="C94" s="10" t="s">
        <v>150</v>
      </c>
      <c r="D94" s="2" t="s">
        <v>31</v>
      </c>
      <c r="E94" s="10" t="s">
        <v>62</v>
      </c>
      <c r="F94" s="10" t="s">
        <v>63</v>
      </c>
      <c r="G94" s="10" t="s">
        <v>64</v>
      </c>
      <c r="H94" s="3" t="n">
        <f>2028</f>
        <v>2028.0</v>
      </c>
      <c r="I94" s="2" t="s">
        <v>31</v>
      </c>
      <c r="J94" s="10" t="s">
        <v>55</v>
      </c>
      <c r="K94" s="10" t="s">
        <v>56</v>
      </c>
      <c r="L94" s="10" t="s">
        <v>57</v>
      </c>
      <c r="M94" s="3" t="n">
        <f>1613</f>
        <v>1613.0</v>
      </c>
    </row>
    <row r="95">
      <c r="A95" s="2" t="s">
        <v>148</v>
      </c>
      <c r="B95" s="10" t="s">
        <v>149</v>
      </c>
      <c r="C95" s="10" t="s">
        <v>150</v>
      </c>
      <c r="D95" s="2" t="s">
        <v>35</v>
      </c>
      <c r="E95" s="10" t="s">
        <v>36</v>
      </c>
      <c r="F95" s="10" t="s">
        <v>37</v>
      </c>
      <c r="G95" s="10" t="s">
        <v>38</v>
      </c>
      <c r="H95" s="3" t="n">
        <f>1830</f>
        <v>1830.0</v>
      </c>
      <c r="I95" s="2" t="s">
        <v>35</v>
      </c>
      <c r="J95" s="10" t="s">
        <v>90</v>
      </c>
      <c r="K95" s="10" t="s">
        <v>91</v>
      </c>
      <c r="L95" s="10" t="s">
        <v>92</v>
      </c>
      <c r="M95" s="3" t="n">
        <f>1515</f>
        <v>1515.0</v>
      </c>
    </row>
    <row r="96">
      <c r="A96" s="2" t="s">
        <v>148</v>
      </c>
      <c r="B96" s="10" t="s">
        <v>149</v>
      </c>
      <c r="C96" s="10" t="s">
        <v>150</v>
      </c>
      <c r="D96" s="2" t="s">
        <v>39</v>
      </c>
      <c r="E96" s="10" t="s">
        <v>55</v>
      </c>
      <c r="F96" s="10" t="s">
        <v>56</v>
      </c>
      <c r="G96" s="10" t="s">
        <v>57</v>
      </c>
      <c r="H96" s="3" t="n">
        <f>1725</f>
        <v>1725.0</v>
      </c>
      <c r="I96" s="2" t="s">
        <v>39</v>
      </c>
      <c r="J96" s="10" t="s">
        <v>47</v>
      </c>
      <c r="K96" s="10" t="s">
        <v>48</v>
      </c>
      <c r="L96" s="10" t="s">
        <v>49</v>
      </c>
      <c r="M96" s="3" t="n">
        <f>1281</f>
        <v>1281.0</v>
      </c>
    </row>
    <row r="97">
      <c r="A97" s="2" t="s">
        <v>148</v>
      </c>
      <c r="B97" s="10" t="s">
        <v>149</v>
      </c>
      <c r="C97" s="10" t="s">
        <v>150</v>
      </c>
      <c r="D97" s="2" t="s">
        <v>46</v>
      </c>
      <c r="E97" s="10" t="s">
        <v>51</v>
      </c>
      <c r="F97" s="10" t="s">
        <v>52</v>
      </c>
      <c r="G97" s="10" t="s">
        <v>53</v>
      </c>
      <c r="H97" s="3" t="n">
        <f>1191</f>
        <v>1191.0</v>
      </c>
      <c r="I97" s="2" t="s">
        <v>46</v>
      </c>
      <c r="J97" s="10" t="s">
        <v>51</v>
      </c>
      <c r="K97" s="10" t="s">
        <v>52</v>
      </c>
      <c r="L97" s="10" t="s">
        <v>53</v>
      </c>
      <c r="M97" s="3" t="n">
        <f>1254</f>
        <v>1254.0</v>
      </c>
    </row>
    <row r="98">
      <c r="A98" s="2" t="s">
        <v>148</v>
      </c>
      <c r="B98" s="10" t="s">
        <v>149</v>
      </c>
      <c r="C98" s="10" t="s">
        <v>150</v>
      </c>
      <c r="D98" s="2" t="s">
        <v>50</v>
      </c>
      <c r="E98" s="10" t="s">
        <v>32</v>
      </c>
      <c r="F98" s="10" t="s">
        <v>33</v>
      </c>
      <c r="G98" s="10" t="s">
        <v>34</v>
      </c>
      <c r="H98" s="3" t="n">
        <f>1002</f>
        <v>1002.0</v>
      </c>
      <c r="I98" s="2" t="s">
        <v>50</v>
      </c>
      <c r="J98" s="10" t="s">
        <v>62</v>
      </c>
      <c r="K98" s="10" t="s">
        <v>63</v>
      </c>
      <c r="L98" s="10" t="s">
        <v>64</v>
      </c>
      <c r="M98" s="3" t="n">
        <f>1044</f>
        <v>1044.0</v>
      </c>
    </row>
    <row r="99">
      <c r="A99" s="2" t="s">
        <v>148</v>
      </c>
      <c r="B99" s="10" t="s">
        <v>149</v>
      </c>
      <c r="C99" s="10" t="s">
        <v>150</v>
      </c>
      <c r="D99" s="2" t="s">
        <v>54</v>
      </c>
      <c r="E99" s="10" t="s">
        <v>86</v>
      </c>
      <c r="F99" s="10" t="s">
        <v>87</v>
      </c>
      <c r="G99" s="10" t="s">
        <v>88</v>
      </c>
      <c r="H99" s="3" t="n">
        <f>877</f>
        <v>877.0</v>
      </c>
      <c r="I99" s="2" t="s">
        <v>54</v>
      </c>
      <c r="J99" s="10" t="s">
        <v>32</v>
      </c>
      <c r="K99" s="10" t="s">
        <v>33</v>
      </c>
      <c r="L99" s="10" t="s">
        <v>34</v>
      </c>
      <c r="M99" s="3" t="n">
        <f>1002</f>
        <v>1002.0</v>
      </c>
    </row>
    <row r="100">
      <c r="A100" s="2" t="s">
        <v>148</v>
      </c>
      <c r="B100" s="10" t="s">
        <v>149</v>
      </c>
      <c r="C100" s="10" t="s">
        <v>150</v>
      </c>
      <c r="D100" s="2" t="s">
        <v>61</v>
      </c>
      <c r="E100" s="10" t="s">
        <v>78</v>
      </c>
      <c r="F100" s="10" t="s">
        <v>79</v>
      </c>
      <c r="G100" s="10" t="s">
        <v>80</v>
      </c>
      <c r="H100" s="3" t="n">
        <f>739</f>
        <v>739.0</v>
      </c>
      <c r="I100" s="2" t="s">
        <v>61</v>
      </c>
      <c r="J100" s="10" t="s">
        <v>78</v>
      </c>
      <c r="K100" s="10" t="s">
        <v>79</v>
      </c>
      <c r="L100" s="10" t="s">
        <v>80</v>
      </c>
      <c r="M100" s="3" t="n">
        <f>740</f>
        <v>740.0</v>
      </c>
    </row>
    <row r="101">
      <c r="A101" s="2" t="s">
        <v>148</v>
      </c>
      <c r="B101" s="10" t="s">
        <v>149</v>
      </c>
      <c r="C101" s="10" t="s">
        <v>150</v>
      </c>
      <c r="D101" s="2" t="s">
        <v>65</v>
      </c>
      <c r="E101" s="10" t="s">
        <v>25</v>
      </c>
      <c r="F101" s="10" t="s">
        <v>26</v>
      </c>
      <c r="G101" s="10" t="s">
        <v>27</v>
      </c>
      <c r="H101" s="3" t="n">
        <f>418</f>
        <v>418.0</v>
      </c>
      <c r="I101" s="2" t="s">
        <v>65</v>
      </c>
      <c r="J101" s="10" t="s">
        <v>66</v>
      </c>
      <c r="K101" s="10" t="s">
        <v>67</v>
      </c>
      <c r="L101" s="10" t="s">
        <v>68</v>
      </c>
      <c r="M101" s="3" t="n">
        <f>525</f>
        <v>525.0</v>
      </c>
    </row>
    <row r="102">
      <c r="A102" s="2" t="s">
        <v>148</v>
      </c>
      <c r="B102" s="10" t="s">
        <v>149</v>
      </c>
      <c r="C102" s="10" t="s">
        <v>150</v>
      </c>
      <c r="D102" s="2" t="s">
        <v>69</v>
      </c>
      <c r="E102" s="10" t="s">
        <v>82</v>
      </c>
      <c r="F102" s="10" t="s">
        <v>83</v>
      </c>
      <c r="G102" s="10" t="s">
        <v>84</v>
      </c>
      <c r="H102" s="3" t="n">
        <f>371</f>
        <v>371.0</v>
      </c>
      <c r="I102" s="2" t="s">
        <v>69</v>
      </c>
      <c r="J102" s="10" t="s">
        <v>40</v>
      </c>
      <c r="K102" s="10" t="s">
        <v>41</v>
      </c>
      <c r="L102" s="10" t="s">
        <v>42</v>
      </c>
      <c r="M102" s="3" t="n">
        <f>418</f>
        <v>418.0</v>
      </c>
    </row>
    <row r="103">
      <c r="A103" s="2" t="s">
        <v>148</v>
      </c>
      <c r="B103" s="10" t="s">
        <v>149</v>
      </c>
      <c r="C103" s="10" t="s">
        <v>150</v>
      </c>
      <c r="D103" s="2" t="s">
        <v>73</v>
      </c>
      <c r="E103" s="10" t="s">
        <v>66</v>
      </c>
      <c r="F103" s="10" t="s">
        <v>67</v>
      </c>
      <c r="G103" s="10" t="s">
        <v>68</v>
      </c>
      <c r="H103" s="3" t="n">
        <f>286</f>
        <v>286.0</v>
      </c>
      <c r="I103" s="2" t="s">
        <v>73</v>
      </c>
      <c r="J103" s="10" t="s">
        <v>151</v>
      </c>
      <c r="K103" s="10" t="s">
        <v>152</v>
      </c>
      <c r="L103" s="10" t="s">
        <v>153</v>
      </c>
      <c r="M103" s="3" t="n">
        <f>408</f>
        <v>408.0</v>
      </c>
    </row>
    <row r="104">
      <c r="A104" s="2" t="s">
        <v>148</v>
      </c>
      <c r="B104" s="10" t="s">
        <v>149</v>
      </c>
      <c r="C104" s="10" t="s">
        <v>150</v>
      </c>
      <c r="D104" s="2" t="s">
        <v>77</v>
      </c>
      <c r="E104" s="10" t="s">
        <v>90</v>
      </c>
      <c r="F104" s="10" t="s">
        <v>91</v>
      </c>
      <c r="G104" s="10" t="s">
        <v>92</v>
      </c>
      <c r="H104" s="3" t="n">
        <f>255</f>
        <v>255.0</v>
      </c>
      <c r="I104" s="2" t="s">
        <v>77</v>
      </c>
      <c r="J104" s="10" t="s">
        <v>25</v>
      </c>
      <c r="K104" s="10" t="s">
        <v>26</v>
      </c>
      <c r="L104" s="10" t="s">
        <v>27</v>
      </c>
      <c r="M104" s="3" t="n">
        <f>405</f>
        <v>405.0</v>
      </c>
    </row>
    <row r="105">
      <c r="A105" s="2" t="s">
        <v>148</v>
      </c>
      <c r="B105" s="10" t="s">
        <v>149</v>
      </c>
      <c r="C105" s="10" t="s">
        <v>150</v>
      </c>
      <c r="D105" s="2" t="s">
        <v>81</v>
      </c>
      <c r="E105" s="10" t="s">
        <v>58</v>
      </c>
      <c r="F105" s="10" t="s">
        <v>59</v>
      </c>
      <c r="G105" s="10" t="s">
        <v>60</v>
      </c>
      <c r="H105" s="3" t="n">
        <f>216</f>
        <v>216.0</v>
      </c>
      <c r="I105" s="2" t="s">
        <v>81</v>
      </c>
      <c r="J105" s="10" t="s">
        <v>145</v>
      </c>
      <c r="K105" s="10" t="s">
        <v>146</v>
      </c>
      <c r="L105" s="10" t="s">
        <v>147</v>
      </c>
      <c r="M105" s="3" t="n">
        <f>325</f>
        <v>325.0</v>
      </c>
    </row>
    <row r="106">
      <c r="A106" s="2" t="s">
        <v>148</v>
      </c>
      <c r="B106" s="10" t="s">
        <v>149</v>
      </c>
      <c r="C106" s="10" t="s">
        <v>150</v>
      </c>
      <c r="D106" s="2" t="s">
        <v>85</v>
      </c>
      <c r="E106" s="10" t="s">
        <v>151</v>
      </c>
      <c r="F106" s="10" t="s">
        <v>152</v>
      </c>
      <c r="G106" s="10" t="s">
        <v>153</v>
      </c>
      <c r="H106" s="3" t="n">
        <f>201</f>
        <v>201.0</v>
      </c>
      <c r="I106" s="2" t="s">
        <v>85</v>
      </c>
      <c r="J106" s="10" t="s">
        <v>154</v>
      </c>
      <c r="K106" s="10" t="s">
        <v>155</v>
      </c>
      <c r="L106" s="10" t="s">
        <v>156</v>
      </c>
      <c r="M106" s="3" t="n">
        <f>299</f>
        <v>299.0</v>
      </c>
    </row>
    <row r="107">
      <c r="A107" s="2" t="s">
        <v>148</v>
      </c>
      <c r="B107" s="10" t="s">
        <v>149</v>
      </c>
      <c r="C107" s="10" t="s">
        <v>150</v>
      </c>
      <c r="D107" s="2" t="s">
        <v>89</v>
      </c>
      <c r="E107" s="10" t="s">
        <v>145</v>
      </c>
      <c r="F107" s="10" t="s">
        <v>146</v>
      </c>
      <c r="G107" s="10" t="s">
        <v>147</v>
      </c>
      <c r="H107" s="3" t="n">
        <f>170</f>
        <v>170.0</v>
      </c>
      <c r="I107" s="2" t="s">
        <v>89</v>
      </c>
      <c r="J107" s="10" t="s">
        <v>86</v>
      </c>
      <c r="K107" s="10" t="s">
        <v>87</v>
      </c>
      <c r="L107" s="10" t="s">
        <v>88</v>
      </c>
      <c r="M107" s="3" t="n">
        <f>264</f>
        <v>264.0</v>
      </c>
    </row>
    <row r="108">
      <c r="A108" s="2" t="s">
        <v>148</v>
      </c>
      <c r="B108" s="10" t="s">
        <v>149</v>
      </c>
      <c r="C108" s="10" t="s">
        <v>150</v>
      </c>
      <c r="D108" s="2" t="s">
        <v>93</v>
      </c>
      <c r="E108" s="10" t="s">
        <v>154</v>
      </c>
      <c r="F108" s="10" t="s">
        <v>155</v>
      </c>
      <c r="G108" s="10" t="s">
        <v>156</v>
      </c>
      <c r="H108" s="3" t="n">
        <f>154</f>
        <v>154.0</v>
      </c>
      <c r="I108" s="2" t="s">
        <v>93</v>
      </c>
      <c r="J108" s="10" t="s">
        <v>58</v>
      </c>
      <c r="K108" s="10" t="s">
        <v>59</v>
      </c>
      <c r="L108" s="10" t="s">
        <v>60</v>
      </c>
      <c r="M108" s="3" t="n">
        <f>209</f>
        <v>209.0</v>
      </c>
    </row>
    <row r="109">
      <c r="A109" s="2" t="s">
        <v>148</v>
      </c>
      <c r="B109" s="10" t="s">
        <v>149</v>
      </c>
      <c r="C109" s="10" t="s">
        <v>150</v>
      </c>
      <c r="D109" s="2" t="s">
        <v>94</v>
      </c>
      <c r="E109" s="10" t="s">
        <v>138</v>
      </c>
      <c r="F109" s="10" t="s">
        <v>139</v>
      </c>
      <c r="G109" s="10" t="s">
        <v>140</v>
      </c>
      <c r="H109" s="3" t="n">
        <f>131</f>
        <v>131.0</v>
      </c>
      <c r="I109" s="2" t="s">
        <v>94</v>
      </c>
      <c r="J109" s="10" t="s">
        <v>82</v>
      </c>
      <c r="K109" s="10" t="s">
        <v>83</v>
      </c>
      <c r="L109" s="10" t="s">
        <v>84</v>
      </c>
      <c r="M109" s="3" t="n">
        <f>139</f>
        <v>139.0</v>
      </c>
    </row>
    <row r="110">
      <c r="A110" s="2" t="s">
        <v>148</v>
      </c>
      <c r="B110" s="10" t="s">
        <v>149</v>
      </c>
      <c r="C110" s="10" t="s">
        <v>150</v>
      </c>
      <c r="D110" s="2" t="s">
        <v>98</v>
      </c>
      <c r="E110" s="10" t="s">
        <v>74</v>
      </c>
      <c r="F110" s="10" t="s">
        <v>75</v>
      </c>
      <c r="G110" s="10" t="s">
        <v>76</v>
      </c>
      <c r="H110" s="3" t="n">
        <f>127</f>
        <v>127.0</v>
      </c>
      <c r="I110" s="2" t="s">
        <v>98</v>
      </c>
      <c r="J110" s="10" t="s">
        <v>28</v>
      </c>
      <c r="K110" s="10" t="s">
        <v>29</v>
      </c>
      <c r="L110" s="10" t="s">
        <v>30</v>
      </c>
      <c r="M110" s="3" t="n">
        <f>126</f>
        <v>126.0</v>
      </c>
    </row>
    <row r="111">
      <c r="A111" s="2" t="s">
        <v>157</v>
      </c>
      <c r="B111" s="10" t="s">
        <v>158</v>
      </c>
      <c r="C111" s="10" t="s">
        <v>159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214</f>
        <v>214.0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208</f>
        <v>208.0</v>
      </c>
    </row>
    <row r="112">
      <c r="A112" s="2" t="s">
        <v>157</v>
      </c>
      <c r="B112" s="10" t="s">
        <v>158</v>
      </c>
      <c r="C112" s="10" t="s">
        <v>159</v>
      </c>
      <c r="D112" s="2" t="s">
        <v>20</v>
      </c>
      <c r="E112" s="10" t="s">
        <v>66</v>
      </c>
      <c r="F112" s="10" t="s">
        <v>67</v>
      </c>
      <c r="G112" s="10" t="s">
        <v>68</v>
      </c>
      <c r="H112" s="3" t="n">
        <f>100</f>
        <v>100.0</v>
      </c>
      <c r="I112" s="2" t="s">
        <v>20</v>
      </c>
      <c r="J112" s="10" t="s">
        <v>28</v>
      </c>
      <c r="K112" s="10" t="s">
        <v>29</v>
      </c>
      <c r="L112" s="10" t="s">
        <v>30</v>
      </c>
      <c r="M112" s="3" t="n">
        <f>54</f>
        <v>54.0</v>
      </c>
    </row>
    <row r="113">
      <c r="A113" s="2" t="s">
        <v>157</v>
      </c>
      <c r="B113" s="10" t="s">
        <v>158</v>
      </c>
      <c r="C113" s="10" t="s">
        <v>159</v>
      </c>
      <c r="D113" s="2" t="s">
        <v>24</v>
      </c>
      <c r="E113" s="10" t="s">
        <v>145</v>
      </c>
      <c r="F113" s="10" t="s">
        <v>146</v>
      </c>
      <c r="G113" s="10" t="s">
        <v>147</v>
      </c>
      <c r="H113" s="3" t="n">
        <f>49</f>
        <v>49.0</v>
      </c>
      <c r="I113" s="2" t="s">
        <v>24</v>
      </c>
      <c r="J113" s="10" t="s">
        <v>145</v>
      </c>
      <c r="K113" s="10" t="s">
        <v>146</v>
      </c>
      <c r="L113" s="10" t="s">
        <v>147</v>
      </c>
      <c r="M113" s="3" t="n">
        <f>47</f>
        <v>47.0</v>
      </c>
    </row>
    <row r="114">
      <c r="A114" s="2" t="s">
        <v>157</v>
      </c>
      <c r="B114" s="10" t="s">
        <v>158</v>
      </c>
      <c r="C114" s="10" t="s">
        <v>159</v>
      </c>
      <c r="D114" s="2" t="s">
        <v>31</v>
      </c>
      <c r="E114" s="10" t="s">
        <v>28</v>
      </c>
      <c r="F114" s="10" t="s">
        <v>29</v>
      </c>
      <c r="G114" s="10" t="s">
        <v>30</v>
      </c>
      <c r="H114" s="3" t="n">
        <f>9</f>
        <v>9.0</v>
      </c>
      <c r="I114" s="2" t="s">
        <v>31</v>
      </c>
      <c r="J114" s="10" t="s">
        <v>21</v>
      </c>
      <c r="K114" s="10" t="s">
        <v>22</v>
      </c>
      <c r="L114" s="10" t="s">
        <v>23</v>
      </c>
      <c r="M114" s="3" t="n">
        <f>37</f>
        <v>37.0</v>
      </c>
    </row>
    <row r="115">
      <c r="A115" s="2" t="s">
        <v>157</v>
      </c>
      <c r="B115" s="10" t="s">
        <v>158</v>
      </c>
      <c r="C115" s="10" t="s">
        <v>159</v>
      </c>
      <c r="D115" s="2" t="s">
        <v>35</v>
      </c>
      <c r="E115" s="10" t="s">
        <v>102</v>
      </c>
      <c r="F115" s="10" t="s">
        <v>103</v>
      </c>
      <c r="G115" s="10" t="s">
        <v>104</v>
      </c>
      <c r="H115" s="3" t="n">
        <f>7</f>
        <v>7.0</v>
      </c>
      <c r="I115" s="2" t="s">
        <v>35</v>
      </c>
      <c r="J115" s="10" t="s">
        <v>102</v>
      </c>
      <c r="K115" s="10" t="s">
        <v>103</v>
      </c>
      <c r="L115" s="10" t="s">
        <v>104</v>
      </c>
      <c r="M115" s="3" t="n">
        <f>13</f>
        <v>13.0</v>
      </c>
    </row>
    <row r="116">
      <c r="A116" s="2" t="s">
        <v>157</v>
      </c>
      <c r="B116" s="10" t="s">
        <v>158</v>
      </c>
      <c r="C116" s="10" t="s">
        <v>159</v>
      </c>
      <c r="D116" s="2" t="s">
        <v>39</v>
      </c>
      <c r="E116" s="10" t="s">
        <v>70</v>
      </c>
      <c r="F116" s="10" t="s">
        <v>71</v>
      </c>
      <c r="G116" s="10" t="s">
        <v>72</v>
      </c>
      <c r="H116" s="3" t="n">
        <f>5</f>
        <v>5.0</v>
      </c>
      <c r="I116" s="2" t="s">
        <v>39</v>
      </c>
      <c r="J116" s="10" t="s">
        <v>43</v>
      </c>
      <c r="K116" s="10" t="s">
        <v>44</v>
      </c>
      <c r="L116" s="10" t="s">
        <v>45</v>
      </c>
      <c r="M116" s="3" t="n">
        <f>10</f>
        <v>10.0</v>
      </c>
    </row>
    <row r="117">
      <c r="A117" s="2" t="s">
        <v>157</v>
      </c>
      <c r="B117" s="10" t="s">
        <v>158</v>
      </c>
      <c r="C117" s="10" t="s">
        <v>159</v>
      </c>
      <c r="D117" s="2" t="s">
        <v>39</v>
      </c>
      <c r="E117" s="10" t="s">
        <v>43</v>
      </c>
      <c r="F117" s="10" t="s">
        <v>44</v>
      </c>
      <c r="G117" s="10" t="s">
        <v>45</v>
      </c>
      <c r="H117" s="3" t="n">
        <f>5</f>
        <v>5.0</v>
      </c>
      <c r="I117" s="2" t="s">
        <v>39</v>
      </c>
      <c r="J117" s="10" t="s">
        <v>55</v>
      </c>
      <c r="K117" s="10" t="s">
        <v>56</v>
      </c>
      <c r="L117" s="10" t="s">
        <v>57</v>
      </c>
      <c r="M117" s="3" t="n">
        <f>10</f>
        <v>10.0</v>
      </c>
    </row>
    <row r="118">
      <c r="A118" s="2" t="s">
        <v>157</v>
      </c>
      <c r="B118" s="10" t="s">
        <v>158</v>
      </c>
      <c r="C118" s="10" t="s">
        <v>159</v>
      </c>
      <c r="D118" s="2" t="s">
        <v>39</v>
      </c>
      <c r="E118" s="10" t="s">
        <v>114</v>
      </c>
      <c r="F118" s="10" t="s">
        <v>115</v>
      </c>
      <c r="G118" s="10" t="s">
        <v>116</v>
      </c>
      <c r="H118" s="3" t="n">
        <f>5</f>
        <v>5.0</v>
      </c>
      <c r="I118" s="2" t="s">
        <v>50</v>
      </c>
      <c r="J118" s="10" t="s">
        <v>70</v>
      </c>
      <c r="K118" s="10" t="s">
        <v>71</v>
      </c>
      <c r="L118" s="10" t="s">
        <v>72</v>
      </c>
      <c r="M118" s="3" t="n">
        <f>7</f>
        <v>7.0</v>
      </c>
    </row>
    <row r="119">
      <c r="A119" s="2" t="s">
        <v>157</v>
      </c>
      <c r="B119" s="10" t="s">
        <v>158</v>
      </c>
      <c r="C119" s="10" t="s">
        <v>159</v>
      </c>
      <c r="D119" s="2" t="s">
        <v>54</v>
      </c>
      <c r="E119" s="10" t="s">
        <v>117</v>
      </c>
      <c r="F119" s="10" t="s">
        <v>118</v>
      </c>
      <c r="G119" s="10" t="s">
        <v>119</v>
      </c>
      <c r="H119" s="3" t="n">
        <f>3</f>
        <v>3.0</v>
      </c>
      <c r="I119" s="2" t="s">
        <v>50</v>
      </c>
      <c r="J119" s="10" t="s">
        <v>160</v>
      </c>
      <c r="K119" s="10" t="s">
        <v>161</v>
      </c>
      <c r="L119" s="10" t="s">
        <v>162</v>
      </c>
      <c r="M119" s="3" t="n">
        <f>7</f>
        <v>7.0</v>
      </c>
    </row>
    <row r="120">
      <c r="A120" s="2" t="s">
        <v>157</v>
      </c>
      <c r="B120" s="10" t="s">
        <v>158</v>
      </c>
      <c r="C120" s="10" t="s">
        <v>159</v>
      </c>
      <c r="D120" s="2" t="s">
        <v>61</v>
      </c>
      <c r="E120" s="10" t="s">
        <v>21</v>
      </c>
      <c r="F120" s="10" t="s">
        <v>22</v>
      </c>
      <c r="G120" s="10" t="s">
        <v>23</v>
      </c>
      <c r="H120" s="3" t="n">
        <f>1</f>
        <v>1.0</v>
      </c>
      <c r="I120" s="2" t="s">
        <v>61</v>
      </c>
      <c r="J120" s="10" t="s">
        <v>74</v>
      </c>
      <c r="K120" s="10" t="s">
        <v>75</v>
      </c>
      <c r="L120" s="10" t="s">
        <v>76</v>
      </c>
      <c r="M120" s="3" t="n">
        <f>6</f>
        <v>6.0</v>
      </c>
    </row>
    <row r="121">
      <c r="A121" s="2" t="s">
        <v>157</v>
      </c>
      <c r="B121" s="10" t="s">
        <v>158</v>
      </c>
      <c r="C121" s="10" t="s">
        <v>159</v>
      </c>
      <c r="D121" s="2" t="s">
        <v>61</v>
      </c>
      <c r="E121" s="10" t="s">
        <v>95</v>
      </c>
      <c r="F121" s="10" t="s">
        <v>96</v>
      </c>
      <c r="G121" s="10" t="s">
        <v>97</v>
      </c>
      <c r="H121" s="3" t="n">
        <f>1</f>
        <v>1.0</v>
      </c>
      <c r="I121" s="2" t="s">
        <v>65</v>
      </c>
      <c r="J121" s="10" t="s">
        <v>117</v>
      </c>
      <c r="K121" s="10" t="s">
        <v>118</v>
      </c>
      <c r="L121" s="10" t="s">
        <v>119</v>
      </c>
      <c r="M121" s="3" t="n">
        <f>2</f>
        <v>2.0</v>
      </c>
    </row>
    <row r="122">
      <c r="A122" s="2" t="s">
        <v>157</v>
      </c>
      <c r="B122" s="10" t="s">
        <v>158</v>
      </c>
      <c r="C122" s="10" t="s">
        <v>159</v>
      </c>
      <c r="D122" s="2" t="s">
        <v>61</v>
      </c>
      <c r="E122" s="10" t="s">
        <v>36</v>
      </c>
      <c r="F122" s="10" t="s">
        <v>37</v>
      </c>
      <c r="G122" s="10" t="s">
        <v>38</v>
      </c>
      <c r="H122" s="3" t="n">
        <f>1</f>
        <v>1.0</v>
      </c>
      <c r="I122" s="2" t="s">
        <v>101</v>
      </c>
      <c r="J122" s="10" t="s">
        <v>101</v>
      </c>
      <c r="K122" s="10" t="s">
        <v>101</v>
      </c>
      <c r="L122" s="10" t="s">
        <v>101</v>
      </c>
      <c r="M122" s="3" t="str">
        <f>"－"</f>
        <v>－</v>
      </c>
    </row>
    <row r="123">
      <c r="A123" s="2" t="s">
        <v>157</v>
      </c>
      <c r="B123" s="10" t="s">
        <v>158</v>
      </c>
      <c r="C123" s="10" t="s">
        <v>159</v>
      </c>
      <c r="D123" s="2" t="s">
        <v>61</v>
      </c>
      <c r="E123" s="10" t="s">
        <v>74</v>
      </c>
      <c r="F123" s="10" t="s">
        <v>75</v>
      </c>
      <c r="G123" s="10" t="s">
        <v>76</v>
      </c>
      <c r="H123" s="3" t="n">
        <f>1</f>
        <v>1.0</v>
      </c>
      <c r="I123" s="2" t="s">
        <v>101</v>
      </c>
      <c r="J123" s="10" t="s">
        <v>101</v>
      </c>
      <c r="K123" s="10" t="s">
        <v>101</v>
      </c>
      <c r="L123" s="10" t="s">
        <v>101</v>
      </c>
      <c r="M123" s="3" t="str">
        <f>"－"</f>
        <v>－</v>
      </c>
    </row>
    <row r="124">
      <c r="A124" s="2" t="s">
        <v>157</v>
      </c>
      <c r="B124" s="10" t="s">
        <v>163</v>
      </c>
      <c r="C124" s="10" t="s">
        <v>164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12</f>
        <v>12.0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13</f>
        <v>13.0</v>
      </c>
    </row>
    <row r="125">
      <c r="A125" s="2" t="s">
        <v>157</v>
      </c>
      <c r="B125" s="10" t="s">
        <v>163</v>
      </c>
      <c r="C125" s="10" t="s">
        <v>164</v>
      </c>
      <c r="D125" s="2" t="s">
        <v>20</v>
      </c>
      <c r="E125" s="10" t="s">
        <v>28</v>
      </c>
      <c r="F125" s="10" t="s">
        <v>29</v>
      </c>
      <c r="G125" s="10" t="s">
        <v>30</v>
      </c>
      <c r="H125" s="3" t="n">
        <f>2</f>
        <v>2.0</v>
      </c>
      <c r="I125" s="2" t="s">
        <v>20</v>
      </c>
      <c r="J125" s="10" t="s">
        <v>28</v>
      </c>
      <c r="K125" s="10" t="s">
        <v>29</v>
      </c>
      <c r="L125" s="10" t="s">
        <v>30</v>
      </c>
      <c r="M125" s="3" t="n">
        <f>4</f>
        <v>4.0</v>
      </c>
    </row>
    <row r="126">
      <c r="A126" s="2" t="s">
        <v>157</v>
      </c>
      <c r="B126" s="10" t="s">
        <v>163</v>
      </c>
      <c r="C126" s="10" t="s">
        <v>164</v>
      </c>
      <c r="D126" s="2" t="s">
        <v>20</v>
      </c>
      <c r="E126" s="10" t="s">
        <v>21</v>
      </c>
      <c r="F126" s="10" t="s">
        <v>22</v>
      </c>
      <c r="G126" s="10" t="s">
        <v>23</v>
      </c>
      <c r="H126" s="3" t="n">
        <f>2</f>
        <v>2.0</v>
      </c>
      <c r="I126" s="2" t="s">
        <v>101</v>
      </c>
      <c r="J126" s="10" t="s">
        <v>101</v>
      </c>
      <c r="K126" s="10" t="s">
        <v>101</v>
      </c>
      <c r="L126" s="10" t="s">
        <v>101</v>
      </c>
      <c r="M126" s="3" t="str">
        <f>"－"</f>
        <v>－</v>
      </c>
    </row>
    <row r="127">
      <c r="A127" s="2" t="s">
        <v>157</v>
      </c>
      <c r="B127" s="10" t="s">
        <v>163</v>
      </c>
      <c r="C127" s="10" t="s">
        <v>164</v>
      </c>
      <c r="D127" s="2" t="s">
        <v>31</v>
      </c>
      <c r="E127" s="10" t="s">
        <v>145</v>
      </c>
      <c r="F127" s="10" t="s">
        <v>146</v>
      </c>
      <c r="G127" s="10" t="s">
        <v>147</v>
      </c>
      <c r="H127" s="3" t="n">
        <f>1</f>
        <v>1.0</v>
      </c>
      <c r="I127" s="2" t="s">
        <v>101</v>
      </c>
      <c r="J127" s="10" t="s">
        <v>101</v>
      </c>
      <c r="K127" s="10" t="s">
        <v>101</v>
      </c>
      <c r="L127" s="10" t="s">
        <v>101</v>
      </c>
      <c r="M127" s="3" t="str">
        <f>"－"</f>
        <v>－</v>
      </c>
    </row>
    <row r="128">
      <c r="A128" s="2" t="s">
        <v>157</v>
      </c>
      <c r="B128" s="10" t="s">
        <v>165</v>
      </c>
      <c r="C128" s="10" t="s">
        <v>166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71</f>
        <v>71.0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50</f>
        <v>50.0</v>
      </c>
    </row>
    <row r="129">
      <c r="A129" s="2" t="s">
        <v>157</v>
      </c>
      <c r="B129" s="10" t="s">
        <v>165</v>
      </c>
      <c r="C129" s="10" t="s">
        <v>166</v>
      </c>
      <c r="D129" s="2" t="s">
        <v>20</v>
      </c>
      <c r="E129" s="10" t="s">
        <v>145</v>
      </c>
      <c r="F129" s="10" t="s">
        <v>146</v>
      </c>
      <c r="G129" s="10" t="s">
        <v>147</v>
      </c>
      <c r="H129" s="3" t="n">
        <f>18</f>
        <v>18.0</v>
      </c>
      <c r="I129" s="2" t="s">
        <v>20</v>
      </c>
      <c r="J129" s="10" t="s">
        <v>145</v>
      </c>
      <c r="K129" s="10" t="s">
        <v>146</v>
      </c>
      <c r="L129" s="10" t="s">
        <v>147</v>
      </c>
      <c r="M129" s="3" t="n">
        <f>39</f>
        <v>39.0</v>
      </c>
    </row>
    <row r="130">
      <c r="A130" s="2" t="s">
        <v>157</v>
      </c>
      <c r="B130" s="10" t="s">
        <v>165</v>
      </c>
      <c r="C130" s="10" t="s">
        <v>166</v>
      </c>
      <c r="D130" s="2" t="s">
        <v>24</v>
      </c>
      <c r="E130" s="10" t="s">
        <v>36</v>
      </c>
      <c r="F130" s="10" t="s">
        <v>37</v>
      </c>
      <c r="G130" s="10" t="s">
        <v>38</v>
      </c>
      <c r="H130" s="3" t="n">
        <f>7</f>
        <v>7.0</v>
      </c>
      <c r="I130" s="2" t="s">
        <v>24</v>
      </c>
      <c r="J130" s="10" t="s">
        <v>21</v>
      </c>
      <c r="K130" s="10" t="s">
        <v>22</v>
      </c>
      <c r="L130" s="10" t="s">
        <v>23</v>
      </c>
      <c r="M130" s="3" t="n">
        <f>8</f>
        <v>8.0</v>
      </c>
    </row>
    <row r="131">
      <c r="A131" s="2" t="s">
        <v>157</v>
      </c>
      <c r="B131" s="10" t="s">
        <v>165</v>
      </c>
      <c r="C131" s="10" t="s">
        <v>166</v>
      </c>
      <c r="D131" s="2" t="s">
        <v>31</v>
      </c>
      <c r="E131" s="10" t="s">
        <v>70</v>
      </c>
      <c r="F131" s="10" t="s">
        <v>71</v>
      </c>
      <c r="G131" s="10" t="s">
        <v>72</v>
      </c>
      <c r="H131" s="3" t="n">
        <f>6</f>
        <v>6.0</v>
      </c>
      <c r="I131" s="2" t="s">
        <v>31</v>
      </c>
      <c r="J131" s="10" t="s">
        <v>70</v>
      </c>
      <c r="K131" s="10" t="s">
        <v>71</v>
      </c>
      <c r="L131" s="10" t="s">
        <v>72</v>
      </c>
      <c r="M131" s="3" t="n">
        <f>7</f>
        <v>7.0</v>
      </c>
    </row>
    <row r="132">
      <c r="A132" s="2" t="s">
        <v>157</v>
      </c>
      <c r="B132" s="10" t="s">
        <v>165</v>
      </c>
      <c r="C132" s="10" t="s">
        <v>166</v>
      </c>
      <c r="D132" s="2" t="s">
        <v>35</v>
      </c>
      <c r="E132" s="10" t="s">
        <v>43</v>
      </c>
      <c r="F132" s="10" t="s">
        <v>44</v>
      </c>
      <c r="G132" s="10" t="s">
        <v>45</v>
      </c>
      <c r="H132" s="3" t="n">
        <f>3</f>
        <v>3.0</v>
      </c>
      <c r="I132" s="2" t="s">
        <v>35</v>
      </c>
      <c r="J132" s="10" t="s">
        <v>28</v>
      </c>
      <c r="K132" s="10" t="s">
        <v>29</v>
      </c>
      <c r="L132" s="10" t="s">
        <v>30</v>
      </c>
      <c r="M132" s="3" t="n">
        <f>4</f>
        <v>4.0</v>
      </c>
    </row>
    <row r="133">
      <c r="A133" s="2" t="s">
        <v>157</v>
      </c>
      <c r="B133" s="10" t="s">
        <v>165</v>
      </c>
      <c r="C133" s="10" t="s">
        <v>166</v>
      </c>
      <c r="D133" s="2" t="s">
        <v>39</v>
      </c>
      <c r="E133" s="10" t="s">
        <v>21</v>
      </c>
      <c r="F133" s="10" t="s">
        <v>22</v>
      </c>
      <c r="G133" s="10" t="s">
        <v>23</v>
      </c>
      <c r="H133" s="3" t="n">
        <f>2</f>
        <v>2.0</v>
      </c>
      <c r="I133" s="2" t="s">
        <v>39</v>
      </c>
      <c r="J133" s="10" t="s">
        <v>43</v>
      </c>
      <c r="K133" s="10" t="s">
        <v>44</v>
      </c>
      <c r="L133" s="10" t="s">
        <v>45</v>
      </c>
      <c r="M133" s="3" t="n">
        <f>3</f>
        <v>3.0</v>
      </c>
    </row>
    <row r="134">
      <c r="A134" s="2" t="s">
        <v>157</v>
      </c>
      <c r="B134" s="10" t="s">
        <v>165</v>
      </c>
      <c r="C134" s="10" t="s">
        <v>166</v>
      </c>
      <c r="D134" s="2" t="s">
        <v>39</v>
      </c>
      <c r="E134" s="10" t="s">
        <v>138</v>
      </c>
      <c r="F134" s="10" t="s">
        <v>139</v>
      </c>
      <c r="G134" s="10" t="s">
        <v>140</v>
      </c>
      <c r="H134" s="3" t="n">
        <f>2</f>
        <v>2.0</v>
      </c>
      <c r="I134" s="2" t="s">
        <v>46</v>
      </c>
      <c r="J134" s="10" t="s">
        <v>74</v>
      </c>
      <c r="K134" s="10" t="s">
        <v>75</v>
      </c>
      <c r="L134" s="10" t="s">
        <v>76</v>
      </c>
      <c r="M134" s="3" t="n">
        <f>1</f>
        <v>1.0</v>
      </c>
    </row>
    <row r="135">
      <c r="A135" s="2" t="s">
        <v>157</v>
      </c>
      <c r="B135" s="10" t="s">
        <v>165</v>
      </c>
      <c r="C135" s="10" t="s">
        <v>166</v>
      </c>
      <c r="D135" s="2" t="s">
        <v>50</v>
      </c>
      <c r="E135" s="10" t="s">
        <v>28</v>
      </c>
      <c r="F135" s="10" t="s">
        <v>29</v>
      </c>
      <c r="G135" s="10" t="s">
        <v>30</v>
      </c>
      <c r="H135" s="3" t="n">
        <f>1</f>
        <v>1.0</v>
      </c>
      <c r="I135" s="2" t="s">
        <v>101</v>
      </c>
      <c r="J135" s="10" t="s">
        <v>101</v>
      </c>
      <c r="K135" s="10" t="s">
        <v>101</v>
      </c>
      <c r="L135" s="10" t="s">
        <v>101</v>
      </c>
      <c r="M135" s="3" t="str">
        <f>"－"</f>
        <v>－</v>
      </c>
    </row>
    <row r="136">
      <c r="A136" s="2" t="s">
        <v>157</v>
      </c>
      <c r="B136" s="10" t="s">
        <v>165</v>
      </c>
      <c r="C136" s="10" t="s">
        <v>166</v>
      </c>
      <c r="D136" s="2" t="s">
        <v>50</v>
      </c>
      <c r="E136" s="10" t="s">
        <v>95</v>
      </c>
      <c r="F136" s="10" t="s">
        <v>96</v>
      </c>
      <c r="G136" s="10" t="s">
        <v>97</v>
      </c>
      <c r="H136" s="3" t="n">
        <f>1</f>
        <v>1.0</v>
      </c>
      <c r="I136" s="2" t="s">
        <v>101</v>
      </c>
      <c r="J136" s="10" t="s">
        <v>101</v>
      </c>
      <c r="K136" s="10" t="s">
        <v>101</v>
      </c>
      <c r="L136" s="10" t="s">
        <v>101</v>
      </c>
      <c r="M136" s="3" t="str">
        <f>"－"</f>
        <v>－</v>
      </c>
    </row>
    <row r="137">
      <c r="A137" s="2" t="s">
        <v>157</v>
      </c>
      <c r="B137" s="10" t="s">
        <v>165</v>
      </c>
      <c r="C137" s="10" t="s">
        <v>166</v>
      </c>
      <c r="D137" s="2" t="s">
        <v>50</v>
      </c>
      <c r="E137" s="10" t="s">
        <v>74</v>
      </c>
      <c r="F137" s="10" t="s">
        <v>75</v>
      </c>
      <c r="G137" s="10" t="s">
        <v>76</v>
      </c>
      <c r="H137" s="3" t="n">
        <f>1</f>
        <v>1.0</v>
      </c>
      <c r="I137" s="2" t="s">
        <v>101</v>
      </c>
      <c r="J137" s="10" t="s">
        <v>101</v>
      </c>
      <c r="K137" s="10" t="s">
        <v>101</v>
      </c>
      <c r="L137" s="10" t="s">
        <v>101</v>
      </c>
      <c r="M137" s="3" t="str">
        <f>"－"</f>
        <v>－</v>
      </c>
    </row>
    <row r="138">
      <c r="A138" s="2" t="s">
        <v>157</v>
      </c>
      <c r="B138" s="10" t="s">
        <v>167</v>
      </c>
      <c r="C138" s="10" t="s">
        <v>168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32</f>
        <v>32.0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24</f>
        <v>24.0</v>
      </c>
    </row>
    <row r="139">
      <c r="A139" s="2" t="s">
        <v>157</v>
      </c>
      <c r="B139" s="10" t="s">
        <v>167</v>
      </c>
      <c r="C139" s="10" t="s">
        <v>168</v>
      </c>
      <c r="D139" s="2" t="s">
        <v>20</v>
      </c>
      <c r="E139" s="10" t="s">
        <v>21</v>
      </c>
      <c r="F139" s="10" t="s">
        <v>22</v>
      </c>
      <c r="G139" s="10" t="s">
        <v>23</v>
      </c>
      <c r="H139" s="3" t="n">
        <f>2</f>
        <v>2.0</v>
      </c>
      <c r="I139" s="2" t="s">
        <v>20</v>
      </c>
      <c r="J139" s="10" t="s">
        <v>21</v>
      </c>
      <c r="K139" s="10" t="s">
        <v>22</v>
      </c>
      <c r="L139" s="10" t="s">
        <v>23</v>
      </c>
      <c r="M139" s="3" t="n">
        <f>12</f>
        <v>12.0</v>
      </c>
    </row>
    <row r="140">
      <c r="A140" s="2" t="s">
        <v>157</v>
      </c>
      <c r="B140" s="10" t="s">
        <v>167</v>
      </c>
      <c r="C140" s="10" t="s">
        <v>168</v>
      </c>
      <c r="D140" s="2" t="s">
        <v>20</v>
      </c>
      <c r="E140" s="10" t="s">
        <v>36</v>
      </c>
      <c r="F140" s="10" t="s">
        <v>37</v>
      </c>
      <c r="G140" s="10" t="s">
        <v>38</v>
      </c>
      <c r="H140" s="3" t="n">
        <f>2</f>
        <v>2.0</v>
      </c>
      <c r="I140" s="2" t="s">
        <v>24</v>
      </c>
      <c r="J140" s="10" t="s">
        <v>70</v>
      </c>
      <c r="K140" s="10" t="s">
        <v>71</v>
      </c>
      <c r="L140" s="10" t="s">
        <v>72</v>
      </c>
      <c r="M140" s="3" t="n">
        <f>3</f>
        <v>3.0</v>
      </c>
    </row>
    <row r="141">
      <c r="A141" s="2" t="s">
        <v>157</v>
      </c>
      <c r="B141" s="10" t="s">
        <v>167</v>
      </c>
      <c r="C141" s="10" t="s">
        <v>168</v>
      </c>
      <c r="D141" s="2" t="s">
        <v>31</v>
      </c>
      <c r="E141" s="10" t="s">
        <v>28</v>
      </c>
      <c r="F141" s="10" t="s">
        <v>29</v>
      </c>
      <c r="G141" s="10" t="s">
        <v>30</v>
      </c>
      <c r="H141" s="3" t="n">
        <f>1</f>
        <v>1.0</v>
      </c>
      <c r="I141" s="2" t="s">
        <v>31</v>
      </c>
      <c r="J141" s="10" t="s">
        <v>145</v>
      </c>
      <c r="K141" s="10" t="s">
        <v>146</v>
      </c>
      <c r="L141" s="10" t="s">
        <v>147</v>
      </c>
      <c r="M141" s="3" t="n">
        <f>1</f>
        <v>1.0</v>
      </c>
    </row>
    <row r="142">
      <c r="A142" s="2" t="s">
        <v>157</v>
      </c>
      <c r="B142" s="10" t="s">
        <v>167</v>
      </c>
      <c r="C142" s="10" t="s">
        <v>168</v>
      </c>
      <c r="D142" s="2" t="s">
        <v>31</v>
      </c>
      <c r="E142" s="10" t="s">
        <v>90</v>
      </c>
      <c r="F142" s="10" t="s">
        <v>91</v>
      </c>
      <c r="G142" s="10" t="s">
        <v>92</v>
      </c>
      <c r="H142" s="3" t="n">
        <f>1</f>
        <v>1.0</v>
      </c>
      <c r="I142" s="2" t="s">
        <v>101</v>
      </c>
      <c r="J142" s="10" t="s">
        <v>101</v>
      </c>
      <c r="K142" s="10" t="s">
        <v>101</v>
      </c>
      <c r="L142" s="10" t="s">
        <v>101</v>
      </c>
      <c r="M142" s="3" t="str">
        <f>"－"</f>
        <v>－</v>
      </c>
    </row>
    <row r="143">
      <c r="A143" s="2" t="s">
        <v>157</v>
      </c>
      <c r="B143" s="10" t="s">
        <v>167</v>
      </c>
      <c r="C143" s="10" t="s">
        <v>168</v>
      </c>
      <c r="D143" s="2" t="s">
        <v>31</v>
      </c>
      <c r="E143" s="10" t="s">
        <v>43</v>
      </c>
      <c r="F143" s="10" t="s">
        <v>44</v>
      </c>
      <c r="G143" s="10" t="s">
        <v>45</v>
      </c>
      <c r="H143" s="3" t="n">
        <f>1</f>
        <v>1.0</v>
      </c>
      <c r="I143" s="2" t="s">
        <v>101</v>
      </c>
      <c r="J143" s="10" t="s">
        <v>101</v>
      </c>
      <c r="K143" s="10" t="s">
        <v>101</v>
      </c>
      <c r="L143" s="10" t="s">
        <v>101</v>
      </c>
      <c r="M143" s="3" t="str">
        <f>"－"</f>
        <v>－</v>
      </c>
    </row>
    <row r="144">
      <c r="A144" s="2" t="s">
        <v>157</v>
      </c>
      <c r="B144" s="10" t="s">
        <v>167</v>
      </c>
      <c r="C144" s="10" t="s">
        <v>168</v>
      </c>
      <c r="D144" s="2" t="s">
        <v>31</v>
      </c>
      <c r="E144" s="10" t="s">
        <v>145</v>
      </c>
      <c r="F144" s="10" t="s">
        <v>146</v>
      </c>
      <c r="G144" s="10" t="s">
        <v>147</v>
      </c>
      <c r="H144" s="3" t="n">
        <f>1</f>
        <v>1.0</v>
      </c>
      <c r="I144" s="2" t="s">
        <v>101</v>
      </c>
      <c r="J144" s="10" t="s">
        <v>101</v>
      </c>
      <c r="K144" s="10" t="s">
        <v>101</v>
      </c>
      <c r="L144" s="10" t="s">
        <v>101</v>
      </c>
      <c r="M144" s="3" t="str">
        <f>"－"</f>
        <v>－</v>
      </c>
    </row>
    <row r="145">
      <c r="A145" s="2" t="s">
        <v>157</v>
      </c>
      <c r="B145" s="10" t="s">
        <v>169</v>
      </c>
      <c r="C145" s="10" t="s">
        <v>170</v>
      </c>
      <c r="D145" s="2" t="s">
        <v>16</v>
      </c>
      <c r="E145" s="10" t="s">
        <v>17</v>
      </c>
      <c r="F145" s="10" t="s">
        <v>18</v>
      </c>
      <c r="G145" s="10" t="s">
        <v>19</v>
      </c>
      <c r="H145" s="3" t="n">
        <f>300</f>
        <v>300.0</v>
      </c>
      <c r="I145" s="2" t="s">
        <v>16</v>
      </c>
      <c r="J145" s="10" t="s">
        <v>17</v>
      </c>
      <c r="K145" s="10" t="s">
        <v>18</v>
      </c>
      <c r="L145" s="10" t="s">
        <v>19</v>
      </c>
      <c r="M145" s="3" t="n">
        <f>172</f>
        <v>172.0</v>
      </c>
    </row>
    <row r="146">
      <c r="A146" s="2" t="s">
        <v>157</v>
      </c>
      <c r="B146" s="10" t="s">
        <v>169</v>
      </c>
      <c r="C146" s="10" t="s">
        <v>170</v>
      </c>
      <c r="D146" s="2" t="s">
        <v>20</v>
      </c>
      <c r="E146" s="10" t="s">
        <v>62</v>
      </c>
      <c r="F146" s="10" t="s">
        <v>63</v>
      </c>
      <c r="G146" s="10" t="s">
        <v>64</v>
      </c>
      <c r="H146" s="3" t="n">
        <f>75</f>
        <v>75.0</v>
      </c>
      <c r="I146" s="2" t="s">
        <v>20</v>
      </c>
      <c r="J146" s="10" t="s">
        <v>28</v>
      </c>
      <c r="K146" s="10" t="s">
        <v>29</v>
      </c>
      <c r="L146" s="10" t="s">
        <v>30</v>
      </c>
      <c r="M146" s="3" t="n">
        <f>119</f>
        <v>119.0</v>
      </c>
    </row>
    <row r="147">
      <c r="A147" s="2" t="s">
        <v>157</v>
      </c>
      <c r="B147" s="10" t="s">
        <v>169</v>
      </c>
      <c r="C147" s="10" t="s">
        <v>170</v>
      </c>
      <c r="D147" s="2" t="s">
        <v>24</v>
      </c>
      <c r="E147" s="10" t="s">
        <v>28</v>
      </c>
      <c r="F147" s="10" t="s">
        <v>29</v>
      </c>
      <c r="G147" s="10" t="s">
        <v>30</v>
      </c>
      <c r="H147" s="3" t="n">
        <f>13</f>
        <v>13.0</v>
      </c>
      <c r="I147" s="2" t="s">
        <v>24</v>
      </c>
      <c r="J147" s="10" t="s">
        <v>62</v>
      </c>
      <c r="K147" s="10" t="s">
        <v>63</v>
      </c>
      <c r="L147" s="10" t="s">
        <v>64</v>
      </c>
      <c r="M147" s="3" t="n">
        <f>75</f>
        <v>75.0</v>
      </c>
    </row>
    <row r="148">
      <c r="A148" s="2" t="s">
        <v>157</v>
      </c>
      <c r="B148" s="10" t="s">
        <v>169</v>
      </c>
      <c r="C148" s="10" t="s">
        <v>170</v>
      </c>
      <c r="D148" s="2" t="s">
        <v>24</v>
      </c>
      <c r="E148" s="10" t="s">
        <v>145</v>
      </c>
      <c r="F148" s="10" t="s">
        <v>146</v>
      </c>
      <c r="G148" s="10" t="s">
        <v>147</v>
      </c>
      <c r="H148" s="3" t="n">
        <f>13</f>
        <v>13.0</v>
      </c>
      <c r="I148" s="2" t="s">
        <v>31</v>
      </c>
      <c r="J148" s="10" t="s">
        <v>160</v>
      </c>
      <c r="K148" s="10" t="s">
        <v>161</v>
      </c>
      <c r="L148" s="10" t="s">
        <v>162</v>
      </c>
      <c r="M148" s="3" t="n">
        <f>25</f>
        <v>25.0</v>
      </c>
    </row>
    <row r="149">
      <c r="A149" s="2" t="s">
        <v>157</v>
      </c>
      <c r="B149" s="10" t="s">
        <v>169</v>
      </c>
      <c r="C149" s="10" t="s">
        <v>170</v>
      </c>
      <c r="D149" s="2" t="s">
        <v>35</v>
      </c>
      <c r="E149" s="10" t="s">
        <v>36</v>
      </c>
      <c r="F149" s="10" t="s">
        <v>37</v>
      </c>
      <c r="G149" s="10" t="s">
        <v>38</v>
      </c>
      <c r="H149" s="3" t="n">
        <f>11</f>
        <v>11.0</v>
      </c>
      <c r="I149" s="2" t="s">
        <v>35</v>
      </c>
      <c r="J149" s="10" t="s">
        <v>145</v>
      </c>
      <c r="K149" s="10" t="s">
        <v>146</v>
      </c>
      <c r="L149" s="10" t="s">
        <v>147</v>
      </c>
      <c r="M149" s="3" t="n">
        <f>17</f>
        <v>17.0</v>
      </c>
    </row>
    <row r="150">
      <c r="A150" s="2" t="s">
        <v>157</v>
      </c>
      <c r="B150" s="10" t="s">
        <v>169</v>
      </c>
      <c r="C150" s="10" t="s">
        <v>170</v>
      </c>
      <c r="D150" s="2" t="s">
        <v>39</v>
      </c>
      <c r="E150" s="10" t="s">
        <v>114</v>
      </c>
      <c r="F150" s="10" t="s">
        <v>115</v>
      </c>
      <c r="G150" s="10" t="s">
        <v>116</v>
      </c>
      <c r="H150" s="3" t="n">
        <f>10</f>
        <v>10.0</v>
      </c>
      <c r="I150" s="2" t="s">
        <v>39</v>
      </c>
      <c r="J150" s="10" t="s">
        <v>123</v>
      </c>
      <c r="K150" s="10" t="s">
        <v>124</v>
      </c>
      <c r="L150" s="10" t="s">
        <v>125</v>
      </c>
      <c r="M150" s="3" t="n">
        <f>9</f>
        <v>9.0</v>
      </c>
    </row>
    <row r="151">
      <c r="A151" s="2" t="s">
        <v>157</v>
      </c>
      <c r="B151" s="10" t="s">
        <v>169</v>
      </c>
      <c r="C151" s="10" t="s">
        <v>170</v>
      </c>
      <c r="D151" s="2" t="s">
        <v>46</v>
      </c>
      <c r="E151" s="10" t="s">
        <v>43</v>
      </c>
      <c r="F151" s="10" t="s">
        <v>44</v>
      </c>
      <c r="G151" s="10" t="s">
        <v>45</v>
      </c>
      <c r="H151" s="3" t="n">
        <f>9</f>
        <v>9.0</v>
      </c>
      <c r="I151" s="2" t="s">
        <v>39</v>
      </c>
      <c r="J151" s="10" t="s">
        <v>70</v>
      </c>
      <c r="K151" s="10" t="s">
        <v>71</v>
      </c>
      <c r="L151" s="10" t="s">
        <v>72</v>
      </c>
      <c r="M151" s="3" t="n">
        <f>9</f>
        <v>9.0</v>
      </c>
    </row>
    <row r="152">
      <c r="A152" s="2" t="s">
        <v>157</v>
      </c>
      <c r="B152" s="10" t="s">
        <v>169</v>
      </c>
      <c r="C152" s="10" t="s">
        <v>170</v>
      </c>
      <c r="D152" s="2" t="s">
        <v>50</v>
      </c>
      <c r="E152" s="10" t="s">
        <v>70</v>
      </c>
      <c r="F152" s="10" t="s">
        <v>71</v>
      </c>
      <c r="G152" s="10" t="s">
        <v>72</v>
      </c>
      <c r="H152" s="3" t="n">
        <f>8</f>
        <v>8.0</v>
      </c>
      <c r="I152" s="2" t="s">
        <v>50</v>
      </c>
      <c r="J152" s="10" t="s">
        <v>21</v>
      </c>
      <c r="K152" s="10" t="s">
        <v>22</v>
      </c>
      <c r="L152" s="10" t="s">
        <v>23</v>
      </c>
      <c r="M152" s="3" t="n">
        <f>7</f>
        <v>7.0</v>
      </c>
    </row>
    <row r="153">
      <c r="A153" s="2" t="s">
        <v>157</v>
      </c>
      <c r="B153" s="10" t="s">
        <v>169</v>
      </c>
      <c r="C153" s="10" t="s">
        <v>170</v>
      </c>
      <c r="D153" s="2" t="s">
        <v>54</v>
      </c>
      <c r="E153" s="10" t="s">
        <v>21</v>
      </c>
      <c r="F153" s="10" t="s">
        <v>22</v>
      </c>
      <c r="G153" s="10" t="s">
        <v>23</v>
      </c>
      <c r="H153" s="3" t="n">
        <f>4</f>
        <v>4.0</v>
      </c>
      <c r="I153" s="2" t="s">
        <v>54</v>
      </c>
      <c r="J153" s="10" t="s">
        <v>43</v>
      </c>
      <c r="K153" s="10" t="s">
        <v>44</v>
      </c>
      <c r="L153" s="10" t="s">
        <v>45</v>
      </c>
      <c r="M153" s="3" t="n">
        <f>5</f>
        <v>5.0</v>
      </c>
    </row>
    <row r="154">
      <c r="A154" s="2" t="s">
        <v>157</v>
      </c>
      <c r="B154" s="10" t="s">
        <v>169</v>
      </c>
      <c r="C154" s="10" t="s">
        <v>170</v>
      </c>
      <c r="D154" s="2" t="s">
        <v>61</v>
      </c>
      <c r="E154" s="10" t="s">
        <v>90</v>
      </c>
      <c r="F154" s="10" t="s">
        <v>91</v>
      </c>
      <c r="G154" s="10" t="s">
        <v>92</v>
      </c>
      <c r="H154" s="3" t="n">
        <f>3</f>
        <v>3.0</v>
      </c>
      <c r="I154" s="2" t="s">
        <v>54</v>
      </c>
      <c r="J154" s="10" t="s">
        <v>55</v>
      </c>
      <c r="K154" s="10" t="s">
        <v>56</v>
      </c>
      <c r="L154" s="10" t="s">
        <v>57</v>
      </c>
      <c r="M154" s="3" t="n">
        <f>5</f>
        <v>5.0</v>
      </c>
    </row>
    <row r="155">
      <c r="A155" s="2" t="s">
        <v>157</v>
      </c>
      <c r="B155" s="10" t="s">
        <v>169</v>
      </c>
      <c r="C155" s="10" t="s">
        <v>170</v>
      </c>
      <c r="D155" s="2" t="s">
        <v>65</v>
      </c>
      <c r="E155" s="10" t="s">
        <v>117</v>
      </c>
      <c r="F155" s="10" t="s">
        <v>118</v>
      </c>
      <c r="G155" s="10" t="s">
        <v>119</v>
      </c>
      <c r="H155" s="3" t="n">
        <f>2</f>
        <v>2.0</v>
      </c>
      <c r="I155" s="2" t="s">
        <v>65</v>
      </c>
      <c r="J155" s="10" t="s">
        <v>74</v>
      </c>
      <c r="K155" s="10" t="s">
        <v>75</v>
      </c>
      <c r="L155" s="10" t="s">
        <v>76</v>
      </c>
      <c r="M155" s="3" t="n">
        <f>3</f>
        <v>3.0</v>
      </c>
    </row>
    <row r="156">
      <c r="A156" s="2" t="s">
        <v>157</v>
      </c>
      <c r="B156" s="10" t="s">
        <v>169</v>
      </c>
      <c r="C156" s="10" t="s">
        <v>170</v>
      </c>
      <c r="D156" s="2" t="s">
        <v>65</v>
      </c>
      <c r="E156" s="10" t="s">
        <v>154</v>
      </c>
      <c r="F156" s="10" t="s">
        <v>155</v>
      </c>
      <c r="G156" s="10" t="s">
        <v>156</v>
      </c>
      <c r="H156" s="3" t="n">
        <f>2</f>
        <v>2.0</v>
      </c>
      <c r="I156" s="2" t="s">
        <v>65</v>
      </c>
      <c r="J156" s="10" t="s">
        <v>51</v>
      </c>
      <c r="K156" s="10" t="s">
        <v>52</v>
      </c>
      <c r="L156" s="10" t="s">
        <v>53</v>
      </c>
      <c r="M156" s="3" t="n">
        <f>3</f>
        <v>3.0</v>
      </c>
    </row>
    <row r="157">
      <c r="A157" s="2" t="s">
        <v>157</v>
      </c>
      <c r="B157" s="10" t="s">
        <v>169</v>
      </c>
      <c r="C157" s="10" t="s">
        <v>170</v>
      </c>
      <c r="D157" s="2" t="s">
        <v>73</v>
      </c>
      <c r="E157" s="10" t="s">
        <v>171</v>
      </c>
      <c r="F157" s="10" t="s">
        <v>172</v>
      </c>
      <c r="G157" s="10" t="s">
        <v>173</v>
      </c>
      <c r="H157" s="3" t="n">
        <f>1</f>
        <v>1.0</v>
      </c>
      <c r="I157" s="2" t="s">
        <v>73</v>
      </c>
      <c r="J157" s="10" t="s">
        <v>117</v>
      </c>
      <c r="K157" s="10" t="s">
        <v>118</v>
      </c>
      <c r="L157" s="10" t="s">
        <v>119</v>
      </c>
      <c r="M157" s="3" t="n">
        <f>1</f>
        <v>1.0</v>
      </c>
    </row>
    <row r="158">
      <c r="A158" s="2" t="s">
        <v>157</v>
      </c>
      <c r="B158" s="10" t="s">
        <v>169</v>
      </c>
      <c r="C158" s="10" t="s">
        <v>170</v>
      </c>
      <c r="D158" s="2" t="s">
        <v>73</v>
      </c>
      <c r="E158" s="10" t="s">
        <v>95</v>
      </c>
      <c r="F158" s="10" t="s">
        <v>96</v>
      </c>
      <c r="G158" s="10" t="s">
        <v>97</v>
      </c>
      <c r="H158" s="3" t="n">
        <f>1</f>
        <v>1.0</v>
      </c>
      <c r="I158" s="2" t="s">
        <v>73</v>
      </c>
      <c r="J158" s="10" t="s">
        <v>171</v>
      </c>
      <c r="K158" s="10" t="s">
        <v>172</v>
      </c>
      <c r="L158" s="10" t="s">
        <v>173</v>
      </c>
      <c r="M158" s="3" t="n">
        <f>1</f>
        <v>1.0</v>
      </c>
    </row>
    <row r="159">
      <c r="A159" s="2" t="s">
        <v>157</v>
      </c>
      <c r="B159" s="10" t="s">
        <v>169</v>
      </c>
      <c r="C159" s="10" t="s">
        <v>170</v>
      </c>
      <c r="D159" s="2" t="s">
        <v>73</v>
      </c>
      <c r="E159" s="10" t="s">
        <v>74</v>
      </c>
      <c r="F159" s="10" t="s">
        <v>75</v>
      </c>
      <c r="G159" s="10" t="s">
        <v>76</v>
      </c>
      <c r="H159" s="3" t="n">
        <f>1</f>
        <v>1.0</v>
      </c>
      <c r="I159" s="2" t="s">
        <v>73</v>
      </c>
      <c r="J159" s="10" t="s">
        <v>95</v>
      </c>
      <c r="K159" s="10" t="s">
        <v>96</v>
      </c>
      <c r="L159" s="10" t="s">
        <v>97</v>
      </c>
      <c r="M159" s="3" t="n">
        <f>1</f>
        <v>1.0</v>
      </c>
    </row>
    <row r="160">
      <c r="A160" s="2" t="s">
        <v>157</v>
      </c>
      <c r="B160" s="10" t="s">
        <v>169</v>
      </c>
      <c r="C160" s="10" t="s">
        <v>170</v>
      </c>
      <c r="D160" s="2" t="s">
        <v>101</v>
      </c>
      <c r="E160" s="10" t="s">
        <v>101</v>
      </c>
      <c r="F160" s="10" t="s">
        <v>101</v>
      </c>
      <c r="G160" s="10" t="s">
        <v>101</v>
      </c>
      <c r="H160" s="3" t="str">
        <f>"－"</f>
        <v>－</v>
      </c>
      <c r="I160" s="2" t="s">
        <v>73</v>
      </c>
      <c r="J160" s="10" t="s">
        <v>132</v>
      </c>
      <c r="K160" s="10" t="s">
        <v>133</v>
      </c>
      <c r="L160" s="10" t="s">
        <v>134</v>
      </c>
      <c r="M160" s="3" t="n">
        <f>1</f>
        <v>1.0</v>
      </c>
    </row>
    <row r="161">
      <c r="A161" s="2" t="s">
        <v>157</v>
      </c>
      <c r="B161" s="10" t="s">
        <v>174</v>
      </c>
      <c r="C161" s="10" t="s">
        <v>175</v>
      </c>
      <c r="D161" s="2" t="s">
        <v>16</v>
      </c>
      <c r="E161" s="10" t="s">
        <v>78</v>
      </c>
      <c r="F161" s="10" t="s">
        <v>79</v>
      </c>
      <c r="G161" s="10" t="s">
        <v>80</v>
      </c>
      <c r="H161" s="3" t="n">
        <f>110</f>
        <v>110.0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194</f>
        <v>194.0</v>
      </c>
    </row>
    <row r="162">
      <c r="A162" s="2" t="s">
        <v>157</v>
      </c>
      <c r="B162" s="10" t="s">
        <v>174</v>
      </c>
      <c r="C162" s="10" t="s">
        <v>175</v>
      </c>
      <c r="D162" s="2" t="s">
        <v>20</v>
      </c>
      <c r="E162" s="10" t="s">
        <v>17</v>
      </c>
      <c r="F162" s="10" t="s">
        <v>18</v>
      </c>
      <c r="G162" s="10" t="s">
        <v>19</v>
      </c>
      <c r="H162" s="3" t="n">
        <f>109</f>
        <v>109.0</v>
      </c>
      <c r="I162" s="2" t="s">
        <v>20</v>
      </c>
      <c r="J162" s="10" t="s">
        <v>21</v>
      </c>
      <c r="K162" s="10" t="s">
        <v>22</v>
      </c>
      <c r="L162" s="10" t="s">
        <v>23</v>
      </c>
      <c r="M162" s="3" t="n">
        <f>36</f>
        <v>36.0</v>
      </c>
    </row>
    <row r="163">
      <c r="A163" s="2" t="s">
        <v>157</v>
      </c>
      <c r="B163" s="10" t="s">
        <v>174</v>
      </c>
      <c r="C163" s="10" t="s">
        <v>175</v>
      </c>
      <c r="D163" s="2" t="s">
        <v>24</v>
      </c>
      <c r="E163" s="10" t="s">
        <v>66</v>
      </c>
      <c r="F163" s="10" t="s">
        <v>67</v>
      </c>
      <c r="G163" s="10" t="s">
        <v>68</v>
      </c>
      <c r="H163" s="3" t="n">
        <f>50</f>
        <v>50.0</v>
      </c>
      <c r="I163" s="2" t="s">
        <v>24</v>
      </c>
      <c r="J163" s="10" t="s">
        <v>25</v>
      </c>
      <c r="K163" s="10" t="s">
        <v>26</v>
      </c>
      <c r="L163" s="10" t="s">
        <v>27</v>
      </c>
      <c r="M163" s="3" t="n">
        <f>25</f>
        <v>25.0</v>
      </c>
    </row>
    <row r="164">
      <c r="A164" s="2" t="s">
        <v>157</v>
      </c>
      <c r="B164" s="10" t="s">
        <v>174</v>
      </c>
      <c r="C164" s="10" t="s">
        <v>175</v>
      </c>
      <c r="D164" s="2" t="s">
        <v>31</v>
      </c>
      <c r="E164" s="10" t="s">
        <v>36</v>
      </c>
      <c r="F164" s="10" t="s">
        <v>37</v>
      </c>
      <c r="G164" s="10" t="s">
        <v>38</v>
      </c>
      <c r="H164" s="3" t="n">
        <f>2</f>
        <v>2.0</v>
      </c>
      <c r="I164" s="2" t="s">
        <v>31</v>
      </c>
      <c r="J164" s="10" t="s">
        <v>145</v>
      </c>
      <c r="K164" s="10" t="s">
        <v>146</v>
      </c>
      <c r="L164" s="10" t="s">
        <v>147</v>
      </c>
      <c r="M164" s="3" t="n">
        <f>19</f>
        <v>19.0</v>
      </c>
    </row>
    <row r="165">
      <c r="A165" s="2" t="s">
        <v>157</v>
      </c>
      <c r="B165" s="10" t="s">
        <v>174</v>
      </c>
      <c r="C165" s="10" t="s">
        <v>175</v>
      </c>
      <c r="D165" s="2" t="s">
        <v>31</v>
      </c>
      <c r="E165" s="10" t="s">
        <v>145</v>
      </c>
      <c r="F165" s="10" t="s">
        <v>146</v>
      </c>
      <c r="G165" s="10" t="s">
        <v>147</v>
      </c>
      <c r="H165" s="3" t="n">
        <f>2</f>
        <v>2.0</v>
      </c>
      <c r="I165" s="2" t="s">
        <v>101</v>
      </c>
      <c r="J165" s="10" t="s">
        <v>101</v>
      </c>
      <c r="K165" s="10" t="s">
        <v>101</v>
      </c>
      <c r="L165" s="10" t="s">
        <v>101</v>
      </c>
      <c r="M165" s="3" t="str">
        <f>"－"</f>
        <v>－</v>
      </c>
    </row>
    <row r="166">
      <c r="A166" s="2" t="s">
        <v>157</v>
      </c>
      <c r="B166" s="10" t="s">
        <v>174</v>
      </c>
      <c r="C166" s="10" t="s">
        <v>175</v>
      </c>
      <c r="D166" s="2" t="s">
        <v>39</v>
      </c>
      <c r="E166" s="10" t="s">
        <v>28</v>
      </c>
      <c r="F166" s="10" t="s">
        <v>29</v>
      </c>
      <c r="G166" s="10" t="s">
        <v>30</v>
      </c>
      <c r="H166" s="3" t="n">
        <f>1</f>
        <v>1.0</v>
      </c>
      <c r="I166" s="2" t="s">
        <v>101</v>
      </c>
      <c r="J166" s="10" t="s">
        <v>101</v>
      </c>
      <c r="K166" s="10" t="s">
        <v>101</v>
      </c>
      <c r="L166" s="10" t="s">
        <v>101</v>
      </c>
      <c r="M166" s="3" t="str">
        <f>"－"</f>
        <v>－</v>
      </c>
    </row>
    <row r="167">
      <c r="A167" s="2" t="s">
        <v>157</v>
      </c>
      <c r="B167" s="10" t="s">
        <v>176</v>
      </c>
      <c r="C167" s="10" t="s">
        <v>177</v>
      </c>
      <c r="D167" s="2" t="s">
        <v>16</v>
      </c>
      <c r="E167" s="10" t="s">
        <v>17</v>
      </c>
      <c r="F167" s="10" t="s">
        <v>18</v>
      </c>
      <c r="G167" s="10" t="s">
        <v>19</v>
      </c>
      <c r="H167" s="3" t="n">
        <f>54</f>
        <v>54.0</v>
      </c>
      <c r="I167" s="2" t="s">
        <v>16</v>
      </c>
      <c r="J167" s="10" t="s">
        <v>17</v>
      </c>
      <c r="K167" s="10" t="s">
        <v>18</v>
      </c>
      <c r="L167" s="10" t="s">
        <v>19</v>
      </c>
      <c r="M167" s="3" t="n">
        <f>75</f>
        <v>75.0</v>
      </c>
    </row>
    <row r="168">
      <c r="A168" s="2" t="s">
        <v>157</v>
      </c>
      <c r="B168" s="10" t="s">
        <v>176</v>
      </c>
      <c r="C168" s="10" t="s">
        <v>177</v>
      </c>
      <c r="D168" s="2" t="s">
        <v>20</v>
      </c>
      <c r="E168" s="10" t="s">
        <v>47</v>
      </c>
      <c r="F168" s="10" t="s">
        <v>48</v>
      </c>
      <c r="G168" s="10" t="s">
        <v>49</v>
      </c>
      <c r="H168" s="3" t="n">
        <f>30</f>
        <v>30.0</v>
      </c>
      <c r="I168" s="2" t="s">
        <v>20</v>
      </c>
      <c r="J168" s="10" t="s">
        <v>21</v>
      </c>
      <c r="K168" s="10" t="s">
        <v>22</v>
      </c>
      <c r="L168" s="10" t="s">
        <v>23</v>
      </c>
      <c r="M168" s="3" t="n">
        <f>8</f>
        <v>8.0</v>
      </c>
    </row>
    <row r="169">
      <c r="A169" s="2" t="s">
        <v>157</v>
      </c>
      <c r="B169" s="10" t="s">
        <v>176</v>
      </c>
      <c r="C169" s="10" t="s">
        <v>177</v>
      </c>
      <c r="D169" s="2" t="s">
        <v>24</v>
      </c>
      <c r="E169" s="10" t="s">
        <v>36</v>
      </c>
      <c r="F169" s="10" t="s">
        <v>37</v>
      </c>
      <c r="G169" s="10" t="s">
        <v>38</v>
      </c>
      <c r="H169" s="3" t="n">
        <f>11</f>
        <v>11.0</v>
      </c>
      <c r="I169" s="2" t="s">
        <v>24</v>
      </c>
      <c r="J169" s="10" t="s">
        <v>28</v>
      </c>
      <c r="K169" s="10" t="s">
        <v>29</v>
      </c>
      <c r="L169" s="10" t="s">
        <v>30</v>
      </c>
      <c r="M169" s="3" t="n">
        <f>7</f>
        <v>7.0</v>
      </c>
    </row>
    <row r="170">
      <c r="A170" s="2" t="s">
        <v>157</v>
      </c>
      <c r="B170" s="10" t="s">
        <v>176</v>
      </c>
      <c r="C170" s="10" t="s">
        <v>177</v>
      </c>
      <c r="D170" s="2" t="s">
        <v>31</v>
      </c>
      <c r="E170" s="10" t="s">
        <v>28</v>
      </c>
      <c r="F170" s="10" t="s">
        <v>29</v>
      </c>
      <c r="G170" s="10" t="s">
        <v>30</v>
      </c>
      <c r="H170" s="3" t="n">
        <f>2</f>
        <v>2.0</v>
      </c>
      <c r="I170" s="2" t="s">
        <v>31</v>
      </c>
      <c r="J170" s="10" t="s">
        <v>43</v>
      </c>
      <c r="K170" s="10" t="s">
        <v>44</v>
      </c>
      <c r="L170" s="10" t="s">
        <v>45</v>
      </c>
      <c r="M170" s="3" t="n">
        <f>3</f>
        <v>3.0</v>
      </c>
    </row>
    <row r="171">
      <c r="A171" s="2" t="s">
        <v>157</v>
      </c>
      <c r="B171" s="10" t="s">
        <v>176</v>
      </c>
      <c r="C171" s="10" t="s">
        <v>177</v>
      </c>
      <c r="D171" s="2" t="s">
        <v>35</v>
      </c>
      <c r="E171" s="10" t="s">
        <v>43</v>
      </c>
      <c r="F171" s="10" t="s">
        <v>44</v>
      </c>
      <c r="G171" s="10" t="s">
        <v>45</v>
      </c>
      <c r="H171" s="3" t="n">
        <f>1</f>
        <v>1.0</v>
      </c>
      <c r="I171" s="2" t="s">
        <v>31</v>
      </c>
      <c r="J171" s="10" t="s">
        <v>145</v>
      </c>
      <c r="K171" s="10" t="s">
        <v>146</v>
      </c>
      <c r="L171" s="10" t="s">
        <v>147</v>
      </c>
      <c r="M171" s="3" t="n">
        <f>3</f>
        <v>3.0</v>
      </c>
    </row>
    <row r="172">
      <c r="A172" s="2" t="s">
        <v>157</v>
      </c>
      <c r="B172" s="10" t="s">
        <v>176</v>
      </c>
      <c r="C172" s="10" t="s">
        <v>177</v>
      </c>
      <c r="D172" s="2" t="s">
        <v>35</v>
      </c>
      <c r="E172" s="10" t="s">
        <v>145</v>
      </c>
      <c r="F172" s="10" t="s">
        <v>146</v>
      </c>
      <c r="G172" s="10" t="s">
        <v>147</v>
      </c>
      <c r="H172" s="3" t="n">
        <f>1</f>
        <v>1.0</v>
      </c>
      <c r="I172" s="2" t="s">
        <v>39</v>
      </c>
      <c r="J172" s="10" t="s">
        <v>95</v>
      </c>
      <c r="K172" s="10" t="s">
        <v>96</v>
      </c>
      <c r="L172" s="10" t="s">
        <v>97</v>
      </c>
      <c r="M172" s="3" t="n">
        <f>2</f>
        <v>2.0</v>
      </c>
    </row>
    <row r="173">
      <c r="A173" s="2" t="s">
        <v>157</v>
      </c>
      <c r="B173" s="10" t="s">
        <v>176</v>
      </c>
      <c r="C173" s="10" t="s">
        <v>177</v>
      </c>
      <c r="D173" s="2" t="s">
        <v>101</v>
      </c>
      <c r="E173" s="10" t="s">
        <v>101</v>
      </c>
      <c r="F173" s="10" t="s">
        <v>101</v>
      </c>
      <c r="G173" s="10" t="s">
        <v>101</v>
      </c>
      <c r="H173" s="3" t="str">
        <f>"－"</f>
        <v>－</v>
      </c>
      <c r="I173" s="2" t="s">
        <v>46</v>
      </c>
      <c r="J173" s="10" t="s">
        <v>74</v>
      </c>
      <c r="K173" s="10" t="s">
        <v>75</v>
      </c>
      <c r="L173" s="10" t="s">
        <v>76</v>
      </c>
      <c r="M173" s="3" t="n">
        <f>1</f>
        <v>1.0</v>
      </c>
    </row>
    <row r="174">
      <c r="A174" s="2" t="s">
        <v>157</v>
      </c>
      <c r="B174" s="10" t="s">
        <v>178</v>
      </c>
      <c r="C174" s="10" t="s">
        <v>179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60</f>
        <v>60.0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69</f>
        <v>69.0</v>
      </c>
    </row>
    <row r="175">
      <c r="A175" s="2" t="s">
        <v>157</v>
      </c>
      <c r="B175" s="10" t="s">
        <v>178</v>
      </c>
      <c r="C175" s="10" t="s">
        <v>179</v>
      </c>
      <c r="D175" s="2" t="s">
        <v>20</v>
      </c>
      <c r="E175" s="10" t="s">
        <v>55</v>
      </c>
      <c r="F175" s="10" t="s">
        <v>56</v>
      </c>
      <c r="G175" s="10" t="s">
        <v>57</v>
      </c>
      <c r="H175" s="3" t="n">
        <f>6</f>
        <v>6.0</v>
      </c>
      <c r="I175" s="2" t="s">
        <v>20</v>
      </c>
      <c r="J175" s="10" t="s">
        <v>145</v>
      </c>
      <c r="K175" s="10" t="s">
        <v>146</v>
      </c>
      <c r="L175" s="10" t="s">
        <v>147</v>
      </c>
      <c r="M175" s="3" t="n">
        <f>2</f>
        <v>2.0</v>
      </c>
    </row>
    <row r="176">
      <c r="A176" s="2" t="s">
        <v>157</v>
      </c>
      <c r="B176" s="10" t="s">
        <v>178</v>
      </c>
      <c r="C176" s="10" t="s">
        <v>179</v>
      </c>
      <c r="D176" s="2" t="s">
        <v>24</v>
      </c>
      <c r="E176" s="10" t="s">
        <v>43</v>
      </c>
      <c r="F176" s="10" t="s">
        <v>44</v>
      </c>
      <c r="G176" s="10" t="s">
        <v>45</v>
      </c>
      <c r="H176" s="3" t="n">
        <f>2</f>
        <v>2.0</v>
      </c>
      <c r="I176" s="2" t="s">
        <v>101</v>
      </c>
      <c r="J176" s="10" t="s">
        <v>101</v>
      </c>
      <c r="K176" s="10" t="s">
        <v>101</v>
      </c>
      <c r="L176" s="10" t="s">
        <v>101</v>
      </c>
      <c r="M176" s="3" t="str">
        <f>"－"</f>
        <v>－</v>
      </c>
    </row>
    <row r="177">
      <c r="A177" s="2" t="s">
        <v>157</v>
      </c>
      <c r="B177" s="10" t="s">
        <v>178</v>
      </c>
      <c r="C177" s="10" t="s">
        <v>179</v>
      </c>
      <c r="D177" s="2" t="s">
        <v>24</v>
      </c>
      <c r="E177" s="10" t="s">
        <v>145</v>
      </c>
      <c r="F177" s="10" t="s">
        <v>146</v>
      </c>
      <c r="G177" s="10" t="s">
        <v>147</v>
      </c>
      <c r="H177" s="3" t="n">
        <f>2</f>
        <v>2.0</v>
      </c>
      <c r="I177" s="2" t="s">
        <v>101</v>
      </c>
      <c r="J177" s="10" t="s">
        <v>101</v>
      </c>
      <c r="K177" s="10" t="s">
        <v>101</v>
      </c>
      <c r="L177" s="10" t="s">
        <v>101</v>
      </c>
      <c r="M177" s="3" t="str">
        <f>"－"</f>
        <v>－</v>
      </c>
    </row>
    <row r="178">
      <c r="A178" s="2" t="s">
        <v>157</v>
      </c>
      <c r="B178" s="10" t="s">
        <v>178</v>
      </c>
      <c r="C178" s="10" t="s">
        <v>179</v>
      </c>
      <c r="D178" s="2" t="s">
        <v>35</v>
      </c>
      <c r="E178" s="10" t="s">
        <v>28</v>
      </c>
      <c r="F178" s="10" t="s">
        <v>29</v>
      </c>
      <c r="G178" s="10" t="s">
        <v>30</v>
      </c>
      <c r="H178" s="3" t="n">
        <f>1</f>
        <v>1.0</v>
      </c>
      <c r="I178" s="2" t="s">
        <v>101</v>
      </c>
      <c r="J178" s="10" t="s">
        <v>101</v>
      </c>
      <c r="K178" s="10" t="s">
        <v>101</v>
      </c>
      <c r="L178" s="10" t="s">
        <v>101</v>
      </c>
      <c r="M178" s="3" t="str">
        <f>"－"</f>
        <v>－</v>
      </c>
    </row>
    <row r="179">
      <c r="A179" s="2" t="s">
        <v>157</v>
      </c>
      <c r="B179" s="10" t="s">
        <v>180</v>
      </c>
      <c r="C179" s="10" t="s">
        <v>181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82</f>
        <v>82.0</v>
      </c>
      <c r="I179" s="2" t="s">
        <v>16</v>
      </c>
      <c r="J179" s="10" t="s">
        <v>17</v>
      </c>
      <c r="K179" s="10" t="s">
        <v>18</v>
      </c>
      <c r="L179" s="10" t="s">
        <v>19</v>
      </c>
      <c r="M179" s="3" t="n">
        <f>154</f>
        <v>154.0</v>
      </c>
    </row>
    <row r="180">
      <c r="A180" s="2" t="s">
        <v>157</v>
      </c>
      <c r="B180" s="10" t="s">
        <v>180</v>
      </c>
      <c r="C180" s="10" t="s">
        <v>181</v>
      </c>
      <c r="D180" s="2" t="s">
        <v>20</v>
      </c>
      <c r="E180" s="10" t="s">
        <v>55</v>
      </c>
      <c r="F180" s="10" t="s">
        <v>56</v>
      </c>
      <c r="G180" s="10" t="s">
        <v>57</v>
      </c>
      <c r="H180" s="3" t="n">
        <f>49</f>
        <v>49.0</v>
      </c>
      <c r="I180" s="2" t="s">
        <v>20</v>
      </c>
      <c r="J180" s="10" t="s">
        <v>62</v>
      </c>
      <c r="K180" s="10" t="s">
        <v>63</v>
      </c>
      <c r="L180" s="10" t="s">
        <v>64</v>
      </c>
      <c r="M180" s="3" t="n">
        <f>19</f>
        <v>19.0</v>
      </c>
    </row>
    <row r="181">
      <c r="A181" s="2" t="s">
        <v>157</v>
      </c>
      <c r="B181" s="10" t="s">
        <v>180</v>
      </c>
      <c r="C181" s="10" t="s">
        <v>181</v>
      </c>
      <c r="D181" s="2" t="s">
        <v>24</v>
      </c>
      <c r="E181" s="10" t="s">
        <v>66</v>
      </c>
      <c r="F181" s="10" t="s">
        <v>67</v>
      </c>
      <c r="G181" s="10" t="s">
        <v>68</v>
      </c>
      <c r="H181" s="3" t="n">
        <f>30</f>
        <v>30.0</v>
      </c>
      <c r="I181" s="2" t="s">
        <v>24</v>
      </c>
      <c r="J181" s="10" t="s">
        <v>28</v>
      </c>
      <c r="K181" s="10" t="s">
        <v>29</v>
      </c>
      <c r="L181" s="10" t="s">
        <v>30</v>
      </c>
      <c r="M181" s="3" t="n">
        <f>11</f>
        <v>11.0</v>
      </c>
    </row>
    <row r="182">
      <c r="A182" s="2" t="s">
        <v>157</v>
      </c>
      <c r="B182" s="10" t="s">
        <v>180</v>
      </c>
      <c r="C182" s="10" t="s">
        <v>181</v>
      </c>
      <c r="D182" s="2" t="s">
        <v>31</v>
      </c>
      <c r="E182" s="10" t="s">
        <v>28</v>
      </c>
      <c r="F182" s="10" t="s">
        <v>29</v>
      </c>
      <c r="G182" s="10" t="s">
        <v>30</v>
      </c>
      <c r="H182" s="3" t="n">
        <f>22</f>
        <v>22.0</v>
      </c>
      <c r="I182" s="2" t="s">
        <v>31</v>
      </c>
      <c r="J182" s="10" t="s">
        <v>21</v>
      </c>
      <c r="K182" s="10" t="s">
        <v>22</v>
      </c>
      <c r="L182" s="10" t="s">
        <v>23</v>
      </c>
      <c r="M182" s="3" t="n">
        <f>9</f>
        <v>9.0</v>
      </c>
    </row>
    <row r="183">
      <c r="A183" s="2" t="s">
        <v>157</v>
      </c>
      <c r="B183" s="10" t="s">
        <v>180</v>
      </c>
      <c r="C183" s="10" t="s">
        <v>181</v>
      </c>
      <c r="D183" s="2" t="s">
        <v>35</v>
      </c>
      <c r="E183" s="10" t="s">
        <v>36</v>
      </c>
      <c r="F183" s="10" t="s">
        <v>37</v>
      </c>
      <c r="G183" s="10" t="s">
        <v>38</v>
      </c>
      <c r="H183" s="3" t="n">
        <f>12</f>
        <v>12.0</v>
      </c>
      <c r="I183" s="2" t="s">
        <v>35</v>
      </c>
      <c r="J183" s="10" t="s">
        <v>43</v>
      </c>
      <c r="K183" s="10" t="s">
        <v>44</v>
      </c>
      <c r="L183" s="10" t="s">
        <v>45</v>
      </c>
      <c r="M183" s="3" t="n">
        <f>8</f>
        <v>8.0</v>
      </c>
    </row>
    <row r="184">
      <c r="A184" s="2" t="s">
        <v>157</v>
      </c>
      <c r="B184" s="10" t="s">
        <v>180</v>
      </c>
      <c r="C184" s="10" t="s">
        <v>181</v>
      </c>
      <c r="D184" s="2" t="s">
        <v>39</v>
      </c>
      <c r="E184" s="10" t="s">
        <v>43</v>
      </c>
      <c r="F184" s="10" t="s">
        <v>44</v>
      </c>
      <c r="G184" s="10" t="s">
        <v>45</v>
      </c>
      <c r="H184" s="3" t="n">
        <f>7</f>
        <v>7.0</v>
      </c>
      <c r="I184" s="2" t="s">
        <v>35</v>
      </c>
      <c r="J184" s="10" t="s">
        <v>145</v>
      </c>
      <c r="K184" s="10" t="s">
        <v>146</v>
      </c>
      <c r="L184" s="10" t="s">
        <v>147</v>
      </c>
      <c r="M184" s="3" t="n">
        <f>8</f>
        <v>8.0</v>
      </c>
    </row>
    <row r="185">
      <c r="A185" s="2" t="s">
        <v>157</v>
      </c>
      <c r="B185" s="10" t="s">
        <v>180</v>
      </c>
      <c r="C185" s="10" t="s">
        <v>181</v>
      </c>
      <c r="D185" s="2" t="s">
        <v>46</v>
      </c>
      <c r="E185" s="10" t="s">
        <v>21</v>
      </c>
      <c r="F185" s="10" t="s">
        <v>22</v>
      </c>
      <c r="G185" s="10" t="s">
        <v>23</v>
      </c>
      <c r="H185" s="3" t="n">
        <f>6</f>
        <v>6.0</v>
      </c>
      <c r="I185" s="2" t="s">
        <v>46</v>
      </c>
      <c r="J185" s="10" t="s">
        <v>70</v>
      </c>
      <c r="K185" s="10" t="s">
        <v>71</v>
      </c>
      <c r="L185" s="10" t="s">
        <v>72</v>
      </c>
      <c r="M185" s="3" t="n">
        <f>5</f>
        <v>5.0</v>
      </c>
    </row>
    <row r="186">
      <c r="A186" s="2" t="s">
        <v>157</v>
      </c>
      <c r="B186" s="10" t="s">
        <v>180</v>
      </c>
      <c r="C186" s="10" t="s">
        <v>181</v>
      </c>
      <c r="D186" s="2" t="s">
        <v>50</v>
      </c>
      <c r="E186" s="10" t="s">
        <v>70</v>
      </c>
      <c r="F186" s="10" t="s">
        <v>71</v>
      </c>
      <c r="G186" s="10" t="s">
        <v>72</v>
      </c>
      <c r="H186" s="3" t="n">
        <f>4</f>
        <v>4.0</v>
      </c>
      <c r="I186" s="2" t="s">
        <v>50</v>
      </c>
      <c r="J186" s="10" t="s">
        <v>74</v>
      </c>
      <c r="K186" s="10" t="s">
        <v>75</v>
      </c>
      <c r="L186" s="10" t="s">
        <v>76</v>
      </c>
      <c r="M186" s="3" t="n">
        <f>2</f>
        <v>2.0</v>
      </c>
    </row>
    <row r="187">
      <c r="A187" s="2" t="s">
        <v>157</v>
      </c>
      <c r="B187" s="10" t="s">
        <v>180</v>
      </c>
      <c r="C187" s="10" t="s">
        <v>181</v>
      </c>
      <c r="D187" s="2" t="s">
        <v>54</v>
      </c>
      <c r="E187" s="10" t="s">
        <v>111</v>
      </c>
      <c r="F187" s="10" t="s">
        <v>112</v>
      </c>
      <c r="G187" s="10" t="s">
        <v>113</v>
      </c>
      <c r="H187" s="3" t="n">
        <f>2</f>
        <v>2.0</v>
      </c>
      <c r="I187" s="2" t="s">
        <v>54</v>
      </c>
      <c r="J187" s="10" t="s">
        <v>111</v>
      </c>
      <c r="K187" s="10" t="s">
        <v>112</v>
      </c>
      <c r="L187" s="10" t="s">
        <v>113</v>
      </c>
      <c r="M187" s="3" t="n">
        <f>1</f>
        <v>1.0</v>
      </c>
    </row>
    <row r="188">
      <c r="A188" s="2" t="s">
        <v>157</v>
      </c>
      <c r="B188" s="10" t="s">
        <v>180</v>
      </c>
      <c r="C188" s="10" t="s">
        <v>181</v>
      </c>
      <c r="D188" s="2" t="s">
        <v>54</v>
      </c>
      <c r="E188" s="10" t="s">
        <v>145</v>
      </c>
      <c r="F188" s="10" t="s">
        <v>146</v>
      </c>
      <c r="G188" s="10" t="s">
        <v>147</v>
      </c>
      <c r="H188" s="3" t="n">
        <f>2</f>
        <v>2.0</v>
      </c>
      <c r="I188" s="2" t="s">
        <v>54</v>
      </c>
      <c r="J188" s="10" t="s">
        <v>95</v>
      </c>
      <c r="K188" s="10" t="s">
        <v>96</v>
      </c>
      <c r="L188" s="10" t="s">
        <v>97</v>
      </c>
      <c r="M188" s="3" t="n">
        <f>1</f>
        <v>1.0</v>
      </c>
    </row>
    <row r="189">
      <c r="A189" s="2" t="s">
        <v>157</v>
      </c>
      <c r="B189" s="10" t="s">
        <v>180</v>
      </c>
      <c r="C189" s="10" t="s">
        <v>181</v>
      </c>
      <c r="D189" s="2" t="s">
        <v>65</v>
      </c>
      <c r="E189" s="10" t="s">
        <v>47</v>
      </c>
      <c r="F189" s="10" t="s">
        <v>48</v>
      </c>
      <c r="G189" s="10" t="s">
        <v>49</v>
      </c>
      <c r="H189" s="3" t="n">
        <f>1</f>
        <v>1.0</v>
      </c>
      <c r="I189" s="2" t="s">
        <v>101</v>
      </c>
      <c r="J189" s="10" t="s">
        <v>101</v>
      </c>
      <c r="K189" s="10" t="s">
        <v>101</v>
      </c>
      <c r="L189" s="10" t="s">
        <v>101</v>
      </c>
      <c r="M189" s="3" t="str">
        <f>"－"</f>
        <v>－</v>
      </c>
    </row>
    <row r="190">
      <c r="A190" s="2" t="s">
        <v>157</v>
      </c>
      <c r="B190" s="10" t="s">
        <v>180</v>
      </c>
      <c r="C190" s="10" t="s">
        <v>181</v>
      </c>
      <c r="D190" s="2" t="s">
        <v>65</v>
      </c>
      <c r="E190" s="10" t="s">
        <v>132</v>
      </c>
      <c r="F190" s="10" t="s">
        <v>133</v>
      </c>
      <c r="G190" s="10" t="s">
        <v>134</v>
      </c>
      <c r="H190" s="3" t="n">
        <f>1</f>
        <v>1.0</v>
      </c>
      <c r="I190" s="2" t="s">
        <v>101</v>
      </c>
      <c r="J190" s="10" t="s">
        <v>101</v>
      </c>
      <c r="K190" s="10" t="s">
        <v>101</v>
      </c>
      <c r="L190" s="10" t="s">
        <v>101</v>
      </c>
      <c r="M190" s="3" t="str">
        <f>"－"</f>
        <v>－</v>
      </c>
    </row>
    <row r="191">
      <c r="A191" s="2" t="s">
        <v>157</v>
      </c>
      <c r="B191" s="10" t="s">
        <v>182</v>
      </c>
      <c r="C191" s="10" t="s">
        <v>183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40</f>
        <v>40.0</v>
      </c>
      <c r="I191" s="2" t="s">
        <v>16</v>
      </c>
      <c r="J191" s="10" t="s">
        <v>17</v>
      </c>
      <c r="K191" s="10" t="s">
        <v>18</v>
      </c>
      <c r="L191" s="10" t="s">
        <v>19</v>
      </c>
      <c r="M191" s="3" t="n">
        <f>45</f>
        <v>45.0</v>
      </c>
    </row>
    <row r="192">
      <c r="A192" s="2" t="s">
        <v>157</v>
      </c>
      <c r="B192" s="10" t="s">
        <v>182</v>
      </c>
      <c r="C192" s="10" t="s">
        <v>183</v>
      </c>
      <c r="D192" s="2" t="s">
        <v>20</v>
      </c>
      <c r="E192" s="10" t="s">
        <v>28</v>
      </c>
      <c r="F192" s="10" t="s">
        <v>29</v>
      </c>
      <c r="G192" s="10" t="s">
        <v>30</v>
      </c>
      <c r="H192" s="3" t="n">
        <f>4</f>
        <v>4.0</v>
      </c>
      <c r="I192" s="2" t="s">
        <v>20</v>
      </c>
      <c r="J192" s="10" t="s">
        <v>28</v>
      </c>
      <c r="K192" s="10" t="s">
        <v>29</v>
      </c>
      <c r="L192" s="10" t="s">
        <v>30</v>
      </c>
      <c r="M192" s="3" t="n">
        <f>3</f>
        <v>3.0</v>
      </c>
    </row>
    <row r="193">
      <c r="A193" s="2" t="s">
        <v>157</v>
      </c>
      <c r="B193" s="10" t="s">
        <v>182</v>
      </c>
      <c r="C193" s="10" t="s">
        <v>183</v>
      </c>
      <c r="D193" s="2" t="s">
        <v>24</v>
      </c>
      <c r="E193" s="10" t="s">
        <v>36</v>
      </c>
      <c r="F193" s="10" t="s">
        <v>37</v>
      </c>
      <c r="G193" s="10" t="s">
        <v>38</v>
      </c>
      <c r="H193" s="3" t="n">
        <f>2</f>
        <v>2.0</v>
      </c>
      <c r="I193" s="2" t="s">
        <v>24</v>
      </c>
      <c r="J193" s="10" t="s">
        <v>70</v>
      </c>
      <c r="K193" s="10" t="s">
        <v>71</v>
      </c>
      <c r="L193" s="10" t="s">
        <v>72</v>
      </c>
      <c r="M193" s="3" t="n">
        <f>2</f>
        <v>2.0</v>
      </c>
    </row>
    <row r="194">
      <c r="A194" s="2" t="s">
        <v>157</v>
      </c>
      <c r="B194" s="10" t="s">
        <v>182</v>
      </c>
      <c r="C194" s="10" t="s">
        <v>183</v>
      </c>
      <c r="D194" s="2" t="s">
        <v>24</v>
      </c>
      <c r="E194" s="10" t="s">
        <v>55</v>
      </c>
      <c r="F194" s="10" t="s">
        <v>56</v>
      </c>
      <c r="G194" s="10" t="s">
        <v>57</v>
      </c>
      <c r="H194" s="3" t="n">
        <f>2</f>
        <v>2.0</v>
      </c>
      <c r="I194" s="2" t="s">
        <v>31</v>
      </c>
      <c r="J194" s="10" t="s">
        <v>43</v>
      </c>
      <c r="K194" s="10" t="s">
        <v>44</v>
      </c>
      <c r="L194" s="10" t="s">
        <v>45</v>
      </c>
      <c r="M194" s="3" t="n">
        <f>1</f>
        <v>1.0</v>
      </c>
    </row>
    <row r="195">
      <c r="A195" s="2" t="s">
        <v>157</v>
      </c>
      <c r="B195" s="10" t="s">
        <v>182</v>
      </c>
      <c r="C195" s="10" t="s">
        <v>183</v>
      </c>
      <c r="D195" s="2" t="s">
        <v>35</v>
      </c>
      <c r="E195" s="10" t="s">
        <v>70</v>
      </c>
      <c r="F195" s="10" t="s">
        <v>71</v>
      </c>
      <c r="G195" s="10" t="s">
        <v>72</v>
      </c>
      <c r="H195" s="3" t="n">
        <f>1</f>
        <v>1.0</v>
      </c>
      <c r="I195" s="2" t="s">
        <v>101</v>
      </c>
      <c r="J195" s="10" t="s">
        <v>101</v>
      </c>
      <c r="K195" s="10" t="s">
        <v>101</v>
      </c>
      <c r="L195" s="10" t="s">
        <v>101</v>
      </c>
      <c r="M195" s="3" t="str">
        <f>"－"</f>
        <v>－</v>
      </c>
    </row>
    <row r="196">
      <c r="A196" s="2" t="s">
        <v>157</v>
      </c>
      <c r="B196" s="10" t="s">
        <v>182</v>
      </c>
      <c r="C196" s="10" t="s">
        <v>183</v>
      </c>
      <c r="D196" s="2" t="s">
        <v>35</v>
      </c>
      <c r="E196" s="10" t="s">
        <v>21</v>
      </c>
      <c r="F196" s="10" t="s">
        <v>22</v>
      </c>
      <c r="G196" s="10" t="s">
        <v>23</v>
      </c>
      <c r="H196" s="3" t="n">
        <f>1</f>
        <v>1.0</v>
      </c>
      <c r="I196" s="2" t="s">
        <v>101</v>
      </c>
      <c r="J196" s="10" t="s">
        <v>101</v>
      </c>
      <c r="K196" s="10" t="s">
        <v>101</v>
      </c>
      <c r="L196" s="10" t="s">
        <v>101</v>
      </c>
      <c r="M196" s="3" t="str">
        <f>"－"</f>
        <v>－</v>
      </c>
    </row>
    <row r="197">
      <c r="A197" s="2" t="s">
        <v>157</v>
      </c>
      <c r="B197" s="10" t="s">
        <v>182</v>
      </c>
      <c r="C197" s="10" t="s">
        <v>183</v>
      </c>
      <c r="D197" s="2" t="s">
        <v>35</v>
      </c>
      <c r="E197" s="10" t="s">
        <v>145</v>
      </c>
      <c r="F197" s="10" t="s">
        <v>146</v>
      </c>
      <c r="G197" s="10" t="s">
        <v>147</v>
      </c>
      <c r="H197" s="3" t="n">
        <f>1</f>
        <v>1.0</v>
      </c>
      <c r="I197" s="2" t="s">
        <v>101</v>
      </c>
      <c r="J197" s="10" t="s">
        <v>101</v>
      </c>
      <c r="K197" s="10" t="s">
        <v>101</v>
      </c>
      <c r="L197" s="10" t="s">
        <v>101</v>
      </c>
      <c r="M197" s="3" t="str">
        <f>"－"</f>
        <v>－</v>
      </c>
    </row>
    <row r="198">
      <c r="A198" s="2" t="s">
        <v>157</v>
      </c>
      <c r="B198" s="10" t="s">
        <v>184</v>
      </c>
      <c r="C198" s="10" t="s">
        <v>185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39</f>
        <v>39.0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26</f>
        <v>26.0</v>
      </c>
    </row>
    <row r="199">
      <c r="A199" s="2" t="s">
        <v>157</v>
      </c>
      <c r="B199" s="10" t="s">
        <v>184</v>
      </c>
      <c r="C199" s="10" t="s">
        <v>185</v>
      </c>
      <c r="D199" s="2" t="s">
        <v>20</v>
      </c>
      <c r="E199" s="10" t="s">
        <v>28</v>
      </c>
      <c r="F199" s="10" t="s">
        <v>29</v>
      </c>
      <c r="G199" s="10" t="s">
        <v>30</v>
      </c>
      <c r="H199" s="3" t="n">
        <f>2</f>
        <v>2.0</v>
      </c>
      <c r="I199" s="2" t="s">
        <v>20</v>
      </c>
      <c r="J199" s="10" t="s">
        <v>51</v>
      </c>
      <c r="K199" s="10" t="s">
        <v>52</v>
      </c>
      <c r="L199" s="10" t="s">
        <v>53</v>
      </c>
      <c r="M199" s="3" t="n">
        <f>10</f>
        <v>10.0</v>
      </c>
    </row>
    <row r="200">
      <c r="A200" s="2" t="s">
        <v>157</v>
      </c>
      <c r="B200" s="10" t="s">
        <v>184</v>
      </c>
      <c r="C200" s="10" t="s">
        <v>185</v>
      </c>
      <c r="D200" s="2" t="s">
        <v>24</v>
      </c>
      <c r="E200" s="10" t="s">
        <v>102</v>
      </c>
      <c r="F200" s="10" t="s">
        <v>103</v>
      </c>
      <c r="G200" s="10" t="s">
        <v>104</v>
      </c>
      <c r="H200" s="3" t="n">
        <f>1</f>
        <v>1.0</v>
      </c>
      <c r="I200" s="2" t="s">
        <v>24</v>
      </c>
      <c r="J200" s="10" t="s">
        <v>28</v>
      </c>
      <c r="K200" s="10" t="s">
        <v>29</v>
      </c>
      <c r="L200" s="10" t="s">
        <v>30</v>
      </c>
      <c r="M200" s="3" t="n">
        <f>4</f>
        <v>4.0</v>
      </c>
    </row>
    <row r="201">
      <c r="A201" s="2" t="s">
        <v>157</v>
      </c>
      <c r="B201" s="10" t="s">
        <v>184</v>
      </c>
      <c r="C201" s="10" t="s">
        <v>185</v>
      </c>
      <c r="D201" s="2" t="s">
        <v>24</v>
      </c>
      <c r="E201" s="10" t="s">
        <v>43</v>
      </c>
      <c r="F201" s="10" t="s">
        <v>44</v>
      </c>
      <c r="G201" s="10" t="s">
        <v>45</v>
      </c>
      <c r="H201" s="3" t="n">
        <f>1</f>
        <v>1.0</v>
      </c>
      <c r="I201" s="2" t="s">
        <v>31</v>
      </c>
      <c r="J201" s="10" t="s">
        <v>43</v>
      </c>
      <c r="K201" s="10" t="s">
        <v>44</v>
      </c>
      <c r="L201" s="10" t="s">
        <v>45</v>
      </c>
      <c r="M201" s="3" t="n">
        <f>2</f>
        <v>2.0</v>
      </c>
    </row>
    <row r="202">
      <c r="A202" s="2" t="s">
        <v>157</v>
      </c>
      <c r="B202" s="10" t="s">
        <v>184</v>
      </c>
      <c r="C202" s="10" t="s">
        <v>185</v>
      </c>
      <c r="D202" s="2" t="s">
        <v>24</v>
      </c>
      <c r="E202" s="10" t="s">
        <v>145</v>
      </c>
      <c r="F202" s="10" t="s">
        <v>146</v>
      </c>
      <c r="G202" s="10" t="s">
        <v>147</v>
      </c>
      <c r="H202" s="3" t="n">
        <f>1</f>
        <v>1.0</v>
      </c>
      <c r="I202" s="2" t="s">
        <v>31</v>
      </c>
      <c r="J202" s="10" t="s">
        <v>145</v>
      </c>
      <c r="K202" s="10" t="s">
        <v>146</v>
      </c>
      <c r="L202" s="10" t="s">
        <v>147</v>
      </c>
      <c r="M202" s="3" t="n">
        <f>2</f>
        <v>2.0</v>
      </c>
    </row>
    <row r="203">
      <c r="A203" s="2" t="s">
        <v>157</v>
      </c>
      <c r="B203" s="10" t="s">
        <v>184</v>
      </c>
      <c r="C203" s="10" t="s">
        <v>185</v>
      </c>
      <c r="D203" s="2" t="s">
        <v>24</v>
      </c>
      <c r="E203" s="10" t="s">
        <v>74</v>
      </c>
      <c r="F203" s="10" t="s">
        <v>75</v>
      </c>
      <c r="G203" s="10" t="s">
        <v>76</v>
      </c>
      <c r="H203" s="3" t="n">
        <f>1</f>
        <v>1.0</v>
      </c>
      <c r="I203" s="2" t="s">
        <v>39</v>
      </c>
      <c r="J203" s="10" t="s">
        <v>74</v>
      </c>
      <c r="K203" s="10" t="s">
        <v>75</v>
      </c>
      <c r="L203" s="10" t="s">
        <v>76</v>
      </c>
      <c r="M203" s="3" t="n">
        <f>1</f>
        <v>1.0</v>
      </c>
    </row>
    <row r="204">
      <c r="A204" s="2" t="s">
        <v>157</v>
      </c>
      <c r="B204" s="10" t="s">
        <v>186</v>
      </c>
      <c r="C204" s="10" t="s">
        <v>187</v>
      </c>
      <c r="D204" s="2" t="s">
        <v>16</v>
      </c>
      <c r="E204" s="10" t="s">
        <v>25</v>
      </c>
      <c r="F204" s="10" t="s">
        <v>26</v>
      </c>
      <c r="G204" s="10" t="s">
        <v>27</v>
      </c>
      <c r="H204" s="3" t="n">
        <f>306</f>
        <v>306.0</v>
      </c>
      <c r="I204" s="2" t="s">
        <v>16</v>
      </c>
      <c r="J204" s="10" t="s">
        <v>17</v>
      </c>
      <c r="K204" s="10" t="s">
        <v>18</v>
      </c>
      <c r="L204" s="10" t="s">
        <v>19</v>
      </c>
      <c r="M204" s="3" t="n">
        <f>583</f>
        <v>583.0</v>
      </c>
    </row>
    <row r="205">
      <c r="A205" s="2" t="s">
        <v>157</v>
      </c>
      <c r="B205" s="10" t="s">
        <v>186</v>
      </c>
      <c r="C205" s="10" t="s">
        <v>187</v>
      </c>
      <c r="D205" s="2" t="s">
        <v>20</v>
      </c>
      <c r="E205" s="10" t="s">
        <v>17</v>
      </c>
      <c r="F205" s="10" t="s">
        <v>18</v>
      </c>
      <c r="G205" s="10" t="s">
        <v>19</v>
      </c>
      <c r="H205" s="3" t="n">
        <f>294</f>
        <v>294.0</v>
      </c>
      <c r="I205" s="2" t="s">
        <v>20</v>
      </c>
      <c r="J205" s="10" t="s">
        <v>58</v>
      </c>
      <c r="K205" s="10" t="s">
        <v>59</v>
      </c>
      <c r="L205" s="10" t="s">
        <v>60</v>
      </c>
      <c r="M205" s="3" t="n">
        <f>50</f>
        <v>50.0</v>
      </c>
    </row>
    <row r="206">
      <c r="A206" s="2" t="s">
        <v>157</v>
      </c>
      <c r="B206" s="10" t="s">
        <v>186</v>
      </c>
      <c r="C206" s="10" t="s">
        <v>187</v>
      </c>
      <c r="D206" s="2" t="s">
        <v>24</v>
      </c>
      <c r="E206" s="10" t="s">
        <v>21</v>
      </c>
      <c r="F206" s="10" t="s">
        <v>22</v>
      </c>
      <c r="G206" s="10" t="s">
        <v>23</v>
      </c>
      <c r="H206" s="3" t="n">
        <f>76</f>
        <v>76.0</v>
      </c>
      <c r="I206" s="2" t="s">
        <v>24</v>
      </c>
      <c r="J206" s="10" t="s">
        <v>86</v>
      </c>
      <c r="K206" s="10" t="s">
        <v>87</v>
      </c>
      <c r="L206" s="10" t="s">
        <v>88</v>
      </c>
      <c r="M206" s="3" t="n">
        <f>41</f>
        <v>41.0</v>
      </c>
    </row>
    <row r="207">
      <c r="A207" s="2" t="s">
        <v>157</v>
      </c>
      <c r="B207" s="10" t="s">
        <v>186</v>
      </c>
      <c r="C207" s="10" t="s">
        <v>187</v>
      </c>
      <c r="D207" s="2" t="s">
        <v>31</v>
      </c>
      <c r="E207" s="10" t="s">
        <v>28</v>
      </c>
      <c r="F207" s="10" t="s">
        <v>29</v>
      </c>
      <c r="G207" s="10" t="s">
        <v>30</v>
      </c>
      <c r="H207" s="3" t="n">
        <f>45</f>
        <v>45.0</v>
      </c>
      <c r="I207" s="2" t="s">
        <v>31</v>
      </c>
      <c r="J207" s="10" t="s">
        <v>145</v>
      </c>
      <c r="K207" s="10" t="s">
        <v>146</v>
      </c>
      <c r="L207" s="10" t="s">
        <v>147</v>
      </c>
      <c r="M207" s="3" t="n">
        <f>27</f>
        <v>27.0</v>
      </c>
    </row>
    <row r="208">
      <c r="A208" s="2" t="s">
        <v>157</v>
      </c>
      <c r="B208" s="10" t="s">
        <v>186</v>
      </c>
      <c r="C208" s="10" t="s">
        <v>187</v>
      </c>
      <c r="D208" s="2" t="s">
        <v>35</v>
      </c>
      <c r="E208" s="10" t="s">
        <v>160</v>
      </c>
      <c r="F208" s="10" t="s">
        <v>161</v>
      </c>
      <c r="G208" s="10" t="s">
        <v>162</v>
      </c>
      <c r="H208" s="3" t="n">
        <f>20</f>
        <v>20.0</v>
      </c>
      <c r="I208" s="2" t="s">
        <v>35</v>
      </c>
      <c r="J208" s="10" t="s">
        <v>28</v>
      </c>
      <c r="K208" s="10" t="s">
        <v>29</v>
      </c>
      <c r="L208" s="10" t="s">
        <v>30</v>
      </c>
      <c r="M208" s="3" t="n">
        <f>21</f>
        <v>21.0</v>
      </c>
    </row>
    <row r="209">
      <c r="A209" s="2" t="s">
        <v>157</v>
      </c>
      <c r="B209" s="10" t="s">
        <v>186</v>
      </c>
      <c r="C209" s="10" t="s">
        <v>187</v>
      </c>
      <c r="D209" s="2" t="s">
        <v>35</v>
      </c>
      <c r="E209" s="10" t="s">
        <v>114</v>
      </c>
      <c r="F209" s="10" t="s">
        <v>115</v>
      </c>
      <c r="G209" s="10" t="s">
        <v>116</v>
      </c>
      <c r="H209" s="3" t="n">
        <f>20</f>
        <v>20.0</v>
      </c>
      <c r="I209" s="2" t="s">
        <v>35</v>
      </c>
      <c r="J209" s="10" t="s">
        <v>21</v>
      </c>
      <c r="K209" s="10" t="s">
        <v>22</v>
      </c>
      <c r="L209" s="10" t="s">
        <v>23</v>
      </c>
      <c r="M209" s="3" t="n">
        <f>21</f>
        <v>21.0</v>
      </c>
    </row>
    <row r="210">
      <c r="A210" s="2" t="s">
        <v>157</v>
      </c>
      <c r="B210" s="10" t="s">
        <v>186</v>
      </c>
      <c r="C210" s="10" t="s">
        <v>187</v>
      </c>
      <c r="D210" s="2" t="s">
        <v>46</v>
      </c>
      <c r="E210" s="10" t="s">
        <v>145</v>
      </c>
      <c r="F210" s="10" t="s">
        <v>146</v>
      </c>
      <c r="G210" s="10" t="s">
        <v>147</v>
      </c>
      <c r="H210" s="3" t="n">
        <f>19</f>
        <v>19.0</v>
      </c>
      <c r="I210" s="2" t="s">
        <v>46</v>
      </c>
      <c r="J210" s="10" t="s">
        <v>66</v>
      </c>
      <c r="K210" s="10" t="s">
        <v>67</v>
      </c>
      <c r="L210" s="10" t="s">
        <v>68</v>
      </c>
      <c r="M210" s="3" t="n">
        <f>20</f>
        <v>20.0</v>
      </c>
    </row>
    <row r="211">
      <c r="A211" s="2" t="s">
        <v>157</v>
      </c>
      <c r="B211" s="10" t="s">
        <v>186</v>
      </c>
      <c r="C211" s="10" t="s">
        <v>187</v>
      </c>
      <c r="D211" s="2" t="s">
        <v>50</v>
      </c>
      <c r="E211" s="10" t="s">
        <v>36</v>
      </c>
      <c r="F211" s="10" t="s">
        <v>37</v>
      </c>
      <c r="G211" s="10" t="s">
        <v>38</v>
      </c>
      <c r="H211" s="3" t="n">
        <f>16</f>
        <v>16.0</v>
      </c>
      <c r="I211" s="2" t="s">
        <v>46</v>
      </c>
      <c r="J211" s="10" t="s">
        <v>138</v>
      </c>
      <c r="K211" s="10" t="s">
        <v>139</v>
      </c>
      <c r="L211" s="10" t="s">
        <v>140</v>
      </c>
      <c r="M211" s="3" t="n">
        <f>20</f>
        <v>20.0</v>
      </c>
    </row>
    <row r="212">
      <c r="A212" s="2" t="s">
        <v>157</v>
      </c>
      <c r="B212" s="10" t="s">
        <v>186</v>
      </c>
      <c r="C212" s="10" t="s">
        <v>187</v>
      </c>
      <c r="D212" s="2" t="s">
        <v>54</v>
      </c>
      <c r="E212" s="10" t="s">
        <v>70</v>
      </c>
      <c r="F212" s="10" t="s">
        <v>71</v>
      </c>
      <c r="G212" s="10" t="s">
        <v>72</v>
      </c>
      <c r="H212" s="3" t="n">
        <f>10</f>
        <v>10.0</v>
      </c>
      <c r="I212" s="2" t="s">
        <v>54</v>
      </c>
      <c r="J212" s="10" t="s">
        <v>123</v>
      </c>
      <c r="K212" s="10" t="s">
        <v>124</v>
      </c>
      <c r="L212" s="10" t="s">
        <v>125</v>
      </c>
      <c r="M212" s="3" t="n">
        <f>15</f>
        <v>15.0</v>
      </c>
    </row>
    <row r="213">
      <c r="A213" s="2" t="s">
        <v>157</v>
      </c>
      <c r="B213" s="10" t="s">
        <v>186</v>
      </c>
      <c r="C213" s="10" t="s">
        <v>187</v>
      </c>
      <c r="D213" s="2" t="s">
        <v>61</v>
      </c>
      <c r="E213" s="10" t="s">
        <v>43</v>
      </c>
      <c r="F213" s="10" t="s">
        <v>44</v>
      </c>
      <c r="G213" s="10" t="s">
        <v>45</v>
      </c>
      <c r="H213" s="3" t="n">
        <f>7</f>
        <v>7.0</v>
      </c>
      <c r="I213" s="2" t="s">
        <v>61</v>
      </c>
      <c r="J213" s="10" t="s">
        <v>70</v>
      </c>
      <c r="K213" s="10" t="s">
        <v>71</v>
      </c>
      <c r="L213" s="10" t="s">
        <v>72</v>
      </c>
      <c r="M213" s="3" t="n">
        <f>12</f>
        <v>12.0</v>
      </c>
    </row>
    <row r="214">
      <c r="A214" s="2" t="s">
        <v>157</v>
      </c>
      <c r="B214" s="10" t="s">
        <v>186</v>
      </c>
      <c r="C214" s="10" t="s">
        <v>187</v>
      </c>
      <c r="D214" s="2" t="s">
        <v>65</v>
      </c>
      <c r="E214" s="10" t="s">
        <v>105</v>
      </c>
      <c r="F214" s="10" t="s">
        <v>106</v>
      </c>
      <c r="G214" s="10" t="s">
        <v>107</v>
      </c>
      <c r="H214" s="3" t="n">
        <f>5</f>
        <v>5.0</v>
      </c>
      <c r="I214" s="2" t="s">
        <v>61</v>
      </c>
      <c r="J214" s="10" t="s">
        <v>43</v>
      </c>
      <c r="K214" s="10" t="s">
        <v>44</v>
      </c>
      <c r="L214" s="10" t="s">
        <v>45</v>
      </c>
      <c r="M214" s="3" t="n">
        <f>12</f>
        <v>12.0</v>
      </c>
    </row>
    <row r="215">
      <c r="A215" s="2" t="s">
        <v>157</v>
      </c>
      <c r="B215" s="10" t="s">
        <v>186</v>
      </c>
      <c r="C215" s="10" t="s">
        <v>187</v>
      </c>
      <c r="D215" s="2" t="s">
        <v>69</v>
      </c>
      <c r="E215" s="10" t="s">
        <v>74</v>
      </c>
      <c r="F215" s="10" t="s">
        <v>75</v>
      </c>
      <c r="G215" s="10" t="s">
        <v>76</v>
      </c>
      <c r="H215" s="3" t="n">
        <f>4</f>
        <v>4.0</v>
      </c>
      <c r="I215" s="2" t="s">
        <v>69</v>
      </c>
      <c r="J215" s="10" t="s">
        <v>120</v>
      </c>
      <c r="K215" s="10" t="s">
        <v>121</v>
      </c>
      <c r="L215" s="10" t="s">
        <v>122</v>
      </c>
      <c r="M215" s="3" t="n">
        <f>1</f>
        <v>1.0</v>
      </c>
    </row>
    <row r="216">
      <c r="A216" s="2" t="s">
        <v>157</v>
      </c>
      <c r="B216" s="10" t="s">
        <v>186</v>
      </c>
      <c r="C216" s="10" t="s">
        <v>187</v>
      </c>
      <c r="D216" s="2" t="s">
        <v>73</v>
      </c>
      <c r="E216" s="10" t="s">
        <v>126</v>
      </c>
      <c r="F216" s="10" t="s">
        <v>127</v>
      </c>
      <c r="G216" s="10" t="s">
        <v>128</v>
      </c>
      <c r="H216" s="3" t="n">
        <f>1</f>
        <v>1.0</v>
      </c>
      <c r="I216" s="2" t="s">
        <v>69</v>
      </c>
      <c r="J216" s="10" t="s">
        <v>95</v>
      </c>
      <c r="K216" s="10" t="s">
        <v>96</v>
      </c>
      <c r="L216" s="10" t="s">
        <v>97</v>
      </c>
      <c r="M216" s="3" t="n">
        <f>1</f>
        <v>1.0</v>
      </c>
    </row>
    <row r="217">
      <c r="A217" s="2" t="s">
        <v>157</v>
      </c>
      <c r="B217" s="10" t="s">
        <v>186</v>
      </c>
      <c r="C217" s="10" t="s">
        <v>187</v>
      </c>
      <c r="D217" s="2" t="s">
        <v>73</v>
      </c>
      <c r="E217" s="10" t="s">
        <v>102</v>
      </c>
      <c r="F217" s="10" t="s">
        <v>103</v>
      </c>
      <c r="G217" s="10" t="s">
        <v>104</v>
      </c>
      <c r="H217" s="3" t="n">
        <f>1</f>
        <v>1.0</v>
      </c>
      <c r="I217" s="2" t="s">
        <v>69</v>
      </c>
      <c r="J217" s="10" t="s">
        <v>105</v>
      </c>
      <c r="K217" s="10" t="s">
        <v>106</v>
      </c>
      <c r="L217" s="10" t="s">
        <v>107</v>
      </c>
      <c r="M217" s="3" t="n">
        <f>1</f>
        <v>1.0</v>
      </c>
    </row>
    <row r="218">
      <c r="A218" s="2" t="s">
        <v>157</v>
      </c>
      <c r="B218" s="10" t="s">
        <v>186</v>
      </c>
      <c r="C218" s="10" t="s">
        <v>187</v>
      </c>
      <c r="D218" s="2" t="s">
        <v>73</v>
      </c>
      <c r="E218" s="10" t="s">
        <v>95</v>
      </c>
      <c r="F218" s="10" t="s">
        <v>96</v>
      </c>
      <c r="G218" s="10" t="s">
        <v>97</v>
      </c>
      <c r="H218" s="3" t="n">
        <f>1</f>
        <v>1.0</v>
      </c>
      <c r="I218" s="2" t="s">
        <v>101</v>
      </c>
      <c r="J218" s="10" t="s">
        <v>101</v>
      </c>
      <c r="K218" s="10" t="s">
        <v>101</v>
      </c>
      <c r="L218" s="10" t="s">
        <v>101</v>
      </c>
      <c r="M218" s="3" t="str">
        <f>"－"</f>
        <v>－</v>
      </c>
    </row>
    <row r="219">
      <c r="A219" s="2" t="s">
        <v>157</v>
      </c>
      <c r="B219" s="10" t="s">
        <v>188</v>
      </c>
      <c r="C219" s="10" t="s">
        <v>189</v>
      </c>
      <c r="D219" s="2" t="s">
        <v>16</v>
      </c>
      <c r="E219" s="10" t="s">
        <v>17</v>
      </c>
      <c r="F219" s="10" t="s">
        <v>18</v>
      </c>
      <c r="G219" s="10" t="s">
        <v>19</v>
      </c>
      <c r="H219" s="3" t="n">
        <f>170</f>
        <v>170.0</v>
      </c>
      <c r="I219" s="2" t="s">
        <v>16</v>
      </c>
      <c r="J219" s="10" t="s">
        <v>17</v>
      </c>
      <c r="K219" s="10" t="s">
        <v>18</v>
      </c>
      <c r="L219" s="10" t="s">
        <v>19</v>
      </c>
      <c r="M219" s="3" t="n">
        <f>191</f>
        <v>191.0</v>
      </c>
    </row>
    <row r="220">
      <c r="A220" s="2" t="s">
        <v>157</v>
      </c>
      <c r="B220" s="10" t="s">
        <v>188</v>
      </c>
      <c r="C220" s="10" t="s">
        <v>189</v>
      </c>
      <c r="D220" s="2" t="s">
        <v>20</v>
      </c>
      <c r="E220" s="10" t="s">
        <v>21</v>
      </c>
      <c r="F220" s="10" t="s">
        <v>22</v>
      </c>
      <c r="G220" s="10" t="s">
        <v>23</v>
      </c>
      <c r="H220" s="3" t="n">
        <f>42</f>
        <v>42.0</v>
      </c>
      <c r="I220" s="2" t="s">
        <v>20</v>
      </c>
      <c r="J220" s="10" t="s">
        <v>21</v>
      </c>
      <c r="K220" s="10" t="s">
        <v>22</v>
      </c>
      <c r="L220" s="10" t="s">
        <v>23</v>
      </c>
      <c r="M220" s="3" t="n">
        <f>15</f>
        <v>15.0</v>
      </c>
    </row>
    <row r="221">
      <c r="A221" s="2" t="s">
        <v>157</v>
      </c>
      <c r="B221" s="10" t="s">
        <v>188</v>
      </c>
      <c r="C221" s="10" t="s">
        <v>189</v>
      </c>
      <c r="D221" s="2" t="s">
        <v>24</v>
      </c>
      <c r="E221" s="10" t="s">
        <v>70</v>
      </c>
      <c r="F221" s="10" t="s">
        <v>71</v>
      </c>
      <c r="G221" s="10" t="s">
        <v>72</v>
      </c>
      <c r="H221" s="3" t="n">
        <f>1</f>
        <v>1.0</v>
      </c>
      <c r="I221" s="2" t="s">
        <v>24</v>
      </c>
      <c r="J221" s="10" t="s">
        <v>90</v>
      </c>
      <c r="K221" s="10" t="s">
        <v>91</v>
      </c>
      <c r="L221" s="10" t="s">
        <v>92</v>
      </c>
      <c r="M221" s="3" t="n">
        <f>5</f>
        <v>5.0</v>
      </c>
    </row>
    <row r="222">
      <c r="A222" s="2" t="s">
        <v>157</v>
      </c>
      <c r="B222" s="10" t="s">
        <v>188</v>
      </c>
      <c r="C222" s="10" t="s">
        <v>189</v>
      </c>
      <c r="D222" s="2" t="s">
        <v>24</v>
      </c>
      <c r="E222" s="10" t="s">
        <v>145</v>
      </c>
      <c r="F222" s="10" t="s">
        <v>146</v>
      </c>
      <c r="G222" s="10" t="s">
        <v>147</v>
      </c>
      <c r="H222" s="3" t="n">
        <f>1</f>
        <v>1.0</v>
      </c>
      <c r="I222" s="2" t="s">
        <v>31</v>
      </c>
      <c r="J222" s="10" t="s">
        <v>28</v>
      </c>
      <c r="K222" s="10" t="s">
        <v>29</v>
      </c>
      <c r="L222" s="10" t="s">
        <v>30</v>
      </c>
      <c r="M222" s="3" t="n">
        <f>1</f>
        <v>1.0</v>
      </c>
    </row>
    <row r="223">
      <c r="A223" s="2" t="s">
        <v>157</v>
      </c>
      <c r="B223" s="10" t="s">
        <v>188</v>
      </c>
      <c r="C223" s="10" t="s">
        <v>189</v>
      </c>
      <c r="D223" s="2" t="s">
        <v>101</v>
      </c>
      <c r="E223" s="10" t="s">
        <v>101</v>
      </c>
      <c r="F223" s="10" t="s">
        <v>101</v>
      </c>
      <c r="G223" s="10" t="s">
        <v>101</v>
      </c>
      <c r="H223" s="3" t="str">
        <f>"－"</f>
        <v>－</v>
      </c>
      <c r="I223" s="2" t="s">
        <v>31</v>
      </c>
      <c r="J223" s="10" t="s">
        <v>145</v>
      </c>
      <c r="K223" s="10" t="s">
        <v>146</v>
      </c>
      <c r="L223" s="10" t="s">
        <v>147</v>
      </c>
      <c r="M223" s="3" t="n">
        <f>1</f>
        <v>1.0</v>
      </c>
    </row>
    <row r="224">
      <c r="A224" s="2" t="s">
        <v>157</v>
      </c>
      <c r="B224" s="10" t="s">
        <v>188</v>
      </c>
      <c r="C224" s="10" t="s">
        <v>189</v>
      </c>
      <c r="D224" s="2" t="s">
        <v>101</v>
      </c>
      <c r="E224" s="10" t="s">
        <v>101</v>
      </c>
      <c r="F224" s="10" t="s">
        <v>101</v>
      </c>
      <c r="G224" s="10" t="s">
        <v>101</v>
      </c>
      <c r="H224" s="3" t="str">
        <f>"－"</f>
        <v>－</v>
      </c>
      <c r="I224" s="2" t="s">
        <v>31</v>
      </c>
      <c r="J224" s="10" t="s">
        <v>190</v>
      </c>
      <c r="K224" s="10" t="s">
        <v>191</v>
      </c>
      <c r="L224" s="10" t="s">
        <v>192</v>
      </c>
      <c r="M224" s="3" t="n">
        <f>1</f>
        <v>1.0</v>
      </c>
    </row>
    <row r="225">
      <c r="A225" s="2" t="s">
        <v>157</v>
      </c>
      <c r="B225" s="10" t="s">
        <v>193</v>
      </c>
      <c r="C225" s="10" t="s">
        <v>194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185</f>
        <v>185.0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281</f>
        <v>281.0</v>
      </c>
    </row>
    <row r="226">
      <c r="A226" s="2" t="s">
        <v>157</v>
      </c>
      <c r="B226" s="10" t="s">
        <v>193</v>
      </c>
      <c r="C226" s="10" t="s">
        <v>194</v>
      </c>
      <c r="D226" s="2" t="s">
        <v>20</v>
      </c>
      <c r="E226" s="10" t="s">
        <v>105</v>
      </c>
      <c r="F226" s="10" t="s">
        <v>106</v>
      </c>
      <c r="G226" s="10" t="s">
        <v>107</v>
      </c>
      <c r="H226" s="3" t="n">
        <f>80</f>
        <v>80.0</v>
      </c>
      <c r="I226" s="2" t="s">
        <v>20</v>
      </c>
      <c r="J226" s="10" t="s">
        <v>145</v>
      </c>
      <c r="K226" s="10" t="s">
        <v>146</v>
      </c>
      <c r="L226" s="10" t="s">
        <v>147</v>
      </c>
      <c r="M226" s="3" t="n">
        <f>11</f>
        <v>11.0</v>
      </c>
    </row>
    <row r="227">
      <c r="A227" s="2" t="s">
        <v>157</v>
      </c>
      <c r="B227" s="10" t="s">
        <v>193</v>
      </c>
      <c r="C227" s="10" t="s">
        <v>194</v>
      </c>
      <c r="D227" s="2" t="s">
        <v>24</v>
      </c>
      <c r="E227" s="10" t="s">
        <v>145</v>
      </c>
      <c r="F227" s="10" t="s">
        <v>146</v>
      </c>
      <c r="G227" s="10" t="s">
        <v>147</v>
      </c>
      <c r="H227" s="3" t="n">
        <f>21</f>
        <v>21.0</v>
      </c>
      <c r="I227" s="2" t="s">
        <v>24</v>
      </c>
      <c r="J227" s="10" t="s">
        <v>28</v>
      </c>
      <c r="K227" s="10" t="s">
        <v>29</v>
      </c>
      <c r="L227" s="10" t="s">
        <v>30</v>
      </c>
      <c r="M227" s="3" t="n">
        <f>8</f>
        <v>8.0</v>
      </c>
    </row>
    <row r="228">
      <c r="A228" s="2" t="s">
        <v>157</v>
      </c>
      <c r="B228" s="10" t="s">
        <v>193</v>
      </c>
      <c r="C228" s="10" t="s">
        <v>194</v>
      </c>
      <c r="D228" s="2" t="s">
        <v>31</v>
      </c>
      <c r="E228" s="10" t="s">
        <v>70</v>
      </c>
      <c r="F228" s="10" t="s">
        <v>71</v>
      </c>
      <c r="G228" s="10" t="s">
        <v>72</v>
      </c>
      <c r="H228" s="3" t="n">
        <f>13</f>
        <v>13.0</v>
      </c>
      <c r="I228" s="2" t="s">
        <v>31</v>
      </c>
      <c r="J228" s="10" t="s">
        <v>123</v>
      </c>
      <c r="K228" s="10" t="s">
        <v>124</v>
      </c>
      <c r="L228" s="10" t="s">
        <v>125</v>
      </c>
      <c r="M228" s="3" t="n">
        <f>5</f>
        <v>5.0</v>
      </c>
    </row>
    <row r="229">
      <c r="A229" s="2" t="s">
        <v>157</v>
      </c>
      <c r="B229" s="10" t="s">
        <v>193</v>
      </c>
      <c r="C229" s="10" t="s">
        <v>194</v>
      </c>
      <c r="D229" s="2" t="s">
        <v>35</v>
      </c>
      <c r="E229" s="10" t="s">
        <v>28</v>
      </c>
      <c r="F229" s="10" t="s">
        <v>29</v>
      </c>
      <c r="G229" s="10" t="s">
        <v>30</v>
      </c>
      <c r="H229" s="3" t="n">
        <f>7</f>
        <v>7.0</v>
      </c>
      <c r="I229" s="2" t="s">
        <v>31</v>
      </c>
      <c r="J229" s="10" t="s">
        <v>21</v>
      </c>
      <c r="K229" s="10" t="s">
        <v>22</v>
      </c>
      <c r="L229" s="10" t="s">
        <v>23</v>
      </c>
      <c r="M229" s="3" t="n">
        <f>5</f>
        <v>5.0</v>
      </c>
    </row>
    <row r="230">
      <c r="A230" s="2" t="s">
        <v>157</v>
      </c>
      <c r="B230" s="10" t="s">
        <v>193</v>
      </c>
      <c r="C230" s="10" t="s">
        <v>194</v>
      </c>
      <c r="D230" s="2" t="s">
        <v>39</v>
      </c>
      <c r="E230" s="10" t="s">
        <v>21</v>
      </c>
      <c r="F230" s="10" t="s">
        <v>22</v>
      </c>
      <c r="G230" s="10" t="s">
        <v>23</v>
      </c>
      <c r="H230" s="3" t="n">
        <f>5</f>
        <v>5.0</v>
      </c>
      <c r="I230" s="2" t="s">
        <v>39</v>
      </c>
      <c r="J230" s="10" t="s">
        <v>70</v>
      </c>
      <c r="K230" s="10" t="s">
        <v>71</v>
      </c>
      <c r="L230" s="10" t="s">
        <v>72</v>
      </c>
      <c r="M230" s="3" t="n">
        <f>2</f>
        <v>2.0</v>
      </c>
    </row>
    <row r="231">
      <c r="A231" s="2" t="s">
        <v>157</v>
      </c>
      <c r="B231" s="10" t="s">
        <v>193</v>
      </c>
      <c r="C231" s="10" t="s">
        <v>194</v>
      </c>
      <c r="D231" s="2" t="s">
        <v>46</v>
      </c>
      <c r="E231" s="10" t="s">
        <v>36</v>
      </c>
      <c r="F231" s="10" t="s">
        <v>37</v>
      </c>
      <c r="G231" s="10" t="s">
        <v>38</v>
      </c>
      <c r="H231" s="3" t="n">
        <f>3</f>
        <v>3.0</v>
      </c>
      <c r="I231" s="2" t="s">
        <v>39</v>
      </c>
      <c r="J231" s="10" t="s">
        <v>74</v>
      </c>
      <c r="K231" s="10" t="s">
        <v>75</v>
      </c>
      <c r="L231" s="10" t="s">
        <v>76</v>
      </c>
      <c r="M231" s="3" t="n">
        <f>2</f>
        <v>2.0</v>
      </c>
    </row>
    <row r="232">
      <c r="A232" s="2" t="s">
        <v>157</v>
      </c>
      <c r="B232" s="10" t="s">
        <v>193</v>
      </c>
      <c r="C232" s="10" t="s">
        <v>194</v>
      </c>
      <c r="D232" s="2" t="s">
        <v>50</v>
      </c>
      <c r="E232" s="10" t="s">
        <v>74</v>
      </c>
      <c r="F232" s="10" t="s">
        <v>75</v>
      </c>
      <c r="G232" s="10" t="s">
        <v>76</v>
      </c>
      <c r="H232" s="3" t="n">
        <f>1</f>
        <v>1.0</v>
      </c>
      <c r="I232" s="2" t="s">
        <v>50</v>
      </c>
      <c r="J232" s="10" t="s">
        <v>43</v>
      </c>
      <c r="K232" s="10" t="s">
        <v>44</v>
      </c>
      <c r="L232" s="10" t="s">
        <v>45</v>
      </c>
      <c r="M232" s="3" t="n">
        <f>1</f>
        <v>1.0</v>
      </c>
    </row>
    <row r="233">
      <c r="A233" s="2" t="s">
        <v>157</v>
      </c>
      <c r="B233" s="10" t="s">
        <v>195</v>
      </c>
      <c r="C233" s="10" t="s">
        <v>196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30</f>
        <v>30.0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40</f>
        <v>40.0</v>
      </c>
    </row>
    <row r="234">
      <c r="A234" s="2" t="s">
        <v>157</v>
      </c>
      <c r="B234" s="10" t="s">
        <v>195</v>
      </c>
      <c r="C234" s="10" t="s">
        <v>196</v>
      </c>
      <c r="D234" s="2" t="s">
        <v>20</v>
      </c>
      <c r="E234" s="10" t="s">
        <v>70</v>
      </c>
      <c r="F234" s="10" t="s">
        <v>71</v>
      </c>
      <c r="G234" s="10" t="s">
        <v>72</v>
      </c>
      <c r="H234" s="3" t="n">
        <f>6</f>
        <v>6.0</v>
      </c>
      <c r="I234" s="2" t="s">
        <v>20</v>
      </c>
      <c r="J234" s="10" t="s">
        <v>70</v>
      </c>
      <c r="K234" s="10" t="s">
        <v>71</v>
      </c>
      <c r="L234" s="10" t="s">
        <v>72</v>
      </c>
      <c r="M234" s="3" t="n">
        <f>1</f>
        <v>1.0</v>
      </c>
    </row>
    <row r="235">
      <c r="A235" s="2" t="s">
        <v>157</v>
      </c>
      <c r="B235" s="10" t="s">
        <v>195</v>
      </c>
      <c r="C235" s="10" t="s">
        <v>196</v>
      </c>
      <c r="D235" s="2" t="s">
        <v>24</v>
      </c>
      <c r="E235" s="10" t="s">
        <v>28</v>
      </c>
      <c r="F235" s="10" t="s">
        <v>29</v>
      </c>
      <c r="G235" s="10" t="s">
        <v>30</v>
      </c>
      <c r="H235" s="3" t="n">
        <f>4</f>
        <v>4.0</v>
      </c>
      <c r="I235" s="2" t="s">
        <v>20</v>
      </c>
      <c r="J235" s="10" t="s">
        <v>28</v>
      </c>
      <c r="K235" s="10" t="s">
        <v>29</v>
      </c>
      <c r="L235" s="10" t="s">
        <v>30</v>
      </c>
      <c r="M235" s="3" t="n">
        <f>1</f>
        <v>1.0</v>
      </c>
    </row>
    <row r="236">
      <c r="A236" s="2" t="s">
        <v>157</v>
      </c>
      <c r="B236" s="10" t="s">
        <v>195</v>
      </c>
      <c r="C236" s="10" t="s">
        <v>196</v>
      </c>
      <c r="D236" s="2" t="s">
        <v>31</v>
      </c>
      <c r="E236" s="10" t="s">
        <v>145</v>
      </c>
      <c r="F236" s="10" t="s">
        <v>146</v>
      </c>
      <c r="G236" s="10" t="s">
        <v>147</v>
      </c>
      <c r="H236" s="3" t="n">
        <f>2</f>
        <v>2.0</v>
      </c>
      <c r="I236" s="2" t="s">
        <v>101</v>
      </c>
      <c r="J236" s="10" t="s">
        <v>101</v>
      </c>
      <c r="K236" s="10" t="s">
        <v>101</v>
      </c>
      <c r="L236" s="10" t="s">
        <v>101</v>
      </c>
      <c r="M236" s="3" t="str">
        <f>"－"</f>
        <v>－</v>
      </c>
    </row>
    <row r="237">
      <c r="A237" s="2" t="s">
        <v>157</v>
      </c>
      <c r="B237" s="10" t="s">
        <v>197</v>
      </c>
      <c r="C237" s="10" t="s">
        <v>198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173</f>
        <v>173.0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222</f>
        <v>222.0</v>
      </c>
    </row>
    <row r="238">
      <c r="A238" s="2" t="s">
        <v>157</v>
      </c>
      <c r="B238" s="10" t="s">
        <v>197</v>
      </c>
      <c r="C238" s="10" t="s">
        <v>198</v>
      </c>
      <c r="D238" s="2" t="s">
        <v>20</v>
      </c>
      <c r="E238" s="10" t="s">
        <v>78</v>
      </c>
      <c r="F238" s="10" t="s">
        <v>79</v>
      </c>
      <c r="G238" s="10" t="s">
        <v>80</v>
      </c>
      <c r="H238" s="3" t="n">
        <f>106</f>
        <v>106.0</v>
      </c>
      <c r="I238" s="2" t="s">
        <v>20</v>
      </c>
      <c r="J238" s="10" t="s">
        <v>145</v>
      </c>
      <c r="K238" s="10" t="s">
        <v>146</v>
      </c>
      <c r="L238" s="10" t="s">
        <v>147</v>
      </c>
      <c r="M238" s="3" t="n">
        <f>47</f>
        <v>47.0</v>
      </c>
    </row>
    <row r="239">
      <c r="A239" s="2" t="s">
        <v>157</v>
      </c>
      <c r="B239" s="10" t="s">
        <v>197</v>
      </c>
      <c r="C239" s="10" t="s">
        <v>198</v>
      </c>
      <c r="D239" s="2" t="s">
        <v>24</v>
      </c>
      <c r="E239" s="10" t="s">
        <v>28</v>
      </c>
      <c r="F239" s="10" t="s">
        <v>29</v>
      </c>
      <c r="G239" s="10" t="s">
        <v>30</v>
      </c>
      <c r="H239" s="3" t="n">
        <f>11</f>
        <v>11.0</v>
      </c>
      <c r="I239" s="2" t="s">
        <v>24</v>
      </c>
      <c r="J239" s="10" t="s">
        <v>28</v>
      </c>
      <c r="K239" s="10" t="s">
        <v>29</v>
      </c>
      <c r="L239" s="10" t="s">
        <v>30</v>
      </c>
      <c r="M239" s="3" t="n">
        <f>22</f>
        <v>22.0</v>
      </c>
    </row>
    <row r="240">
      <c r="A240" s="2" t="s">
        <v>157</v>
      </c>
      <c r="B240" s="10" t="s">
        <v>197</v>
      </c>
      <c r="C240" s="10" t="s">
        <v>198</v>
      </c>
      <c r="D240" s="2" t="s">
        <v>31</v>
      </c>
      <c r="E240" s="10" t="s">
        <v>145</v>
      </c>
      <c r="F240" s="10" t="s">
        <v>146</v>
      </c>
      <c r="G240" s="10" t="s">
        <v>147</v>
      </c>
      <c r="H240" s="3" t="n">
        <f>9</f>
        <v>9.0</v>
      </c>
      <c r="I240" s="2" t="s">
        <v>31</v>
      </c>
      <c r="J240" s="10" t="s">
        <v>70</v>
      </c>
      <c r="K240" s="10" t="s">
        <v>71</v>
      </c>
      <c r="L240" s="10" t="s">
        <v>72</v>
      </c>
      <c r="M240" s="3" t="n">
        <f>9</f>
        <v>9.0</v>
      </c>
    </row>
    <row r="241">
      <c r="A241" s="2" t="s">
        <v>157</v>
      </c>
      <c r="B241" s="10" t="s">
        <v>197</v>
      </c>
      <c r="C241" s="10" t="s">
        <v>198</v>
      </c>
      <c r="D241" s="2" t="s">
        <v>35</v>
      </c>
      <c r="E241" s="10" t="s">
        <v>21</v>
      </c>
      <c r="F241" s="10" t="s">
        <v>22</v>
      </c>
      <c r="G241" s="10" t="s">
        <v>23</v>
      </c>
      <c r="H241" s="3" t="n">
        <f>8</f>
        <v>8.0</v>
      </c>
      <c r="I241" s="2" t="s">
        <v>31</v>
      </c>
      <c r="J241" s="10" t="s">
        <v>74</v>
      </c>
      <c r="K241" s="10" t="s">
        <v>75</v>
      </c>
      <c r="L241" s="10" t="s">
        <v>76</v>
      </c>
      <c r="M241" s="3" t="n">
        <f>9</f>
        <v>9.0</v>
      </c>
    </row>
    <row r="242">
      <c r="A242" s="2" t="s">
        <v>157</v>
      </c>
      <c r="B242" s="10" t="s">
        <v>197</v>
      </c>
      <c r="C242" s="10" t="s">
        <v>198</v>
      </c>
      <c r="D242" s="2" t="s">
        <v>39</v>
      </c>
      <c r="E242" s="10" t="s">
        <v>70</v>
      </c>
      <c r="F242" s="10" t="s">
        <v>71</v>
      </c>
      <c r="G242" s="10" t="s">
        <v>72</v>
      </c>
      <c r="H242" s="3" t="n">
        <f>7</f>
        <v>7.0</v>
      </c>
      <c r="I242" s="2" t="s">
        <v>39</v>
      </c>
      <c r="J242" s="10" t="s">
        <v>43</v>
      </c>
      <c r="K242" s="10" t="s">
        <v>44</v>
      </c>
      <c r="L242" s="10" t="s">
        <v>45</v>
      </c>
      <c r="M242" s="3" t="n">
        <f>8</f>
        <v>8.0</v>
      </c>
    </row>
    <row r="243">
      <c r="A243" s="2" t="s">
        <v>157</v>
      </c>
      <c r="B243" s="10" t="s">
        <v>197</v>
      </c>
      <c r="C243" s="10" t="s">
        <v>198</v>
      </c>
      <c r="D243" s="2" t="s">
        <v>39</v>
      </c>
      <c r="E243" s="10" t="s">
        <v>43</v>
      </c>
      <c r="F243" s="10" t="s">
        <v>44</v>
      </c>
      <c r="G243" s="10" t="s">
        <v>45</v>
      </c>
      <c r="H243" s="3" t="n">
        <f>7</f>
        <v>7.0</v>
      </c>
      <c r="I243" s="2" t="s">
        <v>46</v>
      </c>
      <c r="J243" s="10" t="s">
        <v>102</v>
      </c>
      <c r="K243" s="10" t="s">
        <v>103</v>
      </c>
      <c r="L243" s="10" t="s">
        <v>104</v>
      </c>
      <c r="M243" s="3" t="n">
        <f>5</f>
        <v>5.0</v>
      </c>
    </row>
    <row r="244">
      <c r="A244" s="2" t="s">
        <v>157</v>
      </c>
      <c r="B244" s="10" t="s">
        <v>197</v>
      </c>
      <c r="C244" s="10" t="s">
        <v>198</v>
      </c>
      <c r="D244" s="2" t="s">
        <v>50</v>
      </c>
      <c r="E244" s="10" t="s">
        <v>138</v>
      </c>
      <c r="F244" s="10" t="s">
        <v>139</v>
      </c>
      <c r="G244" s="10" t="s">
        <v>140</v>
      </c>
      <c r="H244" s="3" t="n">
        <f>2</f>
        <v>2.0</v>
      </c>
      <c r="I244" s="2" t="s">
        <v>50</v>
      </c>
      <c r="J244" s="10" t="s">
        <v>25</v>
      </c>
      <c r="K244" s="10" t="s">
        <v>26</v>
      </c>
      <c r="L244" s="10" t="s">
        <v>27</v>
      </c>
      <c r="M244" s="3" t="n">
        <f>2</f>
        <v>2.0</v>
      </c>
    </row>
    <row r="245">
      <c r="A245" s="2" t="s">
        <v>157</v>
      </c>
      <c r="B245" s="10" t="s">
        <v>197</v>
      </c>
      <c r="C245" s="10" t="s">
        <v>198</v>
      </c>
      <c r="D245" s="2" t="s">
        <v>50</v>
      </c>
      <c r="E245" s="10" t="s">
        <v>74</v>
      </c>
      <c r="F245" s="10" t="s">
        <v>75</v>
      </c>
      <c r="G245" s="10" t="s">
        <v>76</v>
      </c>
      <c r="H245" s="3" t="n">
        <f>2</f>
        <v>2.0</v>
      </c>
      <c r="I245" s="2" t="s">
        <v>54</v>
      </c>
      <c r="J245" s="10" t="s">
        <v>117</v>
      </c>
      <c r="K245" s="10" t="s">
        <v>118</v>
      </c>
      <c r="L245" s="10" t="s">
        <v>119</v>
      </c>
      <c r="M245" s="3" t="n">
        <f>1</f>
        <v>1.0</v>
      </c>
    </row>
    <row r="246">
      <c r="A246" s="2" t="s">
        <v>157</v>
      </c>
      <c r="B246" s="10" t="s">
        <v>197</v>
      </c>
      <c r="C246" s="10" t="s">
        <v>198</v>
      </c>
      <c r="D246" s="2" t="s">
        <v>61</v>
      </c>
      <c r="E246" s="10" t="s">
        <v>102</v>
      </c>
      <c r="F246" s="10" t="s">
        <v>103</v>
      </c>
      <c r="G246" s="10" t="s">
        <v>104</v>
      </c>
      <c r="H246" s="3" t="n">
        <f>1</f>
        <v>1.0</v>
      </c>
      <c r="I246" s="2" t="s">
        <v>54</v>
      </c>
      <c r="J246" s="10" t="s">
        <v>95</v>
      </c>
      <c r="K246" s="10" t="s">
        <v>96</v>
      </c>
      <c r="L246" s="10" t="s">
        <v>97</v>
      </c>
      <c r="M246" s="3" t="n">
        <f>1</f>
        <v>1.0</v>
      </c>
    </row>
    <row r="247">
      <c r="A247" s="2" t="s">
        <v>157</v>
      </c>
      <c r="B247" s="10" t="s">
        <v>197</v>
      </c>
      <c r="C247" s="10" t="s">
        <v>198</v>
      </c>
      <c r="D247" s="2" t="s">
        <v>61</v>
      </c>
      <c r="E247" s="10" t="s">
        <v>111</v>
      </c>
      <c r="F247" s="10" t="s">
        <v>112</v>
      </c>
      <c r="G247" s="10" t="s">
        <v>113</v>
      </c>
      <c r="H247" s="3" t="n">
        <f>1</f>
        <v>1.0</v>
      </c>
      <c r="I247" s="2" t="s">
        <v>54</v>
      </c>
      <c r="J247" s="10" t="s">
        <v>105</v>
      </c>
      <c r="K247" s="10" t="s">
        <v>106</v>
      </c>
      <c r="L247" s="10" t="s">
        <v>107</v>
      </c>
      <c r="M247" s="3" t="n">
        <f>1</f>
        <v>1.0</v>
      </c>
    </row>
    <row r="248">
      <c r="A248" s="2" t="s">
        <v>157</v>
      </c>
      <c r="B248" s="10" t="s">
        <v>197</v>
      </c>
      <c r="C248" s="10" t="s">
        <v>198</v>
      </c>
      <c r="D248" s="2" t="s">
        <v>61</v>
      </c>
      <c r="E248" s="10" t="s">
        <v>36</v>
      </c>
      <c r="F248" s="10" t="s">
        <v>37</v>
      </c>
      <c r="G248" s="10" t="s">
        <v>38</v>
      </c>
      <c r="H248" s="3" t="n">
        <f>1</f>
        <v>1.0</v>
      </c>
      <c r="I248" s="2" t="s">
        <v>54</v>
      </c>
      <c r="J248" s="10" t="s">
        <v>132</v>
      </c>
      <c r="K248" s="10" t="s">
        <v>133</v>
      </c>
      <c r="L248" s="10" t="s">
        <v>134</v>
      </c>
      <c r="M248" s="3" t="n">
        <f>1</f>
        <v>1.0</v>
      </c>
    </row>
    <row r="249">
      <c r="A249" s="2" t="s">
        <v>157</v>
      </c>
      <c r="B249" s="10" t="s">
        <v>199</v>
      </c>
      <c r="C249" s="10" t="s">
        <v>200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26</f>
        <v>26.0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57</f>
        <v>57.0</v>
      </c>
    </row>
    <row r="250">
      <c r="A250" s="2" t="s">
        <v>157</v>
      </c>
      <c r="B250" s="10" t="s">
        <v>199</v>
      </c>
      <c r="C250" s="10" t="s">
        <v>200</v>
      </c>
      <c r="D250" s="2" t="s">
        <v>20</v>
      </c>
      <c r="E250" s="10" t="s">
        <v>90</v>
      </c>
      <c r="F250" s="10" t="s">
        <v>91</v>
      </c>
      <c r="G250" s="10" t="s">
        <v>92</v>
      </c>
      <c r="H250" s="3" t="n">
        <f>20</f>
        <v>20.0</v>
      </c>
      <c r="I250" s="2" t="s">
        <v>20</v>
      </c>
      <c r="J250" s="10" t="s">
        <v>21</v>
      </c>
      <c r="K250" s="10" t="s">
        <v>22</v>
      </c>
      <c r="L250" s="10" t="s">
        <v>23</v>
      </c>
      <c r="M250" s="3" t="n">
        <f>5</f>
        <v>5.0</v>
      </c>
    </row>
    <row r="251">
      <c r="A251" s="2" t="s">
        <v>157</v>
      </c>
      <c r="B251" s="10" t="s">
        <v>199</v>
      </c>
      <c r="C251" s="10" t="s">
        <v>200</v>
      </c>
      <c r="D251" s="2" t="s">
        <v>24</v>
      </c>
      <c r="E251" s="10" t="s">
        <v>55</v>
      </c>
      <c r="F251" s="10" t="s">
        <v>56</v>
      </c>
      <c r="G251" s="10" t="s">
        <v>57</v>
      </c>
      <c r="H251" s="3" t="n">
        <f>16</f>
        <v>16.0</v>
      </c>
      <c r="I251" s="2" t="s">
        <v>24</v>
      </c>
      <c r="J251" s="10" t="s">
        <v>28</v>
      </c>
      <c r="K251" s="10" t="s">
        <v>29</v>
      </c>
      <c r="L251" s="10" t="s">
        <v>30</v>
      </c>
      <c r="M251" s="3" t="n">
        <f>1</f>
        <v>1.0</v>
      </c>
    </row>
    <row r="252">
      <c r="A252" s="2" t="s">
        <v>157</v>
      </c>
      <c r="B252" s="10" t="s">
        <v>199</v>
      </c>
      <c r="C252" s="10" t="s">
        <v>200</v>
      </c>
      <c r="D252" s="2" t="s">
        <v>31</v>
      </c>
      <c r="E252" s="10" t="s">
        <v>28</v>
      </c>
      <c r="F252" s="10" t="s">
        <v>29</v>
      </c>
      <c r="G252" s="10" t="s">
        <v>30</v>
      </c>
      <c r="H252" s="3" t="n">
        <f>1</f>
        <v>1.0</v>
      </c>
      <c r="I252" s="2" t="s">
        <v>24</v>
      </c>
      <c r="J252" s="10" t="s">
        <v>43</v>
      </c>
      <c r="K252" s="10" t="s">
        <v>44</v>
      </c>
      <c r="L252" s="10" t="s">
        <v>45</v>
      </c>
      <c r="M252" s="3" t="n">
        <f>1</f>
        <v>1.0</v>
      </c>
    </row>
    <row r="253">
      <c r="A253" s="2" t="s">
        <v>157</v>
      </c>
      <c r="B253" s="10" t="s">
        <v>199</v>
      </c>
      <c r="C253" s="10" t="s">
        <v>200</v>
      </c>
      <c r="D253" s="2" t="s">
        <v>31</v>
      </c>
      <c r="E253" s="10" t="s">
        <v>145</v>
      </c>
      <c r="F253" s="10" t="s">
        <v>146</v>
      </c>
      <c r="G253" s="10" t="s">
        <v>147</v>
      </c>
      <c r="H253" s="3" t="n">
        <f>1</f>
        <v>1.0</v>
      </c>
      <c r="I253" s="2" t="s">
        <v>24</v>
      </c>
      <c r="J253" s="10" t="s">
        <v>145</v>
      </c>
      <c r="K253" s="10" t="s">
        <v>146</v>
      </c>
      <c r="L253" s="10" t="s">
        <v>147</v>
      </c>
      <c r="M253" s="3" t="n">
        <f>1</f>
        <v>1.0</v>
      </c>
    </row>
    <row r="254">
      <c r="A254" s="2" t="s">
        <v>157</v>
      </c>
      <c r="B254" s="10" t="s">
        <v>199</v>
      </c>
      <c r="C254" s="10" t="s">
        <v>200</v>
      </c>
      <c r="D254" s="2" t="s">
        <v>31</v>
      </c>
      <c r="E254" s="10" t="s">
        <v>74</v>
      </c>
      <c r="F254" s="10" t="s">
        <v>75</v>
      </c>
      <c r="G254" s="10" t="s">
        <v>76</v>
      </c>
      <c r="H254" s="3" t="n">
        <f>1</f>
        <v>1.0</v>
      </c>
      <c r="I254" s="2" t="s">
        <v>101</v>
      </c>
      <c r="J254" s="10" t="s">
        <v>101</v>
      </c>
      <c r="K254" s="10" t="s">
        <v>101</v>
      </c>
      <c r="L254" s="10" t="s">
        <v>101</v>
      </c>
      <c r="M254" s="3" t="str">
        <f>"－"</f>
        <v>－</v>
      </c>
    </row>
    <row r="255">
      <c r="A255" s="2" t="s">
        <v>157</v>
      </c>
      <c r="B255" s="10" t="s">
        <v>201</v>
      </c>
      <c r="C255" s="10" t="s">
        <v>202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71</f>
        <v>71.0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80</f>
        <v>80.0</v>
      </c>
    </row>
    <row r="256">
      <c r="A256" s="2" t="s">
        <v>157</v>
      </c>
      <c r="B256" s="10" t="s">
        <v>201</v>
      </c>
      <c r="C256" s="10" t="s">
        <v>202</v>
      </c>
      <c r="D256" s="2" t="s">
        <v>20</v>
      </c>
      <c r="E256" s="10" t="s">
        <v>25</v>
      </c>
      <c r="F256" s="10" t="s">
        <v>26</v>
      </c>
      <c r="G256" s="10" t="s">
        <v>27</v>
      </c>
      <c r="H256" s="3" t="n">
        <f>25</f>
        <v>25.0</v>
      </c>
      <c r="I256" s="2" t="s">
        <v>20</v>
      </c>
      <c r="J256" s="10" t="s">
        <v>47</v>
      </c>
      <c r="K256" s="10" t="s">
        <v>48</v>
      </c>
      <c r="L256" s="10" t="s">
        <v>49</v>
      </c>
      <c r="M256" s="3" t="n">
        <f>30</f>
        <v>30.0</v>
      </c>
    </row>
    <row r="257">
      <c r="A257" s="2" t="s">
        <v>157</v>
      </c>
      <c r="B257" s="10" t="s">
        <v>201</v>
      </c>
      <c r="C257" s="10" t="s">
        <v>202</v>
      </c>
      <c r="D257" s="2" t="s">
        <v>24</v>
      </c>
      <c r="E257" s="10" t="s">
        <v>55</v>
      </c>
      <c r="F257" s="10" t="s">
        <v>56</v>
      </c>
      <c r="G257" s="10" t="s">
        <v>57</v>
      </c>
      <c r="H257" s="3" t="n">
        <f>12</f>
        <v>12.0</v>
      </c>
      <c r="I257" s="2" t="s">
        <v>24</v>
      </c>
      <c r="J257" s="10" t="s">
        <v>70</v>
      </c>
      <c r="K257" s="10" t="s">
        <v>71</v>
      </c>
      <c r="L257" s="10" t="s">
        <v>72</v>
      </c>
      <c r="M257" s="3" t="n">
        <f>4</f>
        <v>4.0</v>
      </c>
    </row>
    <row r="258">
      <c r="A258" s="2" t="s">
        <v>157</v>
      </c>
      <c r="B258" s="10" t="s">
        <v>201</v>
      </c>
      <c r="C258" s="10" t="s">
        <v>202</v>
      </c>
      <c r="D258" s="2" t="s">
        <v>31</v>
      </c>
      <c r="E258" s="10" t="s">
        <v>28</v>
      </c>
      <c r="F258" s="10" t="s">
        <v>29</v>
      </c>
      <c r="G258" s="10" t="s">
        <v>30</v>
      </c>
      <c r="H258" s="3" t="n">
        <f>4</f>
        <v>4.0</v>
      </c>
      <c r="I258" s="2" t="s">
        <v>24</v>
      </c>
      <c r="J258" s="10" t="s">
        <v>28</v>
      </c>
      <c r="K258" s="10" t="s">
        <v>29</v>
      </c>
      <c r="L258" s="10" t="s">
        <v>30</v>
      </c>
      <c r="M258" s="3" t="n">
        <f>4</f>
        <v>4.0</v>
      </c>
    </row>
    <row r="259">
      <c r="A259" s="2" t="s">
        <v>157</v>
      </c>
      <c r="B259" s="10" t="s">
        <v>201</v>
      </c>
      <c r="C259" s="10" t="s">
        <v>202</v>
      </c>
      <c r="D259" s="2" t="s">
        <v>31</v>
      </c>
      <c r="E259" s="10" t="s">
        <v>90</v>
      </c>
      <c r="F259" s="10" t="s">
        <v>91</v>
      </c>
      <c r="G259" s="10" t="s">
        <v>92</v>
      </c>
      <c r="H259" s="3" t="n">
        <f>4</f>
        <v>4.0</v>
      </c>
      <c r="I259" s="2" t="s">
        <v>24</v>
      </c>
      <c r="J259" s="10" t="s">
        <v>74</v>
      </c>
      <c r="K259" s="10" t="s">
        <v>75</v>
      </c>
      <c r="L259" s="10" t="s">
        <v>76</v>
      </c>
      <c r="M259" s="3" t="n">
        <f>4</f>
        <v>4.0</v>
      </c>
    </row>
    <row r="260">
      <c r="A260" s="2" t="s">
        <v>157</v>
      </c>
      <c r="B260" s="10" t="s">
        <v>201</v>
      </c>
      <c r="C260" s="10" t="s">
        <v>202</v>
      </c>
      <c r="D260" s="2" t="s">
        <v>31</v>
      </c>
      <c r="E260" s="10" t="s">
        <v>74</v>
      </c>
      <c r="F260" s="10" t="s">
        <v>75</v>
      </c>
      <c r="G260" s="10" t="s">
        <v>76</v>
      </c>
      <c r="H260" s="3" t="n">
        <f>4</f>
        <v>4.0</v>
      </c>
      <c r="I260" s="2" t="s">
        <v>39</v>
      </c>
      <c r="J260" s="10" t="s">
        <v>43</v>
      </c>
      <c r="K260" s="10" t="s">
        <v>44</v>
      </c>
      <c r="L260" s="10" t="s">
        <v>45</v>
      </c>
      <c r="M260" s="3" t="n">
        <f>2</f>
        <v>2.0</v>
      </c>
    </row>
    <row r="261">
      <c r="A261" s="2" t="s">
        <v>157</v>
      </c>
      <c r="B261" s="10" t="s">
        <v>201</v>
      </c>
      <c r="C261" s="10" t="s">
        <v>202</v>
      </c>
      <c r="D261" s="2" t="s">
        <v>46</v>
      </c>
      <c r="E261" s="10" t="s">
        <v>36</v>
      </c>
      <c r="F261" s="10" t="s">
        <v>37</v>
      </c>
      <c r="G261" s="10" t="s">
        <v>38</v>
      </c>
      <c r="H261" s="3" t="n">
        <f>3</f>
        <v>3.0</v>
      </c>
      <c r="I261" s="2" t="s">
        <v>46</v>
      </c>
      <c r="J261" s="10" t="s">
        <v>120</v>
      </c>
      <c r="K261" s="10" t="s">
        <v>121</v>
      </c>
      <c r="L261" s="10" t="s">
        <v>122</v>
      </c>
      <c r="M261" s="3" t="n">
        <f>1</f>
        <v>1.0</v>
      </c>
    </row>
    <row r="262">
      <c r="A262" s="2" t="s">
        <v>157</v>
      </c>
      <c r="B262" s="10" t="s">
        <v>201</v>
      </c>
      <c r="C262" s="10" t="s">
        <v>202</v>
      </c>
      <c r="D262" s="2" t="s">
        <v>50</v>
      </c>
      <c r="E262" s="10" t="s">
        <v>43</v>
      </c>
      <c r="F262" s="10" t="s">
        <v>44</v>
      </c>
      <c r="G262" s="10" t="s">
        <v>45</v>
      </c>
      <c r="H262" s="3" t="n">
        <f>2</f>
        <v>2.0</v>
      </c>
      <c r="I262" s="2" t="s">
        <v>46</v>
      </c>
      <c r="J262" s="10" t="s">
        <v>21</v>
      </c>
      <c r="K262" s="10" t="s">
        <v>22</v>
      </c>
      <c r="L262" s="10" t="s">
        <v>23</v>
      </c>
      <c r="M262" s="3" t="n">
        <f>1</f>
        <v>1.0</v>
      </c>
    </row>
    <row r="263">
      <c r="A263" s="2" t="s">
        <v>157</v>
      </c>
      <c r="B263" s="10" t="s">
        <v>201</v>
      </c>
      <c r="C263" s="10" t="s">
        <v>202</v>
      </c>
      <c r="D263" s="2" t="s">
        <v>54</v>
      </c>
      <c r="E263" s="10" t="s">
        <v>95</v>
      </c>
      <c r="F263" s="10" t="s">
        <v>96</v>
      </c>
      <c r="G263" s="10" t="s">
        <v>97</v>
      </c>
      <c r="H263" s="3" t="n">
        <f>1</f>
        <v>1.0</v>
      </c>
      <c r="I263" s="2" t="s">
        <v>46</v>
      </c>
      <c r="J263" s="10" t="s">
        <v>145</v>
      </c>
      <c r="K263" s="10" t="s">
        <v>146</v>
      </c>
      <c r="L263" s="10" t="s">
        <v>147</v>
      </c>
      <c r="M263" s="3" t="n">
        <f>1</f>
        <v>1.0</v>
      </c>
    </row>
    <row r="264">
      <c r="A264" s="2" t="s">
        <v>157</v>
      </c>
      <c r="B264" s="10" t="s">
        <v>201</v>
      </c>
      <c r="C264" s="10" t="s">
        <v>202</v>
      </c>
      <c r="D264" s="2" t="s">
        <v>54</v>
      </c>
      <c r="E264" s="10" t="s">
        <v>145</v>
      </c>
      <c r="F264" s="10" t="s">
        <v>146</v>
      </c>
      <c r="G264" s="10" t="s">
        <v>147</v>
      </c>
      <c r="H264" s="3" t="n">
        <f>1</f>
        <v>1.0</v>
      </c>
      <c r="I264" s="2" t="s">
        <v>101</v>
      </c>
      <c r="J264" s="10" t="s">
        <v>101</v>
      </c>
      <c r="K264" s="10" t="s">
        <v>101</v>
      </c>
      <c r="L264" s="10" t="s">
        <v>101</v>
      </c>
      <c r="M264" s="3" t="str">
        <f>"－"</f>
        <v>－</v>
      </c>
    </row>
    <row r="265">
      <c r="A265" s="2" t="s">
        <v>157</v>
      </c>
      <c r="B265" s="10" t="s">
        <v>203</v>
      </c>
      <c r="C265" s="10" t="s">
        <v>204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37</f>
        <v>37.0</v>
      </c>
      <c r="I265" s="2" t="s">
        <v>16</v>
      </c>
      <c r="J265" s="10" t="s">
        <v>17</v>
      </c>
      <c r="K265" s="10" t="s">
        <v>18</v>
      </c>
      <c r="L265" s="10" t="s">
        <v>19</v>
      </c>
      <c r="M265" s="3" t="n">
        <f>68</f>
        <v>68.0</v>
      </c>
    </row>
    <row r="266">
      <c r="A266" s="2" t="s">
        <v>157</v>
      </c>
      <c r="B266" s="10" t="s">
        <v>203</v>
      </c>
      <c r="C266" s="10" t="s">
        <v>204</v>
      </c>
      <c r="D266" s="2" t="s">
        <v>20</v>
      </c>
      <c r="E266" s="10" t="s">
        <v>90</v>
      </c>
      <c r="F266" s="10" t="s">
        <v>91</v>
      </c>
      <c r="G266" s="10" t="s">
        <v>92</v>
      </c>
      <c r="H266" s="3" t="n">
        <f>13</f>
        <v>13.0</v>
      </c>
      <c r="I266" s="2" t="s">
        <v>20</v>
      </c>
      <c r="J266" s="10" t="s">
        <v>145</v>
      </c>
      <c r="K266" s="10" t="s">
        <v>146</v>
      </c>
      <c r="L266" s="10" t="s">
        <v>147</v>
      </c>
      <c r="M266" s="3" t="n">
        <f>3</f>
        <v>3.0</v>
      </c>
    </row>
    <row r="267">
      <c r="A267" s="2" t="s">
        <v>157</v>
      </c>
      <c r="B267" s="10" t="s">
        <v>203</v>
      </c>
      <c r="C267" s="10" t="s">
        <v>204</v>
      </c>
      <c r="D267" s="2" t="s">
        <v>24</v>
      </c>
      <c r="E267" s="10" t="s">
        <v>55</v>
      </c>
      <c r="F267" s="10" t="s">
        <v>56</v>
      </c>
      <c r="G267" s="10" t="s">
        <v>57</v>
      </c>
      <c r="H267" s="3" t="n">
        <f>12</f>
        <v>12.0</v>
      </c>
      <c r="I267" s="2" t="s">
        <v>24</v>
      </c>
      <c r="J267" s="10" t="s">
        <v>43</v>
      </c>
      <c r="K267" s="10" t="s">
        <v>44</v>
      </c>
      <c r="L267" s="10" t="s">
        <v>45</v>
      </c>
      <c r="M267" s="3" t="n">
        <f>2</f>
        <v>2.0</v>
      </c>
    </row>
    <row r="268">
      <c r="A268" s="2" t="s">
        <v>157</v>
      </c>
      <c r="B268" s="10" t="s">
        <v>203</v>
      </c>
      <c r="C268" s="10" t="s">
        <v>204</v>
      </c>
      <c r="D268" s="2" t="s">
        <v>31</v>
      </c>
      <c r="E268" s="10" t="s">
        <v>135</v>
      </c>
      <c r="F268" s="10" t="s">
        <v>136</v>
      </c>
      <c r="G268" s="10" t="s">
        <v>137</v>
      </c>
      <c r="H268" s="3" t="n">
        <f>4</f>
        <v>4.0</v>
      </c>
      <c r="I268" s="2" t="s">
        <v>31</v>
      </c>
      <c r="J268" s="10" t="s">
        <v>28</v>
      </c>
      <c r="K268" s="10" t="s">
        <v>29</v>
      </c>
      <c r="L268" s="10" t="s">
        <v>30</v>
      </c>
      <c r="M268" s="3" t="n">
        <f>1</f>
        <v>1.0</v>
      </c>
    </row>
    <row r="269">
      <c r="A269" s="2" t="s">
        <v>157</v>
      </c>
      <c r="B269" s="10" t="s">
        <v>203</v>
      </c>
      <c r="C269" s="10" t="s">
        <v>204</v>
      </c>
      <c r="D269" s="2" t="s">
        <v>35</v>
      </c>
      <c r="E269" s="10" t="s">
        <v>145</v>
      </c>
      <c r="F269" s="10" t="s">
        <v>146</v>
      </c>
      <c r="G269" s="10" t="s">
        <v>147</v>
      </c>
      <c r="H269" s="3" t="n">
        <f>3</f>
        <v>3.0</v>
      </c>
      <c r="I269" s="2" t="s">
        <v>31</v>
      </c>
      <c r="J269" s="10" t="s">
        <v>74</v>
      </c>
      <c r="K269" s="10" t="s">
        <v>75</v>
      </c>
      <c r="L269" s="10" t="s">
        <v>76</v>
      </c>
      <c r="M269" s="3" t="n">
        <f>1</f>
        <v>1.0</v>
      </c>
    </row>
    <row r="270">
      <c r="A270" s="2" t="s">
        <v>157</v>
      </c>
      <c r="B270" s="10" t="s">
        <v>203</v>
      </c>
      <c r="C270" s="10" t="s">
        <v>204</v>
      </c>
      <c r="D270" s="2" t="s">
        <v>39</v>
      </c>
      <c r="E270" s="10" t="s">
        <v>70</v>
      </c>
      <c r="F270" s="10" t="s">
        <v>71</v>
      </c>
      <c r="G270" s="10" t="s">
        <v>72</v>
      </c>
      <c r="H270" s="3" t="n">
        <f>2</f>
        <v>2.0</v>
      </c>
      <c r="I270" s="2" t="s">
        <v>101</v>
      </c>
      <c r="J270" s="10" t="s">
        <v>101</v>
      </c>
      <c r="K270" s="10" t="s">
        <v>101</v>
      </c>
      <c r="L270" s="10" t="s">
        <v>101</v>
      </c>
      <c r="M270" s="3" t="str">
        <f>"－"</f>
        <v>－</v>
      </c>
    </row>
    <row r="271">
      <c r="A271" s="2" t="s">
        <v>157</v>
      </c>
      <c r="B271" s="10" t="s">
        <v>203</v>
      </c>
      <c r="C271" s="10" t="s">
        <v>204</v>
      </c>
      <c r="D271" s="2" t="s">
        <v>46</v>
      </c>
      <c r="E271" s="10" t="s">
        <v>28</v>
      </c>
      <c r="F271" s="10" t="s">
        <v>29</v>
      </c>
      <c r="G271" s="10" t="s">
        <v>30</v>
      </c>
      <c r="H271" s="3" t="n">
        <f>1</f>
        <v>1.0</v>
      </c>
      <c r="I271" s="2" t="s">
        <v>101</v>
      </c>
      <c r="J271" s="10" t="s">
        <v>101</v>
      </c>
      <c r="K271" s="10" t="s">
        <v>101</v>
      </c>
      <c r="L271" s="10" t="s">
        <v>101</v>
      </c>
      <c r="M271" s="3" t="str">
        <f>"－"</f>
        <v>－</v>
      </c>
    </row>
    <row r="272">
      <c r="A272" s="2" t="s">
        <v>157</v>
      </c>
      <c r="B272" s="10" t="s">
        <v>203</v>
      </c>
      <c r="C272" s="10" t="s">
        <v>204</v>
      </c>
      <c r="D272" s="2" t="s">
        <v>46</v>
      </c>
      <c r="E272" s="10" t="s">
        <v>21</v>
      </c>
      <c r="F272" s="10" t="s">
        <v>22</v>
      </c>
      <c r="G272" s="10" t="s">
        <v>23</v>
      </c>
      <c r="H272" s="3" t="n">
        <f>1</f>
        <v>1.0</v>
      </c>
      <c r="I272" s="2" t="s">
        <v>101</v>
      </c>
      <c r="J272" s="10" t="s">
        <v>101</v>
      </c>
      <c r="K272" s="10" t="s">
        <v>101</v>
      </c>
      <c r="L272" s="10" t="s">
        <v>101</v>
      </c>
      <c r="M272" s="3" t="str">
        <f>"－"</f>
        <v>－</v>
      </c>
    </row>
    <row r="273">
      <c r="A273" s="2" t="s">
        <v>157</v>
      </c>
      <c r="B273" s="10" t="s">
        <v>203</v>
      </c>
      <c r="C273" s="10" t="s">
        <v>204</v>
      </c>
      <c r="D273" s="2" t="s">
        <v>46</v>
      </c>
      <c r="E273" s="10" t="s">
        <v>43</v>
      </c>
      <c r="F273" s="10" t="s">
        <v>44</v>
      </c>
      <c r="G273" s="10" t="s">
        <v>45</v>
      </c>
      <c r="H273" s="3" t="n">
        <f>1</f>
        <v>1.0</v>
      </c>
      <c r="I273" s="2" t="s">
        <v>101</v>
      </c>
      <c r="J273" s="10" t="s">
        <v>101</v>
      </c>
      <c r="K273" s="10" t="s">
        <v>101</v>
      </c>
      <c r="L273" s="10" t="s">
        <v>101</v>
      </c>
      <c r="M273" s="3" t="str">
        <f>"－"</f>
        <v>－</v>
      </c>
    </row>
    <row r="274">
      <c r="A274" s="2" t="s">
        <v>157</v>
      </c>
      <c r="B274" s="10" t="s">
        <v>203</v>
      </c>
      <c r="C274" s="10" t="s">
        <v>204</v>
      </c>
      <c r="D274" s="2" t="s">
        <v>46</v>
      </c>
      <c r="E274" s="10" t="s">
        <v>74</v>
      </c>
      <c r="F274" s="10" t="s">
        <v>75</v>
      </c>
      <c r="G274" s="10" t="s">
        <v>76</v>
      </c>
      <c r="H274" s="3" t="n">
        <f>1</f>
        <v>1.0</v>
      </c>
      <c r="I274" s="2" t="s">
        <v>101</v>
      </c>
      <c r="J274" s="10" t="s">
        <v>101</v>
      </c>
      <c r="K274" s="10" t="s">
        <v>101</v>
      </c>
      <c r="L274" s="10" t="s">
        <v>101</v>
      </c>
      <c r="M274" s="3" t="str">
        <f>"－"</f>
        <v>－</v>
      </c>
    </row>
    <row r="275">
      <c r="A275" s="2" t="s">
        <v>157</v>
      </c>
      <c r="B275" s="10" t="s">
        <v>205</v>
      </c>
      <c r="C275" s="10" t="s">
        <v>206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1111</f>
        <v>1111.0</v>
      </c>
      <c r="I275" s="2" t="s">
        <v>16</v>
      </c>
      <c r="J275" s="10" t="s">
        <v>28</v>
      </c>
      <c r="K275" s="10" t="s">
        <v>29</v>
      </c>
      <c r="L275" s="10" t="s">
        <v>30</v>
      </c>
      <c r="M275" s="3" t="n">
        <f>933</f>
        <v>933.0</v>
      </c>
    </row>
    <row r="276">
      <c r="A276" s="2" t="s">
        <v>157</v>
      </c>
      <c r="B276" s="10" t="s">
        <v>205</v>
      </c>
      <c r="C276" s="10" t="s">
        <v>206</v>
      </c>
      <c r="D276" s="2" t="s">
        <v>20</v>
      </c>
      <c r="E276" s="10" t="s">
        <v>145</v>
      </c>
      <c r="F276" s="10" t="s">
        <v>146</v>
      </c>
      <c r="G276" s="10" t="s">
        <v>147</v>
      </c>
      <c r="H276" s="3" t="n">
        <f>48</f>
        <v>48.0</v>
      </c>
      <c r="I276" s="2" t="s">
        <v>20</v>
      </c>
      <c r="J276" s="10" t="s">
        <v>55</v>
      </c>
      <c r="K276" s="10" t="s">
        <v>56</v>
      </c>
      <c r="L276" s="10" t="s">
        <v>57</v>
      </c>
      <c r="M276" s="3" t="n">
        <f>120</f>
        <v>120.0</v>
      </c>
    </row>
    <row r="277">
      <c r="A277" s="2" t="s">
        <v>157</v>
      </c>
      <c r="B277" s="10" t="s">
        <v>205</v>
      </c>
      <c r="C277" s="10" t="s">
        <v>206</v>
      </c>
      <c r="D277" s="2" t="s">
        <v>24</v>
      </c>
      <c r="E277" s="10" t="s">
        <v>47</v>
      </c>
      <c r="F277" s="10" t="s">
        <v>48</v>
      </c>
      <c r="G277" s="10" t="s">
        <v>49</v>
      </c>
      <c r="H277" s="3" t="n">
        <f>20</f>
        <v>20.0</v>
      </c>
      <c r="I277" s="2" t="s">
        <v>24</v>
      </c>
      <c r="J277" s="10" t="s">
        <v>62</v>
      </c>
      <c r="K277" s="10" t="s">
        <v>63</v>
      </c>
      <c r="L277" s="10" t="s">
        <v>64</v>
      </c>
      <c r="M277" s="3" t="n">
        <f>87</f>
        <v>87.0</v>
      </c>
    </row>
    <row r="278">
      <c r="A278" s="2" t="s">
        <v>157</v>
      </c>
      <c r="B278" s="10" t="s">
        <v>205</v>
      </c>
      <c r="C278" s="10" t="s">
        <v>206</v>
      </c>
      <c r="D278" s="2" t="s">
        <v>31</v>
      </c>
      <c r="E278" s="10" t="s">
        <v>90</v>
      </c>
      <c r="F278" s="10" t="s">
        <v>91</v>
      </c>
      <c r="G278" s="10" t="s">
        <v>92</v>
      </c>
      <c r="H278" s="3" t="n">
        <f>16</f>
        <v>16.0</v>
      </c>
      <c r="I278" s="2" t="s">
        <v>31</v>
      </c>
      <c r="J278" s="10" t="s">
        <v>17</v>
      </c>
      <c r="K278" s="10" t="s">
        <v>18</v>
      </c>
      <c r="L278" s="10" t="s">
        <v>19</v>
      </c>
      <c r="M278" s="3" t="n">
        <f>84</f>
        <v>84.0</v>
      </c>
    </row>
    <row r="279">
      <c r="A279" s="2" t="s">
        <v>157</v>
      </c>
      <c r="B279" s="10" t="s">
        <v>205</v>
      </c>
      <c r="C279" s="10" t="s">
        <v>206</v>
      </c>
      <c r="D279" s="2" t="s">
        <v>35</v>
      </c>
      <c r="E279" s="10" t="s">
        <v>36</v>
      </c>
      <c r="F279" s="10" t="s">
        <v>37</v>
      </c>
      <c r="G279" s="10" t="s">
        <v>38</v>
      </c>
      <c r="H279" s="3" t="n">
        <f>14</f>
        <v>14.0</v>
      </c>
      <c r="I279" s="2" t="s">
        <v>35</v>
      </c>
      <c r="J279" s="10" t="s">
        <v>145</v>
      </c>
      <c r="K279" s="10" t="s">
        <v>146</v>
      </c>
      <c r="L279" s="10" t="s">
        <v>147</v>
      </c>
      <c r="M279" s="3" t="n">
        <f>5</f>
        <v>5.0</v>
      </c>
    </row>
    <row r="280">
      <c r="A280" s="2" t="s">
        <v>157</v>
      </c>
      <c r="B280" s="10" t="s">
        <v>205</v>
      </c>
      <c r="C280" s="10" t="s">
        <v>206</v>
      </c>
      <c r="D280" s="2" t="s">
        <v>39</v>
      </c>
      <c r="E280" s="10" t="s">
        <v>28</v>
      </c>
      <c r="F280" s="10" t="s">
        <v>29</v>
      </c>
      <c r="G280" s="10" t="s">
        <v>30</v>
      </c>
      <c r="H280" s="3" t="n">
        <f>12</f>
        <v>12.0</v>
      </c>
      <c r="I280" s="2" t="s">
        <v>39</v>
      </c>
      <c r="J280" s="10" t="s">
        <v>43</v>
      </c>
      <c r="K280" s="10" t="s">
        <v>44</v>
      </c>
      <c r="L280" s="10" t="s">
        <v>45</v>
      </c>
      <c r="M280" s="3" t="n">
        <f>4</f>
        <v>4.0</v>
      </c>
    </row>
    <row r="281">
      <c r="A281" s="2" t="s">
        <v>157</v>
      </c>
      <c r="B281" s="10" t="s">
        <v>205</v>
      </c>
      <c r="C281" s="10" t="s">
        <v>206</v>
      </c>
      <c r="D281" s="2" t="s">
        <v>46</v>
      </c>
      <c r="E281" s="10" t="s">
        <v>123</v>
      </c>
      <c r="F281" s="10" t="s">
        <v>124</v>
      </c>
      <c r="G281" s="10" t="s">
        <v>125</v>
      </c>
      <c r="H281" s="3" t="n">
        <f>9</f>
        <v>9.0</v>
      </c>
      <c r="I281" s="2" t="s">
        <v>46</v>
      </c>
      <c r="J281" s="10" t="s">
        <v>25</v>
      </c>
      <c r="K281" s="10" t="s">
        <v>26</v>
      </c>
      <c r="L281" s="10" t="s">
        <v>27</v>
      </c>
      <c r="M281" s="3" t="n">
        <f>2</f>
        <v>2.0</v>
      </c>
    </row>
    <row r="282">
      <c r="A282" s="2" t="s">
        <v>157</v>
      </c>
      <c r="B282" s="10" t="s">
        <v>205</v>
      </c>
      <c r="C282" s="10" t="s">
        <v>206</v>
      </c>
      <c r="D282" s="2" t="s">
        <v>50</v>
      </c>
      <c r="E282" s="10" t="s">
        <v>43</v>
      </c>
      <c r="F282" s="10" t="s">
        <v>44</v>
      </c>
      <c r="G282" s="10" t="s">
        <v>45</v>
      </c>
      <c r="H282" s="3" t="n">
        <f>4</f>
        <v>4.0</v>
      </c>
      <c r="I282" s="2" t="s">
        <v>50</v>
      </c>
      <c r="J282" s="10" t="s">
        <v>70</v>
      </c>
      <c r="K282" s="10" t="s">
        <v>71</v>
      </c>
      <c r="L282" s="10" t="s">
        <v>72</v>
      </c>
      <c r="M282" s="3" t="n">
        <f>1</f>
        <v>1.0</v>
      </c>
    </row>
    <row r="283">
      <c r="A283" s="2" t="s">
        <v>157</v>
      </c>
      <c r="B283" s="10" t="s">
        <v>205</v>
      </c>
      <c r="C283" s="10" t="s">
        <v>206</v>
      </c>
      <c r="D283" s="2" t="s">
        <v>54</v>
      </c>
      <c r="E283" s="10" t="s">
        <v>21</v>
      </c>
      <c r="F283" s="10" t="s">
        <v>22</v>
      </c>
      <c r="G283" s="10" t="s">
        <v>23</v>
      </c>
      <c r="H283" s="3" t="n">
        <f>1</f>
        <v>1.0</v>
      </c>
      <c r="I283" s="2" t="s">
        <v>50</v>
      </c>
      <c r="J283" s="10" t="s">
        <v>21</v>
      </c>
      <c r="K283" s="10" t="s">
        <v>22</v>
      </c>
      <c r="L283" s="10" t="s">
        <v>23</v>
      </c>
      <c r="M283" s="3" t="n">
        <f>1</f>
        <v>1.0</v>
      </c>
    </row>
    <row r="284">
      <c r="A284" s="2" t="s">
        <v>157</v>
      </c>
      <c r="B284" s="10" t="s">
        <v>205</v>
      </c>
      <c r="C284" s="10" t="s">
        <v>206</v>
      </c>
      <c r="D284" s="2" t="s">
        <v>54</v>
      </c>
      <c r="E284" s="10" t="s">
        <v>95</v>
      </c>
      <c r="F284" s="10" t="s">
        <v>96</v>
      </c>
      <c r="G284" s="10" t="s">
        <v>97</v>
      </c>
      <c r="H284" s="3" t="n">
        <f>1</f>
        <v>1.0</v>
      </c>
      <c r="I284" s="2" t="s">
        <v>50</v>
      </c>
      <c r="J284" s="10" t="s">
        <v>74</v>
      </c>
      <c r="K284" s="10" t="s">
        <v>75</v>
      </c>
      <c r="L284" s="10" t="s">
        <v>76</v>
      </c>
      <c r="M284" s="3" t="n">
        <f>1</f>
        <v>1.0</v>
      </c>
    </row>
    <row r="285">
      <c r="A285" s="2" t="s">
        <v>157</v>
      </c>
      <c r="B285" s="10" t="s">
        <v>205</v>
      </c>
      <c r="C285" s="10" t="s">
        <v>206</v>
      </c>
      <c r="D285" s="2" t="s">
        <v>54</v>
      </c>
      <c r="E285" s="10" t="s">
        <v>74</v>
      </c>
      <c r="F285" s="10" t="s">
        <v>75</v>
      </c>
      <c r="G285" s="10" t="s">
        <v>76</v>
      </c>
      <c r="H285" s="3" t="n">
        <f>1</f>
        <v>1.0</v>
      </c>
      <c r="I285" s="2" t="s">
        <v>101</v>
      </c>
      <c r="J285" s="10" t="s">
        <v>101</v>
      </c>
      <c r="K285" s="10" t="s">
        <v>101</v>
      </c>
      <c r="L285" s="10" t="s">
        <v>101</v>
      </c>
      <c r="M285" s="3" t="str">
        <f>"－"</f>
        <v>－</v>
      </c>
    </row>
    <row r="286">
      <c r="A286" s="2" t="s">
        <v>157</v>
      </c>
      <c r="B286" s="10" t="s">
        <v>205</v>
      </c>
      <c r="C286" s="10" t="s">
        <v>206</v>
      </c>
      <c r="D286" s="2" t="s">
        <v>54</v>
      </c>
      <c r="E286" s="10" t="s">
        <v>132</v>
      </c>
      <c r="F286" s="10" t="s">
        <v>133</v>
      </c>
      <c r="G286" s="10" t="s">
        <v>134</v>
      </c>
      <c r="H286" s="3" t="n">
        <f>1</f>
        <v>1.0</v>
      </c>
      <c r="I286" s="2" t="s">
        <v>101</v>
      </c>
      <c r="J286" s="10" t="s">
        <v>101</v>
      </c>
      <c r="K286" s="10" t="s">
        <v>101</v>
      </c>
      <c r="L286" s="10" t="s">
        <v>101</v>
      </c>
      <c r="M286" s="3" t="str">
        <f>"－"</f>
        <v>－</v>
      </c>
    </row>
    <row r="287">
      <c r="A287" s="2" t="s">
        <v>157</v>
      </c>
      <c r="B287" s="10" t="s">
        <v>207</v>
      </c>
      <c r="C287" s="10" t="s">
        <v>208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5</f>
        <v>5.0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9</f>
        <v>9.0</v>
      </c>
    </row>
    <row r="288">
      <c r="A288" s="2" t="s">
        <v>157</v>
      </c>
      <c r="B288" s="10" t="s">
        <v>207</v>
      </c>
      <c r="C288" s="10" t="s">
        <v>208</v>
      </c>
      <c r="D288" s="2" t="s">
        <v>20</v>
      </c>
      <c r="E288" s="10" t="s">
        <v>28</v>
      </c>
      <c r="F288" s="10" t="s">
        <v>29</v>
      </c>
      <c r="G288" s="10" t="s">
        <v>30</v>
      </c>
      <c r="H288" s="3" t="n">
        <f>2</f>
        <v>2.0</v>
      </c>
      <c r="I288" s="2" t="s">
        <v>20</v>
      </c>
      <c r="J288" s="10" t="s">
        <v>28</v>
      </c>
      <c r="K288" s="10" t="s">
        <v>29</v>
      </c>
      <c r="L288" s="10" t="s">
        <v>30</v>
      </c>
      <c r="M288" s="3" t="n">
        <f>1</f>
        <v>1.0</v>
      </c>
    </row>
    <row r="289">
      <c r="A289" s="2" t="s">
        <v>157</v>
      </c>
      <c r="B289" s="10" t="s">
        <v>207</v>
      </c>
      <c r="C289" s="10" t="s">
        <v>208</v>
      </c>
      <c r="D289" s="2" t="s">
        <v>24</v>
      </c>
      <c r="E289" s="10" t="s">
        <v>70</v>
      </c>
      <c r="F289" s="10" t="s">
        <v>71</v>
      </c>
      <c r="G289" s="10" t="s">
        <v>72</v>
      </c>
      <c r="H289" s="3" t="n">
        <f>1</f>
        <v>1.0</v>
      </c>
      <c r="I289" s="2" t="s">
        <v>101</v>
      </c>
      <c r="J289" s="10" t="s">
        <v>101</v>
      </c>
      <c r="K289" s="10" t="s">
        <v>101</v>
      </c>
      <c r="L289" s="10" t="s">
        <v>101</v>
      </c>
      <c r="M289" s="3" t="str">
        <f>"－"</f>
        <v>－</v>
      </c>
    </row>
    <row r="290">
      <c r="A290" s="2" t="s">
        <v>157</v>
      </c>
      <c r="B290" s="10" t="s">
        <v>207</v>
      </c>
      <c r="C290" s="10" t="s">
        <v>208</v>
      </c>
      <c r="D290" s="2" t="s">
        <v>24</v>
      </c>
      <c r="E290" s="10" t="s">
        <v>43</v>
      </c>
      <c r="F290" s="10" t="s">
        <v>44</v>
      </c>
      <c r="G290" s="10" t="s">
        <v>45</v>
      </c>
      <c r="H290" s="3" t="n">
        <f>1</f>
        <v>1.0</v>
      </c>
      <c r="I290" s="2" t="s">
        <v>101</v>
      </c>
      <c r="J290" s="10" t="s">
        <v>101</v>
      </c>
      <c r="K290" s="10" t="s">
        <v>101</v>
      </c>
      <c r="L290" s="10" t="s">
        <v>101</v>
      </c>
      <c r="M290" s="3" t="str">
        <f>"－"</f>
        <v>－</v>
      </c>
    </row>
    <row r="291">
      <c r="A291" s="2" t="s">
        <v>157</v>
      </c>
      <c r="B291" s="10" t="s">
        <v>207</v>
      </c>
      <c r="C291" s="10" t="s">
        <v>208</v>
      </c>
      <c r="D291" s="2" t="s">
        <v>24</v>
      </c>
      <c r="E291" s="10" t="s">
        <v>145</v>
      </c>
      <c r="F291" s="10" t="s">
        <v>146</v>
      </c>
      <c r="G291" s="10" t="s">
        <v>147</v>
      </c>
      <c r="H291" s="3" t="n">
        <f>1</f>
        <v>1.0</v>
      </c>
      <c r="I291" s="2" t="s">
        <v>101</v>
      </c>
      <c r="J291" s="10" t="s">
        <v>101</v>
      </c>
      <c r="K291" s="10" t="s">
        <v>101</v>
      </c>
      <c r="L291" s="10" t="s">
        <v>101</v>
      </c>
      <c r="M291" s="3" t="str">
        <f>"－"</f>
        <v>－</v>
      </c>
    </row>
    <row r="292">
      <c r="A292" s="2" t="s">
        <v>209</v>
      </c>
      <c r="B292" s="10" t="s">
        <v>210</v>
      </c>
      <c r="C292" s="10" t="s">
        <v>211</v>
      </c>
      <c r="D292" s="2" t="s">
        <v>16</v>
      </c>
      <c r="E292" s="10" t="s">
        <v>135</v>
      </c>
      <c r="F292" s="10" t="s">
        <v>136</v>
      </c>
      <c r="G292" s="10" t="s">
        <v>137</v>
      </c>
      <c r="H292" s="3" t="n">
        <f>100</f>
        <v>100.0</v>
      </c>
      <c r="I292" s="2" t="s">
        <v>16</v>
      </c>
      <c r="J292" s="10" t="s">
        <v>17</v>
      </c>
      <c r="K292" s="10" t="s">
        <v>18</v>
      </c>
      <c r="L292" s="10" t="s">
        <v>19</v>
      </c>
      <c r="M292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