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<sst xmlns="http://schemas.openxmlformats.org/spreadsheetml/2006/main" count="5075" uniqueCount="238">
  <si>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</si>
  <si>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</si>
  <si>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</si>
  <si>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</si>
  <si>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</si>
  <si>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</si>
  <si>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</si>
  <si>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</si>
  <si>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</si>
  <si>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</si>
  <si>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</si>
  <si>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</si>
  <si>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20220106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</si>
  <si>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</si>
  <si>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</si>
  <si>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</si>
  <si>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</si>
  <si>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</si>
  <si>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</si>
  <si>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</si>
  <si>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</si>
  <si>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</si>
  <si>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</si>
  <si>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</si>
  <si>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</si>
  <si>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</si>
  <si>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</si>
  <si>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</si>
  <si>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</si>
  <si>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</si>
  <si>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</si>
  <si>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</si>
  <si>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</si>
  <si>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</si>
  <si>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</si>
  <si>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</si>
  <si>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</si>
  <si>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</si>
  <si>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</si>
  <si>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6</t>
  </si>
  <si>
    <t>12800</t>
  </si>
  <si>
    <t>モルガンＭＵＦＧ証券</t>
  </si>
  <si>
    <t>Morgan Stanley MUFG Securities</t>
  </si>
  <si>
    <t>12057</t>
  </si>
  <si>
    <t>楽天証券</t>
  </si>
  <si>
    <t>Rakuten Securities</t>
  </si>
  <si>
    <t>7</t>
  </si>
  <si>
    <t>11635</t>
  </si>
  <si>
    <t>クレディ・スイス証券</t>
  </si>
  <si>
    <t>Credit Suisse Securities(Japan)</t>
  </si>
  <si>
    <t>13004</t>
  </si>
  <si>
    <t>サスケハナ・ホンコン</t>
  </si>
  <si>
    <t>Susquehanna Hong Kong</t>
  </si>
  <si>
    <t>8</t>
  </si>
  <si>
    <t>9</t>
  </si>
  <si>
    <t>10</t>
  </si>
  <si>
    <t>12792</t>
  </si>
  <si>
    <t>ビーオブエー証券</t>
  </si>
  <si>
    <t>BofA Securities Japan</t>
  </si>
  <si>
    <t>11696</t>
  </si>
  <si>
    <t>みずほ証券</t>
  </si>
  <si>
    <t>Mizuho Securities</t>
  </si>
  <si>
    <t>11</t>
  </si>
  <si>
    <t>12336</t>
  </si>
  <si>
    <t>日産証券</t>
  </si>
  <si>
    <t>Nissan Securities</t>
  </si>
  <si>
    <t>12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</si>
  <si>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</si>
  <si>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</si>
  <si>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</si>
  <si>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</si>
  <si>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</si>
  <si>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</si>
  <si>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13</t>
  </si>
  <si>
    <t>11560</t>
  </si>
  <si>
    <t>ゴールドマン証券</t>
  </si>
  <si>
    <t>Goldman Sachs Japan</t>
  </si>
  <si>
    <t>11060</t>
  </si>
  <si>
    <t>ａｕカブコム証券</t>
  </si>
  <si>
    <t>au Kabucom Securities</t>
  </si>
  <si>
    <t>14</t>
  </si>
  <si>
    <t>12560</t>
  </si>
  <si>
    <t>松井証券</t>
  </si>
  <si>
    <t>MATSUI SECURITIES</t>
  </si>
  <si>
    <t>15</t>
  </si>
  <si>
    <t>12176</t>
  </si>
  <si>
    <t>ドイツ証券</t>
  </si>
  <si>
    <t>Deutsche Securities</t>
  </si>
  <si>
    <t>16</t>
  </si>
  <si>
    <t>17</t>
  </si>
  <si>
    <t>11520</t>
  </si>
  <si>
    <t>三菱ＵＦＪ証券</t>
  </si>
  <si>
    <t>Mitsubishi UFJ Morgan Stanley Securities</t>
  </si>
  <si>
    <t>18</t>
  </si>
  <si>
    <t>12288</t>
  </si>
  <si>
    <t>フィリップ証券</t>
  </si>
  <si>
    <t>Phillip Securities Japan</t>
  </si>
  <si>
    <t>19</t>
  </si>
  <si>
    <t>20</t>
  </si>
  <si>
    <t>12072</t>
  </si>
  <si>
    <t>東海東京証券</t>
  </si>
  <si>
    <t>Tokai Tokyo Securities</t>
  </si>
  <si>
    <t>12428</t>
  </si>
  <si>
    <t>ＢＮＰパリバ証券</t>
  </si>
  <si>
    <t>BNP Paribas Securities(Japan)Limited</t>
  </si>
  <si>
    <t>167060018</t>
  </si>
  <si>
    <t>NIKKEI 225 FUT 2206</t>
  </si>
  <si>
    <t>12330</t>
  </si>
  <si>
    <t>マネックス証券</t>
  </si>
  <si>
    <t>Monex</t>
  </si>
  <si>
    <t>11512</t>
  </si>
  <si>
    <t>光世証券</t>
  </si>
  <si>
    <t>The Kosei Securities</t>
  </si>
  <si>
    <t>－</t>
  </si>
  <si>
    <t>11272</t>
  </si>
  <si>
    <t>岡三証券</t>
  </si>
  <si>
    <t>OKASAN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</si>
  <si>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</si>
  <si>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</si>
  <si>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</si>
  <si>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</si>
  <si>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</si>
  <si>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</si>
  <si>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</si>
  <si>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</si>
  <si>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</si>
  <si>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NK225MF</t>
  </si>
  <si>
    <t>167010019</t>
  </si>
  <si>
    <t>MINI NK225 FUT 2201</t>
  </si>
  <si>
    <t>11727</t>
  </si>
  <si>
    <t>ＧＭＯクリック証券</t>
  </si>
  <si>
    <t>GMO CLICK Securities</t>
  </si>
  <si>
    <t>12896</t>
  </si>
  <si>
    <t>豊証券</t>
  </si>
  <si>
    <t>The Yutaka Securities</t>
  </si>
  <si>
    <t>11056</t>
  </si>
  <si>
    <t>安藤証券</t>
  </si>
  <si>
    <t>ANDO SECURITIES</t>
  </si>
  <si>
    <t>12464</t>
  </si>
  <si>
    <t>廣田証券</t>
  </si>
  <si>
    <t>HIROTA SECURITIES</t>
  </si>
  <si>
    <t>11448</t>
  </si>
  <si>
    <t>エイチ・エス証券</t>
  </si>
  <si>
    <t>H.S. SECURITIES</t>
  </si>
  <si>
    <t>11840</t>
  </si>
  <si>
    <t>立花証券</t>
  </si>
  <si>
    <t>THE TACHIBANA SECURITIES</t>
  </si>
  <si>
    <t>167020019</t>
  </si>
  <si>
    <t>MINI NK225 FUT 2202</t>
  </si>
  <si>
    <t>167030019</t>
  </si>
  <si>
    <t>MINI NK225 FUT 2203</t>
  </si>
  <si>
    <t>12000</t>
  </si>
  <si>
    <t>大和証券</t>
  </si>
  <si>
    <t>Daiwa Securities</t>
  </si>
  <si>
    <t>TOPIXF</t>
  </si>
  <si>
    <t>167030005</t>
  </si>
  <si>
    <t>TOPIX FUT 2203</t>
  </si>
  <si>
    <t>12328</t>
  </si>
  <si>
    <t>ＳＭＢＣ日興証券</t>
  </si>
  <si>
    <t>SMBC Nikko Securities</t>
  </si>
  <si>
    <t>167060005</t>
  </si>
  <si>
    <t>TOPIX FUT 2206</t>
  </si>
  <si>
    <t>NK225E</t>
  </si>
  <si>
    <t>137017518</t>
  </si>
  <si>
    <t>NIKKEI 225 OOP P2201-27500</t>
  </si>
  <si>
    <t>12888</t>
  </si>
  <si>
    <t>山和証券</t>
  </si>
  <si>
    <t>YAMAWA SECURITIES</t>
  </si>
  <si>
    <t>137017618</t>
  </si>
  <si>
    <t>NIKKEI 225 OOP P2201-27625</t>
  </si>
  <si>
    <t>137017718</t>
  </si>
  <si>
    <t>NIKKEI 225 OOP P2201-27750</t>
  </si>
  <si>
    <t>11016</t>
  </si>
  <si>
    <t>アイザワ証券</t>
  </si>
  <si>
    <t>AIZAWA SECURITIES</t>
  </si>
  <si>
    <t>12368</t>
  </si>
  <si>
    <t>証券ジャパン</t>
  </si>
  <si>
    <t>Securities Japan</t>
  </si>
  <si>
    <t>137017818</t>
  </si>
  <si>
    <t>NIKKEI 225 OOP P2201-27875</t>
  </si>
  <si>
    <t>137018018</t>
  </si>
  <si>
    <t>NIKKEI 225 OOP P2201-28000</t>
  </si>
  <si>
    <t>12724</t>
  </si>
  <si>
    <t>ＨＳＢＣ証券</t>
  </si>
  <si>
    <t>HSBC SECURITIES (JAPAN)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</si>
  <si>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</si>
  <si>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</si>
  <si>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</si>
  <si>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</si>
  <si>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</si>
  <si>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</si>
  <si>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</si>
  <si>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</si>
  <si>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</si>
  <si>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</si>
  <si>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</si>
  <si>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</si>
  <si>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</si>
  <si>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</si>
  <si>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</si>
  <si>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</si>
  <si>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</si>
  <si>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</si>
  <si>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</si>
  <si>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</si>
  <si>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12024</t>
  </si>
  <si>
    <t>むさし証券</t>
  </si>
  <si>
    <t>Musashi Securities</t>
  </si>
  <si>
    <t>147019018</t>
  </si>
  <si>
    <t>NIKKEI 225 OOP C2201-29000</t>
  </si>
  <si>
    <t>11488</t>
  </si>
  <si>
    <t>あかつき証券</t>
  </si>
  <si>
    <t>Akatsuki Securities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</si>
  <si>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</si>
  <si>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</si>
  <si>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</si>
  <si>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</si>
  <si>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</si>
  <si>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</si>
  <si>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</si>
  <si>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</si>
  <si>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</si>
  <si>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</si>
  <si>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</si>
  <si>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</si>
  <si>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EQOP</t>
  </si>
  <si>
    <t>313031321</t>
  </si>
  <si>
    <t>1321 OOP C2201-30000</t>
  </si>
  <si>
    <t>314041321</t>
  </si>
  <si>
    <t>1321 OOP C2202-30000</t>
  </si>
  <si>
    <t>213011321</t>
  </si>
  <si>
    <t>1321 OOP P2201-29000</t>
  </si>
  <si>
    <t>213021321</t>
  </si>
  <si>
    <t>1321 OOP P2201-29500</t>
  </si>
  <si>
    <t>314031321</t>
  </si>
  <si>
    <t>1321 OOP C2202-29500</t>
  </si>
  <si>
    <t>214021321</t>
  </si>
  <si>
    <t>1321 OOP P2202-29000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</si>
</sst>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16412</f>
        <v>16412.0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21884</f>
        <v>21884.0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7715</f>
        <v>7715.0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8054</f>
        <v>8054.0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2479</f>
        <v>2479.0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2088</f>
        <v>2088.0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2359</f>
        <v>2359.0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1732</f>
        <v>1732.0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2347</f>
        <v>2347.0</v>
      </c>
      <c r="I13" s="2" t="s">
        <v>31</v>
      </c>
      <c r="J13" s="10" t="s">
        <v>36</v>
      </c>
      <c r="K13" s="10" t="s">
        <v>37</v>
      </c>
      <c r="L13" s="10" t="s">
        <v>38</v>
      </c>
      <c r="M13" s="3" t="n">
        <f>1732</f>
        <v>1732.0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1883</f>
        <v>1883.0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1695</f>
        <v>1695.0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1614</f>
        <v>1614.0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1513</f>
        <v>1513.0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50</v>
      </c>
      <c r="F16" s="10" t="s">
        <v>51</v>
      </c>
      <c r="G16" s="10" t="s">
        <v>52</v>
      </c>
      <c r="H16" s="3" t="n">
        <f>1513</f>
        <v>1513.0</v>
      </c>
      <c r="I16" s="2" t="s">
        <v>53</v>
      </c>
      <c r="J16" s="10" t="s">
        <v>40</v>
      </c>
      <c r="K16" s="10" t="s">
        <v>41</v>
      </c>
      <c r="L16" s="10" t="s">
        <v>42</v>
      </c>
      <c r="M16" s="3" t="n">
        <f>1246</f>
        <v>1246.0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36</v>
      </c>
      <c r="F17" s="10" t="s">
        <v>37</v>
      </c>
      <c r="G17" s="10" t="s">
        <v>38</v>
      </c>
      <c r="H17" s="3" t="n">
        <f>1488</f>
        <v>1488.0</v>
      </c>
      <c r="I17" s="2" t="s">
        <v>54</v>
      </c>
      <c r="J17" s="10" t="s">
        <v>25</v>
      </c>
      <c r="K17" s="10" t="s">
        <v>26</v>
      </c>
      <c r="L17" s="10" t="s">
        <v>27</v>
      </c>
      <c r="M17" s="3" t="n">
        <f>1237</f>
        <v>1237.0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1402</f>
        <v>1402.0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1029</f>
        <v>1029.0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43</v>
      </c>
      <c r="F19" s="10" t="s">
        <v>44</v>
      </c>
      <c r="G19" s="10" t="s">
        <v>45</v>
      </c>
      <c r="H19" s="3" t="n">
        <f>1331</f>
        <v>1331.0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916</f>
        <v>916.0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1207</f>
        <v>1207.0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815</f>
        <v>815.0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879</f>
        <v>879.0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663</f>
        <v>663.0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70</v>
      </c>
      <c r="F22" s="10" t="s">
        <v>71</v>
      </c>
      <c r="G22" s="10" t="s">
        <v>72</v>
      </c>
      <c r="H22" s="3" t="n">
        <f>872</f>
        <v>872.0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608</f>
        <v>608.0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814</f>
        <v>814.0</v>
      </c>
      <c r="I23" s="2" t="s">
        <v>84</v>
      </c>
      <c r="J23" s="10" t="s">
        <v>67</v>
      </c>
      <c r="K23" s="10" t="s">
        <v>68</v>
      </c>
      <c r="L23" s="10" t="s">
        <v>69</v>
      </c>
      <c r="M23" s="3" t="n">
        <f>543</f>
        <v>543.0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59</v>
      </c>
      <c r="F24" s="10" t="s">
        <v>60</v>
      </c>
      <c r="G24" s="10" t="s">
        <v>61</v>
      </c>
      <c r="H24" s="3" t="n">
        <f>717</f>
        <v>717.0</v>
      </c>
      <c r="I24" s="2" t="s">
        <v>88</v>
      </c>
      <c r="J24" s="10" t="s">
        <v>74</v>
      </c>
      <c r="K24" s="10" t="s">
        <v>75</v>
      </c>
      <c r="L24" s="10" t="s">
        <v>76</v>
      </c>
      <c r="M24" s="3" t="n">
        <f>435</f>
        <v>435.0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63</v>
      </c>
      <c r="F25" s="10" t="s">
        <v>64</v>
      </c>
      <c r="G25" s="10" t="s">
        <v>65</v>
      </c>
      <c r="H25" s="3" t="n">
        <f>698</f>
        <v>698.0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423</f>
        <v>423.0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577</f>
        <v>577.0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412</f>
        <v>412.0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81</v>
      </c>
      <c r="F27" s="10" t="s">
        <v>82</v>
      </c>
      <c r="G27" s="10" t="s">
        <v>83</v>
      </c>
      <c r="H27" s="3" t="n">
        <f>460</f>
        <v>460.0</v>
      </c>
      <c r="I27" s="2" t="s">
        <v>97</v>
      </c>
      <c r="J27" s="10" t="s">
        <v>56</v>
      </c>
      <c r="K27" s="10" t="s">
        <v>57</v>
      </c>
      <c r="L27" s="10" t="s">
        <v>58</v>
      </c>
      <c r="M27" s="3" t="n">
        <f>360</f>
        <v>360.0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458</f>
        <v>458.0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310</f>
        <v>310.0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183</f>
        <v>183.0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135</f>
        <v>135.0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114</f>
        <v>114.0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86</f>
        <v>86.0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33</f>
        <v>33.0</v>
      </c>
      <c r="I31" s="2" t="s">
        <v>24</v>
      </c>
      <c r="J31" s="10" t="s">
        <v>81</v>
      </c>
      <c r="K31" s="10" t="s">
        <v>82</v>
      </c>
      <c r="L31" s="10" t="s">
        <v>83</v>
      </c>
      <c r="M31" s="3" t="n">
        <f>55</f>
        <v>55.0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77</v>
      </c>
      <c r="F32" s="10" t="s">
        <v>78</v>
      </c>
      <c r="G32" s="10" t="s">
        <v>79</v>
      </c>
      <c r="H32" s="3" t="n">
        <f>15</f>
        <v>15.0</v>
      </c>
      <c r="I32" s="2" t="s">
        <v>31</v>
      </c>
      <c r="J32" s="10" t="s">
        <v>63</v>
      </c>
      <c r="K32" s="10" t="s">
        <v>64</v>
      </c>
      <c r="L32" s="10" t="s">
        <v>65</v>
      </c>
      <c r="M32" s="3" t="n">
        <f>26</f>
        <v>26.0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81</v>
      </c>
      <c r="F33" s="10" t="s">
        <v>82</v>
      </c>
      <c r="G33" s="10" t="s">
        <v>83</v>
      </c>
      <c r="H33" s="3" t="n">
        <f>14</f>
        <v>14.0</v>
      </c>
      <c r="I33" s="2" t="s">
        <v>35</v>
      </c>
      <c r="J33" s="10" t="s">
        <v>43</v>
      </c>
      <c r="K33" s="10" t="s">
        <v>44</v>
      </c>
      <c r="L33" s="10" t="s">
        <v>45</v>
      </c>
      <c r="M33" s="3" t="n">
        <f>21</f>
        <v>21.0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5</f>
        <v>5.0</v>
      </c>
      <c r="I34" s="2" t="s">
        <v>39</v>
      </c>
      <c r="J34" s="10" t="s">
        <v>77</v>
      </c>
      <c r="K34" s="10" t="s">
        <v>78</v>
      </c>
      <c r="L34" s="10" t="s">
        <v>79</v>
      </c>
      <c r="M34" s="3" t="n">
        <f>19</f>
        <v>19.0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36</v>
      </c>
      <c r="F35" s="10" t="s">
        <v>37</v>
      </c>
      <c r="G35" s="10" t="s">
        <v>38</v>
      </c>
      <c r="H35" s="3" t="n">
        <f>4</f>
        <v>4.0</v>
      </c>
      <c r="I35" s="2" t="s">
        <v>46</v>
      </c>
      <c r="J35" s="10" t="s">
        <v>28</v>
      </c>
      <c r="K35" s="10" t="s">
        <v>29</v>
      </c>
      <c r="L35" s="10" t="s">
        <v>30</v>
      </c>
      <c r="M35" s="3" t="n">
        <f>11</f>
        <v>11.0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74</v>
      </c>
      <c r="F36" s="10" t="s">
        <v>75</v>
      </c>
      <c r="G36" s="10" t="s">
        <v>76</v>
      </c>
      <c r="H36" s="3" t="n">
        <f>3</f>
        <v>3.0</v>
      </c>
      <c r="I36" s="2" t="s">
        <v>53</v>
      </c>
      <c r="J36" s="10" t="s">
        <v>107</v>
      </c>
      <c r="K36" s="10" t="s">
        <v>108</v>
      </c>
      <c r="L36" s="10" t="s">
        <v>109</v>
      </c>
      <c r="M36" s="3" t="n">
        <f>8</f>
        <v>8.0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1</f>
        <v>1.0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7</f>
        <v>7.0</v>
      </c>
    </row>
    <row r="38">
      <c r="A38" s="2" t="s">
        <v>13</v>
      </c>
      <c r="B38" s="10" t="s">
        <v>105</v>
      </c>
      <c r="C38" s="10" t="s">
        <v>106</v>
      </c>
      <c r="D38" s="2" t="s">
        <v>113</v>
      </c>
      <c r="E38" s="10" t="s">
        <v>113</v>
      </c>
      <c r="F38" s="10" t="s">
        <v>113</v>
      </c>
      <c r="G38" s="10" t="s">
        <v>113</v>
      </c>
      <c r="H38" s="3" t="str">
        <f>"－"</f>
        <v>－</v>
      </c>
      <c r="I38" s="2" t="s">
        <v>55</v>
      </c>
      <c r="J38" s="10" t="s">
        <v>114</v>
      </c>
      <c r="K38" s="10" t="s">
        <v>115</v>
      </c>
      <c r="L38" s="10" t="s">
        <v>116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113</v>
      </c>
      <c r="E39" s="10" t="s">
        <v>113</v>
      </c>
      <c r="F39" s="10" t="s">
        <v>113</v>
      </c>
      <c r="G39" s="10" t="s">
        <v>113</v>
      </c>
      <c r="H39" s="3" t="str">
        <f>"－"</f>
        <v>－</v>
      </c>
      <c r="I39" s="2" t="s">
        <v>55</v>
      </c>
      <c r="J39" s="10" t="s">
        <v>117</v>
      </c>
      <c r="K39" s="10" t="s">
        <v>118</v>
      </c>
      <c r="L39" s="10" t="s">
        <v>119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113</v>
      </c>
      <c r="E40" s="10" t="s">
        <v>113</v>
      </c>
      <c r="F40" s="10" t="s">
        <v>113</v>
      </c>
      <c r="G40" s="10" t="s">
        <v>113</v>
      </c>
      <c r="H40" s="3" t="str">
        <f>"－"</f>
        <v>－</v>
      </c>
      <c r="I40" s="2" t="s">
        <v>55</v>
      </c>
      <c r="J40" s="10" t="s">
        <v>120</v>
      </c>
      <c r="K40" s="10" t="s">
        <v>121</v>
      </c>
      <c r="L40" s="10" t="s">
        <v>122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113</v>
      </c>
      <c r="E41" s="10" t="s">
        <v>113</v>
      </c>
      <c r="F41" s="10" t="s">
        <v>113</v>
      </c>
      <c r="G41" s="10" t="s">
        <v>113</v>
      </c>
      <c r="H41" s="3" t="str">
        <f>"－"</f>
        <v>－</v>
      </c>
      <c r="I41" s="2" t="s">
        <v>55</v>
      </c>
      <c r="J41" s="10" t="s">
        <v>123</v>
      </c>
      <c r="K41" s="10" t="s">
        <v>124</v>
      </c>
      <c r="L41" s="10" t="s">
        <v>125</v>
      </c>
      <c r="M41" s="3" t="n">
        <f>1</f>
        <v>1.0</v>
      </c>
    </row>
    <row r="42">
      <c r="A42" s="2" t="s">
        <v>126</v>
      </c>
      <c r="B42" s="10" t="s">
        <v>127</v>
      </c>
      <c r="C42" s="10" t="s">
        <v>128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20861</f>
        <v>20861.0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19729</f>
        <v>19729.0</v>
      </c>
    </row>
    <row r="43">
      <c r="A43" s="2" t="s">
        <v>126</v>
      </c>
      <c r="B43" s="10" t="s">
        <v>127</v>
      </c>
      <c r="C43" s="10" t="s">
        <v>128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10066</f>
        <v>10066.0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8594</f>
        <v>8594.0</v>
      </c>
    </row>
    <row r="44">
      <c r="A44" s="2" t="s">
        <v>126</v>
      </c>
      <c r="B44" s="10" t="s">
        <v>127</v>
      </c>
      <c r="C44" s="10" t="s">
        <v>128</v>
      </c>
      <c r="D44" s="2" t="s">
        <v>24</v>
      </c>
      <c r="E44" s="10" t="s">
        <v>43</v>
      </c>
      <c r="F44" s="10" t="s">
        <v>44</v>
      </c>
      <c r="G44" s="10" t="s">
        <v>45</v>
      </c>
      <c r="H44" s="3" t="n">
        <f>3128</f>
        <v>3128.0</v>
      </c>
      <c r="I44" s="2" t="s">
        <v>24</v>
      </c>
      <c r="J44" s="10" t="s">
        <v>28</v>
      </c>
      <c r="K44" s="10" t="s">
        <v>29</v>
      </c>
      <c r="L44" s="10" t="s">
        <v>30</v>
      </c>
      <c r="M44" s="3" t="n">
        <f>4228</f>
        <v>4228.0</v>
      </c>
    </row>
    <row r="45">
      <c r="A45" s="2" t="s">
        <v>126</v>
      </c>
      <c r="B45" s="10" t="s">
        <v>127</v>
      </c>
      <c r="C45" s="10" t="s">
        <v>128</v>
      </c>
      <c r="D45" s="2" t="s">
        <v>31</v>
      </c>
      <c r="E45" s="10" t="s">
        <v>28</v>
      </c>
      <c r="F45" s="10" t="s">
        <v>29</v>
      </c>
      <c r="G45" s="10" t="s">
        <v>30</v>
      </c>
      <c r="H45" s="3" t="n">
        <f>2991</f>
        <v>2991.0</v>
      </c>
      <c r="I45" s="2" t="s">
        <v>31</v>
      </c>
      <c r="J45" s="10" t="s">
        <v>43</v>
      </c>
      <c r="K45" s="10" t="s">
        <v>44</v>
      </c>
      <c r="L45" s="10" t="s">
        <v>45</v>
      </c>
      <c r="M45" s="3" t="n">
        <f>3984</f>
        <v>3984.0</v>
      </c>
    </row>
    <row r="46">
      <c r="A46" s="2" t="s">
        <v>126</v>
      </c>
      <c r="B46" s="10" t="s">
        <v>127</v>
      </c>
      <c r="C46" s="10" t="s">
        <v>128</v>
      </c>
      <c r="D46" s="2" t="s">
        <v>35</v>
      </c>
      <c r="E46" s="10" t="s">
        <v>77</v>
      </c>
      <c r="F46" s="10" t="s">
        <v>78</v>
      </c>
      <c r="G46" s="10" t="s">
        <v>79</v>
      </c>
      <c r="H46" s="3" t="n">
        <f>845</f>
        <v>845.0</v>
      </c>
      <c r="I46" s="2" t="s">
        <v>35</v>
      </c>
      <c r="J46" s="10" t="s">
        <v>77</v>
      </c>
      <c r="K46" s="10" t="s">
        <v>78</v>
      </c>
      <c r="L46" s="10" t="s">
        <v>79</v>
      </c>
      <c r="M46" s="3" t="n">
        <f>1001</f>
        <v>1001.0</v>
      </c>
    </row>
    <row r="47">
      <c r="A47" s="2" t="s">
        <v>126</v>
      </c>
      <c r="B47" s="10" t="s">
        <v>127</v>
      </c>
      <c r="C47" s="10" t="s">
        <v>128</v>
      </c>
      <c r="D47" s="2" t="s">
        <v>39</v>
      </c>
      <c r="E47" s="10" t="s">
        <v>107</v>
      </c>
      <c r="F47" s="10" t="s">
        <v>108</v>
      </c>
      <c r="G47" s="10" t="s">
        <v>109</v>
      </c>
      <c r="H47" s="3" t="n">
        <f>674</f>
        <v>674.0</v>
      </c>
      <c r="I47" s="2" t="s">
        <v>39</v>
      </c>
      <c r="J47" s="10" t="s">
        <v>107</v>
      </c>
      <c r="K47" s="10" t="s">
        <v>108</v>
      </c>
      <c r="L47" s="10" t="s">
        <v>109</v>
      </c>
      <c r="M47" s="3" t="n">
        <f>889</f>
        <v>889.0</v>
      </c>
    </row>
    <row r="48">
      <c r="A48" s="2" t="s">
        <v>126</v>
      </c>
      <c r="B48" s="10" t="s">
        <v>127</v>
      </c>
      <c r="C48" s="10" t="s">
        <v>128</v>
      </c>
      <c r="D48" s="2" t="s">
        <v>46</v>
      </c>
      <c r="E48" s="10" t="s">
        <v>102</v>
      </c>
      <c r="F48" s="10" t="s">
        <v>103</v>
      </c>
      <c r="G48" s="10" t="s">
        <v>104</v>
      </c>
      <c r="H48" s="3" t="n">
        <f>410</f>
        <v>410.0</v>
      </c>
      <c r="I48" s="2" t="s">
        <v>46</v>
      </c>
      <c r="J48" s="10" t="s">
        <v>81</v>
      </c>
      <c r="K48" s="10" t="s">
        <v>82</v>
      </c>
      <c r="L48" s="10" t="s">
        <v>83</v>
      </c>
      <c r="M48" s="3" t="n">
        <f>399</f>
        <v>399.0</v>
      </c>
    </row>
    <row r="49">
      <c r="A49" s="2" t="s">
        <v>126</v>
      </c>
      <c r="B49" s="10" t="s">
        <v>127</v>
      </c>
      <c r="C49" s="10" t="s">
        <v>128</v>
      </c>
      <c r="D49" s="2" t="s">
        <v>53</v>
      </c>
      <c r="E49" s="10" t="s">
        <v>81</v>
      </c>
      <c r="F49" s="10" t="s">
        <v>82</v>
      </c>
      <c r="G49" s="10" t="s">
        <v>83</v>
      </c>
      <c r="H49" s="3" t="n">
        <f>311</f>
        <v>311.0</v>
      </c>
      <c r="I49" s="2" t="s">
        <v>53</v>
      </c>
      <c r="J49" s="10" t="s">
        <v>102</v>
      </c>
      <c r="K49" s="10" t="s">
        <v>103</v>
      </c>
      <c r="L49" s="10" t="s">
        <v>104</v>
      </c>
      <c r="M49" s="3" t="n">
        <f>391</f>
        <v>391.0</v>
      </c>
    </row>
    <row r="50">
      <c r="A50" s="2" t="s">
        <v>126</v>
      </c>
      <c r="B50" s="10" t="s">
        <v>127</v>
      </c>
      <c r="C50" s="10" t="s">
        <v>128</v>
      </c>
      <c r="D50" s="2" t="s">
        <v>54</v>
      </c>
      <c r="E50" s="10" t="s">
        <v>120</v>
      </c>
      <c r="F50" s="10" t="s">
        <v>121</v>
      </c>
      <c r="G50" s="10" t="s">
        <v>122</v>
      </c>
      <c r="H50" s="3" t="n">
        <f>222</f>
        <v>222.0</v>
      </c>
      <c r="I50" s="2" t="s">
        <v>54</v>
      </c>
      <c r="J50" s="10" t="s">
        <v>120</v>
      </c>
      <c r="K50" s="10" t="s">
        <v>121</v>
      </c>
      <c r="L50" s="10" t="s">
        <v>122</v>
      </c>
      <c r="M50" s="3" t="n">
        <f>248</f>
        <v>248.0</v>
      </c>
    </row>
    <row r="51">
      <c r="A51" s="2" t="s">
        <v>126</v>
      </c>
      <c r="B51" s="10" t="s">
        <v>127</v>
      </c>
      <c r="C51" s="10" t="s">
        <v>128</v>
      </c>
      <c r="D51" s="2" t="s">
        <v>55</v>
      </c>
      <c r="E51" s="10" t="s">
        <v>129</v>
      </c>
      <c r="F51" s="10" t="s">
        <v>130</v>
      </c>
      <c r="G51" s="10" t="s">
        <v>131</v>
      </c>
      <c r="H51" s="3" t="n">
        <f>147</f>
        <v>147.0</v>
      </c>
      <c r="I51" s="2" t="s">
        <v>55</v>
      </c>
      <c r="J51" s="10" t="s">
        <v>129</v>
      </c>
      <c r="K51" s="10" t="s">
        <v>130</v>
      </c>
      <c r="L51" s="10" t="s">
        <v>131</v>
      </c>
      <c r="M51" s="3" t="n">
        <f>167</f>
        <v>167.0</v>
      </c>
    </row>
    <row r="52">
      <c r="A52" s="2" t="s">
        <v>126</v>
      </c>
      <c r="B52" s="10" t="s">
        <v>127</v>
      </c>
      <c r="C52" s="10" t="s">
        <v>128</v>
      </c>
      <c r="D52" s="2" t="s">
        <v>62</v>
      </c>
      <c r="E52" s="10" t="s">
        <v>63</v>
      </c>
      <c r="F52" s="10" t="s">
        <v>64</v>
      </c>
      <c r="G52" s="10" t="s">
        <v>65</v>
      </c>
      <c r="H52" s="3" t="n">
        <f>72</f>
        <v>72.0</v>
      </c>
      <c r="I52" s="2" t="s">
        <v>62</v>
      </c>
      <c r="J52" s="10" t="s">
        <v>123</v>
      </c>
      <c r="K52" s="10" t="s">
        <v>124</v>
      </c>
      <c r="L52" s="10" t="s">
        <v>125</v>
      </c>
      <c r="M52" s="3" t="n">
        <f>39</f>
        <v>39.0</v>
      </c>
    </row>
    <row r="53">
      <c r="A53" s="2" t="s">
        <v>126</v>
      </c>
      <c r="B53" s="10" t="s">
        <v>127</v>
      </c>
      <c r="C53" s="10" t="s">
        <v>128</v>
      </c>
      <c r="D53" s="2" t="s">
        <v>66</v>
      </c>
      <c r="E53" s="10" t="s">
        <v>114</v>
      </c>
      <c r="F53" s="10" t="s">
        <v>115</v>
      </c>
      <c r="G53" s="10" t="s">
        <v>116</v>
      </c>
      <c r="H53" s="3" t="n">
        <f>25</f>
        <v>25.0</v>
      </c>
      <c r="I53" s="2" t="s">
        <v>66</v>
      </c>
      <c r="J53" s="10" t="s">
        <v>114</v>
      </c>
      <c r="K53" s="10" t="s">
        <v>115</v>
      </c>
      <c r="L53" s="10" t="s">
        <v>116</v>
      </c>
      <c r="M53" s="3" t="n">
        <f>36</f>
        <v>36.0</v>
      </c>
    </row>
    <row r="54">
      <c r="A54" s="2" t="s">
        <v>126</v>
      </c>
      <c r="B54" s="10" t="s">
        <v>127</v>
      </c>
      <c r="C54" s="10" t="s">
        <v>128</v>
      </c>
      <c r="D54" s="2" t="s">
        <v>73</v>
      </c>
      <c r="E54" s="10" t="s">
        <v>123</v>
      </c>
      <c r="F54" s="10" t="s">
        <v>124</v>
      </c>
      <c r="G54" s="10" t="s">
        <v>125</v>
      </c>
      <c r="H54" s="3" t="n">
        <f>22</f>
        <v>22.0</v>
      </c>
      <c r="I54" s="2" t="s">
        <v>73</v>
      </c>
      <c r="J54" s="10" t="s">
        <v>63</v>
      </c>
      <c r="K54" s="10" t="s">
        <v>64</v>
      </c>
      <c r="L54" s="10" t="s">
        <v>65</v>
      </c>
      <c r="M54" s="3" t="n">
        <f>29</f>
        <v>29.0</v>
      </c>
    </row>
    <row r="55">
      <c r="A55" s="2" t="s">
        <v>126</v>
      </c>
      <c r="B55" s="10" t="s">
        <v>127</v>
      </c>
      <c r="C55" s="10" t="s">
        <v>128</v>
      </c>
      <c r="D55" s="2" t="s">
        <v>80</v>
      </c>
      <c r="E55" s="10" t="s">
        <v>25</v>
      </c>
      <c r="F55" s="10" t="s">
        <v>26</v>
      </c>
      <c r="G55" s="10" t="s">
        <v>27</v>
      </c>
      <c r="H55" s="3" t="n">
        <f>15</f>
        <v>15.0</v>
      </c>
      <c r="I55" s="2" t="s">
        <v>80</v>
      </c>
      <c r="J55" s="10" t="s">
        <v>25</v>
      </c>
      <c r="K55" s="10" t="s">
        <v>26</v>
      </c>
      <c r="L55" s="10" t="s">
        <v>27</v>
      </c>
      <c r="M55" s="3" t="n">
        <f>26</f>
        <v>26.0</v>
      </c>
    </row>
    <row r="56">
      <c r="A56" s="2" t="s">
        <v>126</v>
      </c>
      <c r="B56" s="10" t="s">
        <v>127</v>
      </c>
      <c r="C56" s="10" t="s">
        <v>128</v>
      </c>
      <c r="D56" s="2" t="s">
        <v>84</v>
      </c>
      <c r="E56" s="10" t="s">
        <v>132</v>
      </c>
      <c r="F56" s="10" t="s">
        <v>133</v>
      </c>
      <c r="G56" s="10" t="s">
        <v>134</v>
      </c>
      <c r="H56" s="3" t="n">
        <f>5</f>
        <v>5.0</v>
      </c>
      <c r="I56" s="2" t="s">
        <v>84</v>
      </c>
      <c r="J56" s="10" t="s">
        <v>36</v>
      </c>
      <c r="K56" s="10" t="s">
        <v>37</v>
      </c>
      <c r="L56" s="10" t="s">
        <v>38</v>
      </c>
      <c r="M56" s="3" t="n">
        <f>10</f>
        <v>10.0</v>
      </c>
    </row>
    <row r="57">
      <c r="A57" s="2" t="s">
        <v>126</v>
      </c>
      <c r="B57" s="10" t="s">
        <v>127</v>
      </c>
      <c r="C57" s="10" t="s">
        <v>128</v>
      </c>
      <c r="D57" s="2" t="s">
        <v>88</v>
      </c>
      <c r="E57" s="10" t="s">
        <v>135</v>
      </c>
      <c r="F57" s="10" t="s">
        <v>136</v>
      </c>
      <c r="G57" s="10" t="s">
        <v>137</v>
      </c>
      <c r="H57" s="3" t="n">
        <f>3</f>
        <v>3.0</v>
      </c>
      <c r="I57" s="2" t="s">
        <v>88</v>
      </c>
      <c r="J57" s="10" t="s">
        <v>117</v>
      </c>
      <c r="K57" s="10" t="s">
        <v>118</v>
      </c>
      <c r="L57" s="10" t="s">
        <v>119</v>
      </c>
      <c r="M57" s="3" t="n">
        <f>9</f>
        <v>9.0</v>
      </c>
    </row>
    <row r="58">
      <c r="A58" s="2" t="s">
        <v>126</v>
      </c>
      <c r="B58" s="10" t="s">
        <v>127</v>
      </c>
      <c r="C58" s="10" t="s">
        <v>128</v>
      </c>
      <c r="D58" s="2" t="s">
        <v>88</v>
      </c>
      <c r="E58" s="10" t="s">
        <v>110</v>
      </c>
      <c r="F58" s="10" t="s">
        <v>111</v>
      </c>
      <c r="G58" s="10" t="s">
        <v>112</v>
      </c>
      <c r="H58" s="3" t="n">
        <f>3</f>
        <v>3.0</v>
      </c>
      <c r="I58" s="2" t="s">
        <v>88</v>
      </c>
      <c r="J58" s="10" t="s">
        <v>138</v>
      </c>
      <c r="K58" s="10" t="s">
        <v>139</v>
      </c>
      <c r="L58" s="10" t="s">
        <v>140</v>
      </c>
      <c r="M58" s="3" t="n">
        <f>9</f>
        <v>9.0</v>
      </c>
    </row>
    <row r="59">
      <c r="A59" s="2" t="s">
        <v>126</v>
      </c>
      <c r="B59" s="10" t="s">
        <v>127</v>
      </c>
      <c r="C59" s="10" t="s">
        <v>128</v>
      </c>
      <c r="D59" s="2" t="s">
        <v>88</v>
      </c>
      <c r="E59" s="10" t="s">
        <v>36</v>
      </c>
      <c r="F59" s="10" t="s">
        <v>37</v>
      </c>
      <c r="G59" s="10" t="s">
        <v>38</v>
      </c>
      <c r="H59" s="3" t="n">
        <f>3</f>
        <v>3.0</v>
      </c>
      <c r="I59" s="2" t="s">
        <v>93</v>
      </c>
      <c r="J59" s="10" t="s">
        <v>94</v>
      </c>
      <c r="K59" s="10" t="s">
        <v>95</v>
      </c>
      <c r="L59" s="10" t="s">
        <v>96</v>
      </c>
      <c r="M59" s="3" t="n">
        <f>7</f>
        <v>7.0</v>
      </c>
    </row>
    <row r="60">
      <c r="A60" s="2" t="s">
        <v>126</v>
      </c>
      <c r="B60" s="10" t="s">
        <v>127</v>
      </c>
      <c r="C60" s="10" t="s">
        <v>128</v>
      </c>
      <c r="D60" s="2" t="s">
        <v>97</v>
      </c>
      <c r="E60" s="10" t="s">
        <v>141</v>
      </c>
      <c r="F60" s="10" t="s">
        <v>142</v>
      </c>
      <c r="G60" s="10" t="s">
        <v>143</v>
      </c>
      <c r="H60" s="3" t="n">
        <f>2</f>
        <v>2.0</v>
      </c>
      <c r="I60" s="2" t="s">
        <v>97</v>
      </c>
      <c r="J60" s="10" t="s">
        <v>132</v>
      </c>
      <c r="K60" s="10" t="s">
        <v>133</v>
      </c>
      <c r="L60" s="10" t="s">
        <v>134</v>
      </c>
      <c r="M60" s="3" t="n">
        <f>5</f>
        <v>5.0</v>
      </c>
    </row>
    <row r="61">
      <c r="A61" s="2" t="s">
        <v>126</v>
      </c>
      <c r="B61" s="10" t="s">
        <v>127</v>
      </c>
      <c r="C61" s="10" t="s">
        <v>128</v>
      </c>
      <c r="D61" s="2" t="s">
        <v>97</v>
      </c>
      <c r="E61" s="10" t="s">
        <v>144</v>
      </c>
      <c r="F61" s="10" t="s">
        <v>145</v>
      </c>
      <c r="G61" s="10" t="s">
        <v>146</v>
      </c>
      <c r="H61" s="3" t="n">
        <f>2</f>
        <v>2.0</v>
      </c>
      <c r="I61" s="2" t="s">
        <v>98</v>
      </c>
      <c r="J61" s="10" t="s">
        <v>110</v>
      </c>
      <c r="K61" s="10" t="s">
        <v>111</v>
      </c>
      <c r="L61" s="10" t="s">
        <v>112</v>
      </c>
      <c r="M61" s="3" t="n">
        <f>4</f>
        <v>4.0</v>
      </c>
    </row>
    <row r="62">
      <c r="A62" s="2" t="s">
        <v>126</v>
      </c>
      <c r="B62" s="10" t="s">
        <v>127</v>
      </c>
      <c r="C62" s="10" t="s">
        <v>128</v>
      </c>
      <c r="D62" s="2" t="s">
        <v>97</v>
      </c>
      <c r="E62" s="10" t="s">
        <v>94</v>
      </c>
      <c r="F62" s="10" t="s">
        <v>95</v>
      </c>
      <c r="G62" s="10" t="s">
        <v>96</v>
      </c>
      <c r="H62" s="3" t="n">
        <f>2</f>
        <v>2.0</v>
      </c>
      <c r="I62" s="2" t="s">
        <v>113</v>
      </c>
      <c r="J62" s="10" t="s">
        <v>113</v>
      </c>
      <c r="K62" s="10" t="s">
        <v>113</v>
      </c>
      <c r="L62" s="10" t="s">
        <v>113</v>
      </c>
      <c r="M62" s="3" t="str">
        <f>"－"</f>
        <v>－</v>
      </c>
    </row>
    <row r="63">
      <c r="A63" s="2" t="s">
        <v>126</v>
      </c>
      <c r="B63" s="10" t="s">
        <v>147</v>
      </c>
      <c r="C63" s="10" t="s">
        <v>148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1889</f>
        <v>1889.0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1427</f>
        <v>1427.0</v>
      </c>
    </row>
    <row r="64">
      <c r="A64" s="2" t="s">
        <v>126</v>
      </c>
      <c r="B64" s="10" t="s">
        <v>147</v>
      </c>
      <c r="C64" s="10" t="s">
        <v>148</v>
      </c>
      <c r="D64" s="2" t="s">
        <v>20</v>
      </c>
      <c r="E64" s="10" t="s">
        <v>43</v>
      </c>
      <c r="F64" s="10" t="s">
        <v>44</v>
      </c>
      <c r="G64" s="10" t="s">
        <v>45</v>
      </c>
      <c r="H64" s="3" t="n">
        <f>255</f>
        <v>255.0</v>
      </c>
      <c r="I64" s="2" t="s">
        <v>20</v>
      </c>
      <c r="J64" s="10" t="s">
        <v>43</v>
      </c>
      <c r="K64" s="10" t="s">
        <v>44</v>
      </c>
      <c r="L64" s="10" t="s">
        <v>45</v>
      </c>
      <c r="M64" s="3" t="n">
        <f>379</f>
        <v>379.0</v>
      </c>
    </row>
    <row r="65">
      <c r="A65" s="2" t="s">
        <v>126</v>
      </c>
      <c r="B65" s="10" t="s">
        <v>147</v>
      </c>
      <c r="C65" s="10" t="s">
        <v>148</v>
      </c>
      <c r="D65" s="2" t="s">
        <v>24</v>
      </c>
      <c r="E65" s="10" t="s">
        <v>28</v>
      </c>
      <c r="F65" s="10" t="s">
        <v>29</v>
      </c>
      <c r="G65" s="10" t="s">
        <v>30</v>
      </c>
      <c r="H65" s="3" t="n">
        <f>207</f>
        <v>207.0</v>
      </c>
      <c r="I65" s="2" t="s">
        <v>24</v>
      </c>
      <c r="J65" s="10" t="s">
        <v>28</v>
      </c>
      <c r="K65" s="10" t="s">
        <v>29</v>
      </c>
      <c r="L65" s="10" t="s">
        <v>30</v>
      </c>
      <c r="M65" s="3" t="n">
        <f>329</f>
        <v>329.0</v>
      </c>
    </row>
    <row r="66">
      <c r="A66" s="2" t="s">
        <v>126</v>
      </c>
      <c r="B66" s="10" t="s">
        <v>147</v>
      </c>
      <c r="C66" s="10" t="s">
        <v>148</v>
      </c>
      <c r="D66" s="2" t="s">
        <v>31</v>
      </c>
      <c r="E66" s="10" t="s">
        <v>77</v>
      </c>
      <c r="F66" s="10" t="s">
        <v>78</v>
      </c>
      <c r="G66" s="10" t="s">
        <v>79</v>
      </c>
      <c r="H66" s="3" t="n">
        <f>104</f>
        <v>104.0</v>
      </c>
      <c r="I66" s="2" t="s">
        <v>31</v>
      </c>
      <c r="J66" s="10" t="s">
        <v>77</v>
      </c>
      <c r="K66" s="10" t="s">
        <v>78</v>
      </c>
      <c r="L66" s="10" t="s">
        <v>79</v>
      </c>
      <c r="M66" s="3" t="n">
        <f>188</f>
        <v>188.0</v>
      </c>
    </row>
    <row r="67">
      <c r="A67" s="2" t="s">
        <v>126</v>
      </c>
      <c r="B67" s="10" t="s">
        <v>147</v>
      </c>
      <c r="C67" s="10" t="s">
        <v>148</v>
      </c>
      <c r="D67" s="2" t="s">
        <v>35</v>
      </c>
      <c r="E67" s="10" t="s">
        <v>107</v>
      </c>
      <c r="F67" s="10" t="s">
        <v>108</v>
      </c>
      <c r="G67" s="10" t="s">
        <v>109</v>
      </c>
      <c r="H67" s="3" t="n">
        <f>45</f>
        <v>45.0</v>
      </c>
      <c r="I67" s="2" t="s">
        <v>35</v>
      </c>
      <c r="J67" s="10" t="s">
        <v>107</v>
      </c>
      <c r="K67" s="10" t="s">
        <v>108</v>
      </c>
      <c r="L67" s="10" t="s">
        <v>109</v>
      </c>
      <c r="M67" s="3" t="n">
        <f>124</f>
        <v>124.0</v>
      </c>
    </row>
    <row r="68">
      <c r="A68" s="2" t="s">
        <v>126</v>
      </c>
      <c r="B68" s="10" t="s">
        <v>147</v>
      </c>
      <c r="C68" s="10" t="s">
        <v>148</v>
      </c>
      <c r="D68" s="2" t="s">
        <v>39</v>
      </c>
      <c r="E68" s="10" t="s">
        <v>81</v>
      </c>
      <c r="F68" s="10" t="s">
        <v>82</v>
      </c>
      <c r="G68" s="10" t="s">
        <v>83</v>
      </c>
      <c r="H68" s="3" t="n">
        <f>34</f>
        <v>34.0</v>
      </c>
      <c r="I68" s="2" t="s">
        <v>39</v>
      </c>
      <c r="J68" s="10" t="s">
        <v>129</v>
      </c>
      <c r="K68" s="10" t="s">
        <v>130</v>
      </c>
      <c r="L68" s="10" t="s">
        <v>131</v>
      </c>
      <c r="M68" s="3" t="n">
        <f>47</f>
        <v>47.0</v>
      </c>
    </row>
    <row r="69">
      <c r="A69" s="2" t="s">
        <v>126</v>
      </c>
      <c r="B69" s="10" t="s">
        <v>147</v>
      </c>
      <c r="C69" s="10" t="s">
        <v>148</v>
      </c>
      <c r="D69" s="2" t="s">
        <v>46</v>
      </c>
      <c r="E69" s="10" t="s">
        <v>21</v>
      </c>
      <c r="F69" s="10" t="s">
        <v>22</v>
      </c>
      <c r="G69" s="10" t="s">
        <v>23</v>
      </c>
      <c r="H69" s="3" t="n">
        <f>31</f>
        <v>31.0</v>
      </c>
      <c r="I69" s="2" t="s">
        <v>46</v>
      </c>
      <c r="J69" s="10" t="s">
        <v>120</v>
      </c>
      <c r="K69" s="10" t="s">
        <v>121</v>
      </c>
      <c r="L69" s="10" t="s">
        <v>122</v>
      </c>
      <c r="M69" s="3" t="n">
        <f>35</f>
        <v>35.0</v>
      </c>
    </row>
    <row r="70">
      <c r="A70" s="2" t="s">
        <v>126</v>
      </c>
      <c r="B70" s="10" t="s">
        <v>147</v>
      </c>
      <c r="C70" s="10" t="s">
        <v>148</v>
      </c>
      <c r="D70" s="2" t="s">
        <v>53</v>
      </c>
      <c r="E70" s="10" t="s">
        <v>129</v>
      </c>
      <c r="F70" s="10" t="s">
        <v>130</v>
      </c>
      <c r="G70" s="10" t="s">
        <v>131</v>
      </c>
      <c r="H70" s="3" t="n">
        <f>21</f>
        <v>21.0</v>
      </c>
      <c r="I70" s="2" t="s">
        <v>53</v>
      </c>
      <c r="J70" s="10" t="s">
        <v>81</v>
      </c>
      <c r="K70" s="10" t="s">
        <v>82</v>
      </c>
      <c r="L70" s="10" t="s">
        <v>83</v>
      </c>
      <c r="M70" s="3" t="n">
        <f>34</f>
        <v>34.0</v>
      </c>
    </row>
    <row r="71">
      <c r="A71" s="2" t="s">
        <v>126</v>
      </c>
      <c r="B71" s="10" t="s">
        <v>147</v>
      </c>
      <c r="C71" s="10" t="s">
        <v>148</v>
      </c>
      <c r="D71" s="2" t="s">
        <v>54</v>
      </c>
      <c r="E71" s="10" t="s">
        <v>144</v>
      </c>
      <c r="F71" s="10" t="s">
        <v>145</v>
      </c>
      <c r="G71" s="10" t="s">
        <v>146</v>
      </c>
      <c r="H71" s="3" t="n">
        <f>7</f>
        <v>7.0</v>
      </c>
      <c r="I71" s="2" t="s">
        <v>54</v>
      </c>
      <c r="J71" s="10" t="s">
        <v>21</v>
      </c>
      <c r="K71" s="10" t="s">
        <v>22</v>
      </c>
      <c r="L71" s="10" t="s">
        <v>23</v>
      </c>
      <c r="M71" s="3" t="n">
        <f>23</f>
        <v>23.0</v>
      </c>
    </row>
    <row r="72">
      <c r="A72" s="2" t="s">
        <v>126</v>
      </c>
      <c r="B72" s="10" t="s">
        <v>147</v>
      </c>
      <c r="C72" s="10" t="s">
        <v>148</v>
      </c>
      <c r="D72" s="2" t="s">
        <v>55</v>
      </c>
      <c r="E72" s="10" t="s">
        <v>120</v>
      </c>
      <c r="F72" s="10" t="s">
        <v>121</v>
      </c>
      <c r="G72" s="10" t="s">
        <v>122</v>
      </c>
      <c r="H72" s="3" t="n">
        <f>6</f>
        <v>6.0</v>
      </c>
      <c r="I72" s="2" t="s">
        <v>55</v>
      </c>
      <c r="J72" s="10" t="s">
        <v>63</v>
      </c>
      <c r="K72" s="10" t="s">
        <v>64</v>
      </c>
      <c r="L72" s="10" t="s">
        <v>65</v>
      </c>
      <c r="M72" s="3" t="n">
        <f>13</f>
        <v>13.0</v>
      </c>
    </row>
    <row r="73">
      <c r="A73" s="2" t="s">
        <v>126</v>
      </c>
      <c r="B73" s="10" t="s">
        <v>147</v>
      </c>
      <c r="C73" s="10" t="s">
        <v>148</v>
      </c>
      <c r="D73" s="2" t="s">
        <v>62</v>
      </c>
      <c r="E73" s="10" t="s">
        <v>114</v>
      </c>
      <c r="F73" s="10" t="s">
        <v>115</v>
      </c>
      <c r="G73" s="10" t="s">
        <v>116</v>
      </c>
      <c r="H73" s="3" t="n">
        <f>4</f>
        <v>4.0</v>
      </c>
      <c r="I73" s="2" t="s">
        <v>62</v>
      </c>
      <c r="J73" s="10" t="s">
        <v>114</v>
      </c>
      <c r="K73" s="10" t="s">
        <v>115</v>
      </c>
      <c r="L73" s="10" t="s">
        <v>116</v>
      </c>
      <c r="M73" s="3" t="n">
        <f>7</f>
        <v>7.0</v>
      </c>
    </row>
    <row r="74">
      <c r="A74" s="2" t="s">
        <v>126</v>
      </c>
      <c r="B74" s="10" t="s">
        <v>147</v>
      </c>
      <c r="C74" s="10" t="s">
        <v>148</v>
      </c>
      <c r="D74" s="2" t="s">
        <v>66</v>
      </c>
      <c r="E74" s="10" t="s">
        <v>63</v>
      </c>
      <c r="F74" s="10" t="s">
        <v>64</v>
      </c>
      <c r="G74" s="10" t="s">
        <v>65</v>
      </c>
      <c r="H74" s="3" t="n">
        <f>3</f>
        <v>3.0</v>
      </c>
      <c r="I74" s="2" t="s">
        <v>66</v>
      </c>
      <c r="J74" s="10" t="s">
        <v>123</v>
      </c>
      <c r="K74" s="10" t="s">
        <v>124</v>
      </c>
      <c r="L74" s="10" t="s">
        <v>125</v>
      </c>
      <c r="M74" s="3" t="n">
        <f>2</f>
        <v>2.0</v>
      </c>
    </row>
    <row r="75">
      <c r="A75" s="2" t="s">
        <v>126</v>
      </c>
      <c r="B75" s="10" t="s">
        <v>147</v>
      </c>
      <c r="C75" s="10" t="s">
        <v>148</v>
      </c>
      <c r="D75" s="2" t="s">
        <v>73</v>
      </c>
      <c r="E75" s="10" t="s">
        <v>123</v>
      </c>
      <c r="F75" s="10" t="s">
        <v>124</v>
      </c>
      <c r="G75" s="10" t="s">
        <v>125</v>
      </c>
      <c r="H75" s="3" t="n">
        <f>2</f>
        <v>2.0</v>
      </c>
      <c r="I75" s="2" t="s">
        <v>113</v>
      </c>
      <c r="J75" s="10" t="s">
        <v>113</v>
      </c>
      <c r="K75" s="10" t="s">
        <v>113</v>
      </c>
      <c r="L75" s="10" t="s">
        <v>113</v>
      </c>
      <c r="M75" s="3" t="str">
        <f>"－"</f>
        <v>－</v>
      </c>
    </row>
    <row r="76">
      <c r="A76" s="2" t="s">
        <v>126</v>
      </c>
      <c r="B76" s="10" t="s">
        <v>149</v>
      </c>
      <c r="C76" s="10" t="s">
        <v>150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284795</f>
        <v>284795.0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289912</f>
        <v>289912.0</v>
      </c>
    </row>
    <row r="77">
      <c r="A77" s="2" t="s">
        <v>126</v>
      </c>
      <c r="B77" s="10" t="s">
        <v>149</v>
      </c>
      <c r="C77" s="10" t="s">
        <v>150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139091</f>
        <v>139091.0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131922</f>
        <v>131922.0</v>
      </c>
    </row>
    <row r="78">
      <c r="A78" s="2" t="s">
        <v>126</v>
      </c>
      <c r="B78" s="10" t="s">
        <v>149</v>
      </c>
      <c r="C78" s="10" t="s">
        <v>150</v>
      </c>
      <c r="D78" s="2" t="s">
        <v>24</v>
      </c>
      <c r="E78" s="10" t="s">
        <v>28</v>
      </c>
      <c r="F78" s="10" t="s">
        <v>29</v>
      </c>
      <c r="G78" s="10" t="s">
        <v>30</v>
      </c>
      <c r="H78" s="3" t="n">
        <f>31968</f>
        <v>31968.0</v>
      </c>
      <c r="I78" s="2" t="s">
        <v>24</v>
      </c>
      <c r="J78" s="10" t="s">
        <v>28</v>
      </c>
      <c r="K78" s="10" t="s">
        <v>29</v>
      </c>
      <c r="L78" s="10" t="s">
        <v>30</v>
      </c>
      <c r="M78" s="3" t="n">
        <f>44307</f>
        <v>44307.0</v>
      </c>
    </row>
    <row r="79">
      <c r="A79" s="2" t="s">
        <v>126</v>
      </c>
      <c r="B79" s="10" t="s">
        <v>149</v>
      </c>
      <c r="C79" s="10" t="s">
        <v>150</v>
      </c>
      <c r="D79" s="2" t="s">
        <v>31</v>
      </c>
      <c r="E79" s="10" t="s">
        <v>43</v>
      </c>
      <c r="F79" s="10" t="s">
        <v>44</v>
      </c>
      <c r="G79" s="10" t="s">
        <v>45</v>
      </c>
      <c r="H79" s="3" t="n">
        <f>27820</f>
        <v>27820.0</v>
      </c>
      <c r="I79" s="2" t="s">
        <v>31</v>
      </c>
      <c r="J79" s="10" t="s">
        <v>43</v>
      </c>
      <c r="K79" s="10" t="s">
        <v>44</v>
      </c>
      <c r="L79" s="10" t="s">
        <v>45</v>
      </c>
      <c r="M79" s="3" t="n">
        <f>37368</f>
        <v>37368.0</v>
      </c>
    </row>
    <row r="80">
      <c r="A80" s="2" t="s">
        <v>126</v>
      </c>
      <c r="B80" s="10" t="s">
        <v>149</v>
      </c>
      <c r="C80" s="10" t="s">
        <v>150</v>
      </c>
      <c r="D80" s="2" t="s">
        <v>35</v>
      </c>
      <c r="E80" s="10" t="s">
        <v>36</v>
      </c>
      <c r="F80" s="10" t="s">
        <v>37</v>
      </c>
      <c r="G80" s="10" t="s">
        <v>38</v>
      </c>
      <c r="H80" s="3" t="n">
        <f>26270</f>
        <v>26270.0</v>
      </c>
      <c r="I80" s="2" t="s">
        <v>35</v>
      </c>
      <c r="J80" s="10" t="s">
        <v>81</v>
      </c>
      <c r="K80" s="10" t="s">
        <v>82</v>
      </c>
      <c r="L80" s="10" t="s">
        <v>83</v>
      </c>
      <c r="M80" s="3" t="n">
        <f>26972</f>
        <v>26972.0</v>
      </c>
    </row>
    <row r="81">
      <c r="A81" s="2" t="s">
        <v>126</v>
      </c>
      <c r="B81" s="10" t="s">
        <v>149</v>
      </c>
      <c r="C81" s="10" t="s">
        <v>150</v>
      </c>
      <c r="D81" s="2" t="s">
        <v>39</v>
      </c>
      <c r="E81" s="10" t="s">
        <v>81</v>
      </c>
      <c r="F81" s="10" t="s">
        <v>82</v>
      </c>
      <c r="G81" s="10" t="s">
        <v>83</v>
      </c>
      <c r="H81" s="3" t="n">
        <f>20989</f>
        <v>20989.0</v>
      </c>
      <c r="I81" s="2" t="s">
        <v>39</v>
      </c>
      <c r="J81" s="10" t="s">
        <v>36</v>
      </c>
      <c r="K81" s="10" t="s">
        <v>37</v>
      </c>
      <c r="L81" s="10" t="s">
        <v>38</v>
      </c>
      <c r="M81" s="3" t="n">
        <f>18065</f>
        <v>18065.0</v>
      </c>
    </row>
    <row r="82">
      <c r="A82" s="2" t="s">
        <v>126</v>
      </c>
      <c r="B82" s="10" t="s">
        <v>149</v>
      </c>
      <c r="C82" s="10" t="s">
        <v>150</v>
      </c>
      <c r="D82" s="2" t="s">
        <v>46</v>
      </c>
      <c r="E82" s="10" t="s">
        <v>50</v>
      </c>
      <c r="F82" s="10" t="s">
        <v>51</v>
      </c>
      <c r="G82" s="10" t="s">
        <v>52</v>
      </c>
      <c r="H82" s="3" t="n">
        <f>15572</f>
        <v>15572.0</v>
      </c>
      <c r="I82" s="2" t="s">
        <v>46</v>
      </c>
      <c r="J82" s="10" t="s">
        <v>50</v>
      </c>
      <c r="K82" s="10" t="s">
        <v>51</v>
      </c>
      <c r="L82" s="10" t="s">
        <v>52</v>
      </c>
      <c r="M82" s="3" t="n">
        <f>15572</f>
        <v>15572.0</v>
      </c>
    </row>
    <row r="83">
      <c r="A83" s="2" t="s">
        <v>126</v>
      </c>
      <c r="B83" s="10" t="s">
        <v>149</v>
      </c>
      <c r="C83" s="10" t="s">
        <v>150</v>
      </c>
      <c r="D83" s="2" t="s">
        <v>53</v>
      </c>
      <c r="E83" s="10" t="s">
        <v>74</v>
      </c>
      <c r="F83" s="10" t="s">
        <v>75</v>
      </c>
      <c r="G83" s="10" t="s">
        <v>76</v>
      </c>
      <c r="H83" s="3" t="n">
        <f>13014</f>
        <v>13014.0</v>
      </c>
      <c r="I83" s="2" t="s">
        <v>53</v>
      </c>
      <c r="J83" s="10" t="s">
        <v>77</v>
      </c>
      <c r="K83" s="10" t="s">
        <v>78</v>
      </c>
      <c r="L83" s="10" t="s">
        <v>79</v>
      </c>
      <c r="M83" s="3" t="n">
        <f>13175</f>
        <v>13175.0</v>
      </c>
    </row>
    <row r="84">
      <c r="A84" s="2" t="s">
        <v>126</v>
      </c>
      <c r="B84" s="10" t="s">
        <v>149</v>
      </c>
      <c r="C84" s="10" t="s">
        <v>150</v>
      </c>
      <c r="D84" s="2" t="s">
        <v>54</v>
      </c>
      <c r="E84" s="10" t="s">
        <v>56</v>
      </c>
      <c r="F84" s="10" t="s">
        <v>57</v>
      </c>
      <c r="G84" s="10" t="s">
        <v>58</v>
      </c>
      <c r="H84" s="3" t="n">
        <f>11736</f>
        <v>11736.0</v>
      </c>
      <c r="I84" s="2" t="s">
        <v>54</v>
      </c>
      <c r="J84" s="10" t="s">
        <v>56</v>
      </c>
      <c r="K84" s="10" t="s">
        <v>57</v>
      </c>
      <c r="L84" s="10" t="s">
        <v>58</v>
      </c>
      <c r="M84" s="3" t="n">
        <f>9725</f>
        <v>9725.0</v>
      </c>
    </row>
    <row r="85">
      <c r="A85" s="2" t="s">
        <v>126</v>
      </c>
      <c r="B85" s="10" t="s">
        <v>149</v>
      </c>
      <c r="C85" s="10" t="s">
        <v>150</v>
      </c>
      <c r="D85" s="2" t="s">
        <v>55</v>
      </c>
      <c r="E85" s="10" t="s">
        <v>32</v>
      </c>
      <c r="F85" s="10" t="s">
        <v>33</v>
      </c>
      <c r="G85" s="10" t="s">
        <v>34</v>
      </c>
      <c r="H85" s="3" t="n">
        <f>11530</f>
        <v>11530.0</v>
      </c>
      <c r="I85" s="2" t="s">
        <v>55</v>
      </c>
      <c r="J85" s="10" t="s">
        <v>63</v>
      </c>
      <c r="K85" s="10" t="s">
        <v>64</v>
      </c>
      <c r="L85" s="10" t="s">
        <v>65</v>
      </c>
      <c r="M85" s="3" t="n">
        <f>7978</f>
        <v>7978.0</v>
      </c>
    </row>
    <row r="86">
      <c r="A86" s="2" t="s">
        <v>126</v>
      </c>
      <c r="B86" s="10" t="s">
        <v>149</v>
      </c>
      <c r="C86" s="10" t="s">
        <v>150</v>
      </c>
      <c r="D86" s="2" t="s">
        <v>62</v>
      </c>
      <c r="E86" s="10" t="s">
        <v>77</v>
      </c>
      <c r="F86" s="10" t="s">
        <v>78</v>
      </c>
      <c r="G86" s="10" t="s">
        <v>79</v>
      </c>
      <c r="H86" s="3" t="n">
        <f>11259</f>
        <v>11259.0</v>
      </c>
      <c r="I86" s="2" t="s">
        <v>62</v>
      </c>
      <c r="J86" s="10" t="s">
        <v>114</v>
      </c>
      <c r="K86" s="10" t="s">
        <v>115</v>
      </c>
      <c r="L86" s="10" t="s">
        <v>116</v>
      </c>
      <c r="M86" s="3" t="n">
        <f>7819</f>
        <v>7819.0</v>
      </c>
    </row>
    <row r="87">
      <c r="A87" s="2" t="s">
        <v>126</v>
      </c>
      <c r="B87" s="10" t="s">
        <v>149</v>
      </c>
      <c r="C87" s="10" t="s">
        <v>150</v>
      </c>
      <c r="D87" s="2" t="s">
        <v>66</v>
      </c>
      <c r="E87" s="10" t="s">
        <v>63</v>
      </c>
      <c r="F87" s="10" t="s">
        <v>64</v>
      </c>
      <c r="G87" s="10" t="s">
        <v>65</v>
      </c>
      <c r="H87" s="3" t="n">
        <f>8068</f>
        <v>8068.0</v>
      </c>
      <c r="I87" s="2" t="s">
        <v>66</v>
      </c>
      <c r="J87" s="10" t="s">
        <v>107</v>
      </c>
      <c r="K87" s="10" t="s">
        <v>108</v>
      </c>
      <c r="L87" s="10" t="s">
        <v>109</v>
      </c>
      <c r="M87" s="3" t="n">
        <f>6509</f>
        <v>6509.0</v>
      </c>
    </row>
    <row r="88">
      <c r="A88" s="2" t="s">
        <v>126</v>
      </c>
      <c r="B88" s="10" t="s">
        <v>149</v>
      </c>
      <c r="C88" s="10" t="s">
        <v>150</v>
      </c>
      <c r="D88" s="2" t="s">
        <v>73</v>
      </c>
      <c r="E88" s="10" t="s">
        <v>40</v>
      </c>
      <c r="F88" s="10" t="s">
        <v>41</v>
      </c>
      <c r="G88" s="10" t="s">
        <v>42</v>
      </c>
      <c r="H88" s="3" t="n">
        <f>7935</f>
        <v>7935.0</v>
      </c>
      <c r="I88" s="2" t="s">
        <v>73</v>
      </c>
      <c r="J88" s="10" t="s">
        <v>102</v>
      </c>
      <c r="K88" s="10" t="s">
        <v>103</v>
      </c>
      <c r="L88" s="10" t="s">
        <v>104</v>
      </c>
      <c r="M88" s="3" t="n">
        <f>6355</f>
        <v>6355.0</v>
      </c>
    </row>
    <row r="89">
      <c r="A89" s="2" t="s">
        <v>126</v>
      </c>
      <c r="B89" s="10" t="s">
        <v>149</v>
      </c>
      <c r="C89" s="10" t="s">
        <v>150</v>
      </c>
      <c r="D89" s="2" t="s">
        <v>80</v>
      </c>
      <c r="E89" s="10" t="s">
        <v>102</v>
      </c>
      <c r="F89" s="10" t="s">
        <v>103</v>
      </c>
      <c r="G89" s="10" t="s">
        <v>104</v>
      </c>
      <c r="H89" s="3" t="n">
        <f>7908</f>
        <v>7908.0</v>
      </c>
      <c r="I89" s="2" t="s">
        <v>80</v>
      </c>
      <c r="J89" s="10" t="s">
        <v>74</v>
      </c>
      <c r="K89" s="10" t="s">
        <v>75</v>
      </c>
      <c r="L89" s="10" t="s">
        <v>76</v>
      </c>
      <c r="M89" s="3" t="n">
        <f>6314</f>
        <v>6314.0</v>
      </c>
    </row>
    <row r="90">
      <c r="A90" s="2" t="s">
        <v>126</v>
      </c>
      <c r="B90" s="10" t="s">
        <v>149</v>
      </c>
      <c r="C90" s="10" t="s">
        <v>150</v>
      </c>
      <c r="D90" s="2" t="s">
        <v>84</v>
      </c>
      <c r="E90" s="10" t="s">
        <v>47</v>
      </c>
      <c r="F90" s="10" t="s">
        <v>48</v>
      </c>
      <c r="G90" s="10" t="s">
        <v>49</v>
      </c>
      <c r="H90" s="3" t="n">
        <f>6920</f>
        <v>6920.0</v>
      </c>
      <c r="I90" s="2" t="s">
        <v>84</v>
      </c>
      <c r="J90" s="10" t="s">
        <v>40</v>
      </c>
      <c r="K90" s="10" t="s">
        <v>41</v>
      </c>
      <c r="L90" s="10" t="s">
        <v>42</v>
      </c>
      <c r="M90" s="3" t="n">
        <f>5768</f>
        <v>5768.0</v>
      </c>
    </row>
    <row r="91">
      <c r="A91" s="2" t="s">
        <v>126</v>
      </c>
      <c r="B91" s="10" t="s">
        <v>149</v>
      </c>
      <c r="C91" s="10" t="s">
        <v>150</v>
      </c>
      <c r="D91" s="2" t="s">
        <v>88</v>
      </c>
      <c r="E91" s="10" t="s">
        <v>114</v>
      </c>
      <c r="F91" s="10" t="s">
        <v>115</v>
      </c>
      <c r="G91" s="10" t="s">
        <v>116</v>
      </c>
      <c r="H91" s="3" t="n">
        <f>5542</f>
        <v>5542.0</v>
      </c>
      <c r="I91" s="2" t="s">
        <v>88</v>
      </c>
      <c r="J91" s="10" t="s">
        <v>32</v>
      </c>
      <c r="K91" s="10" t="s">
        <v>33</v>
      </c>
      <c r="L91" s="10" t="s">
        <v>34</v>
      </c>
      <c r="M91" s="3" t="n">
        <f>5267</f>
        <v>5267.0</v>
      </c>
    </row>
    <row r="92">
      <c r="A92" s="2" t="s">
        <v>126</v>
      </c>
      <c r="B92" s="10" t="s">
        <v>149</v>
      </c>
      <c r="C92" s="10" t="s">
        <v>150</v>
      </c>
      <c r="D92" s="2" t="s">
        <v>89</v>
      </c>
      <c r="E92" s="10" t="s">
        <v>67</v>
      </c>
      <c r="F92" s="10" t="s">
        <v>68</v>
      </c>
      <c r="G92" s="10" t="s">
        <v>69</v>
      </c>
      <c r="H92" s="3" t="n">
        <f>5364</f>
        <v>5364.0</v>
      </c>
      <c r="I92" s="2" t="s">
        <v>89</v>
      </c>
      <c r="J92" s="10" t="s">
        <v>129</v>
      </c>
      <c r="K92" s="10" t="s">
        <v>130</v>
      </c>
      <c r="L92" s="10" t="s">
        <v>131</v>
      </c>
      <c r="M92" s="3" t="n">
        <f>4975</f>
        <v>4975.0</v>
      </c>
    </row>
    <row r="93">
      <c r="A93" s="2" t="s">
        <v>126</v>
      </c>
      <c r="B93" s="10" t="s">
        <v>149</v>
      </c>
      <c r="C93" s="10" t="s">
        <v>150</v>
      </c>
      <c r="D93" s="2" t="s">
        <v>93</v>
      </c>
      <c r="E93" s="10" t="s">
        <v>25</v>
      </c>
      <c r="F93" s="10" t="s">
        <v>26</v>
      </c>
      <c r="G93" s="10" t="s">
        <v>27</v>
      </c>
      <c r="H93" s="3" t="n">
        <f>5147</f>
        <v>5147.0</v>
      </c>
      <c r="I93" s="2" t="s">
        <v>93</v>
      </c>
      <c r="J93" s="10" t="s">
        <v>151</v>
      </c>
      <c r="K93" s="10" t="s">
        <v>152</v>
      </c>
      <c r="L93" s="10" t="s">
        <v>153</v>
      </c>
      <c r="M93" s="3" t="n">
        <f>4485</f>
        <v>4485.0</v>
      </c>
    </row>
    <row r="94">
      <c r="A94" s="2" t="s">
        <v>126</v>
      </c>
      <c r="B94" s="10" t="s">
        <v>149</v>
      </c>
      <c r="C94" s="10" t="s">
        <v>150</v>
      </c>
      <c r="D94" s="2" t="s">
        <v>97</v>
      </c>
      <c r="E94" s="10" t="s">
        <v>107</v>
      </c>
      <c r="F94" s="10" t="s">
        <v>108</v>
      </c>
      <c r="G94" s="10" t="s">
        <v>109</v>
      </c>
      <c r="H94" s="3" t="n">
        <f>4397</f>
        <v>4397.0</v>
      </c>
      <c r="I94" s="2" t="s">
        <v>97</v>
      </c>
      <c r="J94" s="10" t="s">
        <v>138</v>
      </c>
      <c r="K94" s="10" t="s">
        <v>139</v>
      </c>
      <c r="L94" s="10" t="s">
        <v>140</v>
      </c>
      <c r="M94" s="3" t="n">
        <f>3255</f>
        <v>3255.0</v>
      </c>
    </row>
    <row r="95">
      <c r="A95" s="2" t="s">
        <v>126</v>
      </c>
      <c r="B95" s="10" t="s">
        <v>149</v>
      </c>
      <c r="C95" s="10" t="s">
        <v>150</v>
      </c>
      <c r="D95" s="2" t="s">
        <v>98</v>
      </c>
      <c r="E95" s="10" t="s">
        <v>129</v>
      </c>
      <c r="F95" s="10" t="s">
        <v>130</v>
      </c>
      <c r="G95" s="10" t="s">
        <v>131</v>
      </c>
      <c r="H95" s="3" t="n">
        <f>3872</f>
        <v>3872.0</v>
      </c>
      <c r="I95" s="2" t="s">
        <v>98</v>
      </c>
      <c r="J95" s="10" t="s">
        <v>25</v>
      </c>
      <c r="K95" s="10" t="s">
        <v>26</v>
      </c>
      <c r="L95" s="10" t="s">
        <v>27</v>
      </c>
      <c r="M95" s="3" t="n">
        <f>3233</f>
        <v>3233.0</v>
      </c>
    </row>
    <row r="96">
      <c r="A96" s="2" t="s">
        <v>154</v>
      </c>
      <c r="B96" s="10" t="s">
        <v>155</v>
      </c>
      <c r="C96" s="10" t="s">
        <v>156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19248</f>
        <v>19248.0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20498</f>
        <v>20498.0</v>
      </c>
    </row>
    <row r="97">
      <c r="A97" s="2" t="s">
        <v>154</v>
      </c>
      <c r="B97" s="10" t="s">
        <v>155</v>
      </c>
      <c r="C97" s="10" t="s">
        <v>156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12348</f>
        <v>12348.0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14271</f>
        <v>14271.0</v>
      </c>
    </row>
    <row r="98">
      <c r="A98" s="2" t="s">
        <v>154</v>
      </c>
      <c r="B98" s="10" t="s">
        <v>155</v>
      </c>
      <c r="C98" s="10" t="s">
        <v>156</v>
      </c>
      <c r="D98" s="2" t="s">
        <v>24</v>
      </c>
      <c r="E98" s="10" t="s">
        <v>74</v>
      </c>
      <c r="F98" s="10" t="s">
        <v>75</v>
      </c>
      <c r="G98" s="10" t="s">
        <v>76</v>
      </c>
      <c r="H98" s="3" t="n">
        <f>6069</f>
        <v>6069.0</v>
      </c>
      <c r="I98" s="2" t="s">
        <v>24</v>
      </c>
      <c r="J98" s="10" t="s">
        <v>56</v>
      </c>
      <c r="K98" s="10" t="s">
        <v>57</v>
      </c>
      <c r="L98" s="10" t="s">
        <v>58</v>
      </c>
      <c r="M98" s="3" t="n">
        <f>3156</f>
        <v>3156.0</v>
      </c>
    </row>
    <row r="99">
      <c r="A99" s="2" t="s">
        <v>154</v>
      </c>
      <c r="B99" s="10" t="s">
        <v>155</v>
      </c>
      <c r="C99" s="10" t="s">
        <v>156</v>
      </c>
      <c r="D99" s="2" t="s">
        <v>31</v>
      </c>
      <c r="E99" s="10" t="s">
        <v>56</v>
      </c>
      <c r="F99" s="10" t="s">
        <v>57</v>
      </c>
      <c r="G99" s="10" t="s">
        <v>58</v>
      </c>
      <c r="H99" s="3" t="n">
        <f>2987</f>
        <v>2987.0</v>
      </c>
      <c r="I99" s="2" t="s">
        <v>31</v>
      </c>
      <c r="J99" s="10" t="s">
        <v>40</v>
      </c>
      <c r="K99" s="10" t="s">
        <v>41</v>
      </c>
      <c r="L99" s="10" t="s">
        <v>42</v>
      </c>
      <c r="M99" s="3" t="n">
        <f>2736</f>
        <v>2736.0</v>
      </c>
    </row>
    <row r="100">
      <c r="A100" s="2" t="s">
        <v>154</v>
      </c>
      <c r="B100" s="10" t="s">
        <v>155</v>
      </c>
      <c r="C100" s="10" t="s">
        <v>156</v>
      </c>
      <c r="D100" s="2" t="s">
        <v>35</v>
      </c>
      <c r="E100" s="10" t="s">
        <v>40</v>
      </c>
      <c r="F100" s="10" t="s">
        <v>41</v>
      </c>
      <c r="G100" s="10" t="s">
        <v>42</v>
      </c>
      <c r="H100" s="3" t="n">
        <f>2481</f>
        <v>2481.0</v>
      </c>
      <c r="I100" s="2" t="s">
        <v>35</v>
      </c>
      <c r="J100" s="10" t="s">
        <v>36</v>
      </c>
      <c r="K100" s="10" t="s">
        <v>37</v>
      </c>
      <c r="L100" s="10" t="s">
        <v>38</v>
      </c>
      <c r="M100" s="3" t="n">
        <f>2308</f>
        <v>2308.0</v>
      </c>
    </row>
    <row r="101">
      <c r="A101" s="2" t="s">
        <v>154</v>
      </c>
      <c r="B101" s="10" t="s">
        <v>155</v>
      </c>
      <c r="C101" s="10" t="s">
        <v>156</v>
      </c>
      <c r="D101" s="2" t="s">
        <v>39</v>
      </c>
      <c r="E101" s="10" t="s">
        <v>50</v>
      </c>
      <c r="F101" s="10" t="s">
        <v>51</v>
      </c>
      <c r="G101" s="10" t="s">
        <v>52</v>
      </c>
      <c r="H101" s="3" t="n">
        <f>2103</f>
        <v>2103.0</v>
      </c>
      <c r="I101" s="2" t="s">
        <v>39</v>
      </c>
      <c r="J101" s="10" t="s">
        <v>50</v>
      </c>
      <c r="K101" s="10" t="s">
        <v>51</v>
      </c>
      <c r="L101" s="10" t="s">
        <v>52</v>
      </c>
      <c r="M101" s="3" t="n">
        <f>2103</f>
        <v>2103.0</v>
      </c>
    </row>
    <row r="102">
      <c r="A102" s="2" t="s">
        <v>154</v>
      </c>
      <c r="B102" s="10" t="s">
        <v>155</v>
      </c>
      <c r="C102" s="10" t="s">
        <v>156</v>
      </c>
      <c r="D102" s="2" t="s">
        <v>46</v>
      </c>
      <c r="E102" s="10" t="s">
        <v>36</v>
      </c>
      <c r="F102" s="10" t="s">
        <v>37</v>
      </c>
      <c r="G102" s="10" t="s">
        <v>38</v>
      </c>
      <c r="H102" s="3" t="n">
        <f>1800</f>
        <v>1800.0</v>
      </c>
      <c r="I102" s="2" t="s">
        <v>46</v>
      </c>
      <c r="J102" s="10" t="s">
        <v>102</v>
      </c>
      <c r="K102" s="10" t="s">
        <v>103</v>
      </c>
      <c r="L102" s="10" t="s">
        <v>104</v>
      </c>
      <c r="M102" s="3" t="n">
        <f>1886</f>
        <v>1886.0</v>
      </c>
    </row>
    <row r="103">
      <c r="A103" s="2" t="s">
        <v>154</v>
      </c>
      <c r="B103" s="10" t="s">
        <v>155</v>
      </c>
      <c r="C103" s="10" t="s">
        <v>156</v>
      </c>
      <c r="D103" s="2" t="s">
        <v>53</v>
      </c>
      <c r="E103" s="10" t="s">
        <v>59</v>
      </c>
      <c r="F103" s="10" t="s">
        <v>60</v>
      </c>
      <c r="G103" s="10" t="s">
        <v>61</v>
      </c>
      <c r="H103" s="3" t="n">
        <f>1735</f>
        <v>1735.0</v>
      </c>
      <c r="I103" s="2" t="s">
        <v>53</v>
      </c>
      <c r="J103" s="10" t="s">
        <v>74</v>
      </c>
      <c r="K103" s="10" t="s">
        <v>75</v>
      </c>
      <c r="L103" s="10" t="s">
        <v>76</v>
      </c>
      <c r="M103" s="3" t="n">
        <f>1753</f>
        <v>1753.0</v>
      </c>
    </row>
    <row r="104">
      <c r="A104" s="2" t="s">
        <v>154</v>
      </c>
      <c r="B104" s="10" t="s">
        <v>155</v>
      </c>
      <c r="C104" s="10" t="s">
        <v>156</v>
      </c>
      <c r="D104" s="2" t="s">
        <v>54</v>
      </c>
      <c r="E104" s="10" t="s">
        <v>32</v>
      </c>
      <c r="F104" s="10" t="s">
        <v>33</v>
      </c>
      <c r="G104" s="10" t="s">
        <v>34</v>
      </c>
      <c r="H104" s="3" t="n">
        <f>1207</f>
        <v>1207.0</v>
      </c>
      <c r="I104" s="2" t="s">
        <v>54</v>
      </c>
      <c r="J104" s="10" t="s">
        <v>59</v>
      </c>
      <c r="K104" s="10" t="s">
        <v>60</v>
      </c>
      <c r="L104" s="10" t="s">
        <v>61</v>
      </c>
      <c r="M104" s="3" t="n">
        <f>1196</f>
        <v>1196.0</v>
      </c>
    </row>
    <row r="105">
      <c r="A105" s="2" t="s">
        <v>154</v>
      </c>
      <c r="B105" s="10" t="s">
        <v>155</v>
      </c>
      <c r="C105" s="10" t="s">
        <v>156</v>
      </c>
      <c r="D105" s="2" t="s">
        <v>55</v>
      </c>
      <c r="E105" s="10" t="s">
        <v>25</v>
      </c>
      <c r="F105" s="10" t="s">
        <v>26</v>
      </c>
      <c r="G105" s="10" t="s">
        <v>27</v>
      </c>
      <c r="H105" s="3" t="n">
        <f>1204</f>
        <v>1204.0</v>
      </c>
      <c r="I105" s="2" t="s">
        <v>55</v>
      </c>
      <c r="J105" s="10" t="s">
        <v>47</v>
      </c>
      <c r="K105" s="10" t="s">
        <v>48</v>
      </c>
      <c r="L105" s="10" t="s">
        <v>49</v>
      </c>
      <c r="M105" s="3" t="n">
        <f>1125</f>
        <v>1125.0</v>
      </c>
    </row>
    <row r="106">
      <c r="A106" s="2" t="s">
        <v>154</v>
      </c>
      <c r="B106" s="10" t="s">
        <v>155</v>
      </c>
      <c r="C106" s="10" t="s">
        <v>156</v>
      </c>
      <c r="D106" s="2" t="s">
        <v>62</v>
      </c>
      <c r="E106" s="10" t="s">
        <v>47</v>
      </c>
      <c r="F106" s="10" t="s">
        <v>48</v>
      </c>
      <c r="G106" s="10" t="s">
        <v>49</v>
      </c>
      <c r="H106" s="3" t="n">
        <f>942</f>
        <v>942.0</v>
      </c>
      <c r="I106" s="2" t="s">
        <v>62</v>
      </c>
      <c r="J106" s="10" t="s">
        <v>28</v>
      </c>
      <c r="K106" s="10" t="s">
        <v>29</v>
      </c>
      <c r="L106" s="10" t="s">
        <v>30</v>
      </c>
      <c r="M106" s="3" t="n">
        <f>1115</f>
        <v>1115.0</v>
      </c>
    </row>
    <row r="107">
      <c r="A107" s="2" t="s">
        <v>154</v>
      </c>
      <c r="B107" s="10" t="s">
        <v>155</v>
      </c>
      <c r="C107" s="10" t="s">
        <v>156</v>
      </c>
      <c r="D107" s="2" t="s">
        <v>62</v>
      </c>
      <c r="E107" s="10" t="s">
        <v>157</v>
      </c>
      <c r="F107" s="10" t="s">
        <v>158</v>
      </c>
      <c r="G107" s="10" t="s">
        <v>159</v>
      </c>
      <c r="H107" s="3" t="n">
        <f>942</f>
        <v>942.0</v>
      </c>
      <c r="I107" s="2" t="s">
        <v>66</v>
      </c>
      <c r="J107" s="10" t="s">
        <v>32</v>
      </c>
      <c r="K107" s="10" t="s">
        <v>33</v>
      </c>
      <c r="L107" s="10" t="s">
        <v>34</v>
      </c>
      <c r="M107" s="3" t="n">
        <f>892</f>
        <v>892.0</v>
      </c>
    </row>
    <row r="108">
      <c r="A108" s="2" t="s">
        <v>154</v>
      </c>
      <c r="B108" s="10" t="s">
        <v>155</v>
      </c>
      <c r="C108" s="10" t="s">
        <v>156</v>
      </c>
      <c r="D108" s="2" t="s">
        <v>73</v>
      </c>
      <c r="E108" s="10" t="s">
        <v>85</v>
      </c>
      <c r="F108" s="10" t="s">
        <v>86</v>
      </c>
      <c r="G108" s="10" t="s">
        <v>87</v>
      </c>
      <c r="H108" s="3" t="n">
        <f>788</f>
        <v>788.0</v>
      </c>
      <c r="I108" s="2" t="s">
        <v>73</v>
      </c>
      <c r="J108" s="10" t="s">
        <v>25</v>
      </c>
      <c r="K108" s="10" t="s">
        <v>26</v>
      </c>
      <c r="L108" s="10" t="s">
        <v>27</v>
      </c>
      <c r="M108" s="3" t="n">
        <f>721</f>
        <v>721.0</v>
      </c>
    </row>
    <row r="109">
      <c r="A109" s="2" t="s">
        <v>154</v>
      </c>
      <c r="B109" s="10" t="s">
        <v>155</v>
      </c>
      <c r="C109" s="10" t="s">
        <v>156</v>
      </c>
      <c r="D109" s="2" t="s">
        <v>80</v>
      </c>
      <c r="E109" s="10" t="s">
        <v>67</v>
      </c>
      <c r="F109" s="10" t="s">
        <v>68</v>
      </c>
      <c r="G109" s="10" t="s">
        <v>69</v>
      </c>
      <c r="H109" s="3" t="n">
        <f>577</f>
        <v>577.0</v>
      </c>
      <c r="I109" s="2" t="s">
        <v>80</v>
      </c>
      <c r="J109" s="10" t="s">
        <v>67</v>
      </c>
      <c r="K109" s="10" t="s">
        <v>68</v>
      </c>
      <c r="L109" s="10" t="s">
        <v>69</v>
      </c>
      <c r="M109" s="3" t="n">
        <f>620</f>
        <v>620.0</v>
      </c>
    </row>
    <row r="110">
      <c r="A110" s="2" t="s">
        <v>154</v>
      </c>
      <c r="B110" s="10" t="s">
        <v>155</v>
      </c>
      <c r="C110" s="10" t="s">
        <v>156</v>
      </c>
      <c r="D110" s="2" t="s">
        <v>84</v>
      </c>
      <c r="E110" s="10" t="s">
        <v>90</v>
      </c>
      <c r="F110" s="10" t="s">
        <v>91</v>
      </c>
      <c r="G110" s="10" t="s">
        <v>92</v>
      </c>
      <c r="H110" s="3" t="n">
        <f>442</f>
        <v>442.0</v>
      </c>
      <c r="I110" s="2" t="s">
        <v>84</v>
      </c>
      <c r="J110" s="10" t="s">
        <v>63</v>
      </c>
      <c r="K110" s="10" t="s">
        <v>64</v>
      </c>
      <c r="L110" s="10" t="s">
        <v>65</v>
      </c>
      <c r="M110" s="3" t="n">
        <f>426</f>
        <v>426.0</v>
      </c>
    </row>
    <row r="111">
      <c r="A111" s="2" t="s">
        <v>154</v>
      </c>
      <c r="B111" s="10" t="s">
        <v>155</v>
      </c>
      <c r="C111" s="10" t="s">
        <v>156</v>
      </c>
      <c r="D111" s="2" t="s">
        <v>88</v>
      </c>
      <c r="E111" s="10" t="s">
        <v>102</v>
      </c>
      <c r="F111" s="10" t="s">
        <v>103</v>
      </c>
      <c r="G111" s="10" t="s">
        <v>104</v>
      </c>
      <c r="H111" s="3" t="n">
        <f>373</f>
        <v>373.0</v>
      </c>
      <c r="I111" s="2" t="s">
        <v>88</v>
      </c>
      <c r="J111" s="10" t="s">
        <v>85</v>
      </c>
      <c r="K111" s="10" t="s">
        <v>86</v>
      </c>
      <c r="L111" s="10" t="s">
        <v>87</v>
      </c>
      <c r="M111" s="3" t="n">
        <f>338</f>
        <v>338.0</v>
      </c>
    </row>
    <row r="112">
      <c r="A112" s="2" t="s">
        <v>154</v>
      </c>
      <c r="B112" s="10" t="s">
        <v>155</v>
      </c>
      <c r="C112" s="10" t="s">
        <v>156</v>
      </c>
      <c r="D112" s="2" t="s">
        <v>89</v>
      </c>
      <c r="E112" s="10" t="s">
        <v>63</v>
      </c>
      <c r="F112" s="10" t="s">
        <v>64</v>
      </c>
      <c r="G112" s="10" t="s">
        <v>65</v>
      </c>
      <c r="H112" s="3" t="n">
        <f>344</f>
        <v>344.0</v>
      </c>
      <c r="I112" s="2" t="s">
        <v>89</v>
      </c>
      <c r="J112" s="10" t="s">
        <v>77</v>
      </c>
      <c r="K112" s="10" t="s">
        <v>78</v>
      </c>
      <c r="L112" s="10" t="s">
        <v>79</v>
      </c>
      <c r="M112" s="3" t="n">
        <f>315</f>
        <v>315.0</v>
      </c>
    </row>
    <row r="113">
      <c r="A113" s="2" t="s">
        <v>154</v>
      </c>
      <c r="B113" s="10" t="s">
        <v>155</v>
      </c>
      <c r="C113" s="10" t="s">
        <v>156</v>
      </c>
      <c r="D113" s="2" t="s">
        <v>93</v>
      </c>
      <c r="E113" s="10" t="s">
        <v>70</v>
      </c>
      <c r="F113" s="10" t="s">
        <v>71</v>
      </c>
      <c r="G113" s="10" t="s">
        <v>72</v>
      </c>
      <c r="H113" s="3" t="n">
        <f>334</f>
        <v>334.0</v>
      </c>
      <c r="I113" s="2" t="s">
        <v>93</v>
      </c>
      <c r="J113" s="10" t="s">
        <v>157</v>
      </c>
      <c r="K113" s="10" t="s">
        <v>158</v>
      </c>
      <c r="L113" s="10" t="s">
        <v>159</v>
      </c>
      <c r="M113" s="3" t="n">
        <f>300</f>
        <v>300.0</v>
      </c>
    </row>
    <row r="114">
      <c r="A114" s="2" t="s">
        <v>154</v>
      </c>
      <c r="B114" s="10" t="s">
        <v>155</v>
      </c>
      <c r="C114" s="10" t="s">
        <v>156</v>
      </c>
      <c r="D114" s="2" t="s">
        <v>97</v>
      </c>
      <c r="E114" s="10" t="s">
        <v>138</v>
      </c>
      <c r="F114" s="10" t="s">
        <v>139</v>
      </c>
      <c r="G114" s="10" t="s">
        <v>140</v>
      </c>
      <c r="H114" s="3" t="n">
        <f>218</f>
        <v>218.0</v>
      </c>
      <c r="I114" s="2" t="s">
        <v>97</v>
      </c>
      <c r="J114" s="10" t="s">
        <v>138</v>
      </c>
      <c r="K114" s="10" t="s">
        <v>139</v>
      </c>
      <c r="L114" s="10" t="s">
        <v>140</v>
      </c>
      <c r="M114" s="3" t="n">
        <f>278</f>
        <v>278.0</v>
      </c>
    </row>
    <row r="115">
      <c r="A115" s="2" t="s">
        <v>154</v>
      </c>
      <c r="B115" s="10" t="s">
        <v>155</v>
      </c>
      <c r="C115" s="10" t="s">
        <v>156</v>
      </c>
      <c r="D115" s="2" t="s">
        <v>98</v>
      </c>
      <c r="E115" s="10" t="s">
        <v>151</v>
      </c>
      <c r="F115" s="10" t="s">
        <v>152</v>
      </c>
      <c r="G115" s="10" t="s">
        <v>153</v>
      </c>
      <c r="H115" s="3" t="n">
        <f>166</f>
        <v>166.0</v>
      </c>
      <c r="I115" s="2" t="s">
        <v>98</v>
      </c>
      <c r="J115" s="10" t="s">
        <v>70</v>
      </c>
      <c r="K115" s="10" t="s">
        <v>71</v>
      </c>
      <c r="L115" s="10" t="s">
        <v>72</v>
      </c>
      <c r="M115" s="3" t="n">
        <f>224</f>
        <v>224.0</v>
      </c>
    </row>
    <row r="116">
      <c r="A116" s="2" t="s">
        <v>154</v>
      </c>
      <c r="B116" s="10" t="s">
        <v>160</v>
      </c>
      <c r="C116" s="10" t="s">
        <v>161</v>
      </c>
      <c r="D116" s="2" t="s">
        <v>16</v>
      </c>
      <c r="E116" s="10" t="s">
        <v>77</v>
      </c>
      <c r="F116" s="10" t="s">
        <v>78</v>
      </c>
      <c r="G116" s="10" t="s">
        <v>79</v>
      </c>
      <c r="H116" s="3" t="n">
        <f>1</f>
        <v>1.0</v>
      </c>
      <c r="I116" s="2" t="s">
        <v>16</v>
      </c>
      <c r="J116" s="10" t="s">
        <v>28</v>
      </c>
      <c r="K116" s="10" t="s">
        <v>29</v>
      </c>
      <c r="L116" s="10" t="s">
        <v>30</v>
      </c>
      <c r="M116" s="3" t="n">
        <f>1</f>
        <v>1.0</v>
      </c>
    </row>
    <row r="117">
      <c r="A117" s="2" t="s">
        <v>162</v>
      </c>
      <c r="B117" s="10" t="s">
        <v>163</v>
      </c>
      <c r="C117" s="10" t="s">
        <v>164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1031</f>
        <v>1031.0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1434</f>
        <v>1434.0</v>
      </c>
    </row>
    <row r="118">
      <c r="A118" s="2" t="s">
        <v>162</v>
      </c>
      <c r="B118" s="10" t="s">
        <v>163</v>
      </c>
      <c r="C118" s="10" t="s">
        <v>164</v>
      </c>
      <c r="D118" s="2" t="s">
        <v>20</v>
      </c>
      <c r="E118" s="10" t="s">
        <v>63</v>
      </c>
      <c r="F118" s="10" t="s">
        <v>64</v>
      </c>
      <c r="G118" s="10" t="s">
        <v>65</v>
      </c>
      <c r="H118" s="3" t="n">
        <f>410</f>
        <v>410.0</v>
      </c>
      <c r="I118" s="2" t="s">
        <v>20</v>
      </c>
      <c r="J118" s="10" t="s">
        <v>70</v>
      </c>
      <c r="K118" s="10" t="s">
        <v>71</v>
      </c>
      <c r="L118" s="10" t="s">
        <v>72</v>
      </c>
      <c r="M118" s="3" t="n">
        <f>200</f>
        <v>200.0</v>
      </c>
    </row>
    <row r="119">
      <c r="A119" s="2" t="s">
        <v>162</v>
      </c>
      <c r="B119" s="10" t="s">
        <v>163</v>
      </c>
      <c r="C119" s="10" t="s">
        <v>164</v>
      </c>
      <c r="D119" s="2" t="s">
        <v>24</v>
      </c>
      <c r="E119" s="10" t="s">
        <v>28</v>
      </c>
      <c r="F119" s="10" t="s">
        <v>29</v>
      </c>
      <c r="G119" s="10" t="s">
        <v>30</v>
      </c>
      <c r="H119" s="3" t="n">
        <f>209</f>
        <v>209.0</v>
      </c>
      <c r="I119" s="2" t="s">
        <v>24</v>
      </c>
      <c r="J119" s="10" t="s">
        <v>102</v>
      </c>
      <c r="K119" s="10" t="s">
        <v>103</v>
      </c>
      <c r="L119" s="10" t="s">
        <v>104</v>
      </c>
      <c r="M119" s="3" t="n">
        <f>167</f>
        <v>167.0</v>
      </c>
    </row>
    <row r="120">
      <c r="A120" s="2" t="s">
        <v>162</v>
      </c>
      <c r="B120" s="10" t="s">
        <v>163</v>
      </c>
      <c r="C120" s="10" t="s">
        <v>164</v>
      </c>
      <c r="D120" s="2" t="s">
        <v>31</v>
      </c>
      <c r="E120" s="10" t="s">
        <v>102</v>
      </c>
      <c r="F120" s="10" t="s">
        <v>103</v>
      </c>
      <c r="G120" s="10" t="s">
        <v>104</v>
      </c>
      <c r="H120" s="3" t="n">
        <f>207</f>
        <v>207.0</v>
      </c>
      <c r="I120" s="2" t="s">
        <v>31</v>
      </c>
      <c r="J120" s="10" t="s">
        <v>43</v>
      </c>
      <c r="K120" s="10" t="s">
        <v>44</v>
      </c>
      <c r="L120" s="10" t="s">
        <v>45</v>
      </c>
      <c r="M120" s="3" t="n">
        <f>125</f>
        <v>125.0</v>
      </c>
    </row>
    <row r="121">
      <c r="A121" s="2" t="s">
        <v>162</v>
      </c>
      <c r="B121" s="10" t="s">
        <v>163</v>
      </c>
      <c r="C121" s="10" t="s">
        <v>164</v>
      </c>
      <c r="D121" s="2" t="s">
        <v>35</v>
      </c>
      <c r="E121" s="10" t="s">
        <v>43</v>
      </c>
      <c r="F121" s="10" t="s">
        <v>44</v>
      </c>
      <c r="G121" s="10" t="s">
        <v>45</v>
      </c>
      <c r="H121" s="3" t="n">
        <f>123</f>
        <v>123.0</v>
      </c>
      <c r="I121" s="2" t="s">
        <v>35</v>
      </c>
      <c r="J121" s="10" t="s">
        <v>28</v>
      </c>
      <c r="K121" s="10" t="s">
        <v>29</v>
      </c>
      <c r="L121" s="10" t="s">
        <v>30</v>
      </c>
      <c r="M121" s="3" t="n">
        <f>109</f>
        <v>109.0</v>
      </c>
    </row>
    <row r="122">
      <c r="A122" s="2" t="s">
        <v>162</v>
      </c>
      <c r="B122" s="10" t="s">
        <v>163</v>
      </c>
      <c r="C122" s="10" t="s">
        <v>164</v>
      </c>
      <c r="D122" s="2" t="s">
        <v>39</v>
      </c>
      <c r="E122" s="10" t="s">
        <v>81</v>
      </c>
      <c r="F122" s="10" t="s">
        <v>82</v>
      </c>
      <c r="G122" s="10" t="s">
        <v>83</v>
      </c>
      <c r="H122" s="3" t="n">
        <f>121</f>
        <v>121.0</v>
      </c>
      <c r="I122" s="2" t="s">
        <v>39</v>
      </c>
      <c r="J122" s="10" t="s">
        <v>63</v>
      </c>
      <c r="K122" s="10" t="s">
        <v>64</v>
      </c>
      <c r="L122" s="10" t="s">
        <v>65</v>
      </c>
      <c r="M122" s="3" t="n">
        <f>100</f>
        <v>100.0</v>
      </c>
    </row>
    <row r="123">
      <c r="A123" s="2" t="s">
        <v>162</v>
      </c>
      <c r="B123" s="10" t="s">
        <v>163</v>
      </c>
      <c r="C123" s="10" t="s">
        <v>164</v>
      </c>
      <c r="D123" s="2" t="s">
        <v>46</v>
      </c>
      <c r="E123" s="10" t="s">
        <v>138</v>
      </c>
      <c r="F123" s="10" t="s">
        <v>139</v>
      </c>
      <c r="G123" s="10" t="s">
        <v>140</v>
      </c>
      <c r="H123" s="3" t="n">
        <f>109</f>
        <v>109.0</v>
      </c>
      <c r="I123" s="2" t="s">
        <v>46</v>
      </c>
      <c r="J123" s="10" t="s">
        <v>138</v>
      </c>
      <c r="K123" s="10" t="s">
        <v>139</v>
      </c>
      <c r="L123" s="10" t="s">
        <v>140</v>
      </c>
      <c r="M123" s="3" t="n">
        <f>92</f>
        <v>92.0</v>
      </c>
    </row>
    <row r="124">
      <c r="A124" s="2" t="s">
        <v>162</v>
      </c>
      <c r="B124" s="10" t="s">
        <v>163</v>
      </c>
      <c r="C124" s="10" t="s">
        <v>164</v>
      </c>
      <c r="D124" s="2" t="s">
        <v>53</v>
      </c>
      <c r="E124" s="10" t="s">
        <v>74</v>
      </c>
      <c r="F124" s="10" t="s">
        <v>75</v>
      </c>
      <c r="G124" s="10" t="s">
        <v>76</v>
      </c>
      <c r="H124" s="3" t="n">
        <f>105</f>
        <v>105.0</v>
      </c>
      <c r="I124" s="2" t="s">
        <v>53</v>
      </c>
      <c r="J124" s="10" t="s">
        <v>21</v>
      </c>
      <c r="K124" s="10" t="s">
        <v>22</v>
      </c>
      <c r="L124" s="10" t="s">
        <v>23</v>
      </c>
      <c r="M124" s="3" t="n">
        <f>89</f>
        <v>89.0</v>
      </c>
    </row>
    <row r="125">
      <c r="A125" s="2" t="s">
        <v>162</v>
      </c>
      <c r="B125" s="10" t="s">
        <v>163</v>
      </c>
      <c r="C125" s="10" t="s">
        <v>164</v>
      </c>
      <c r="D125" s="2" t="s">
        <v>54</v>
      </c>
      <c r="E125" s="10" t="s">
        <v>107</v>
      </c>
      <c r="F125" s="10" t="s">
        <v>108</v>
      </c>
      <c r="G125" s="10" t="s">
        <v>109</v>
      </c>
      <c r="H125" s="3" t="n">
        <f>91</f>
        <v>91.0</v>
      </c>
      <c r="I125" s="2" t="s">
        <v>54</v>
      </c>
      <c r="J125" s="10" t="s">
        <v>107</v>
      </c>
      <c r="K125" s="10" t="s">
        <v>108</v>
      </c>
      <c r="L125" s="10" t="s">
        <v>109</v>
      </c>
      <c r="M125" s="3" t="n">
        <f>77</f>
        <v>77.0</v>
      </c>
    </row>
    <row r="126">
      <c r="A126" s="2" t="s">
        <v>162</v>
      </c>
      <c r="B126" s="10" t="s">
        <v>163</v>
      </c>
      <c r="C126" s="10" t="s">
        <v>164</v>
      </c>
      <c r="D126" s="2" t="s">
        <v>55</v>
      </c>
      <c r="E126" s="10" t="s">
        <v>94</v>
      </c>
      <c r="F126" s="10" t="s">
        <v>95</v>
      </c>
      <c r="G126" s="10" t="s">
        <v>96</v>
      </c>
      <c r="H126" s="3" t="n">
        <f>69</f>
        <v>69.0</v>
      </c>
      <c r="I126" s="2" t="s">
        <v>55</v>
      </c>
      <c r="J126" s="10" t="s">
        <v>40</v>
      </c>
      <c r="K126" s="10" t="s">
        <v>41</v>
      </c>
      <c r="L126" s="10" t="s">
        <v>42</v>
      </c>
      <c r="M126" s="3" t="n">
        <f>70</f>
        <v>70.0</v>
      </c>
    </row>
    <row r="127">
      <c r="A127" s="2" t="s">
        <v>162</v>
      </c>
      <c r="B127" s="10" t="s">
        <v>163</v>
      </c>
      <c r="C127" s="10" t="s">
        <v>164</v>
      </c>
      <c r="D127" s="2" t="s">
        <v>62</v>
      </c>
      <c r="E127" s="10" t="s">
        <v>157</v>
      </c>
      <c r="F127" s="10" t="s">
        <v>158</v>
      </c>
      <c r="G127" s="10" t="s">
        <v>159</v>
      </c>
      <c r="H127" s="3" t="n">
        <f>60</f>
        <v>60.0</v>
      </c>
      <c r="I127" s="2" t="s">
        <v>62</v>
      </c>
      <c r="J127" s="10" t="s">
        <v>94</v>
      </c>
      <c r="K127" s="10" t="s">
        <v>95</v>
      </c>
      <c r="L127" s="10" t="s">
        <v>96</v>
      </c>
      <c r="M127" s="3" t="n">
        <f>69</f>
        <v>69.0</v>
      </c>
    </row>
    <row r="128">
      <c r="A128" s="2" t="s">
        <v>162</v>
      </c>
      <c r="B128" s="10" t="s">
        <v>163</v>
      </c>
      <c r="C128" s="10" t="s">
        <v>164</v>
      </c>
      <c r="D128" s="2" t="s">
        <v>66</v>
      </c>
      <c r="E128" s="10" t="s">
        <v>21</v>
      </c>
      <c r="F128" s="10" t="s">
        <v>22</v>
      </c>
      <c r="G128" s="10" t="s">
        <v>23</v>
      </c>
      <c r="H128" s="3" t="n">
        <f>54</f>
        <v>54.0</v>
      </c>
      <c r="I128" s="2" t="s">
        <v>66</v>
      </c>
      <c r="J128" s="10" t="s">
        <v>81</v>
      </c>
      <c r="K128" s="10" t="s">
        <v>82</v>
      </c>
      <c r="L128" s="10" t="s">
        <v>83</v>
      </c>
      <c r="M128" s="3" t="n">
        <f>68</f>
        <v>68.0</v>
      </c>
    </row>
    <row r="129">
      <c r="A129" s="2" t="s">
        <v>162</v>
      </c>
      <c r="B129" s="10" t="s">
        <v>163</v>
      </c>
      <c r="C129" s="10" t="s">
        <v>164</v>
      </c>
      <c r="D129" s="2" t="s">
        <v>73</v>
      </c>
      <c r="E129" s="10" t="s">
        <v>77</v>
      </c>
      <c r="F129" s="10" t="s">
        <v>78</v>
      </c>
      <c r="G129" s="10" t="s">
        <v>79</v>
      </c>
      <c r="H129" s="3" t="n">
        <f>33</f>
        <v>33.0</v>
      </c>
      <c r="I129" s="2" t="s">
        <v>73</v>
      </c>
      <c r="J129" s="10" t="s">
        <v>77</v>
      </c>
      <c r="K129" s="10" t="s">
        <v>78</v>
      </c>
      <c r="L129" s="10" t="s">
        <v>79</v>
      </c>
      <c r="M129" s="3" t="n">
        <f>39</f>
        <v>39.0</v>
      </c>
    </row>
    <row r="130">
      <c r="A130" s="2" t="s">
        <v>162</v>
      </c>
      <c r="B130" s="10" t="s">
        <v>163</v>
      </c>
      <c r="C130" s="10" t="s">
        <v>164</v>
      </c>
      <c r="D130" s="2" t="s">
        <v>80</v>
      </c>
      <c r="E130" s="10" t="s">
        <v>40</v>
      </c>
      <c r="F130" s="10" t="s">
        <v>41</v>
      </c>
      <c r="G130" s="10" t="s">
        <v>42</v>
      </c>
      <c r="H130" s="3" t="n">
        <f>25</f>
        <v>25.0</v>
      </c>
      <c r="I130" s="2" t="s">
        <v>80</v>
      </c>
      <c r="J130" s="10" t="s">
        <v>165</v>
      </c>
      <c r="K130" s="10" t="s">
        <v>166</v>
      </c>
      <c r="L130" s="10" t="s">
        <v>167</v>
      </c>
      <c r="M130" s="3" t="n">
        <f>38</f>
        <v>38.0</v>
      </c>
    </row>
    <row r="131">
      <c r="A131" s="2" t="s">
        <v>162</v>
      </c>
      <c r="B131" s="10" t="s">
        <v>163</v>
      </c>
      <c r="C131" s="10" t="s">
        <v>164</v>
      </c>
      <c r="D131" s="2" t="s">
        <v>84</v>
      </c>
      <c r="E131" s="10" t="s">
        <v>165</v>
      </c>
      <c r="F131" s="10" t="s">
        <v>166</v>
      </c>
      <c r="G131" s="10" t="s">
        <v>167</v>
      </c>
      <c r="H131" s="3" t="n">
        <f>19</f>
        <v>19.0</v>
      </c>
      <c r="I131" s="2" t="s">
        <v>84</v>
      </c>
      <c r="J131" s="10" t="s">
        <v>110</v>
      </c>
      <c r="K131" s="10" t="s">
        <v>111</v>
      </c>
      <c r="L131" s="10" t="s">
        <v>112</v>
      </c>
      <c r="M131" s="3" t="n">
        <f>20</f>
        <v>20.0</v>
      </c>
    </row>
    <row r="132">
      <c r="A132" s="2" t="s">
        <v>162</v>
      </c>
      <c r="B132" s="10" t="s">
        <v>163</v>
      </c>
      <c r="C132" s="10" t="s">
        <v>164</v>
      </c>
      <c r="D132" s="2" t="s">
        <v>88</v>
      </c>
      <c r="E132" s="10" t="s">
        <v>114</v>
      </c>
      <c r="F132" s="10" t="s">
        <v>115</v>
      </c>
      <c r="G132" s="10" t="s">
        <v>116</v>
      </c>
      <c r="H132" s="3" t="n">
        <f>18</f>
        <v>18.0</v>
      </c>
      <c r="I132" s="2" t="s">
        <v>84</v>
      </c>
      <c r="J132" s="10" t="s">
        <v>32</v>
      </c>
      <c r="K132" s="10" t="s">
        <v>33</v>
      </c>
      <c r="L132" s="10" t="s">
        <v>34</v>
      </c>
      <c r="M132" s="3" t="n">
        <f>20</f>
        <v>20.0</v>
      </c>
    </row>
    <row r="133">
      <c r="A133" s="2" t="s">
        <v>162</v>
      </c>
      <c r="B133" s="10" t="s">
        <v>163</v>
      </c>
      <c r="C133" s="10" t="s">
        <v>164</v>
      </c>
      <c r="D133" s="2" t="s">
        <v>88</v>
      </c>
      <c r="E133" s="10" t="s">
        <v>117</v>
      </c>
      <c r="F133" s="10" t="s">
        <v>118</v>
      </c>
      <c r="G133" s="10" t="s">
        <v>119</v>
      </c>
      <c r="H133" s="3" t="n">
        <f>18</f>
        <v>18.0</v>
      </c>
      <c r="I133" s="2" t="s">
        <v>89</v>
      </c>
      <c r="J133" s="10" t="s">
        <v>36</v>
      </c>
      <c r="K133" s="10" t="s">
        <v>37</v>
      </c>
      <c r="L133" s="10" t="s">
        <v>38</v>
      </c>
      <c r="M133" s="3" t="n">
        <f>15</f>
        <v>15.0</v>
      </c>
    </row>
    <row r="134">
      <c r="A134" s="2" t="s">
        <v>162</v>
      </c>
      <c r="B134" s="10" t="s">
        <v>163</v>
      </c>
      <c r="C134" s="10" t="s">
        <v>164</v>
      </c>
      <c r="D134" s="2" t="s">
        <v>88</v>
      </c>
      <c r="E134" s="10" t="s">
        <v>36</v>
      </c>
      <c r="F134" s="10" t="s">
        <v>37</v>
      </c>
      <c r="G134" s="10" t="s">
        <v>38</v>
      </c>
      <c r="H134" s="3" t="n">
        <f>18</f>
        <v>18.0</v>
      </c>
      <c r="I134" s="2" t="s">
        <v>93</v>
      </c>
      <c r="J134" s="10" t="s">
        <v>135</v>
      </c>
      <c r="K134" s="10" t="s">
        <v>136</v>
      </c>
      <c r="L134" s="10" t="s">
        <v>137</v>
      </c>
      <c r="M134" s="3" t="n">
        <f>13</f>
        <v>13.0</v>
      </c>
    </row>
    <row r="135">
      <c r="A135" s="2" t="s">
        <v>162</v>
      </c>
      <c r="B135" s="10" t="s">
        <v>163</v>
      </c>
      <c r="C135" s="10" t="s">
        <v>164</v>
      </c>
      <c r="D135" s="2" t="s">
        <v>97</v>
      </c>
      <c r="E135" s="10" t="s">
        <v>120</v>
      </c>
      <c r="F135" s="10" t="s">
        <v>121</v>
      </c>
      <c r="G135" s="10" t="s">
        <v>122</v>
      </c>
      <c r="H135" s="3" t="n">
        <f>17</f>
        <v>17.0</v>
      </c>
      <c r="I135" s="2" t="s">
        <v>97</v>
      </c>
      <c r="J135" s="10" t="s">
        <v>129</v>
      </c>
      <c r="K135" s="10" t="s">
        <v>130</v>
      </c>
      <c r="L135" s="10" t="s">
        <v>131</v>
      </c>
      <c r="M135" s="3" t="n">
        <f>6</f>
        <v>6.0</v>
      </c>
    </row>
    <row r="136">
      <c r="A136" s="2" t="s">
        <v>162</v>
      </c>
      <c r="B136" s="10" t="s">
        <v>163</v>
      </c>
      <c r="C136" s="10" t="s">
        <v>164</v>
      </c>
      <c r="D136" s="2" t="s">
        <v>98</v>
      </c>
      <c r="E136" s="10" t="s">
        <v>135</v>
      </c>
      <c r="F136" s="10" t="s">
        <v>136</v>
      </c>
      <c r="G136" s="10" t="s">
        <v>137</v>
      </c>
      <c r="H136" s="3" t="n">
        <f>13</f>
        <v>13.0</v>
      </c>
      <c r="I136" s="2" t="s">
        <v>98</v>
      </c>
      <c r="J136" s="10" t="s">
        <v>114</v>
      </c>
      <c r="K136" s="10" t="s">
        <v>115</v>
      </c>
      <c r="L136" s="10" t="s">
        <v>116</v>
      </c>
      <c r="M136" s="3" t="n">
        <f>5</f>
        <v>5.0</v>
      </c>
    </row>
    <row r="137">
      <c r="A137" s="2" t="s">
        <v>162</v>
      </c>
      <c r="B137" s="10" t="s">
        <v>168</v>
      </c>
      <c r="C137" s="10" t="s">
        <v>169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405</f>
        <v>405.0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422</f>
        <v>422.0</v>
      </c>
    </row>
    <row r="138">
      <c r="A138" s="2" t="s">
        <v>162</v>
      </c>
      <c r="B138" s="10" t="s">
        <v>168</v>
      </c>
      <c r="C138" s="10" t="s">
        <v>169</v>
      </c>
      <c r="D138" s="2" t="s">
        <v>20</v>
      </c>
      <c r="E138" s="10" t="s">
        <v>94</v>
      </c>
      <c r="F138" s="10" t="s">
        <v>95</v>
      </c>
      <c r="G138" s="10" t="s">
        <v>96</v>
      </c>
      <c r="H138" s="3" t="n">
        <f>75</f>
        <v>75.0</v>
      </c>
      <c r="I138" s="2" t="s">
        <v>20</v>
      </c>
      <c r="J138" s="10" t="s">
        <v>94</v>
      </c>
      <c r="K138" s="10" t="s">
        <v>95</v>
      </c>
      <c r="L138" s="10" t="s">
        <v>96</v>
      </c>
      <c r="M138" s="3" t="n">
        <f>75</f>
        <v>75.0</v>
      </c>
    </row>
    <row r="139">
      <c r="A139" s="2" t="s">
        <v>162</v>
      </c>
      <c r="B139" s="10" t="s">
        <v>168</v>
      </c>
      <c r="C139" s="10" t="s">
        <v>169</v>
      </c>
      <c r="D139" s="2" t="s">
        <v>24</v>
      </c>
      <c r="E139" s="10" t="s">
        <v>81</v>
      </c>
      <c r="F139" s="10" t="s">
        <v>82</v>
      </c>
      <c r="G139" s="10" t="s">
        <v>83</v>
      </c>
      <c r="H139" s="3" t="n">
        <f>45</f>
        <v>45.0</v>
      </c>
      <c r="I139" s="2" t="s">
        <v>24</v>
      </c>
      <c r="J139" s="10" t="s">
        <v>102</v>
      </c>
      <c r="K139" s="10" t="s">
        <v>103</v>
      </c>
      <c r="L139" s="10" t="s">
        <v>104</v>
      </c>
      <c r="M139" s="3" t="n">
        <f>48</f>
        <v>48.0</v>
      </c>
    </row>
    <row r="140">
      <c r="A140" s="2" t="s">
        <v>162</v>
      </c>
      <c r="B140" s="10" t="s">
        <v>168</v>
      </c>
      <c r="C140" s="10" t="s">
        <v>169</v>
      </c>
      <c r="D140" s="2" t="s">
        <v>31</v>
      </c>
      <c r="E140" s="10" t="s">
        <v>102</v>
      </c>
      <c r="F140" s="10" t="s">
        <v>103</v>
      </c>
      <c r="G140" s="10" t="s">
        <v>104</v>
      </c>
      <c r="H140" s="3" t="n">
        <f>34</f>
        <v>34.0</v>
      </c>
      <c r="I140" s="2" t="s">
        <v>31</v>
      </c>
      <c r="J140" s="10" t="s">
        <v>81</v>
      </c>
      <c r="K140" s="10" t="s">
        <v>82</v>
      </c>
      <c r="L140" s="10" t="s">
        <v>83</v>
      </c>
      <c r="M140" s="3" t="n">
        <f>44</f>
        <v>44.0</v>
      </c>
    </row>
    <row r="141">
      <c r="A141" s="2" t="s">
        <v>162</v>
      </c>
      <c r="B141" s="10" t="s">
        <v>168</v>
      </c>
      <c r="C141" s="10" t="s">
        <v>169</v>
      </c>
      <c r="D141" s="2" t="s">
        <v>35</v>
      </c>
      <c r="E141" s="10" t="s">
        <v>43</v>
      </c>
      <c r="F141" s="10" t="s">
        <v>44</v>
      </c>
      <c r="G141" s="10" t="s">
        <v>45</v>
      </c>
      <c r="H141" s="3" t="n">
        <f>21</f>
        <v>21.0</v>
      </c>
      <c r="I141" s="2" t="s">
        <v>35</v>
      </c>
      <c r="J141" s="10" t="s">
        <v>21</v>
      </c>
      <c r="K141" s="10" t="s">
        <v>22</v>
      </c>
      <c r="L141" s="10" t="s">
        <v>23</v>
      </c>
      <c r="M141" s="3" t="n">
        <f>16</f>
        <v>16.0</v>
      </c>
    </row>
    <row r="142">
      <c r="A142" s="2" t="s">
        <v>162</v>
      </c>
      <c r="B142" s="10" t="s">
        <v>168</v>
      </c>
      <c r="C142" s="10" t="s">
        <v>169</v>
      </c>
      <c r="D142" s="2" t="s">
        <v>39</v>
      </c>
      <c r="E142" s="10" t="s">
        <v>21</v>
      </c>
      <c r="F142" s="10" t="s">
        <v>22</v>
      </c>
      <c r="G142" s="10" t="s">
        <v>23</v>
      </c>
      <c r="H142" s="3" t="n">
        <f>20</f>
        <v>20.0</v>
      </c>
      <c r="I142" s="2" t="s">
        <v>39</v>
      </c>
      <c r="J142" s="10" t="s">
        <v>77</v>
      </c>
      <c r="K142" s="10" t="s">
        <v>78</v>
      </c>
      <c r="L142" s="10" t="s">
        <v>79</v>
      </c>
      <c r="M142" s="3" t="n">
        <f>11</f>
        <v>11.0</v>
      </c>
    </row>
    <row r="143">
      <c r="A143" s="2" t="s">
        <v>162</v>
      </c>
      <c r="B143" s="10" t="s">
        <v>168</v>
      </c>
      <c r="C143" s="10" t="s">
        <v>169</v>
      </c>
      <c r="D143" s="2" t="s">
        <v>46</v>
      </c>
      <c r="E143" s="10" t="s">
        <v>28</v>
      </c>
      <c r="F143" s="10" t="s">
        <v>29</v>
      </c>
      <c r="G143" s="10" t="s">
        <v>30</v>
      </c>
      <c r="H143" s="3" t="n">
        <f>15</f>
        <v>15.0</v>
      </c>
      <c r="I143" s="2" t="s">
        <v>46</v>
      </c>
      <c r="J143" s="10" t="s">
        <v>43</v>
      </c>
      <c r="K143" s="10" t="s">
        <v>44</v>
      </c>
      <c r="L143" s="10" t="s">
        <v>45</v>
      </c>
      <c r="M143" s="3" t="n">
        <f>9</f>
        <v>9.0</v>
      </c>
    </row>
    <row r="144">
      <c r="A144" s="2" t="s">
        <v>162</v>
      </c>
      <c r="B144" s="10" t="s">
        <v>168</v>
      </c>
      <c r="C144" s="10" t="s">
        <v>169</v>
      </c>
      <c r="D144" s="2" t="s">
        <v>53</v>
      </c>
      <c r="E144" s="10" t="s">
        <v>36</v>
      </c>
      <c r="F144" s="10" t="s">
        <v>37</v>
      </c>
      <c r="G144" s="10" t="s">
        <v>38</v>
      </c>
      <c r="H144" s="3" t="n">
        <f>14</f>
        <v>14.0</v>
      </c>
      <c r="I144" s="2" t="s">
        <v>46</v>
      </c>
      <c r="J144" s="10" t="s">
        <v>36</v>
      </c>
      <c r="K144" s="10" t="s">
        <v>37</v>
      </c>
      <c r="L144" s="10" t="s">
        <v>38</v>
      </c>
      <c r="M144" s="3" t="n">
        <f>9</f>
        <v>9.0</v>
      </c>
    </row>
    <row r="145">
      <c r="A145" s="2" t="s">
        <v>162</v>
      </c>
      <c r="B145" s="10" t="s">
        <v>168</v>
      </c>
      <c r="C145" s="10" t="s">
        <v>169</v>
      </c>
      <c r="D145" s="2" t="s">
        <v>54</v>
      </c>
      <c r="E145" s="10" t="s">
        <v>107</v>
      </c>
      <c r="F145" s="10" t="s">
        <v>108</v>
      </c>
      <c r="G145" s="10" t="s">
        <v>109</v>
      </c>
      <c r="H145" s="3" t="n">
        <f>8</f>
        <v>8.0</v>
      </c>
      <c r="I145" s="2" t="s">
        <v>54</v>
      </c>
      <c r="J145" s="10" t="s">
        <v>28</v>
      </c>
      <c r="K145" s="10" t="s">
        <v>29</v>
      </c>
      <c r="L145" s="10" t="s">
        <v>30</v>
      </c>
      <c r="M145" s="3" t="n">
        <f>6</f>
        <v>6.0</v>
      </c>
    </row>
    <row r="146">
      <c r="A146" s="2" t="s">
        <v>162</v>
      </c>
      <c r="B146" s="10" t="s">
        <v>168</v>
      </c>
      <c r="C146" s="10" t="s">
        <v>169</v>
      </c>
      <c r="D146" s="2" t="s">
        <v>55</v>
      </c>
      <c r="E146" s="10" t="s">
        <v>77</v>
      </c>
      <c r="F146" s="10" t="s">
        <v>78</v>
      </c>
      <c r="G146" s="10" t="s">
        <v>79</v>
      </c>
      <c r="H146" s="3" t="n">
        <f>7</f>
        <v>7.0</v>
      </c>
      <c r="I146" s="2" t="s">
        <v>55</v>
      </c>
      <c r="J146" s="10" t="s">
        <v>107</v>
      </c>
      <c r="K146" s="10" t="s">
        <v>108</v>
      </c>
      <c r="L146" s="10" t="s">
        <v>109</v>
      </c>
      <c r="M146" s="3" t="n">
        <f>4</f>
        <v>4.0</v>
      </c>
    </row>
    <row r="147">
      <c r="A147" s="2" t="s">
        <v>162</v>
      </c>
      <c r="B147" s="10" t="s">
        <v>168</v>
      </c>
      <c r="C147" s="10" t="s">
        <v>169</v>
      </c>
      <c r="D147" s="2" t="s">
        <v>62</v>
      </c>
      <c r="E147" s="10" t="s">
        <v>120</v>
      </c>
      <c r="F147" s="10" t="s">
        <v>121</v>
      </c>
      <c r="G147" s="10" t="s">
        <v>122</v>
      </c>
      <c r="H147" s="3" t="n">
        <f>2</f>
        <v>2.0</v>
      </c>
      <c r="I147" s="2" t="s">
        <v>62</v>
      </c>
      <c r="J147" s="10" t="s">
        <v>120</v>
      </c>
      <c r="K147" s="10" t="s">
        <v>121</v>
      </c>
      <c r="L147" s="10" t="s">
        <v>122</v>
      </c>
      <c r="M147" s="3" t="n">
        <f>2</f>
        <v>2.0</v>
      </c>
    </row>
    <row r="148">
      <c r="A148" s="2" t="s">
        <v>162</v>
      </c>
      <c r="B148" s="10" t="s">
        <v>168</v>
      </c>
      <c r="C148" s="10" t="s">
        <v>169</v>
      </c>
      <c r="D148" s="2" t="s">
        <v>66</v>
      </c>
      <c r="E148" s="10" t="s">
        <v>114</v>
      </c>
      <c r="F148" s="10" t="s">
        <v>115</v>
      </c>
      <c r="G148" s="10" t="s">
        <v>116</v>
      </c>
      <c r="H148" s="3" t="n">
        <f>1</f>
        <v>1.0</v>
      </c>
      <c r="I148" s="2" t="s">
        <v>66</v>
      </c>
      <c r="J148" s="10" t="s">
        <v>129</v>
      </c>
      <c r="K148" s="10" t="s">
        <v>130</v>
      </c>
      <c r="L148" s="10" t="s">
        <v>131</v>
      </c>
      <c r="M148" s="3" t="n">
        <f>1</f>
        <v>1.0</v>
      </c>
    </row>
    <row r="149">
      <c r="A149" s="2" t="s">
        <v>162</v>
      </c>
      <c r="B149" s="10" t="s">
        <v>170</v>
      </c>
      <c r="C149" s="10" t="s">
        <v>171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632</f>
        <v>632.0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598</f>
        <v>598.0</v>
      </c>
    </row>
    <row r="150">
      <c r="A150" s="2" t="s">
        <v>162</v>
      </c>
      <c r="B150" s="10" t="s">
        <v>170</v>
      </c>
      <c r="C150" s="10" t="s">
        <v>171</v>
      </c>
      <c r="D150" s="2" t="s">
        <v>20</v>
      </c>
      <c r="E150" s="10" t="s">
        <v>25</v>
      </c>
      <c r="F150" s="10" t="s">
        <v>26</v>
      </c>
      <c r="G150" s="10" t="s">
        <v>27</v>
      </c>
      <c r="H150" s="3" t="n">
        <f>130</f>
        <v>130.0</v>
      </c>
      <c r="I150" s="2" t="s">
        <v>20</v>
      </c>
      <c r="J150" s="10" t="s">
        <v>102</v>
      </c>
      <c r="K150" s="10" t="s">
        <v>103</v>
      </c>
      <c r="L150" s="10" t="s">
        <v>104</v>
      </c>
      <c r="M150" s="3" t="n">
        <f>126</f>
        <v>126.0</v>
      </c>
    </row>
    <row r="151">
      <c r="A151" s="2" t="s">
        <v>162</v>
      </c>
      <c r="B151" s="10" t="s">
        <v>170</v>
      </c>
      <c r="C151" s="10" t="s">
        <v>171</v>
      </c>
      <c r="D151" s="2" t="s">
        <v>24</v>
      </c>
      <c r="E151" s="10" t="s">
        <v>102</v>
      </c>
      <c r="F151" s="10" t="s">
        <v>103</v>
      </c>
      <c r="G151" s="10" t="s">
        <v>104</v>
      </c>
      <c r="H151" s="3" t="n">
        <f>115</f>
        <v>115.0</v>
      </c>
      <c r="I151" s="2" t="s">
        <v>24</v>
      </c>
      <c r="J151" s="10" t="s">
        <v>59</v>
      </c>
      <c r="K151" s="10" t="s">
        <v>60</v>
      </c>
      <c r="L151" s="10" t="s">
        <v>61</v>
      </c>
      <c r="M151" s="3" t="n">
        <f>101</f>
        <v>101.0</v>
      </c>
    </row>
    <row r="152">
      <c r="A152" s="2" t="s">
        <v>162</v>
      </c>
      <c r="B152" s="10" t="s">
        <v>170</v>
      </c>
      <c r="C152" s="10" t="s">
        <v>171</v>
      </c>
      <c r="D152" s="2" t="s">
        <v>31</v>
      </c>
      <c r="E152" s="10" t="s">
        <v>28</v>
      </c>
      <c r="F152" s="10" t="s">
        <v>29</v>
      </c>
      <c r="G152" s="10" t="s">
        <v>30</v>
      </c>
      <c r="H152" s="3" t="n">
        <f>65</f>
        <v>65.0</v>
      </c>
      <c r="I152" s="2" t="s">
        <v>31</v>
      </c>
      <c r="J152" s="10" t="s">
        <v>28</v>
      </c>
      <c r="K152" s="10" t="s">
        <v>29</v>
      </c>
      <c r="L152" s="10" t="s">
        <v>30</v>
      </c>
      <c r="M152" s="3" t="n">
        <f>73</f>
        <v>73.0</v>
      </c>
    </row>
    <row r="153">
      <c r="A153" s="2" t="s">
        <v>162</v>
      </c>
      <c r="B153" s="10" t="s">
        <v>170</v>
      </c>
      <c r="C153" s="10" t="s">
        <v>171</v>
      </c>
      <c r="D153" s="2" t="s">
        <v>35</v>
      </c>
      <c r="E153" s="10" t="s">
        <v>94</v>
      </c>
      <c r="F153" s="10" t="s">
        <v>95</v>
      </c>
      <c r="G153" s="10" t="s">
        <v>96</v>
      </c>
      <c r="H153" s="3" t="n">
        <f>53</f>
        <v>53.0</v>
      </c>
      <c r="I153" s="2" t="s">
        <v>31</v>
      </c>
      <c r="J153" s="10" t="s">
        <v>21</v>
      </c>
      <c r="K153" s="10" t="s">
        <v>22</v>
      </c>
      <c r="L153" s="10" t="s">
        <v>23</v>
      </c>
      <c r="M153" s="3" t="n">
        <f>73</f>
        <v>73.0</v>
      </c>
    </row>
    <row r="154">
      <c r="A154" s="2" t="s">
        <v>162</v>
      </c>
      <c r="B154" s="10" t="s">
        <v>170</v>
      </c>
      <c r="C154" s="10" t="s">
        <v>171</v>
      </c>
      <c r="D154" s="2" t="s">
        <v>39</v>
      </c>
      <c r="E154" s="10" t="s">
        <v>21</v>
      </c>
      <c r="F154" s="10" t="s">
        <v>22</v>
      </c>
      <c r="G154" s="10" t="s">
        <v>23</v>
      </c>
      <c r="H154" s="3" t="n">
        <f>46</f>
        <v>46.0</v>
      </c>
      <c r="I154" s="2" t="s">
        <v>39</v>
      </c>
      <c r="J154" s="10" t="s">
        <v>94</v>
      </c>
      <c r="K154" s="10" t="s">
        <v>95</v>
      </c>
      <c r="L154" s="10" t="s">
        <v>96</v>
      </c>
      <c r="M154" s="3" t="n">
        <f>53</f>
        <v>53.0</v>
      </c>
    </row>
    <row r="155">
      <c r="A155" s="2" t="s">
        <v>162</v>
      </c>
      <c r="B155" s="10" t="s">
        <v>170</v>
      </c>
      <c r="C155" s="10" t="s">
        <v>171</v>
      </c>
      <c r="D155" s="2" t="s">
        <v>46</v>
      </c>
      <c r="E155" s="10" t="s">
        <v>81</v>
      </c>
      <c r="F155" s="10" t="s">
        <v>82</v>
      </c>
      <c r="G155" s="10" t="s">
        <v>83</v>
      </c>
      <c r="H155" s="3" t="n">
        <f>38</f>
        <v>38.0</v>
      </c>
      <c r="I155" s="2" t="s">
        <v>46</v>
      </c>
      <c r="J155" s="10" t="s">
        <v>138</v>
      </c>
      <c r="K155" s="10" t="s">
        <v>139</v>
      </c>
      <c r="L155" s="10" t="s">
        <v>140</v>
      </c>
      <c r="M155" s="3" t="n">
        <f>50</f>
        <v>50.0</v>
      </c>
    </row>
    <row r="156">
      <c r="A156" s="2" t="s">
        <v>162</v>
      </c>
      <c r="B156" s="10" t="s">
        <v>170</v>
      </c>
      <c r="C156" s="10" t="s">
        <v>171</v>
      </c>
      <c r="D156" s="2" t="s">
        <v>53</v>
      </c>
      <c r="E156" s="10" t="s">
        <v>77</v>
      </c>
      <c r="F156" s="10" t="s">
        <v>78</v>
      </c>
      <c r="G156" s="10" t="s">
        <v>79</v>
      </c>
      <c r="H156" s="3" t="n">
        <f>31</f>
        <v>31.0</v>
      </c>
      <c r="I156" s="2" t="s">
        <v>53</v>
      </c>
      <c r="J156" s="10" t="s">
        <v>43</v>
      </c>
      <c r="K156" s="10" t="s">
        <v>44</v>
      </c>
      <c r="L156" s="10" t="s">
        <v>45</v>
      </c>
      <c r="M156" s="3" t="n">
        <f>48</f>
        <v>48.0</v>
      </c>
    </row>
    <row r="157">
      <c r="A157" s="2" t="s">
        <v>162</v>
      </c>
      <c r="B157" s="10" t="s">
        <v>170</v>
      </c>
      <c r="C157" s="10" t="s">
        <v>171</v>
      </c>
      <c r="D157" s="2" t="s">
        <v>53</v>
      </c>
      <c r="E157" s="10" t="s">
        <v>43</v>
      </c>
      <c r="F157" s="10" t="s">
        <v>44</v>
      </c>
      <c r="G157" s="10" t="s">
        <v>45</v>
      </c>
      <c r="H157" s="3" t="n">
        <f>31</f>
        <v>31.0</v>
      </c>
      <c r="I157" s="2" t="s">
        <v>54</v>
      </c>
      <c r="J157" s="10" t="s">
        <v>81</v>
      </c>
      <c r="K157" s="10" t="s">
        <v>82</v>
      </c>
      <c r="L157" s="10" t="s">
        <v>83</v>
      </c>
      <c r="M157" s="3" t="n">
        <f>27</f>
        <v>27.0</v>
      </c>
    </row>
    <row r="158">
      <c r="A158" s="2" t="s">
        <v>162</v>
      </c>
      <c r="B158" s="10" t="s">
        <v>170</v>
      </c>
      <c r="C158" s="10" t="s">
        <v>171</v>
      </c>
      <c r="D158" s="2" t="s">
        <v>55</v>
      </c>
      <c r="E158" s="10" t="s">
        <v>138</v>
      </c>
      <c r="F158" s="10" t="s">
        <v>139</v>
      </c>
      <c r="G158" s="10" t="s">
        <v>140</v>
      </c>
      <c r="H158" s="3" t="n">
        <f>29</f>
        <v>29.0</v>
      </c>
      <c r="I158" s="2" t="s">
        <v>55</v>
      </c>
      <c r="J158" s="10" t="s">
        <v>77</v>
      </c>
      <c r="K158" s="10" t="s">
        <v>78</v>
      </c>
      <c r="L158" s="10" t="s">
        <v>79</v>
      </c>
      <c r="M158" s="3" t="n">
        <f>20</f>
        <v>20.0</v>
      </c>
    </row>
    <row r="159">
      <c r="A159" s="2" t="s">
        <v>162</v>
      </c>
      <c r="B159" s="10" t="s">
        <v>170</v>
      </c>
      <c r="C159" s="10" t="s">
        <v>171</v>
      </c>
      <c r="D159" s="2" t="s">
        <v>62</v>
      </c>
      <c r="E159" s="10" t="s">
        <v>114</v>
      </c>
      <c r="F159" s="10" t="s">
        <v>115</v>
      </c>
      <c r="G159" s="10" t="s">
        <v>116</v>
      </c>
      <c r="H159" s="3" t="n">
        <f>25</f>
        <v>25.0</v>
      </c>
      <c r="I159" s="2" t="s">
        <v>62</v>
      </c>
      <c r="J159" s="10" t="s">
        <v>120</v>
      </c>
      <c r="K159" s="10" t="s">
        <v>121</v>
      </c>
      <c r="L159" s="10" t="s">
        <v>122</v>
      </c>
      <c r="M159" s="3" t="n">
        <f>15</f>
        <v>15.0</v>
      </c>
    </row>
    <row r="160">
      <c r="A160" s="2" t="s">
        <v>162</v>
      </c>
      <c r="B160" s="10" t="s">
        <v>170</v>
      </c>
      <c r="C160" s="10" t="s">
        <v>171</v>
      </c>
      <c r="D160" s="2" t="s">
        <v>66</v>
      </c>
      <c r="E160" s="10" t="s">
        <v>107</v>
      </c>
      <c r="F160" s="10" t="s">
        <v>108</v>
      </c>
      <c r="G160" s="10" t="s">
        <v>109</v>
      </c>
      <c r="H160" s="3" t="n">
        <f>11</f>
        <v>11.0</v>
      </c>
      <c r="I160" s="2" t="s">
        <v>66</v>
      </c>
      <c r="J160" s="10" t="s">
        <v>36</v>
      </c>
      <c r="K160" s="10" t="s">
        <v>37</v>
      </c>
      <c r="L160" s="10" t="s">
        <v>38</v>
      </c>
      <c r="M160" s="3" t="n">
        <f>14</f>
        <v>14.0</v>
      </c>
    </row>
    <row r="161">
      <c r="A161" s="2" t="s">
        <v>162</v>
      </c>
      <c r="B161" s="10" t="s">
        <v>170</v>
      </c>
      <c r="C161" s="10" t="s">
        <v>171</v>
      </c>
      <c r="D161" s="2" t="s">
        <v>73</v>
      </c>
      <c r="E161" s="10" t="s">
        <v>36</v>
      </c>
      <c r="F161" s="10" t="s">
        <v>37</v>
      </c>
      <c r="G161" s="10" t="s">
        <v>38</v>
      </c>
      <c r="H161" s="3" t="n">
        <f>10</f>
        <v>10.0</v>
      </c>
      <c r="I161" s="2" t="s">
        <v>73</v>
      </c>
      <c r="J161" s="10" t="s">
        <v>107</v>
      </c>
      <c r="K161" s="10" t="s">
        <v>108</v>
      </c>
      <c r="L161" s="10" t="s">
        <v>109</v>
      </c>
      <c r="M161" s="3" t="n">
        <f>10</f>
        <v>10.0</v>
      </c>
    </row>
    <row r="162">
      <c r="A162" s="2" t="s">
        <v>162</v>
      </c>
      <c r="B162" s="10" t="s">
        <v>170</v>
      </c>
      <c r="C162" s="10" t="s">
        <v>171</v>
      </c>
      <c r="D162" s="2" t="s">
        <v>80</v>
      </c>
      <c r="E162" s="10" t="s">
        <v>135</v>
      </c>
      <c r="F162" s="10" t="s">
        <v>136</v>
      </c>
      <c r="G162" s="10" t="s">
        <v>137</v>
      </c>
      <c r="H162" s="3" t="n">
        <f>3</f>
        <v>3.0</v>
      </c>
      <c r="I162" s="2" t="s">
        <v>80</v>
      </c>
      <c r="J162" s="10" t="s">
        <v>165</v>
      </c>
      <c r="K162" s="10" t="s">
        <v>166</v>
      </c>
      <c r="L162" s="10" t="s">
        <v>167</v>
      </c>
      <c r="M162" s="3" t="n">
        <f>5</f>
        <v>5.0</v>
      </c>
    </row>
    <row r="163">
      <c r="A163" s="2" t="s">
        <v>162</v>
      </c>
      <c r="B163" s="10" t="s">
        <v>170</v>
      </c>
      <c r="C163" s="10" t="s">
        <v>171</v>
      </c>
      <c r="D163" s="2" t="s">
        <v>80</v>
      </c>
      <c r="E163" s="10" t="s">
        <v>120</v>
      </c>
      <c r="F163" s="10" t="s">
        <v>121</v>
      </c>
      <c r="G163" s="10" t="s">
        <v>122</v>
      </c>
      <c r="H163" s="3" t="n">
        <f>3</f>
        <v>3.0</v>
      </c>
      <c r="I163" s="2" t="s">
        <v>84</v>
      </c>
      <c r="J163" s="10" t="s">
        <v>129</v>
      </c>
      <c r="K163" s="10" t="s">
        <v>130</v>
      </c>
      <c r="L163" s="10" t="s">
        <v>131</v>
      </c>
      <c r="M163" s="3" t="n">
        <f>4</f>
        <v>4.0</v>
      </c>
    </row>
    <row r="164">
      <c r="A164" s="2" t="s">
        <v>162</v>
      </c>
      <c r="B164" s="10" t="s">
        <v>170</v>
      </c>
      <c r="C164" s="10" t="s">
        <v>171</v>
      </c>
      <c r="D164" s="2" t="s">
        <v>80</v>
      </c>
      <c r="E164" s="10" t="s">
        <v>123</v>
      </c>
      <c r="F164" s="10" t="s">
        <v>124</v>
      </c>
      <c r="G164" s="10" t="s">
        <v>125</v>
      </c>
      <c r="H164" s="3" t="n">
        <f>3</f>
        <v>3.0</v>
      </c>
      <c r="I164" s="2" t="s">
        <v>88</v>
      </c>
      <c r="J164" s="10" t="s">
        <v>135</v>
      </c>
      <c r="K164" s="10" t="s">
        <v>136</v>
      </c>
      <c r="L164" s="10" t="s">
        <v>137</v>
      </c>
      <c r="M164" s="3" t="n">
        <f>3</f>
        <v>3.0</v>
      </c>
    </row>
    <row r="165">
      <c r="A165" s="2" t="s">
        <v>162</v>
      </c>
      <c r="B165" s="10" t="s">
        <v>170</v>
      </c>
      <c r="C165" s="10" t="s">
        <v>171</v>
      </c>
      <c r="D165" s="2" t="s">
        <v>89</v>
      </c>
      <c r="E165" s="10" t="s">
        <v>117</v>
      </c>
      <c r="F165" s="10" t="s">
        <v>118</v>
      </c>
      <c r="G165" s="10" t="s">
        <v>119</v>
      </c>
      <c r="H165" s="3" t="n">
        <f>1</f>
        <v>1.0</v>
      </c>
      <c r="I165" s="2" t="s">
        <v>88</v>
      </c>
      <c r="J165" s="10" t="s">
        <v>114</v>
      </c>
      <c r="K165" s="10" t="s">
        <v>115</v>
      </c>
      <c r="L165" s="10" t="s">
        <v>116</v>
      </c>
      <c r="M165" s="3" t="n">
        <f>3</f>
        <v>3.0</v>
      </c>
    </row>
    <row r="166">
      <c r="A166" s="2" t="s">
        <v>162</v>
      </c>
      <c r="B166" s="10" t="s">
        <v>170</v>
      </c>
      <c r="C166" s="10" t="s">
        <v>171</v>
      </c>
      <c r="D166" s="2" t="s">
        <v>89</v>
      </c>
      <c r="E166" s="10" t="s">
        <v>129</v>
      </c>
      <c r="F166" s="10" t="s">
        <v>130</v>
      </c>
      <c r="G166" s="10" t="s">
        <v>131</v>
      </c>
      <c r="H166" s="3" t="n">
        <f>1</f>
        <v>1.0</v>
      </c>
      <c r="I166" s="2" t="s">
        <v>93</v>
      </c>
      <c r="J166" s="10" t="s">
        <v>172</v>
      </c>
      <c r="K166" s="10" t="s">
        <v>173</v>
      </c>
      <c r="L166" s="10" t="s">
        <v>174</v>
      </c>
      <c r="M166" s="3" t="n">
        <f>2</f>
        <v>2.0</v>
      </c>
    </row>
    <row r="167">
      <c r="A167" s="2" t="s">
        <v>162</v>
      </c>
      <c r="B167" s="10" t="s">
        <v>170</v>
      </c>
      <c r="C167" s="10" t="s">
        <v>171</v>
      </c>
      <c r="D167" s="2" t="s">
        <v>113</v>
      </c>
      <c r="E167" s="10" t="s">
        <v>113</v>
      </c>
      <c r="F167" s="10" t="s">
        <v>113</v>
      </c>
      <c r="G167" s="10" t="s">
        <v>113</v>
      </c>
      <c r="H167" s="3" t="str">
        <f>"－"</f>
        <v>－</v>
      </c>
      <c r="I167" s="2" t="s">
        <v>97</v>
      </c>
      <c r="J167" s="10" t="s">
        <v>117</v>
      </c>
      <c r="K167" s="10" t="s">
        <v>118</v>
      </c>
      <c r="L167" s="10" t="s">
        <v>119</v>
      </c>
      <c r="M167" s="3" t="n">
        <f>1</f>
        <v>1.0</v>
      </c>
    </row>
    <row r="168">
      <c r="A168" s="2" t="s">
        <v>162</v>
      </c>
      <c r="B168" s="10" t="s">
        <v>170</v>
      </c>
      <c r="C168" s="10" t="s">
        <v>171</v>
      </c>
      <c r="D168" s="2" t="s">
        <v>113</v>
      </c>
      <c r="E168" s="10" t="s">
        <v>113</v>
      </c>
      <c r="F168" s="10" t="s">
        <v>113</v>
      </c>
      <c r="G168" s="10" t="s">
        <v>113</v>
      </c>
      <c r="H168" s="3" t="str">
        <f>"－"</f>
        <v>－</v>
      </c>
      <c r="I168" s="2" t="s">
        <v>97</v>
      </c>
      <c r="J168" s="10" t="s">
        <v>175</v>
      </c>
      <c r="K168" s="10" t="s">
        <v>176</v>
      </c>
      <c r="L168" s="10" t="s">
        <v>177</v>
      </c>
      <c r="M168" s="3" t="n">
        <f>1</f>
        <v>1.0</v>
      </c>
    </row>
    <row r="169">
      <c r="A169" s="2" t="s">
        <v>162</v>
      </c>
      <c r="B169" s="10" t="s">
        <v>178</v>
      </c>
      <c r="C169" s="10" t="s">
        <v>179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480</f>
        <v>480.0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375</f>
        <v>375.0</v>
      </c>
    </row>
    <row r="170">
      <c r="A170" s="2" t="s">
        <v>162</v>
      </c>
      <c r="B170" s="10" t="s">
        <v>178</v>
      </c>
      <c r="C170" s="10" t="s">
        <v>179</v>
      </c>
      <c r="D170" s="2" t="s">
        <v>20</v>
      </c>
      <c r="E170" s="10" t="s">
        <v>102</v>
      </c>
      <c r="F170" s="10" t="s">
        <v>103</v>
      </c>
      <c r="G170" s="10" t="s">
        <v>104</v>
      </c>
      <c r="H170" s="3" t="n">
        <f>50</f>
        <v>50.0</v>
      </c>
      <c r="I170" s="2" t="s">
        <v>20</v>
      </c>
      <c r="J170" s="10" t="s">
        <v>59</v>
      </c>
      <c r="K170" s="10" t="s">
        <v>60</v>
      </c>
      <c r="L170" s="10" t="s">
        <v>61</v>
      </c>
      <c r="M170" s="3" t="n">
        <f>108</f>
        <v>108.0</v>
      </c>
    </row>
    <row r="171">
      <c r="A171" s="2" t="s">
        <v>162</v>
      </c>
      <c r="B171" s="10" t="s">
        <v>178</v>
      </c>
      <c r="C171" s="10" t="s">
        <v>179</v>
      </c>
      <c r="D171" s="2" t="s">
        <v>24</v>
      </c>
      <c r="E171" s="10" t="s">
        <v>94</v>
      </c>
      <c r="F171" s="10" t="s">
        <v>95</v>
      </c>
      <c r="G171" s="10" t="s">
        <v>96</v>
      </c>
      <c r="H171" s="3" t="n">
        <f>40</f>
        <v>40.0</v>
      </c>
      <c r="I171" s="2" t="s">
        <v>24</v>
      </c>
      <c r="J171" s="10" t="s">
        <v>21</v>
      </c>
      <c r="K171" s="10" t="s">
        <v>22</v>
      </c>
      <c r="L171" s="10" t="s">
        <v>23</v>
      </c>
      <c r="M171" s="3" t="n">
        <f>44</f>
        <v>44.0</v>
      </c>
    </row>
    <row r="172">
      <c r="A172" s="2" t="s">
        <v>162</v>
      </c>
      <c r="B172" s="10" t="s">
        <v>178</v>
      </c>
      <c r="C172" s="10" t="s">
        <v>179</v>
      </c>
      <c r="D172" s="2" t="s">
        <v>31</v>
      </c>
      <c r="E172" s="10" t="s">
        <v>43</v>
      </c>
      <c r="F172" s="10" t="s">
        <v>44</v>
      </c>
      <c r="G172" s="10" t="s">
        <v>45</v>
      </c>
      <c r="H172" s="3" t="n">
        <f>18</f>
        <v>18.0</v>
      </c>
      <c r="I172" s="2" t="s">
        <v>31</v>
      </c>
      <c r="J172" s="10" t="s">
        <v>94</v>
      </c>
      <c r="K172" s="10" t="s">
        <v>95</v>
      </c>
      <c r="L172" s="10" t="s">
        <v>96</v>
      </c>
      <c r="M172" s="3" t="n">
        <f>40</f>
        <v>40.0</v>
      </c>
    </row>
    <row r="173">
      <c r="A173" s="2" t="s">
        <v>162</v>
      </c>
      <c r="B173" s="10" t="s">
        <v>178</v>
      </c>
      <c r="C173" s="10" t="s">
        <v>179</v>
      </c>
      <c r="D173" s="2" t="s">
        <v>35</v>
      </c>
      <c r="E173" s="10" t="s">
        <v>28</v>
      </c>
      <c r="F173" s="10" t="s">
        <v>29</v>
      </c>
      <c r="G173" s="10" t="s">
        <v>30</v>
      </c>
      <c r="H173" s="3" t="n">
        <f>16</f>
        <v>16.0</v>
      </c>
      <c r="I173" s="2" t="s">
        <v>35</v>
      </c>
      <c r="J173" s="10" t="s">
        <v>102</v>
      </c>
      <c r="K173" s="10" t="s">
        <v>103</v>
      </c>
      <c r="L173" s="10" t="s">
        <v>104</v>
      </c>
      <c r="M173" s="3" t="n">
        <f>34</f>
        <v>34.0</v>
      </c>
    </row>
    <row r="174">
      <c r="A174" s="2" t="s">
        <v>162</v>
      </c>
      <c r="B174" s="10" t="s">
        <v>178</v>
      </c>
      <c r="C174" s="10" t="s">
        <v>179</v>
      </c>
      <c r="D174" s="2" t="s">
        <v>39</v>
      </c>
      <c r="E174" s="10" t="s">
        <v>77</v>
      </c>
      <c r="F174" s="10" t="s">
        <v>78</v>
      </c>
      <c r="G174" s="10" t="s">
        <v>79</v>
      </c>
      <c r="H174" s="3" t="n">
        <f>13</f>
        <v>13.0</v>
      </c>
      <c r="I174" s="2" t="s">
        <v>39</v>
      </c>
      <c r="J174" s="10" t="s">
        <v>28</v>
      </c>
      <c r="K174" s="10" t="s">
        <v>29</v>
      </c>
      <c r="L174" s="10" t="s">
        <v>30</v>
      </c>
      <c r="M174" s="3" t="n">
        <f>21</f>
        <v>21.0</v>
      </c>
    </row>
    <row r="175">
      <c r="A175" s="2" t="s">
        <v>162</v>
      </c>
      <c r="B175" s="10" t="s">
        <v>178</v>
      </c>
      <c r="C175" s="10" t="s">
        <v>179</v>
      </c>
      <c r="D175" s="2" t="s">
        <v>39</v>
      </c>
      <c r="E175" s="10" t="s">
        <v>21</v>
      </c>
      <c r="F175" s="10" t="s">
        <v>22</v>
      </c>
      <c r="G175" s="10" t="s">
        <v>23</v>
      </c>
      <c r="H175" s="3" t="n">
        <f>13</f>
        <v>13.0</v>
      </c>
      <c r="I175" s="2" t="s">
        <v>46</v>
      </c>
      <c r="J175" s="10" t="s">
        <v>77</v>
      </c>
      <c r="K175" s="10" t="s">
        <v>78</v>
      </c>
      <c r="L175" s="10" t="s">
        <v>79</v>
      </c>
      <c r="M175" s="3" t="n">
        <f>8</f>
        <v>8.0</v>
      </c>
    </row>
    <row r="176">
      <c r="A176" s="2" t="s">
        <v>162</v>
      </c>
      <c r="B176" s="10" t="s">
        <v>178</v>
      </c>
      <c r="C176" s="10" t="s">
        <v>179</v>
      </c>
      <c r="D176" s="2" t="s">
        <v>53</v>
      </c>
      <c r="E176" s="10" t="s">
        <v>36</v>
      </c>
      <c r="F176" s="10" t="s">
        <v>37</v>
      </c>
      <c r="G176" s="10" t="s">
        <v>38</v>
      </c>
      <c r="H176" s="3" t="n">
        <f>11</f>
        <v>11.0</v>
      </c>
      <c r="I176" s="2" t="s">
        <v>46</v>
      </c>
      <c r="J176" s="10" t="s">
        <v>36</v>
      </c>
      <c r="K176" s="10" t="s">
        <v>37</v>
      </c>
      <c r="L176" s="10" t="s">
        <v>38</v>
      </c>
      <c r="M176" s="3" t="n">
        <f>8</f>
        <v>8.0</v>
      </c>
    </row>
    <row r="177">
      <c r="A177" s="2" t="s">
        <v>162</v>
      </c>
      <c r="B177" s="10" t="s">
        <v>178</v>
      </c>
      <c r="C177" s="10" t="s">
        <v>179</v>
      </c>
      <c r="D177" s="2" t="s">
        <v>54</v>
      </c>
      <c r="E177" s="10" t="s">
        <v>81</v>
      </c>
      <c r="F177" s="10" t="s">
        <v>82</v>
      </c>
      <c r="G177" s="10" t="s">
        <v>83</v>
      </c>
      <c r="H177" s="3" t="n">
        <f>10</f>
        <v>10.0</v>
      </c>
      <c r="I177" s="2" t="s">
        <v>46</v>
      </c>
      <c r="J177" s="10" t="s">
        <v>81</v>
      </c>
      <c r="K177" s="10" t="s">
        <v>82</v>
      </c>
      <c r="L177" s="10" t="s">
        <v>83</v>
      </c>
      <c r="M177" s="3" t="n">
        <f>8</f>
        <v>8.0</v>
      </c>
    </row>
    <row r="178">
      <c r="A178" s="2" t="s">
        <v>162</v>
      </c>
      <c r="B178" s="10" t="s">
        <v>178</v>
      </c>
      <c r="C178" s="10" t="s">
        <v>179</v>
      </c>
      <c r="D178" s="2" t="s">
        <v>55</v>
      </c>
      <c r="E178" s="10" t="s">
        <v>107</v>
      </c>
      <c r="F178" s="10" t="s">
        <v>108</v>
      </c>
      <c r="G178" s="10" t="s">
        <v>109</v>
      </c>
      <c r="H178" s="3" t="n">
        <f>8</f>
        <v>8.0</v>
      </c>
      <c r="I178" s="2" t="s">
        <v>55</v>
      </c>
      <c r="J178" s="10" t="s">
        <v>43</v>
      </c>
      <c r="K178" s="10" t="s">
        <v>44</v>
      </c>
      <c r="L178" s="10" t="s">
        <v>45</v>
      </c>
      <c r="M178" s="3" t="n">
        <f>7</f>
        <v>7.0</v>
      </c>
    </row>
    <row r="179">
      <c r="A179" s="2" t="s">
        <v>162</v>
      </c>
      <c r="B179" s="10" t="s">
        <v>178</v>
      </c>
      <c r="C179" s="10" t="s">
        <v>179</v>
      </c>
      <c r="D179" s="2" t="s">
        <v>62</v>
      </c>
      <c r="E179" s="10" t="s">
        <v>114</v>
      </c>
      <c r="F179" s="10" t="s">
        <v>115</v>
      </c>
      <c r="G179" s="10" t="s">
        <v>116</v>
      </c>
      <c r="H179" s="3" t="n">
        <f>1</f>
        <v>1.0</v>
      </c>
      <c r="I179" s="2" t="s">
        <v>62</v>
      </c>
      <c r="J179" s="10" t="s">
        <v>107</v>
      </c>
      <c r="K179" s="10" t="s">
        <v>108</v>
      </c>
      <c r="L179" s="10" t="s">
        <v>109</v>
      </c>
      <c r="M179" s="3" t="n">
        <f>5</f>
        <v>5.0</v>
      </c>
    </row>
    <row r="180">
      <c r="A180" s="2" t="s">
        <v>162</v>
      </c>
      <c r="B180" s="10" t="s">
        <v>178</v>
      </c>
      <c r="C180" s="10" t="s">
        <v>179</v>
      </c>
      <c r="D180" s="2" t="s">
        <v>62</v>
      </c>
      <c r="E180" s="10" t="s">
        <v>117</v>
      </c>
      <c r="F180" s="10" t="s">
        <v>118</v>
      </c>
      <c r="G180" s="10" t="s">
        <v>119</v>
      </c>
      <c r="H180" s="3" t="n">
        <f>1</f>
        <v>1.0</v>
      </c>
      <c r="I180" s="2" t="s">
        <v>66</v>
      </c>
      <c r="J180" s="10" t="s">
        <v>123</v>
      </c>
      <c r="K180" s="10" t="s">
        <v>124</v>
      </c>
      <c r="L180" s="10" t="s">
        <v>125</v>
      </c>
      <c r="M180" s="3" t="n">
        <f>2</f>
        <v>2.0</v>
      </c>
    </row>
    <row r="181">
      <c r="A181" s="2" t="s">
        <v>162</v>
      </c>
      <c r="B181" s="10" t="s">
        <v>178</v>
      </c>
      <c r="C181" s="10" t="s">
        <v>179</v>
      </c>
      <c r="D181" s="2" t="s">
        <v>113</v>
      </c>
      <c r="E181" s="10" t="s">
        <v>113</v>
      </c>
      <c r="F181" s="10" t="s">
        <v>113</v>
      </c>
      <c r="G181" s="10" t="s">
        <v>113</v>
      </c>
      <c r="H181" s="3" t="str">
        <f>"－"</f>
        <v>－</v>
      </c>
      <c r="I181" s="2" t="s">
        <v>73</v>
      </c>
      <c r="J181" s="10" t="s">
        <v>138</v>
      </c>
      <c r="K181" s="10" t="s">
        <v>139</v>
      </c>
      <c r="L181" s="10" t="s">
        <v>140</v>
      </c>
      <c r="M181" s="3" t="n">
        <f>1</f>
        <v>1.0</v>
      </c>
    </row>
    <row r="182">
      <c r="A182" s="2" t="s">
        <v>162</v>
      </c>
      <c r="B182" s="10" t="s">
        <v>180</v>
      </c>
      <c r="C182" s="10" t="s">
        <v>181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1163</f>
        <v>1163.0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1284</f>
        <v>1284.0</v>
      </c>
    </row>
    <row r="183">
      <c r="A183" s="2" t="s">
        <v>162</v>
      </c>
      <c r="B183" s="10" t="s">
        <v>180</v>
      </c>
      <c r="C183" s="10" t="s">
        <v>181</v>
      </c>
      <c r="D183" s="2" t="s">
        <v>20</v>
      </c>
      <c r="E183" s="10" t="s">
        <v>63</v>
      </c>
      <c r="F183" s="10" t="s">
        <v>64</v>
      </c>
      <c r="G183" s="10" t="s">
        <v>65</v>
      </c>
      <c r="H183" s="3" t="n">
        <f>400</f>
        <v>400.0</v>
      </c>
      <c r="I183" s="2" t="s">
        <v>20</v>
      </c>
      <c r="J183" s="10" t="s">
        <v>21</v>
      </c>
      <c r="K183" s="10" t="s">
        <v>22</v>
      </c>
      <c r="L183" s="10" t="s">
        <v>23</v>
      </c>
      <c r="M183" s="3" t="n">
        <f>294</f>
        <v>294.0</v>
      </c>
    </row>
    <row r="184">
      <c r="A184" s="2" t="s">
        <v>162</v>
      </c>
      <c r="B184" s="10" t="s">
        <v>180</v>
      </c>
      <c r="C184" s="10" t="s">
        <v>181</v>
      </c>
      <c r="D184" s="2" t="s">
        <v>24</v>
      </c>
      <c r="E184" s="10" t="s">
        <v>28</v>
      </c>
      <c r="F184" s="10" t="s">
        <v>29</v>
      </c>
      <c r="G184" s="10" t="s">
        <v>30</v>
      </c>
      <c r="H184" s="3" t="n">
        <f>192</f>
        <v>192.0</v>
      </c>
      <c r="I184" s="2" t="s">
        <v>24</v>
      </c>
      <c r="J184" s="10" t="s">
        <v>102</v>
      </c>
      <c r="K184" s="10" t="s">
        <v>103</v>
      </c>
      <c r="L184" s="10" t="s">
        <v>104</v>
      </c>
      <c r="M184" s="3" t="n">
        <f>150</f>
        <v>150.0</v>
      </c>
    </row>
    <row r="185">
      <c r="A185" s="2" t="s">
        <v>162</v>
      </c>
      <c r="B185" s="10" t="s">
        <v>180</v>
      </c>
      <c r="C185" s="10" t="s">
        <v>181</v>
      </c>
      <c r="D185" s="2" t="s">
        <v>31</v>
      </c>
      <c r="E185" s="10" t="s">
        <v>21</v>
      </c>
      <c r="F185" s="10" t="s">
        <v>22</v>
      </c>
      <c r="G185" s="10" t="s">
        <v>23</v>
      </c>
      <c r="H185" s="3" t="n">
        <f>171</f>
        <v>171.0</v>
      </c>
      <c r="I185" s="2" t="s">
        <v>31</v>
      </c>
      <c r="J185" s="10" t="s">
        <v>25</v>
      </c>
      <c r="K185" s="10" t="s">
        <v>26</v>
      </c>
      <c r="L185" s="10" t="s">
        <v>27</v>
      </c>
      <c r="M185" s="3" t="n">
        <f>147</f>
        <v>147.0</v>
      </c>
    </row>
    <row r="186">
      <c r="A186" s="2" t="s">
        <v>162</v>
      </c>
      <c r="B186" s="10" t="s">
        <v>180</v>
      </c>
      <c r="C186" s="10" t="s">
        <v>181</v>
      </c>
      <c r="D186" s="2" t="s">
        <v>35</v>
      </c>
      <c r="E186" s="10" t="s">
        <v>43</v>
      </c>
      <c r="F186" s="10" t="s">
        <v>44</v>
      </c>
      <c r="G186" s="10" t="s">
        <v>45</v>
      </c>
      <c r="H186" s="3" t="n">
        <f>165</f>
        <v>165.0</v>
      </c>
      <c r="I186" s="2" t="s">
        <v>35</v>
      </c>
      <c r="J186" s="10" t="s">
        <v>28</v>
      </c>
      <c r="K186" s="10" t="s">
        <v>29</v>
      </c>
      <c r="L186" s="10" t="s">
        <v>30</v>
      </c>
      <c r="M186" s="3" t="n">
        <f>145</f>
        <v>145.0</v>
      </c>
    </row>
    <row r="187">
      <c r="A187" s="2" t="s">
        <v>162</v>
      </c>
      <c r="B187" s="10" t="s">
        <v>180</v>
      </c>
      <c r="C187" s="10" t="s">
        <v>181</v>
      </c>
      <c r="D187" s="2" t="s">
        <v>39</v>
      </c>
      <c r="E187" s="10" t="s">
        <v>81</v>
      </c>
      <c r="F187" s="10" t="s">
        <v>82</v>
      </c>
      <c r="G187" s="10" t="s">
        <v>83</v>
      </c>
      <c r="H187" s="3" t="n">
        <f>159</f>
        <v>159.0</v>
      </c>
      <c r="I187" s="2" t="s">
        <v>39</v>
      </c>
      <c r="J187" s="10" t="s">
        <v>63</v>
      </c>
      <c r="K187" s="10" t="s">
        <v>64</v>
      </c>
      <c r="L187" s="10" t="s">
        <v>65</v>
      </c>
      <c r="M187" s="3" t="n">
        <f>110</f>
        <v>110.0</v>
      </c>
    </row>
    <row r="188">
      <c r="A188" s="2" t="s">
        <v>162</v>
      </c>
      <c r="B188" s="10" t="s">
        <v>180</v>
      </c>
      <c r="C188" s="10" t="s">
        <v>181</v>
      </c>
      <c r="D188" s="2" t="s">
        <v>46</v>
      </c>
      <c r="E188" s="10" t="s">
        <v>102</v>
      </c>
      <c r="F188" s="10" t="s">
        <v>103</v>
      </c>
      <c r="G188" s="10" t="s">
        <v>104</v>
      </c>
      <c r="H188" s="3" t="n">
        <f>137</f>
        <v>137.0</v>
      </c>
      <c r="I188" s="2" t="s">
        <v>46</v>
      </c>
      <c r="J188" s="10" t="s">
        <v>43</v>
      </c>
      <c r="K188" s="10" t="s">
        <v>44</v>
      </c>
      <c r="L188" s="10" t="s">
        <v>45</v>
      </c>
      <c r="M188" s="3" t="n">
        <f>103</f>
        <v>103.0</v>
      </c>
    </row>
    <row r="189">
      <c r="A189" s="2" t="s">
        <v>162</v>
      </c>
      <c r="B189" s="10" t="s">
        <v>180</v>
      </c>
      <c r="C189" s="10" t="s">
        <v>181</v>
      </c>
      <c r="D189" s="2" t="s">
        <v>53</v>
      </c>
      <c r="E189" s="10" t="s">
        <v>77</v>
      </c>
      <c r="F189" s="10" t="s">
        <v>78</v>
      </c>
      <c r="G189" s="10" t="s">
        <v>79</v>
      </c>
      <c r="H189" s="3" t="n">
        <f>62</f>
        <v>62.0</v>
      </c>
      <c r="I189" s="2" t="s">
        <v>53</v>
      </c>
      <c r="J189" s="10" t="s">
        <v>81</v>
      </c>
      <c r="K189" s="10" t="s">
        <v>82</v>
      </c>
      <c r="L189" s="10" t="s">
        <v>83</v>
      </c>
      <c r="M189" s="3" t="n">
        <f>81</f>
        <v>81.0</v>
      </c>
    </row>
    <row r="190">
      <c r="A190" s="2" t="s">
        <v>162</v>
      </c>
      <c r="B190" s="10" t="s">
        <v>180</v>
      </c>
      <c r="C190" s="10" t="s">
        <v>181</v>
      </c>
      <c r="D190" s="2" t="s">
        <v>54</v>
      </c>
      <c r="E190" s="10" t="s">
        <v>85</v>
      </c>
      <c r="F190" s="10" t="s">
        <v>86</v>
      </c>
      <c r="G190" s="10" t="s">
        <v>87</v>
      </c>
      <c r="H190" s="3" t="n">
        <f>50</f>
        <v>50.0</v>
      </c>
      <c r="I190" s="2" t="s">
        <v>54</v>
      </c>
      <c r="J190" s="10" t="s">
        <v>138</v>
      </c>
      <c r="K190" s="10" t="s">
        <v>139</v>
      </c>
      <c r="L190" s="10" t="s">
        <v>140</v>
      </c>
      <c r="M190" s="3" t="n">
        <f>79</f>
        <v>79.0</v>
      </c>
    </row>
    <row r="191">
      <c r="A191" s="2" t="s">
        <v>162</v>
      </c>
      <c r="B191" s="10" t="s">
        <v>180</v>
      </c>
      <c r="C191" s="10" t="s">
        <v>181</v>
      </c>
      <c r="D191" s="2" t="s">
        <v>55</v>
      </c>
      <c r="E191" s="10" t="s">
        <v>138</v>
      </c>
      <c r="F191" s="10" t="s">
        <v>139</v>
      </c>
      <c r="G191" s="10" t="s">
        <v>140</v>
      </c>
      <c r="H191" s="3" t="n">
        <f>48</f>
        <v>48.0</v>
      </c>
      <c r="I191" s="2" t="s">
        <v>55</v>
      </c>
      <c r="J191" s="10" t="s">
        <v>77</v>
      </c>
      <c r="K191" s="10" t="s">
        <v>78</v>
      </c>
      <c r="L191" s="10" t="s">
        <v>79</v>
      </c>
      <c r="M191" s="3" t="n">
        <f>76</f>
        <v>76.0</v>
      </c>
    </row>
    <row r="192">
      <c r="A192" s="2" t="s">
        <v>162</v>
      </c>
      <c r="B192" s="10" t="s">
        <v>180</v>
      </c>
      <c r="C192" s="10" t="s">
        <v>181</v>
      </c>
      <c r="D192" s="2" t="s">
        <v>62</v>
      </c>
      <c r="E192" s="10" t="s">
        <v>36</v>
      </c>
      <c r="F192" s="10" t="s">
        <v>37</v>
      </c>
      <c r="G192" s="10" t="s">
        <v>38</v>
      </c>
      <c r="H192" s="3" t="n">
        <f>46</f>
        <v>46.0</v>
      </c>
      <c r="I192" s="2" t="s">
        <v>62</v>
      </c>
      <c r="J192" s="10" t="s">
        <v>32</v>
      </c>
      <c r="K192" s="10" t="s">
        <v>33</v>
      </c>
      <c r="L192" s="10" t="s">
        <v>34</v>
      </c>
      <c r="M192" s="3" t="n">
        <f>55</f>
        <v>55.0</v>
      </c>
    </row>
    <row r="193">
      <c r="A193" s="2" t="s">
        <v>162</v>
      </c>
      <c r="B193" s="10" t="s">
        <v>180</v>
      </c>
      <c r="C193" s="10" t="s">
        <v>181</v>
      </c>
      <c r="D193" s="2" t="s">
        <v>66</v>
      </c>
      <c r="E193" s="10" t="s">
        <v>132</v>
      </c>
      <c r="F193" s="10" t="s">
        <v>133</v>
      </c>
      <c r="G193" s="10" t="s">
        <v>134</v>
      </c>
      <c r="H193" s="3" t="n">
        <f>41</f>
        <v>41.0</v>
      </c>
      <c r="I193" s="2" t="s">
        <v>66</v>
      </c>
      <c r="J193" s="10" t="s">
        <v>182</v>
      </c>
      <c r="K193" s="10" t="s">
        <v>183</v>
      </c>
      <c r="L193" s="10" t="s">
        <v>184</v>
      </c>
      <c r="M193" s="3" t="n">
        <f>50</f>
        <v>50.0</v>
      </c>
    </row>
    <row r="194">
      <c r="A194" s="2" t="s">
        <v>162</v>
      </c>
      <c r="B194" s="10" t="s">
        <v>180</v>
      </c>
      <c r="C194" s="10" t="s">
        <v>181</v>
      </c>
      <c r="D194" s="2" t="s">
        <v>73</v>
      </c>
      <c r="E194" s="10" t="s">
        <v>107</v>
      </c>
      <c r="F194" s="10" t="s">
        <v>108</v>
      </c>
      <c r="G194" s="10" t="s">
        <v>109</v>
      </c>
      <c r="H194" s="3" t="n">
        <f>31</f>
        <v>31.0</v>
      </c>
      <c r="I194" s="2" t="s">
        <v>73</v>
      </c>
      <c r="J194" s="10" t="s">
        <v>132</v>
      </c>
      <c r="K194" s="10" t="s">
        <v>133</v>
      </c>
      <c r="L194" s="10" t="s">
        <v>134</v>
      </c>
      <c r="M194" s="3" t="n">
        <f>41</f>
        <v>41.0</v>
      </c>
    </row>
    <row r="195">
      <c r="A195" s="2" t="s">
        <v>162</v>
      </c>
      <c r="B195" s="10" t="s">
        <v>180</v>
      </c>
      <c r="C195" s="10" t="s">
        <v>181</v>
      </c>
      <c r="D195" s="2" t="s">
        <v>80</v>
      </c>
      <c r="E195" s="10" t="s">
        <v>135</v>
      </c>
      <c r="F195" s="10" t="s">
        <v>136</v>
      </c>
      <c r="G195" s="10" t="s">
        <v>137</v>
      </c>
      <c r="H195" s="3" t="n">
        <f>29</f>
        <v>29.0</v>
      </c>
      <c r="I195" s="2" t="s">
        <v>80</v>
      </c>
      <c r="J195" s="10" t="s">
        <v>59</v>
      </c>
      <c r="K195" s="10" t="s">
        <v>60</v>
      </c>
      <c r="L195" s="10" t="s">
        <v>61</v>
      </c>
      <c r="M195" s="3" t="n">
        <f>30</f>
        <v>30.0</v>
      </c>
    </row>
    <row r="196">
      <c r="A196" s="2" t="s">
        <v>162</v>
      </c>
      <c r="B196" s="10" t="s">
        <v>180</v>
      </c>
      <c r="C196" s="10" t="s">
        <v>181</v>
      </c>
      <c r="D196" s="2" t="s">
        <v>84</v>
      </c>
      <c r="E196" s="10" t="s">
        <v>99</v>
      </c>
      <c r="F196" s="10" t="s">
        <v>100</v>
      </c>
      <c r="G196" s="10" t="s">
        <v>101</v>
      </c>
      <c r="H196" s="3" t="n">
        <f>20</f>
        <v>20.0</v>
      </c>
      <c r="I196" s="2" t="s">
        <v>84</v>
      </c>
      <c r="J196" s="10" t="s">
        <v>107</v>
      </c>
      <c r="K196" s="10" t="s">
        <v>108</v>
      </c>
      <c r="L196" s="10" t="s">
        <v>109</v>
      </c>
      <c r="M196" s="3" t="n">
        <f>25</f>
        <v>25.0</v>
      </c>
    </row>
    <row r="197">
      <c r="A197" s="2" t="s">
        <v>162</v>
      </c>
      <c r="B197" s="10" t="s">
        <v>180</v>
      </c>
      <c r="C197" s="10" t="s">
        <v>181</v>
      </c>
      <c r="D197" s="2" t="s">
        <v>88</v>
      </c>
      <c r="E197" s="10" t="s">
        <v>129</v>
      </c>
      <c r="F197" s="10" t="s">
        <v>130</v>
      </c>
      <c r="G197" s="10" t="s">
        <v>131</v>
      </c>
      <c r="H197" s="3" t="n">
        <f>17</f>
        <v>17.0</v>
      </c>
      <c r="I197" s="2" t="s">
        <v>88</v>
      </c>
      <c r="J197" s="10" t="s">
        <v>135</v>
      </c>
      <c r="K197" s="10" t="s">
        <v>136</v>
      </c>
      <c r="L197" s="10" t="s">
        <v>137</v>
      </c>
      <c r="M197" s="3" t="n">
        <f>20</f>
        <v>20.0</v>
      </c>
    </row>
    <row r="198">
      <c r="A198" s="2" t="s">
        <v>162</v>
      </c>
      <c r="B198" s="10" t="s">
        <v>180</v>
      </c>
      <c r="C198" s="10" t="s">
        <v>181</v>
      </c>
      <c r="D198" s="2" t="s">
        <v>89</v>
      </c>
      <c r="E198" s="10" t="s">
        <v>165</v>
      </c>
      <c r="F198" s="10" t="s">
        <v>166</v>
      </c>
      <c r="G198" s="10" t="s">
        <v>167</v>
      </c>
      <c r="H198" s="3" t="n">
        <f>14</f>
        <v>14.0</v>
      </c>
      <c r="I198" s="2" t="s">
        <v>89</v>
      </c>
      <c r="J198" s="10" t="s">
        <v>157</v>
      </c>
      <c r="K198" s="10" t="s">
        <v>158</v>
      </c>
      <c r="L198" s="10" t="s">
        <v>159</v>
      </c>
      <c r="M198" s="3" t="n">
        <f>18</f>
        <v>18.0</v>
      </c>
    </row>
    <row r="199">
      <c r="A199" s="2" t="s">
        <v>162</v>
      </c>
      <c r="B199" s="10" t="s">
        <v>180</v>
      </c>
      <c r="C199" s="10" t="s">
        <v>181</v>
      </c>
      <c r="D199" s="2" t="s">
        <v>93</v>
      </c>
      <c r="E199" s="10" t="s">
        <v>117</v>
      </c>
      <c r="F199" s="10" t="s">
        <v>118</v>
      </c>
      <c r="G199" s="10" t="s">
        <v>119</v>
      </c>
      <c r="H199" s="3" t="n">
        <f>6</f>
        <v>6.0</v>
      </c>
      <c r="I199" s="2" t="s">
        <v>93</v>
      </c>
      <c r="J199" s="10" t="s">
        <v>36</v>
      </c>
      <c r="K199" s="10" t="s">
        <v>37</v>
      </c>
      <c r="L199" s="10" t="s">
        <v>38</v>
      </c>
      <c r="M199" s="3" t="n">
        <f>15</f>
        <v>15.0</v>
      </c>
    </row>
    <row r="200">
      <c r="A200" s="2" t="s">
        <v>162</v>
      </c>
      <c r="B200" s="10" t="s">
        <v>180</v>
      </c>
      <c r="C200" s="10" t="s">
        <v>181</v>
      </c>
      <c r="D200" s="2" t="s">
        <v>93</v>
      </c>
      <c r="E200" s="10" t="s">
        <v>120</v>
      </c>
      <c r="F200" s="10" t="s">
        <v>121</v>
      </c>
      <c r="G200" s="10" t="s">
        <v>122</v>
      </c>
      <c r="H200" s="3" t="n">
        <f>6</f>
        <v>6.0</v>
      </c>
      <c r="I200" s="2" t="s">
        <v>97</v>
      </c>
      <c r="J200" s="10" t="s">
        <v>165</v>
      </c>
      <c r="K200" s="10" t="s">
        <v>166</v>
      </c>
      <c r="L200" s="10" t="s">
        <v>167</v>
      </c>
      <c r="M200" s="3" t="n">
        <f>14</f>
        <v>14.0</v>
      </c>
    </row>
    <row r="201">
      <c r="A201" s="2" t="s">
        <v>162</v>
      </c>
      <c r="B201" s="10" t="s">
        <v>180</v>
      </c>
      <c r="C201" s="10" t="s">
        <v>181</v>
      </c>
      <c r="D201" s="2" t="s">
        <v>98</v>
      </c>
      <c r="E201" s="10" t="s">
        <v>114</v>
      </c>
      <c r="F201" s="10" t="s">
        <v>115</v>
      </c>
      <c r="G201" s="10" t="s">
        <v>116</v>
      </c>
      <c r="H201" s="3" t="n">
        <f>3</f>
        <v>3.0</v>
      </c>
      <c r="I201" s="2" t="s">
        <v>98</v>
      </c>
      <c r="J201" s="10" t="s">
        <v>129</v>
      </c>
      <c r="K201" s="10" t="s">
        <v>130</v>
      </c>
      <c r="L201" s="10" t="s">
        <v>131</v>
      </c>
      <c r="M201" s="3" t="n">
        <f>12</f>
        <v>12.0</v>
      </c>
    </row>
    <row r="202">
      <c r="A202" s="2" t="s">
        <v>162</v>
      </c>
      <c r="B202" s="10" t="s">
        <v>185</v>
      </c>
      <c r="C202" s="10" t="s">
        <v>186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314</f>
        <v>314.0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302</f>
        <v>302.0</v>
      </c>
    </row>
    <row r="203">
      <c r="A203" s="2" t="s">
        <v>162</v>
      </c>
      <c r="B203" s="10" t="s">
        <v>185</v>
      </c>
      <c r="C203" s="10" t="s">
        <v>186</v>
      </c>
      <c r="D203" s="2" t="s">
        <v>20</v>
      </c>
      <c r="E203" s="10" t="s">
        <v>102</v>
      </c>
      <c r="F203" s="10" t="s">
        <v>103</v>
      </c>
      <c r="G203" s="10" t="s">
        <v>104</v>
      </c>
      <c r="H203" s="3" t="n">
        <f>46</f>
        <v>46.0</v>
      </c>
      <c r="I203" s="2" t="s">
        <v>20</v>
      </c>
      <c r="J203" s="10" t="s">
        <v>102</v>
      </c>
      <c r="K203" s="10" t="s">
        <v>103</v>
      </c>
      <c r="L203" s="10" t="s">
        <v>104</v>
      </c>
      <c r="M203" s="3" t="n">
        <f>42</f>
        <v>42.0</v>
      </c>
    </row>
    <row r="204">
      <c r="A204" s="2" t="s">
        <v>162</v>
      </c>
      <c r="B204" s="10" t="s">
        <v>185</v>
      </c>
      <c r="C204" s="10" t="s">
        <v>186</v>
      </c>
      <c r="D204" s="2" t="s">
        <v>24</v>
      </c>
      <c r="E204" s="10" t="s">
        <v>28</v>
      </c>
      <c r="F204" s="10" t="s">
        <v>29</v>
      </c>
      <c r="G204" s="10" t="s">
        <v>30</v>
      </c>
      <c r="H204" s="3" t="n">
        <f>35</f>
        <v>35.0</v>
      </c>
      <c r="I204" s="2" t="s">
        <v>20</v>
      </c>
      <c r="J204" s="10" t="s">
        <v>138</v>
      </c>
      <c r="K204" s="10" t="s">
        <v>139</v>
      </c>
      <c r="L204" s="10" t="s">
        <v>140</v>
      </c>
      <c r="M204" s="3" t="n">
        <f>42</f>
        <v>42.0</v>
      </c>
    </row>
    <row r="205">
      <c r="A205" s="2" t="s">
        <v>162</v>
      </c>
      <c r="B205" s="10" t="s">
        <v>185</v>
      </c>
      <c r="C205" s="10" t="s">
        <v>186</v>
      </c>
      <c r="D205" s="2" t="s">
        <v>31</v>
      </c>
      <c r="E205" s="10" t="s">
        <v>21</v>
      </c>
      <c r="F205" s="10" t="s">
        <v>22</v>
      </c>
      <c r="G205" s="10" t="s">
        <v>23</v>
      </c>
      <c r="H205" s="3" t="n">
        <f>27</f>
        <v>27.0</v>
      </c>
      <c r="I205" s="2" t="s">
        <v>31</v>
      </c>
      <c r="J205" s="10" t="s">
        <v>21</v>
      </c>
      <c r="K205" s="10" t="s">
        <v>22</v>
      </c>
      <c r="L205" s="10" t="s">
        <v>23</v>
      </c>
      <c r="M205" s="3" t="n">
        <f>28</f>
        <v>28.0</v>
      </c>
    </row>
    <row r="206">
      <c r="A206" s="2" t="s">
        <v>162</v>
      </c>
      <c r="B206" s="10" t="s">
        <v>185</v>
      </c>
      <c r="C206" s="10" t="s">
        <v>186</v>
      </c>
      <c r="D206" s="2" t="s">
        <v>35</v>
      </c>
      <c r="E206" s="10" t="s">
        <v>77</v>
      </c>
      <c r="F206" s="10" t="s">
        <v>78</v>
      </c>
      <c r="G206" s="10" t="s">
        <v>79</v>
      </c>
      <c r="H206" s="3" t="n">
        <f>15</f>
        <v>15.0</v>
      </c>
      <c r="I206" s="2" t="s">
        <v>35</v>
      </c>
      <c r="J206" s="10" t="s">
        <v>28</v>
      </c>
      <c r="K206" s="10" t="s">
        <v>29</v>
      </c>
      <c r="L206" s="10" t="s">
        <v>30</v>
      </c>
      <c r="M206" s="3" t="n">
        <f>14</f>
        <v>14.0</v>
      </c>
    </row>
    <row r="207">
      <c r="A207" s="2" t="s">
        <v>162</v>
      </c>
      <c r="B207" s="10" t="s">
        <v>185</v>
      </c>
      <c r="C207" s="10" t="s">
        <v>186</v>
      </c>
      <c r="D207" s="2" t="s">
        <v>39</v>
      </c>
      <c r="E207" s="10" t="s">
        <v>43</v>
      </c>
      <c r="F207" s="10" t="s">
        <v>44</v>
      </c>
      <c r="G207" s="10" t="s">
        <v>45</v>
      </c>
      <c r="H207" s="3" t="n">
        <f>11</f>
        <v>11.0</v>
      </c>
      <c r="I207" s="2" t="s">
        <v>39</v>
      </c>
      <c r="J207" s="10" t="s">
        <v>43</v>
      </c>
      <c r="K207" s="10" t="s">
        <v>44</v>
      </c>
      <c r="L207" s="10" t="s">
        <v>45</v>
      </c>
      <c r="M207" s="3" t="n">
        <f>9</f>
        <v>9.0</v>
      </c>
    </row>
    <row r="208">
      <c r="A208" s="2" t="s">
        <v>162</v>
      </c>
      <c r="B208" s="10" t="s">
        <v>185</v>
      </c>
      <c r="C208" s="10" t="s">
        <v>186</v>
      </c>
      <c r="D208" s="2" t="s">
        <v>46</v>
      </c>
      <c r="E208" s="10" t="s">
        <v>81</v>
      </c>
      <c r="F208" s="10" t="s">
        <v>82</v>
      </c>
      <c r="G208" s="10" t="s">
        <v>83</v>
      </c>
      <c r="H208" s="3" t="n">
        <f>9</f>
        <v>9.0</v>
      </c>
      <c r="I208" s="2" t="s">
        <v>46</v>
      </c>
      <c r="J208" s="10" t="s">
        <v>25</v>
      </c>
      <c r="K208" s="10" t="s">
        <v>26</v>
      </c>
      <c r="L208" s="10" t="s">
        <v>27</v>
      </c>
      <c r="M208" s="3" t="n">
        <f>8</f>
        <v>8.0</v>
      </c>
    </row>
    <row r="209">
      <c r="A209" s="2" t="s">
        <v>162</v>
      </c>
      <c r="B209" s="10" t="s">
        <v>185</v>
      </c>
      <c r="C209" s="10" t="s">
        <v>186</v>
      </c>
      <c r="D209" s="2" t="s">
        <v>53</v>
      </c>
      <c r="E209" s="10" t="s">
        <v>120</v>
      </c>
      <c r="F209" s="10" t="s">
        <v>121</v>
      </c>
      <c r="G209" s="10" t="s">
        <v>122</v>
      </c>
      <c r="H209" s="3" t="n">
        <f>6</f>
        <v>6.0</v>
      </c>
      <c r="I209" s="2" t="s">
        <v>46</v>
      </c>
      <c r="J209" s="10" t="s">
        <v>36</v>
      </c>
      <c r="K209" s="10" t="s">
        <v>37</v>
      </c>
      <c r="L209" s="10" t="s">
        <v>38</v>
      </c>
      <c r="M209" s="3" t="n">
        <f>8</f>
        <v>8.0</v>
      </c>
    </row>
    <row r="210">
      <c r="A210" s="2" t="s">
        <v>162</v>
      </c>
      <c r="B210" s="10" t="s">
        <v>185</v>
      </c>
      <c r="C210" s="10" t="s">
        <v>186</v>
      </c>
      <c r="D210" s="2" t="s">
        <v>54</v>
      </c>
      <c r="E210" s="10" t="s">
        <v>36</v>
      </c>
      <c r="F210" s="10" t="s">
        <v>37</v>
      </c>
      <c r="G210" s="10" t="s">
        <v>38</v>
      </c>
      <c r="H210" s="3" t="n">
        <f>4</f>
        <v>4.0</v>
      </c>
      <c r="I210" s="2" t="s">
        <v>54</v>
      </c>
      <c r="J210" s="10" t="s">
        <v>77</v>
      </c>
      <c r="K210" s="10" t="s">
        <v>78</v>
      </c>
      <c r="L210" s="10" t="s">
        <v>79</v>
      </c>
      <c r="M210" s="3" t="n">
        <f>6</f>
        <v>6.0</v>
      </c>
    </row>
    <row r="211">
      <c r="A211" s="2" t="s">
        <v>162</v>
      </c>
      <c r="B211" s="10" t="s">
        <v>185</v>
      </c>
      <c r="C211" s="10" t="s">
        <v>186</v>
      </c>
      <c r="D211" s="2" t="s">
        <v>55</v>
      </c>
      <c r="E211" s="10" t="s">
        <v>114</v>
      </c>
      <c r="F211" s="10" t="s">
        <v>115</v>
      </c>
      <c r="G211" s="10" t="s">
        <v>116</v>
      </c>
      <c r="H211" s="3" t="n">
        <f>2</f>
        <v>2.0</v>
      </c>
      <c r="I211" s="2" t="s">
        <v>54</v>
      </c>
      <c r="J211" s="10" t="s">
        <v>120</v>
      </c>
      <c r="K211" s="10" t="s">
        <v>121</v>
      </c>
      <c r="L211" s="10" t="s">
        <v>122</v>
      </c>
      <c r="M211" s="3" t="n">
        <f>6</f>
        <v>6.0</v>
      </c>
    </row>
    <row r="212">
      <c r="A212" s="2" t="s">
        <v>162</v>
      </c>
      <c r="B212" s="10" t="s">
        <v>185</v>
      </c>
      <c r="C212" s="10" t="s">
        <v>186</v>
      </c>
      <c r="D212" s="2" t="s">
        <v>55</v>
      </c>
      <c r="E212" s="10" t="s">
        <v>107</v>
      </c>
      <c r="F212" s="10" t="s">
        <v>108</v>
      </c>
      <c r="G212" s="10" t="s">
        <v>109</v>
      </c>
      <c r="H212" s="3" t="n">
        <f>2</f>
        <v>2.0</v>
      </c>
      <c r="I212" s="2" t="s">
        <v>62</v>
      </c>
      <c r="J212" s="10" t="s">
        <v>63</v>
      </c>
      <c r="K212" s="10" t="s">
        <v>64</v>
      </c>
      <c r="L212" s="10" t="s">
        <v>65</v>
      </c>
      <c r="M212" s="3" t="n">
        <f>4</f>
        <v>4.0</v>
      </c>
    </row>
    <row r="213">
      <c r="A213" s="2" t="s">
        <v>162</v>
      </c>
      <c r="B213" s="10" t="s">
        <v>185</v>
      </c>
      <c r="C213" s="10" t="s">
        <v>186</v>
      </c>
      <c r="D213" s="2" t="s">
        <v>66</v>
      </c>
      <c r="E213" s="10" t="s">
        <v>129</v>
      </c>
      <c r="F213" s="10" t="s">
        <v>130</v>
      </c>
      <c r="G213" s="10" t="s">
        <v>131</v>
      </c>
      <c r="H213" s="3" t="n">
        <f>1</f>
        <v>1.0</v>
      </c>
      <c r="I213" s="2" t="s">
        <v>66</v>
      </c>
      <c r="J213" s="10" t="s">
        <v>81</v>
      </c>
      <c r="K213" s="10" t="s">
        <v>82</v>
      </c>
      <c r="L213" s="10" t="s">
        <v>83</v>
      </c>
      <c r="M213" s="3" t="n">
        <f>3</f>
        <v>3.0</v>
      </c>
    </row>
    <row r="214">
      <c r="A214" s="2" t="s">
        <v>162</v>
      </c>
      <c r="B214" s="10" t="s">
        <v>185</v>
      </c>
      <c r="C214" s="10" t="s">
        <v>186</v>
      </c>
      <c r="D214" s="2" t="s">
        <v>66</v>
      </c>
      <c r="E214" s="10" t="s">
        <v>144</v>
      </c>
      <c r="F214" s="10" t="s">
        <v>145</v>
      </c>
      <c r="G214" s="10" t="s">
        <v>146</v>
      </c>
      <c r="H214" s="3" t="n">
        <f>1</f>
        <v>1.0</v>
      </c>
      <c r="I214" s="2" t="s">
        <v>73</v>
      </c>
      <c r="J214" s="10" t="s">
        <v>107</v>
      </c>
      <c r="K214" s="10" t="s">
        <v>108</v>
      </c>
      <c r="L214" s="10" t="s">
        <v>109</v>
      </c>
      <c r="M214" s="3" t="n">
        <f>1</f>
        <v>1.0</v>
      </c>
    </row>
    <row r="215">
      <c r="A215" s="2" t="s">
        <v>162</v>
      </c>
      <c r="B215" s="10" t="s">
        <v>185</v>
      </c>
      <c r="C215" s="10" t="s">
        <v>186</v>
      </c>
      <c r="D215" s="2" t="s">
        <v>66</v>
      </c>
      <c r="E215" s="10" t="s">
        <v>165</v>
      </c>
      <c r="F215" s="10" t="s">
        <v>166</v>
      </c>
      <c r="G215" s="10" t="s">
        <v>167</v>
      </c>
      <c r="H215" s="3" t="n">
        <f>1</f>
        <v>1.0</v>
      </c>
      <c r="I215" s="2" t="s">
        <v>73</v>
      </c>
      <c r="J215" s="10" t="s">
        <v>165</v>
      </c>
      <c r="K215" s="10" t="s">
        <v>166</v>
      </c>
      <c r="L215" s="10" t="s">
        <v>167</v>
      </c>
      <c r="M215" s="3" t="n">
        <f>1</f>
        <v>1.0</v>
      </c>
    </row>
    <row r="216">
      <c r="A216" s="2" t="s">
        <v>162</v>
      </c>
      <c r="B216" s="10" t="s">
        <v>187</v>
      </c>
      <c r="C216" s="10" t="s">
        <v>188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1054</f>
        <v>1054.0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759</f>
        <v>759.0</v>
      </c>
    </row>
    <row r="217">
      <c r="A217" s="2" t="s">
        <v>162</v>
      </c>
      <c r="B217" s="10" t="s">
        <v>187</v>
      </c>
      <c r="C217" s="10" t="s">
        <v>188</v>
      </c>
      <c r="D217" s="2" t="s">
        <v>20</v>
      </c>
      <c r="E217" s="10" t="s">
        <v>28</v>
      </c>
      <c r="F217" s="10" t="s">
        <v>29</v>
      </c>
      <c r="G217" s="10" t="s">
        <v>30</v>
      </c>
      <c r="H217" s="3" t="n">
        <f>202</f>
        <v>202.0</v>
      </c>
      <c r="I217" s="2" t="s">
        <v>20</v>
      </c>
      <c r="J217" s="10" t="s">
        <v>70</v>
      </c>
      <c r="K217" s="10" t="s">
        <v>71</v>
      </c>
      <c r="L217" s="10" t="s">
        <v>72</v>
      </c>
      <c r="M217" s="3" t="n">
        <f>700</f>
        <v>700.0</v>
      </c>
    </row>
    <row r="218">
      <c r="A218" s="2" t="s">
        <v>162</v>
      </c>
      <c r="B218" s="10" t="s">
        <v>187</v>
      </c>
      <c r="C218" s="10" t="s">
        <v>188</v>
      </c>
      <c r="D218" s="2" t="s">
        <v>24</v>
      </c>
      <c r="E218" s="10" t="s">
        <v>21</v>
      </c>
      <c r="F218" s="10" t="s">
        <v>22</v>
      </c>
      <c r="G218" s="10" t="s">
        <v>23</v>
      </c>
      <c r="H218" s="3" t="n">
        <f>183</f>
        <v>183.0</v>
      </c>
      <c r="I218" s="2" t="s">
        <v>24</v>
      </c>
      <c r="J218" s="10" t="s">
        <v>28</v>
      </c>
      <c r="K218" s="10" t="s">
        <v>29</v>
      </c>
      <c r="L218" s="10" t="s">
        <v>30</v>
      </c>
      <c r="M218" s="3" t="n">
        <f>160</f>
        <v>160.0</v>
      </c>
    </row>
    <row r="219">
      <c r="A219" s="2" t="s">
        <v>162</v>
      </c>
      <c r="B219" s="10" t="s">
        <v>187</v>
      </c>
      <c r="C219" s="10" t="s">
        <v>188</v>
      </c>
      <c r="D219" s="2" t="s">
        <v>31</v>
      </c>
      <c r="E219" s="10" t="s">
        <v>102</v>
      </c>
      <c r="F219" s="10" t="s">
        <v>103</v>
      </c>
      <c r="G219" s="10" t="s">
        <v>104</v>
      </c>
      <c r="H219" s="3" t="n">
        <f>164</f>
        <v>164.0</v>
      </c>
      <c r="I219" s="2" t="s">
        <v>31</v>
      </c>
      <c r="J219" s="10" t="s">
        <v>102</v>
      </c>
      <c r="K219" s="10" t="s">
        <v>103</v>
      </c>
      <c r="L219" s="10" t="s">
        <v>104</v>
      </c>
      <c r="M219" s="3" t="n">
        <f>124</f>
        <v>124.0</v>
      </c>
    </row>
    <row r="220">
      <c r="A220" s="2" t="s">
        <v>162</v>
      </c>
      <c r="B220" s="10" t="s">
        <v>187</v>
      </c>
      <c r="C220" s="10" t="s">
        <v>188</v>
      </c>
      <c r="D220" s="2" t="s">
        <v>35</v>
      </c>
      <c r="E220" s="10" t="s">
        <v>25</v>
      </c>
      <c r="F220" s="10" t="s">
        <v>26</v>
      </c>
      <c r="G220" s="10" t="s">
        <v>27</v>
      </c>
      <c r="H220" s="3" t="n">
        <f>136</f>
        <v>136.0</v>
      </c>
      <c r="I220" s="2" t="s">
        <v>35</v>
      </c>
      <c r="J220" s="10" t="s">
        <v>138</v>
      </c>
      <c r="K220" s="10" t="s">
        <v>139</v>
      </c>
      <c r="L220" s="10" t="s">
        <v>140</v>
      </c>
      <c r="M220" s="3" t="n">
        <f>94</f>
        <v>94.0</v>
      </c>
    </row>
    <row r="221">
      <c r="A221" s="2" t="s">
        <v>162</v>
      </c>
      <c r="B221" s="10" t="s">
        <v>187</v>
      </c>
      <c r="C221" s="10" t="s">
        <v>188</v>
      </c>
      <c r="D221" s="2" t="s">
        <v>39</v>
      </c>
      <c r="E221" s="10" t="s">
        <v>59</v>
      </c>
      <c r="F221" s="10" t="s">
        <v>60</v>
      </c>
      <c r="G221" s="10" t="s">
        <v>61</v>
      </c>
      <c r="H221" s="3" t="n">
        <f>100</f>
        <v>100.0</v>
      </c>
      <c r="I221" s="2" t="s">
        <v>39</v>
      </c>
      <c r="J221" s="10" t="s">
        <v>21</v>
      </c>
      <c r="K221" s="10" t="s">
        <v>22</v>
      </c>
      <c r="L221" s="10" t="s">
        <v>23</v>
      </c>
      <c r="M221" s="3" t="n">
        <f>68</f>
        <v>68.0</v>
      </c>
    </row>
    <row r="222">
      <c r="A222" s="2" t="s">
        <v>162</v>
      </c>
      <c r="B222" s="10" t="s">
        <v>187</v>
      </c>
      <c r="C222" s="10" t="s">
        <v>188</v>
      </c>
      <c r="D222" s="2" t="s">
        <v>46</v>
      </c>
      <c r="E222" s="10" t="s">
        <v>138</v>
      </c>
      <c r="F222" s="10" t="s">
        <v>139</v>
      </c>
      <c r="G222" s="10" t="s">
        <v>140</v>
      </c>
      <c r="H222" s="3" t="n">
        <f>74</f>
        <v>74.0</v>
      </c>
      <c r="I222" s="2" t="s">
        <v>46</v>
      </c>
      <c r="J222" s="10" t="s">
        <v>59</v>
      </c>
      <c r="K222" s="10" t="s">
        <v>60</v>
      </c>
      <c r="L222" s="10" t="s">
        <v>61</v>
      </c>
      <c r="M222" s="3" t="n">
        <f>41</f>
        <v>41.0</v>
      </c>
    </row>
    <row r="223">
      <c r="A223" s="2" t="s">
        <v>162</v>
      </c>
      <c r="B223" s="10" t="s">
        <v>187</v>
      </c>
      <c r="C223" s="10" t="s">
        <v>188</v>
      </c>
      <c r="D223" s="2" t="s">
        <v>53</v>
      </c>
      <c r="E223" s="10" t="s">
        <v>43</v>
      </c>
      <c r="F223" s="10" t="s">
        <v>44</v>
      </c>
      <c r="G223" s="10" t="s">
        <v>45</v>
      </c>
      <c r="H223" s="3" t="n">
        <f>54</f>
        <v>54.0</v>
      </c>
      <c r="I223" s="2" t="s">
        <v>53</v>
      </c>
      <c r="J223" s="10" t="s">
        <v>43</v>
      </c>
      <c r="K223" s="10" t="s">
        <v>44</v>
      </c>
      <c r="L223" s="10" t="s">
        <v>45</v>
      </c>
      <c r="M223" s="3" t="n">
        <f>34</f>
        <v>34.0</v>
      </c>
    </row>
    <row r="224">
      <c r="A224" s="2" t="s">
        <v>162</v>
      </c>
      <c r="B224" s="10" t="s">
        <v>187</v>
      </c>
      <c r="C224" s="10" t="s">
        <v>188</v>
      </c>
      <c r="D224" s="2" t="s">
        <v>54</v>
      </c>
      <c r="E224" s="10" t="s">
        <v>77</v>
      </c>
      <c r="F224" s="10" t="s">
        <v>78</v>
      </c>
      <c r="G224" s="10" t="s">
        <v>79</v>
      </c>
      <c r="H224" s="3" t="n">
        <f>32</f>
        <v>32.0</v>
      </c>
      <c r="I224" s="2" t="s">
        <v>54</v>
      </c>
      <c r="J224" s="10" t="s">
        <v>81</v>
      </c>
      <c r="K224" s="10" t="s">
        <v>82</v>
      </c>
      <c r="L224" s="10" t="s">
        <v>83</v>
      </c>
      <c r="M224" s="3" t="n">
        <f>15</f>
        <v>15.0</v>
      </c>
    </row>
    <row r="225">
      <c r="A225" s="2" t="s">
        <v>162</v>
      </c>
      <c r="B225" s="10" t="s">
        <v>187</v>
      </c>
      <c r="C225" s="10" t="s">
        <v>188</v>
      </c>
      <c r="D225" s="2" t="s">
        <v>55</v>
      </c>
      <c r="E225" s="10" t="s">
        <v>81</v>
      </c>
      <c r="F225" s="10" t="s">
        <v>82</v>
      </c>
      <c r="G225" s="10" t="s">
        <v>83</v>
      </c>
      <c r="H225" s="3" t="n">
        <f>17</f>
        <v>17.0</v>
      </c>
      <c r="I225" s="2" t="s">
        <v>55</v>
      </c>
      <c r="J225" s="10" t="s">
        <v>120</v>
      </c>
      <c r="K225" s="10" t="s">
        <v>121</v>
      </c>
      <c r="L225" s="10" t="s">
        <v>122</v>
      </c>
      <c r="M225" s="3" t="n">
        <f>12</f>
        <v>12.0</v>
      </c>
    </row>
    <row r="226">
      <c r="A226" s="2" t="s">
        <v>162</v>
      </c>
      <c r="B226" s="10" t="s">
        <v>187</v>
      </c>
      <c r="C226" s="10" t="s">
        <v>188</v>
      </c>
      <c r="D226" s="2" t="s">
        <v>62</v>
      </c>
      <c r="E226" s="10" t="s">
        <v>120</v>
      </c>
      <c r="F226" s="10" t="s">
        <v>121</v>
      </c>
      <c r="G226" s="10" t="s">
        <v>122</v>
      </c>
      <c r="H226" s="3" t="n">
        <f>14</f>
        <v>14.0</v>
      </c>
      <c r="I226" s="2" t="s">
        <v>62</v>
      </c>
      <c r="J226" s="10" t="s">
        <v>135</v>
      </c>
      <c r="K226" s="10" t="s">
        <v>136</v>
      </c>
      <c r="L226" s="10" t="s">
        <v>137</v>
      </c>
      <c r="M226" s="3" t="n">
        <f>10</f>
        <v>10.0</v>
      </c>
    </row>
    <row r="227">
      <c r="A227" s="2" t="s">
        <v>162</v>
      </c>
      <c r="B227" s="10" t="s">
        <v>187</v>
      </c>
      <c r="C227" s="10" t="s">
        <v>188</v>
      </c>
      <c r="D227" s="2" t="s">
        <v>66</v>
      </c>
      <c r="E227" s="10" t="s">
        <v>36</v>
      </c>
      <c r="F227" s="10" t="s">
        <v>37</v>
      </c>
      <c r="G227" s="10" t="s">
        <v>38</v>
      </c>
      <c r="H227" s="3" t="n">
        <f>11</f>
        <v>11.0</v>
      </c>
      <c r="I227" s="2" t="s">
        <v>62</v>
      </c>
      <c r="J227" s="10" t="s">
        <v>77</v>
      </c>
      <c r="K227" s="10" t="s">
        <v>78</v>
      </c>
      <c r="L227" s="10" t="s">
        <v>79</v>
      </c>
      <c r="M227" s="3" t="n">
        <f>10</f>
        <v>10.0</v>
      </c>
    </row>
    <row r="228">
      <c r="A228" s="2" t="s">
        <v>162</v>
      </c>
      <c r="B228" s="10" t="s">
        <v>187</v>
      </c>
      <c r="C228" s="10" t="s">
        <v>188</v>
      </c>
      <c r="D228" s="2" t="s">
        <v>73</v>
      </c>
      <c r="E228" s="10" t="s">
        <v>135</v>
      </c>
      <c r="F228" s="10" t="s">
        <v>136</v>
      </c>
      <c r="G228" s="10" t="s">
        <v>137</v>
      </c>
      <c r="H228" s="3" t="n">
        <f>4</f>
        <v>4.0</v>
      </c>
      <c r="I228" s="2" t="s">
        <v>73</v>
      </c>
      <c r="J228" s="10" t="s">
        <v>36</v>
      </c>
      <c r="K228" s="10" t="s">
        <v>37</v>
      </c>
      <c r="L228" s="10" t="s">
        <v>38</v>
      </c>
      <c r="M228" s="3" t="n">
        <f>8</f>
        <v>8.0</v>
      </c>
    </row>
    <row r="229">
      <c r="A229" s="2" t="s">
        <v>162</v>
      </c>
      <c r="B229" s="10" t="s">
        <v>187</v>
      </c>
      <c r="C229" s="10" t="s">
        <v>188</v>
      </c>
      <c r="D229" s="2" t="s">
        <v>73</v>
      </c>
      <c r="E229" s="10" t="s">
        <v>123</v>
      </c>
      <c r="F229" s="10" t="s">
        <v>124</v>
      </c>
      <c r="G229" s="10" t="s">
        <v>125</v>
      </c>
      <c r="H229" s="3" t="n">
        <f>4</f>
        <v>4.0</v>
      </c>
      <c r="I229" s="2" t="s">
        <v>80</v>
      </c>
      <c r="J229" s="10" t="s">
        <v>165</v>
      </c>
      <c r="K229" s="10" t="s">
        <v>166</v>
      </c>
      <c r="L229" s="10" t="s">
        <v>167</v>
      </c>
      <c r="M229" s="3" t="n">
        <f>5</f>
        <v>5.0</v>
      </c>
    </row>
    <row r="230">
      <c r="A230" s="2" t="s">
        <v>162</v>
      </c>
      <c r="B230" s="10" t="s">
        <v>187</v>
      </c>
      <c r="C230" s="10" t="s">
        <v>188</v>
      </c>
      <c r="D230" s="2" t="s">
        <v>84</v>
      </c>
      <c r="E230" s="10" t="s">
        <v>129</v>
      </c>
      <c r="F230" s="10" t="s">
        <v>130</v>
      </c>
      <c r="G230" s="10" t="s">
        <v>131</v>
      </c>
      <c r="H230" s="3" t="n">
        <f>2</f>
        <v>2.0</v>
      </c>
      <c r="I230" s="2" t="s">
        <v>84</v>
      </c>
      <c r="J230" s="10" t="s">
        <v>107</v>
      </c>
      <c r="K230" s="10" t="s">
        <v>108</v>
      </c>
      <c r="L230" s="10" t="s">
        <v>109</v>
      </c>
      <c r="M230" s="3" t="n">
        <f>3</f>
        <v>3.0</v>
      </c>
    </row>
    <row r="231">
      <c r="A231" s="2" t="s">
        <v>162</v>
      </c>
      <c r="B231" s="10" t="s">
        <v>187</v>
      </c>
      <c r="C231" s="10" t="s">
        <v>188</v>
      </c>
      <c r="D231" s="2" t="s">
        <v>84</v>
      </c>
      <c r="E231" s="10" t="s">
        <v>107</v>
      </c>
      <c r="F231" s="10" t="s">
        <v>108</v>
      </c>
      <c r="G231" s="10" t="s">
        <v>109</v>
      </c>
      <c r="H231" s="3" t="n">
        <f>2</f>
        <v>2.0</v>
      </c>
      <c r="I231" s="2" t="s">
        <v>84</v>
      </c>
      <c r="J231" s="10" t="s">
        <v>63</v>
      </c>
      <c r="K231" s="10" t="s">
        <v>64</v>
      </c>
      <c r="L231" s="10" t="s">
        <v>65</v>
      </c>
      <c r="M231" s="3" t="n">
        <f>3</f>
        <v>3.0</v>
      </c>
    </row>
    <row r="232">
      <c r="A232" s="2" t="s">
        <v>162</v>
      </c>
      <c r="B232" s="10" t="s">
        <v>187</v>
      </c>
      <c r="C232" s="10" t="s">
        <v>188</v>
      </c>
      <c r="D232" s="2" t="s">
        <v>113</v>
      </c>
      <c r="E232" s="10" t="s">
        <v>113</v>
      </c>
      <c r="F232" s="10" t="s">
        <v>113</v>
      </c>
      <c r="G232" s="10" t="s">
        <v>113</v>
      </c>
      <c r="H232" s="3" t="str">
        <f>"－"</f>
        <v>－</v>
      </c>
      <c r="I232" s="2" t="s">
        <v>84</v>
      </c>
      <c r="J232" s="10" t="s">
        <v>123</v>
      </c>
      <c r="K232" s="10" t="s">
        <v>124</v>
      </c>
      <c r="L232" s="10" t="s">
        <v>125</v>
      </c>
      <c r="M232" s="3" t="n">
        <f>3</f>
        <v>3.0</v>
      </c>
    </row>
    <row r="233">
      <c r="A233" s="2" t="s">
        <v>162</v>
      </c>
      <c r="B233" s="10" t="s">
        <v>187</v>
      </c>
      <c r="C233" s="10" t="s">
        <v>188</v>
      </c>
      <c r="D233" s="2" t="s">
        <v>113</v>
      </c>
      <c r="E233" s="10" t="s">
        <v>113</v>
      </c>
      <c r="F233" s="10" t="s">
        <v>113</v>
      </c>
      <c r="G233" s="10" t="s">
        <v>113</v>
      </c>
      <c r="H233" s="3" t="str">
        <f>"－"</f>
        <v>－</v>
      </c>
      <c r="I233" s="2" t="s">
        <v>93</v>
      </c>
      <c r="J233" s="10" t="s">
        <v>172</v>
      </c>
      <c r="K233" s="10" t="s">
        <v>173</v>
      </c>
      <c r="L233" s="10" t="s">
        <v>174</v>
      </c>
      <c r="M233" s="3" t="n">
        <f>1</f>
        <v>1.0</v>
      </c>
    </row>
    <row r="234">
      <c r="A234" s="2" t="s">
        <v>162</v>
      </c>
      <c r="B234" s="10" t="s">
        <v>187</v>
      </c>
      <c r="C234" s="10" t="s">
        <v>188</v>
      </c>
      <c r="D234" s="2" t="s">
        <v>113</v>
      </c>
      <c r="E234" s="10" t="s">
        <v>113</v>
      </c>
      <c r="F234" s="10" t="s">
        <v>113</v>
      </c>
      <c r="G234" s="10" t="s">
        <v>113</v>
      </c>
      <c r="H234" s="3" t="str">
        <f>"－"</f>
        <v>－</v>
      </c>
      <c r="I234" s="2" t="s">
        <v>93</v>
      </c>
      <c r="J234" s="10" t="s">
        <v>114</v>
      </c>
      <c r="K234" s="10" t="s">
        <v>115</v>
      </c>
      <c r="L234" s="10" t="s">
        <v>116</v>
      </c>
      <c r="M234" s="3" t="n">
        <f>1</f>
        <v>1.0</v>
      </c>
    </row>
    <row r="235">
      <c r="A235" s="2" t="s">
        <v>162</v>
      </c>
      <c r="B235" s="10" t="s">
        <v>187</v>
      </c>
      <c r="C235" s="10" t="s">
        <v>188</v>
      </c>
      <c r="D235" s="2" t="s">
        <v>113</v>
      </c>
      <c r="E235" s="10" t="s">
        <v>113</v>
      </c>
      <c r="F235" s="10" t="s">
        <v>113</v>
      </c>
      <c r="G235" s="10" t="s">
        <v>113</v>
      </c>
      <c r="H235" s="3" t="str">
        <f>"－"</f>
        <v>－</v>
      </c>
      <c r="I235" s="2" t="s">
        <v>93</v>
      </c>
      <c r="J235" s="10" t="s">
        <v>117</v>
      </c>
      <c r="K235" s="10" t="s">
        <v>118</v>
      </c>
      <c r="L235" s="10" t="s">
        <v>119</v>
      </c>
      <c r="M235" s="3" t="n">
        <f>1</f>
        <v>1.0</v>
      </c>
    </row>
    <row r="236">
      <c r="A236" s="2" t="s">
        <v>162</v>
      </c>
      <c r="B236" s="10" t="s">
        <v>187</v>
      </c>
      <c r="C236" s="10" t="s">
        <v>188</v>
      </c>
      <c r="D236" s="2" t="s">
        <v>113</v>
      </c>
      <c r="E236" s="10" t="s">
        <v>113</v>
      </c>
      <c r="F236" s="10" t="s">
        <v>113</v>
      </c>
      <c r="G236" s="10" t="s">
        <v>113</v>
      </c>
      <c r="H236" s="3" t="str">
        <f>"－"</f>
        <v>－</v>
      </c>
      <c r="I236" s="2" t="s">
        <v>93</v>
      </c>
      <c r="J236" s="10" t="s">
        <v>25</v>
      </c>
      <c r="K236" s="10" t="s">
        <v>26</v>
      </c>
      <c r="L236" s="10" t="s">
        <v>27</v>
      </c>
      <c r="M236" s="3" t="n">
        <f>1</f>
        <v>1.0</v>
      </c>
    </row>
    <row r="237">
      <c r="A237" s="2" t="s">
        <v>162</v>
      </c>
      <c r="B237" s="10" t="s">
        <v>189</v>
      </c>
      <c r="C237" s="10" t="s">
        <v>190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239</f>
        <v>239.0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188</f>
        <v>188.0</v>
      </c>
    </row>
    <row r="238">
      <c r="A238" s="2" t="s">
        <v>162</v>
      </c>
      <c r="B238" s="10" t="s">
        <v>189</v>
      </c>
      <c r="C238" s="10" t="s">
        <v>190</v>
      </c>
      <c r="D238" s="2" t="s">
        <v>20</v>
      </c>
      <c r="E238" s="10" t="s">
        <v>28</v>
      </c>
      <c r="F238" s="10" t="s">
        <v>29</v>
      </c>
      <c r="G238" s="10" t="s">
        <v>30</v>
      </c>
      <c r="H238" s="3" t="n">
        <f>37</f>
        <v>37.0</v>
      </c>
      <c r="I238" s="2" t="s">
        <v>20</v>
      </c>
      <c r="J238" s="10" t="s">
        <v>28</v>
      </c>
      <c r="K238" s="10" t="s">
        <v>29</v>
      </c>
      <c r="L238" s="10" t="s">
        <v>30</v>
      </c>
      <c r="M238" s="3" t="n">
        <f>26</f>
        <v>26.0</v>
      </c>
    </row>
    <row r="239">
      <c r="A239" s="2" t="s">
        <v>162</v>
      </c>
      <c r="B239" s="10" t="s">
        <v>189</v>
      </c>
      <c r="C239" s="10" t="s">
        <v>190</v>
      </c>
      <c r="D239" s="2" t="s">
        <v>24</v>
      </c>
      <c r="E239" s="10" t="s">
        <v>81</v>
      </c>
      <c r="F239" s="10" t="s">
        <v>82</v>
      </c>
      <c r="G239" s="10" t="s">
        <v>83</v>
      </c>
      <c r="H239" s="3" t="n">
        <f>10</f>
        <v>10.0</v>
      </c>
      <c r="I239" s="2" t="s">
        <v>20</v>
      </c>
      <c r="J239" s="10" t="s">
        <v>56</v>
      </c>
      <c r="K239" s="10" t="s">
        <v>57</v>
      </c>
      <c r="L239" s="10" t="s">
        <v>58</v>
      </c>
      <c r="M239" s="3" t="n">
        <f>26</f>
        <v>26.0</v>
      </c>
    </row>
    <row r="240">
      <c r="A240" s="2" t="s">
        <v>162</v>
      </c>
      <c r="B240" s="10" t="s">
        <v>189</v>
      </c>
      <c r="C240" s="10" t="s">
        <v>190</v>
      </c>
      <c r="D240" s="2" t="s">
        <v>31</v>
      </c>
      <c r="E240" s="10" t="s">
        <v>25</v>
      </c>
      <c r="F240" s="10" t="s">
        <v>26</v>
      </c>
      <c r="G240" s="10" t="s">
        <v>27</v>
      </c>
      <c r="H240" s="3" t="n">
        <f>8</f>
        <v>8.0</v>
      </c>
      <c r="I240" s="2" t="s">
        <v>31</v>
      </c>
      <c r="J240" s="10" t="s">
        <v>21</v>
      </c>
      <c r="K240" s="10" t="s">
        <v>22</v>
      </c>
      <c r="L240" s="10" t="s">
        <v>23</v>
      </c>
      <c r="M240" s="3" t="n">
        <f>23</f>
        <v>23.0</v>
      </c>
    </row>
    <row r="241">
      <c r="A241" s="2" t="s">
        <v>162</v>
      </c>
      <c r="B241" s="10" t="s">
        <v>189</v>
      </c>
      <c r="C241" s="10" t="s">
        <v>190</v>
      </c>
      <c r="D241" s="2" t="s">
        <v>31</v>
      </c>
      <c r="E241" s="10" t="s">
        <v>21</v>
      </c>
      <c r="F241" s="10" t="s">
        <v>22</v>
      </c>
      <c r="G241" s="10" t="s">
        <v>23</v>
      </c>
      <c r="H241" s="3" t="n">
        <f>8</f>
        <v>8.0</v>
      </c>
      <c r="I241" s="2" t="s">
        <v>31</v>
      </c>
      <c r="J241" s="10" t="s">
        <v>138</v>
      </c>
      <c r="K241" s="10" t="s">
        <v>139</v>
      </c>
      <c r="L241" s="10" t="s">
        <v>140</v>
      </c>
      <c r="M241" s="3" t="n">
        <f>23</f>
        <v>23.0</v>
      </c>
    </row>
    <row r="242">
      <c r="A242" s="2" t="s">
        <v>162</v>
      </c>
      <c r="B242" s="10" t="s">
        <v>189</v>
      </c>
      <c r="C242" s="10" t="s">
        <v>190</v>
      </c>
      <c r="D242" s="2" t="s">
        <v>39</v>
      </c>
      <c r="E242" s="10" t="s">
        <v>43</v>
      </c>
      <c r="F242" s="10" t="s">
        <v>44</v>
      </c>
      <c r="G242" s="10" t="s">
        <v>45</v>
      </c>
      <c r="H242" s="3" t="n">
        <f>6</f>
        <v>6.0</v>
      </c>
      <c r="I242" s="2" t="s">
        <v>39</v>
      </c>
      <c r="J242" s="10" t="s">
        <v>43</v>
      </c>
      <c r="K242" s="10" t="s">
        <v>44</v>
      </c>
      <c r="L242" s="10" t="s">
        <v>45</v>
      </c>
      <c r="M242" s="3" t="n">
        <f>12</f>
        <v>12.0</v>
      </c>
    </row>
    <row r="243">
      <c r="A243" s="2" t="s">
        <v>162</v>
      </c>
      <c r="B243" s="10" t="s">
        <v>189</v>
      </c>
      <c r="C243" s="10" t="s">
        <v>190</v>
      </c>
      <c r="D243" s="2" t="s">
        <v>46</v>
      </c>
      <c r="E243" s="10" t="s">
        <v>102</v>
      </c>
      <c r="F243" s="10" t="s">
        <v>103</v>
      </c>
      <c r="G243" s="10" t="s">
        <v>104</v>
      </c>
      <c r="H243" s="3" t="n">
        <f>5</f>
        <v>5.0</v>
      </c>
      <c r="I243" s="2" t="s">
        <v>46</v>
      </c>
      <c r="J243" s="10" t="s">
        <v>77</v>
      </c>
      <c r="K243" s="10" t="s">
        <v>78</v>
      </c>
      <c r="L243" s="10" t="s">
        <v>79</v>
      </c>
      <c r="M243" s="3" t="n">
        <f>7</f>
        <v>7.0</v>
      </c>
    </row>
    <row r="244">
      <c r="A244" s="2" t="s">
        <v>162</v>
      </c>
      <c r="B244" s="10" t="s">
        <v>189</v>
      </c>
      <c r="C244" s="10" t="s">
        <v>190</v>
      </c>
      <c r="D244" s="2" t="s">
        <v>53</v>
      </c>
      <c r="E244" s="10" t="s">
        <v>120</v>
      </c>
      <c r="F244" s="10" t="s">
        <v>121</v>
      </c>
      <c r="G244" s="10" t="s">
        <v>122</v>
      </c>
      <c r="H244" s="3" t="n">
        <f>3</f>
        <v>3.0</v>
      </c>
      <c r="I244" s="2" t="s">
        <v>46</v>
      </c>
      <c r="J244" s="10" t="s">
        <v>102</v>
      </c>
      <c r="K244" s="10" t="s">
        <v>103</v>
      </c>
      <c r="L244" s="10" t="s">
        <v>104</v>
      </c>
      <c r="M244" s="3" t="n">
        <f>7</f>
        <v>7.0</v>
      </c>
    </row>
    <row r="245">
      <c r="A245" s="2" t="s">
        <v>162</v>
      </c>
      <c r="B245" s="10" t="s">
        <v>189</v>
      </c>
      <c r="C245" s="10" t="s">
        <v>190</v>
      </c>
      <c r="D245" s="2" t="s">
        <v>53</v>
      </c>
      <c r="E245" s="10" t="s">
        <v>36</v>
      </c>
      <c r="F245" s="10" t="s">
        <v>37</v>
      </c>
      <c r="G245" s="10" t="s">
        <v>38</v>
      </c>
      <c r="H245" s="3" t="n">
        <f>3</f>
        <v>3.0</v>
      </c>
      <c r="I245" s="2" t="s">
        <v>54</v>
      </c>
      <c r="J245" s="10" t="s">
        <v>81</v>
      </c>
      <c r="K245" s="10" t="s">
        <v>82</v>
      </c>
      <c r="L245" s="10" t="s">
        <v>83</v>
      </c>
      <c r="M245" s="3" t="n">
        <f>4</f>
        <v>4.0</v>
      </c>
    </row>
    <row r="246">
      <c r="A246" s="2" t="s">
        <v>162</v>
      </c>
      <c r="B246" s="10" t="s">
        <v>189</v>
      </c>
      <c r="C246" s="10" t="s">
        <v>190</v>
      </c>
      <c r="D246" s="2" t="s">
        <v>55</v>
      </c>
      <c r="E246" s="10" t="s">
        <v>117</v>
      </c>
      <c r="F246" s="10" t="s">
        <v>118</v>
      </c>
      <c r="G246" s="10" t="s">
        <v>119</v>
      </c>
      <c r="H246" s="3" t="n">
        <f>1</f>
        <v>1.0</v>
      </c>
      <c r="I246" s="2" t="s">
        <v>55</v>
      </c>
      <c r="J246" s="10" t="s">
        <v>120</v>
      </c>
      <c r="K246" s="10" t="s">
        <v>121</v>
      </c>
      <c r="L246" s="10" t="s">
        <v>122</v>
      </c>
      <c r="M246" s="3" t="n">
        <f>3</f>
        <v>3.0</v>
      </c>
    </row>
    <row r="247">
      <c r="A247" s="2" t="s">
        <v>162</v>
      </c>
      <c r="B247" s="10" t="s">
        <v>189</v>
      </c>
      <c r="C247" s="10" t="s">
        <v>190</v>
      </c>
      <c r="D247" s="2" t="s">
        <v>55</v>
      </c>
      <c r="E247" s="10" t="s">
        <v>107</v>
      </c>
      <c r="F247" s="10" t="s">
        <v>108</v>
      </c>
      <c r="G247" s="10" t="s">
        <v>109</v>
      </c>
      <c r="H247" s="3" t="n">
        <f>1</f>
        <v>1.0</v>
      </c>
      <c r="I247" s="2" t="s">
        <v>62</v>
      </c>
      <c r="J247" s="10" t="s">
        <v>117</v>
      </c>
      <c r="K247" s="10" t="s">
        <v>118</v>
      </c>
      <c r="L247" s="10" t="s">
        <v>119</v>
      </c>
      <c r="M247" s="3" t="n">
        <f>1</f>
        <v>1.0</v>
      </c>
    </row>
    <row r="248">
      <c r="A248" s="2" t="s">
        <v>162</v>
      </c>
      <c r="B248" s="10" t="s">
        <v>189</v>
      </c>
      <c r="C248" s="10" t="s">
        <v>190</v>
      </c>
      <c r="D248" s="2" t="s">
        <v>113</v>
      </c>
      <c r="E248" s="10" t="s">
        <v>113</v>
      </c>
      <c r="F248" s="10" t="s">
        <v>113</v>
      </c>
      <c r="G248" s="10" t="s">
        <v>113</v>
      </c>
      <c r="H248" s="3" t="str">
        <f>"－"</f>
        <v>－</v>
      </c>
      <c r="I248" s="2" t="s">
        <v>62</v>
      </c>
      <c r="J248" s="10" t="s">
        <v>36</v>
      </c>
      <c r="K248" s="10" t="s">
        <v>37</v>
      </c>
      <c r="L248" s="10" t="s">
        <v>38</v>
      </c>
      <c r="M248" s="3" t="n">
        <f>1</f>
        <v>1.0</v>
      </c>
    </row>
    <row r="249">
      <c r="A249" s="2" t="s">
        <v>162</v>
      </c>
      <c r="B249" s="10" t="s">
        <v>191</v>
      </c>
      <c r="C249" s="10" t="s">
        <v>192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864</f>
        <v>864.0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1129</f>
        <v>1129.0</v>
      </c>
    </row>
    <row r="250">
      <c r="A250" s="2" t="s">
        <v>162</v>
      </c>
      <c r="B250" s="10" t="s">
        <v>191</v>
      </c>
      <c r="C250" s="10" t="s">
        <v>192</v>
      </c>
      <c r="D250" s="2" t="s">
        <v>20</v>
      </c>
      <c r="E250" s="10" t="s">
        <v>25</v>
      </c>
      <c r="F250" s="10" t="s">
        <v>26</v>
      </c>
      <c r="G250" s="10" t="s">
        <v>27</v>
      </c>
      <c r="H250" s="3" t="n">
        <f>422</f>
        <v>422.0</v>
      </c>
      <c r="I250" s="2" t="s">
        <v>20</v>
      </c>
      <c r="J250" s="10" t="s">
        <v>25</v>
      </c>
      <c r="K250" s="10" t="s">
        <v>26</v>
      </c>
      <c r="L250" s="10" t="s">
        <v>27</v>
      </c>
      <c r="M250" s="3" t="n">
        <f>350</f>
        <v>350.0</v>
      </c>
    </row>
    <row r="251">
      <c r="A251" s="2" t="s">
        <v>162</v>
      </c>
      <c r="B251" s="10" t="s">
        <v>191</v>
      </c>
      <c r="C251" s="10" t="s">
        <v>192</v>
      </c>
      <c r="D251" s="2" t="s">
        <v>24</v>
      </c>
      <c r="E251" s="10" t="s">
        <v>28</v>
      </c>
      <c r="F251" s="10" t="s">
        <v>29</v>
      </c>
      <c r="G251" s="10" t="s">
        <v>30</v>
      </c>
      <c r="H251" s="3" t="n">
        <f>206</f>
        <v>206.0</v>
      </c>
      <c r="I251" s="2" t="s">
        <v>24</v>
      </c>
      <c r="J251" s="10" t="s">
        <v>102</v>
      </c>
      <c r="K251" s="10" t="s">
        <v>103</v>
      </c>
      <c r="L251" s="10" t="s">
        <v>104</v>
      </c>
      <c r="M251" s="3" t="n">
        <f>129</f>
        <v>129.0</v>
      </c>
    </row>
    <row r="252">
      <c r="A252" s="2" t="s">
        <v>162</v>
      </c>
      <c r="B252" s="10" t="s">
        <v>191</v>
      </c>
      <c r="C252" s="10" t="s">
        <v>192</v>
      </c>
      <c r="D252" s="2" t="s">
        <v>31</v>
      </c>
      <c r="E252" s="10" t="s">
        <v>102</v>
      </c>
      <c r="F252" s="10" t="s">
        <v>103</v>
      </c>
      <c r="G252" s="10" t="s">
        <v>104</v>
      </c>
      <c r="H252" s="3" t="n">
        <f>127</f>
        <v>127.0</v>
      </c>
      <c r="I252" s="2" t="s">
        <v>31</v>
      </c>
      <c r="J252" s="10" t="s">
        <v>43</v>
      </c>
      <c r="K252" s="10" t="s">
        <v>44</v>
      </c>
      <c r="L252" s="10" t="s">
        <v>45</v>
      </c>
      <c r="M252" s="3" t="n">
        <f>105</f>
        <v>105.0</v>
      </c>
    </row>
    <row r="253">
      <c r="A253" s="2" t="s">
        <v>162</v>
      </c>
      <c r="B253" s="10" t="s">
        <v>191</v>
      </c>
      <c r="C253" s="10" t="s">
        <v>192</v>
      </c>
      <c r="D253" s="2" t="s">
        <v>35</v>
      </c>
      <c r="E253" s="10" t="s">
        <v>59</v>
      </c>
      <c r="F253" s="10" t="s">
        <v>60</v>
      </c>
      <c r="G253" s="10" t="s">
        <v>61</v>
      </c>
      <c r="H253" s="3" t="n">
        <f>108</f>
        <v>108.0</v>
      </c>
      <c r="I253" s="2" t="s">
        <v>35</v>
      </c>
      <c r="J253" s="10" t="s">
        <v>40</v>
      </c>
      <c r="K253" s="10" t="s">
        <v>41</v>
      </c>
      <c r="L253" s="10" t="s">
        <v>42</v>
      </c>
      <c r="M253" s="3" t="n">
        <f>100</f>
        <v>100.0</v>
      </c>
    </row>
    <row r="254">
      <c r="A254" s="2" t="s">
        <v>162</v>
      </c>
      <c r="B254" s="10" t="s">
        <v>191</v>
      </c>
      <c r="C254" s="10" t="s">
        <v>192</v>
      </c>
      <c r="D254" s="2" t="s">
        <v>39</v>
      </c>
      <c r="E254" s="10" t="s">
        <v>43</v>
      </c>
      <c r="F254" s="10" t="s">
        <v>44</v>
      </c>
      <c r="G254" s="10" t="s">
        <v>45</v>
      </c>
      <c r="H254" s="3" t="n">
        <f>106</f>
        <v>106.0</v>
      </c>
      <c r="I254" s="2" t="s">
        <v>39</v>
      </c>
      <c r="J254" s="10" t="s">
        <v>28</v>
      </c>
      <c r="K254" s="10" t="s">
        <v>29</v>
      </c>
      <c r="L254" s="10" t="s">
        <v>30</v>
      </c>
      <c r="M254" s="3" t="n">
        <f>70</f>
        <v>70.0</v>
      </c>
    </row>
    <row r="255">
      <c r="A255" s="2" t="s">
        <v>162</v>
      </c>
      <c r="B255" s="10" t="s">
        <v>191</v>
      </c>
      <c r="C255" s="10" t="s">
        <v>192</v>
      </c>
      <c r="D255" s="2" t="s">
        <v>46</v>
      </c>
      <c r="E255" s="10" t="s">
        <v>21</v>
      </c>
      <c r="F255" s="10" t="s">
        <v>22</v>
      </c>
      <c r="G255" s="10" t="s">
        <v>23</v>
      </c>
      <c r="H255" s="3" t="n">
        <f>74</f>
        <v>74.0</v>
      </c>
      <c r="I255" s="2" t="s">
        <v>46</v>
      </c>
      <c r="J255" s="10" t="s">
        <v>21</v>
      </c>
      <c r="K255" s="10" t="s">
        <v>22</v>
      </c>
      <c r="L255" s="10" t="s">
        <v>23</v>
      </c>
      <c r="M255" s="3" t="n">
        <f>65</f>
        <v>65.0</v>
      </c>
    </row>
    <row r="256">
      <c r="A256" s="2" t="s">
        <v>162</v>
      </c>
      <c r="B256" s="10" t="s">
        <v>191</v>
      </c>
      <c r="C256" s="10" t="s">
        <v>192</v>
      </c>
      <c r="D256" s="2" t="s">
        <v>46</v>
      </c>
      <c r="E256" s="10" t="s">
        <v>81</v>
      </c>
      <c r="F256" s="10" t="s">
        <v>82</v>
      </c>
      <c r="G256" s="10" t="s">
        <v>83</v>
      </c>
      <c r="H256" s="3" t="n">
        <f>74</f>
        <v>74.0</v>
      </c>
      <c r="I256" s="2" t="s">
        <v>53</v>
      </c>
      <c r="J256" s="10" t="s">
        <v>85</v>
      </c>
      <c r="K256" s="10" t="s">
        <v>86</v>
      </c>
      <c r="L256" s="10" t="s">
        <v>87</v>
      </c>
      <c r="M256" s="3" t="n">
        <f>50</f>
        <v>50.0</v>
      </c>
    </row>
    <row r="257">
      <c r="A257" s="2" t="s">
        <v>162</v>
      </c>
      <c r="B257" s="10" t="s">
        <v>191</v>
      </c>
      <c r="C257" s="10" t="s">
        <v>192</v>
      </c>
      <c r="D257" s="2" t="s">
        <v>54</v>
      </c>
      <c r="E257" s="10" t="s">
        <v>77</v>
      </c>
      <c r="F257" s="10" t="s">
        <v>78</v>
      </c>
      <c r="G257" s="10" t="s">
        <v>79</v>
      </c>
      <c r="H257" s="3" t="n">
        <f>43</f>
        <v>43.0</v>
      </c>
      <c r="I257" s="2" t="s">
        <v>54</v>
      </c>
      <c r="J257" s="10" t="s">
        <v>138</v>
      </c>
      <c r="K257" s="10" t="s">
        <v>139</v>
      </c>
      <c r="L257" s="10" t="s">
        <v>140</v>
      </c>
      <c r="M257" s="3" t="n">
        <f>34</f>
        <v>34.0</v>
      </c>
    </row>
    <row r="258">
      <c r="A258" s="2" t="s">
        <v>162</v>
      </c>
      <c r="B258" s="10" t="s">
        <v>191</v>
      </c>
      <c r="C258" s="10" t="s">
        <v>192</v>
      </c>
      <c r="D258" s="2" t="s">
        <v>55</v>
      </c>
      <c r="E258" s="10" t="s">
        <v>138</v>
      </c>
      <c r="F258" s="10" t="s">
        <v>139</v>
      </c>
      <c r="G258" s="10" t="s">
        <v>140</v>
      </c>
      <c r="H258" s="3" t="n">
        <f>32</f>
        <v>32.0</v>
      </c>
      <c r="I258" s="2" t="s">
        <v>55</v>
      </c>
      <c r="J258" s="10" t="s">
        <v>81</v>
      </c>
      <c r="K258" s="10" t="s">
        <v>82</v>
      </c>
      <c r="L258" s="10" t="s">
        <v>83</v>
      </c>
      <c r="M258" s="3" t="n">
        <f>32</f>
        <v>32.0</v>
      </c>
    </row>
    <row r="259">
      <c r="A259" s="2" t="s">
        <v>162</v>
      </c>
      <c r="B259" s="10" t="s">
        <v>191</v>
      </c>
      <c r="C259" s="10" t="s">
        <v>192</v>
      </c>
      <c r="D259" s="2" t="s">
        <v>62</v>
      </c>
      <c r="E259" s="10" t="s">
        <v>120</v>
      </c>
      <c r="F259" s="10" t="s">
        <v>121</v>
      </c>
      <c r="G259" s="10" t="s">
        <v>122</v>
      </c>
      <c r="H259" s="3" t="n">
        <f>29</f>
        <v>29.0</v>
      </c>
      <c r="I259" s="2" t="s">
        <v>62</v>
      </c>
      <c r="J259" s="10" t="s">
        <v>77</v>
      </c>
      <c r="K259" s="10" t="s">
        <v>78</v>
      </c>
      <c r="L259" s="10" t="s">
        <v>79</v>
      </c>
      <c r="M259" s="3" t="n">
        <f>27</f>
        <v>27.0</v>
      </c>
    </row>
    <row r="260">
      <c r="A260" s="2" t="s">
        <v>162</v>
      </c>
      <c r="B260" s="10" t="s">
        <v>191</v>
      </c>
      <c r="C260" s="10" t="s">
        <v>192</v>
      </c>
      <c r="D260" s="2" t="s">
        <v>66</v>
      </c>
      <c r="E260" s="10" t="s">
        <v>47</v>
      </c>
      <c r="F260" s="10" t="s">
        <v>48</v>
      </c>
      <c r="G260" s="10" t="s">
        <v>49</v>
      </c>
      <c r="H260" s="3" t="n">
        <f>25</f>
        <v>25.0</v>
      </c>
      <c r="I260" s="2" t="s">
        <v>66</v>
      </c>
      <c r="J260" s="10" t="s">
        <v>47</v>
      </c>
      <c r="K260" s="10" t="s">
        <v>48</v>
      </c>
      <c r="L260" s="10" t="s">
        <v>49</v>
      </c>
      <c r="M260" s="3" t="n">
        <f>25</f>
        <v>25.0</v>
      </c>
    </row>
    <row r="261">
      <c r="A261" s="2" t="s">
        <v>162</v>
      </c>
      <c r="B261" s="10" t="s">
        <v>191</v>
      </c>
      <c r="C261" s="10" t="s">
        <v>192</v>
      </c>
      <c r="D261" s="2" t="s">
        <v>73</v>
      </c>
      <c r="E261" s="10" t="s">
        <v>129</v>
      </c>
      <c r="F261" s="10" t="s">
        <v>130</v>
      </c>
      <c r="G261" s="10" t="s">
        <v>131</v>
      </c>
      <c r="H261" s="3" t="n">
        <f>20</f>
        <v>20.0</v>
      </c>
      <c r="I261" s="2" t="s">
        <v>73</v>
      </c>
      <c r="J261" s="10" t="s">
        <v>129</v>
      </c>
      <c r="K261" s="10" t="s">
        <v>130</v>
      </c>
      <c r="L261" s="10" t="s">
        <v>131</v>
      </c>
      <c r="M261" s="3" t="n">
        <f>22</f>
        <v>22.0</v>
      </c>
    </row>
    <row r="262">
      <c r="A262" s="2" t="s">
        <v>162</v>
      </c>
      <c r="B262" s="10" t="s">
        <v>191</v>
      </c>
      <c r="C262" s="10" t="s">
        <v>192</v>
      </c>
      <c r="D262" s="2" t="s">
        <v>80</v>
      </c>
      <c r="E262" s="10" t="s">
        <v>107</v>
      </c>
      <c r="F262" s="10" t="s">
        <v>108</v>
      </c>
      <c r="G262" s="10" t="s">
        <v>109</v>
      </c>
      <c r="H262" s="3" t="n">
        <f>14</f>
        <v>14.0</v>
      </c>
      <c r="I262" s="2" t="s">
        <v>80</v>
      </c>
      <c r="J262" s="10" t="s">
        <v>32</v>
      </c>
      <c r="K262" s="10" t="s">
        <v>33</v>
      </c>
      <c r="L262" s="10" t="s">
        <v>34</v>
      </c>
      <c r="M262" s="3" t="n">
        <f>15</f>
        <v>15.0</v>
      </c>
    </row>
    <row r="263">
      <c r="A263" s="2" t="s">
        <v>162</v>
      </c>
      <c r="B263" s="10" t="s">
        <v>191</v>
      </c>
      <c r="C263" s="10" t="s">
        <v>192</v>
      </c>
      <c r="D263" s="2" t="s">
        <v>84</v>
      </c>
      <c r="E263" s="10" t="s">
        <v>99</v>
      </c>
      <c r="F263" s="10" t="s">
        <v>100</v>
      </c>
      <c r="G263" s="10" t="s">
        <v>101</v>
      </c>
      <c r="H263" s="3" t="n">
        <f>13</f>
        <v>13.0</v>
      </c>
      <c r="I263" s="2" t="s">
        <v>84</v>
      </c>
      <c r="J263" s="10" t="s">
        <v>135</v>
      </c>
      <c r="K263" s="10" t="s">
        <v>136</v>
      </c>
      <c r="L263" s="10" t="s">
        <v>137</v>
      </c>
      <c r="M263" s="3" t="n">
        <f>13</f>
        <v>13.0</v>
      </c>
    </row>
    <row r="264">
      <c r="A264" s="2" t="s">
        <v>162</v>
      </c>
      <c r="B264" s="10" t="s">
        <v>191</v>
      </c>
      <c r="C264" s="10" t="s">
        <v>192</v>
      </c>
      <c r="D264" s="2" t="s">
        <v>88</v>
      </c>
      <c r="E264" s="10" t="s">
        <v>63</v>
      </c>
      <c r="F264" s="10" t="s">
        <v>64</v>
      </c>
      <c r="G264" s="10" t="s">
        <v>65</v>
      </c>
      <c r="H264" s="3" t="n">
        <f>12</f>
        <v>12.0</v>
      </c>
      <c r="I264" s="2" t="s">
        <v>88</v>
      </c>
      <c r="J264" s="10" t="s">
        <v>120</v>
      </c>
      <c r="K264" s="10" t="s">
        <v>121</v>
      </c>
      <c r="L264" s="10" t="s">
        <v>122</v>
      </c>
      <c r="M264" s="3" t="n">
        <f>11</f>
        <v>11.0</v>
      </c>
    </row>
    <row r="265">
      <c r="A265" s="2" t="s">
        <v>162</v>
      </c>
      <c r="B265" s="10" t="s">
        <v>191</v>
      </c>
      <c r="C265" s="10" t="s">
        <v>192</v>
      </c>
      <c r="D265" s="2" t="s">
        <v>89</v>
      </c>
      <c r="E265" s="10" t="s">
        <v>36</v>
      </c>
      <c r="F265" s="10" t="s">
        <v>37</v>
      </c>
      <c r="G265" s="10" t="s">
        <v>38</v>
      </c>
      <c r="H265" s="3" t="n">
        <f>11</f>
        <v>11.0</v>
      </c>
      <c r="I265" s="2" t="s">
        <v>89</v>
      </c>
      <c r="J265" s="10" t="s">
        <v>157</v>
      </c>
      <c r="K265" s="10" t="s">
        <v>158</v>
      </c>
      <c r="L265" s="10" t="s">
        <v>159</v>
      </c>
      <c r="M265" s="3" t="n">
        <f>10</f>
        <v>10.0</v>
      </c>
    </row>
    <row r="266">
      <c r="A266" s="2" t="s">
        <v>162</v>
      </c>
      <c r="B266" s="10" t="s">
        <v>191</v>
      </c>
      <c r="C266" s="10" t="s">
        <v>192</v>
      </c>
      <c r="D266" s="2" t="s">
        <v>93</v>
      </c>
      <c r="E266" s="10" t="s">
        <v>110</v>
      </c>
      <c r="F266" s="10" t="s">
        <v>111</v>
      </c>
      <c r="G266" s="10" t="s">
        <v>112</v>
      </c>
      <c r="H266" s="3" t="n">
        <f>10</f>
        <v>10.0</v>
      </c>
      <c r="I266" s="2" t="s">
        <v>89</v>
      </c>
      <c r="J266" s="10" t="s">
        <v>107</v>
      </c>
      <c r="K266" s="10" t="s">
        <v>108</v>
      </c>
      <c r="L266" s="10" t="s">
        <v>109</v>
      </c>
      <c r="M266" s="3" t="n">
        <f>10</f>
        <v>10.0</v>
      </c>
    </row>
    <row r="267">
      <c r="A267" s="2" t="s">
        <v>162</v>
      </c>
      <c r="B267" s="10" t="s">
        <v>191</v>
      </c>
      <c r="C267" s="10" t="s">
        <v>192</v>
      </c>
      <c r="D267" s="2" t="s">
        <v>93</v>
      </c>
      <c r="E267" s="10" t="s">
        <v>94</v>
      </c>
      <c r="F267" s="10" t="s">
        <v>95</v>
      </c>
      <c r="G267" s="10" t="s">
        <v>96</v>
      </c>
      <c r="H267" s="3" t="n">
        <f>10</f>
        <v>10.0</v>
      </c>
      <c r="I267" s="2" t="s">
        <v>89</v>
      </c>
      <c r="J267" s="10" t="s">
        <v>56</v>
      </c>
      <c r="K267" s="10" t="s">
        <v>57</v>
      </c>
      <c r="L267" s="10" t="s">
        <v>58</v>
      </c>
      <c r="M267" s="3" t="n">
        <f>10</f>
        <v>10.0</v>
      </c>
    </row>
    <row r="268">
      <c r="A268" s="2" t="s">
        <v>162</v>
      </c>
      <c r="B268" s="10" t="s">
        <v>191</v>
      </c>
      <c r="C268" s="10" t="s">
        <v>192</v>
      </c>
      <c r="D268" s="2" t="s">
        <v>93</v>
      </c>
      <c r="E268" s="10" t="s">
        <v>132</v>
      </c>
      <c r="F268" s="10" t="s">
        <v>133</v>
      </c>
      <c r="G268" s="10" t="s">
        <v>134</v>
      </c>
      <c r="H268" s="3" t="n">
        <f>10</f>
        <v>10.0</v>
      </c>
      <c r="I268" s="2" t="s">
        <v>98</v>
      </c>
      <c r="J268" s="10" t="s">
        <v>36</v>
      </c>
      <c r="K268" s="10" t="s">
        <v>37</v>
      </c>
      <c r="L268" s="10" t="s">
        <v>38</v>
      </c>
      <c r="M268" s="3" t="n">
        <f>7</f>
        <v>7.0</v>
      </c>
    </row>
    <row r="269">
      <c r="A269" s="2" t="s">
        <v>162</v>
      </c>
      <c r="B269" s="10" t="s">
        <v>193</v>
      </c>
      <c r="C269" s="10" t="s">
        <v>194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141</f>
        <v>141.0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94</f>
        <v>94.0</v>
      </c>
    </row>
    <row r="270">
      <c r="A270" s="2" t="s">
        <v>162</v>
      </c>
      <c r="B270" s="10" t="s">
        <v>193</v>
      </c>
      <c r="C270" s="10" t="s">
        <v>194</v>
      </c>
      <c r="D270" s="2" t="s">
        <v>20</v>
      </c>
      <c r="E270" s="10" t="s">
        <v>43</v>
      </c>
      <c r="F270" s="10" t="s">
        <v>44</v>
      </c>
      <c r="G270" s="10" t="s">
        <v>45</v>
      </c>
      <c r="H270" s="3" t="n">
        <f>23</f>
        <v>23.0</v>
      </c>
      <c r="I270" s="2" t="s">
        <v>20</v>
      </c>
      <c r="J270" s="10" t="s">
        <v>43</v>
      </c>
      <c r="K270" s="10" t="s">
        <v>44</v>
      </c>
      <c r="L270" s="10" t="s">
        <v>45</v>
      </c>
      <c r="M270" s="3" t="n">
        <f>32</f>
        <v>32.0</v>
      </c>
    </row>
    <row r="271">
      <c r="A271" s="2" t="s">
        <v>162</v>
      </c>
      <c r="B271" s="10" t="s">
        <v>193</v>
      </c>
      <c r="C271" s="10" t="s">
        <v>194</v>
      </c>
      <c r="D271" s="2" t="s">
        <v>24</v>
      </c>
      <c r="E271" s="10" t="s">
        <v>36</v>
      </c>
      <c r="F271" s="10" t="s">
        <v>37</v>
      </c>
      <c r="G271" s="10" t="s">
        <v>38</v>
      </c>
      <c r="H271" s="3" t="n">
        <f>5</f>
        <v>5.0</v>
      </c>
      <c r="I271" s="2" t="s">
        <v>24</v>
      </c>
      <c r="J271" s="10" t="s">
        <v>56</v>
      </c>
      <c r="K271" s="10" t="s">
        <v>57</v>
      </c>
      <c r="L271" s="10" t="s">
        <v>58</v>
      </c>
      <c r="M271" s="3" t="n">
        <f>23</f>
        <v>23.0</v>
      </c>
    </row>
    <row r="272">
      <c r="A272" s="2" t="s">
        <v>162</v>
      </c>
      <c r="B272" s="10" t="s">
        <v>193</v>
      </c>
      <c r="C272" s="10" t="s">
        <v>194</v>
      </c>
      <c r="D272" s="2" t="s">
        <v>24</v>
      </c>
      <c r="E272" s="10" t="s">
        <v>81</v>
      </c>
      <c r="F272" s="10" t="s">
        <v>82</v>
      </c>
      <c r="G272" s="10" t="s">
        <v>83</v>
      </c>
      <c r="H272" s="3" t="n">
        <f>5</f>
        <v>5.0</v>
      </c>
      <c r="I272" s="2" t="s">
        <v>31</v>
      </c>
      <c r="J272" s="10" t="s">
        <v>63</v>
      </c>
      <c r="K272" s="10" t="s">
        <v>64</v>
      </c>
      <c r="L272" s="10" t="s">
        <v>65</v>
      </c>
      <c r="M272" s="3" t="n">
        <f>10</f>
        <v>10.0</v>
      </c>
    </row>
    <row r="273">
      <c r="A273" s="2" t="s">
        <v>162</v>
      </c>
      <c r="B273" s="10" t="s">
        <v>193</v>
      </c>
      <c r="C273" s="10" t="s">
        <v>194</v>
      </c>
      <c r="D273" s="2" t="s">
        <v>35</v>
      </c>
      <c r="E273" s="10" t="s">
        <v>107</v>
      </c>
      <c r="F273" s="10" t="s">
        <v>108</v>
      </c>
      <c r="G273" s="10" t="s">
        <v>109</v>
      </c>
      <c r="H273" s="3" t="n">
        <f>3</f>
        <v>3.0</v>
      </c>
      <c r="I273" s="2" t="s">
        <v>31</v>
      </c>
      <c r="J273" s="10" t="s">
        <v>102</v>
      </c>
      <c r="K273" s="10" t="s">
        <v>103</v>
      </c>
      <c r="L273" s="10" t="s">
        <v>104</v>
      </c>
      <c r="M273" s="3" t="n">
        <f>10</f>
        <v>10.0</v>
      </c>
    </row>
    <row r="274">
      <c r="A274" s="2" t="s">
        <v>162</v>
      </c>
      <c r="B274" s="10" t="s">
        <v>193</v>
      </c>
      <c r="C274" s="10" t="s">
        <v>194</v>
      </c>
      <c r="D274" s="2" t="s">
        <v>35</v>
      </c>
      <c r="E274" s="10" t="s">
        <v>102</v>
      </c>
      <c r="F274" s="10" t="s">
        <v>103</v>
      </c>
      <c r="G274" s="10" t="s">
        <v>104</v>
      </c>
      <c r="H274" s="3" t="n">
        <f>3</f>
        <v>3.0</v>
      </c>
      <c r="I274" s="2" t="s">
        <v>39</v>
      </c>
      <c r="J274" s="10" t="s">
        <v>28</v>
      </c>
      <c r="K274" s="10" t="s">
        <v>29</v>
      </c>
      <c r="L274" s="10" t="s">
        <v>30</v>
      </c>
      <c r="M274" s="3" t="n">
        <f>8</f>
        <v>8.0</v>
      </c>
    </row>
    <row r="275">
      <c r="A275" s="2" t="s">
        <v>162</v>
      </c>
      <c r="B275" s="10" t="s">
        <v>193</v>
      </c>
      <c r="C275" s="10" t="s">
        <v>194</v>
      </c>
      <c r="D275" s="2" t="s">
        <v>46</v>
      </c>
      <c r="E275" s="10" t="s">
        <v>77</v>
      </c>
      <c r="F275" s="10" t="s">
        <v>78</v>
      </c>
      <c r="G275" s="10" t="s">
        <v>79</v>
      </c>
      <c r="H275" s="3" t="n">
        <f>2</f>
        <v>2.0</v>
      </c>
      <c r="I275" s="2" t="s">
        <v>46</v>
      </c>
      <c r="J275" s="10" t="s">
        <v>81</v>
      </c>
      <c r="K275" s="10" t="s">
        <v>82</v>
      </c>
      <c r="L275" s="10" t="s">
        <v>83</v>
      </c>
      <c r="M275" s="3" t="n">
        <f>7</f>
        <v>7.0</v>
      </c>
    </row>
    <row r="276">
      <c r="A276" s="2" t="s">
        <v>162</v>
      </c>
      <c r="B276" s="10" t="s">
        <v>193</v>
      </c>
      <c r="C276" s="10" t="s">
        <v>194</v>
      </c>
      <c r="D276" s="2" t="s">
        <v>46</v>
      </c>
      <c r="E276" s="10" t="s">
        <v>28</v>
      </c>
      <c r="F276" s="10" t="s">
        <v>29</v>
      </c>
      <c r="G276" s="10" t="s">
        <v>30</v>
      </c>
      <c r="H276" s="3" t="n">
        <f>2</f>
        <v>2.0</v>
      </c>
      <c r="I276" s="2" t="s">
        <v>53</v>
      </c>
      <c r="J276" s="10" t="s">
        <v>21</v>
      </c>
      <c r="K276" s="10" t="s">
        <v>22</v>
      </c>
      <c r="L276" s="10" t="s">
        <v>23</v>
      </c>
      <c r="M276" s="3" t="n">
        <f>5</f>
        <v>5.0</v>
      </c>
    </row>
    <row r="277">
      <c r="A277" s="2" t="s">
        <v>162</v>
      </c>
      <c r="B277" s="10" t="s">
        <v>193</v>
      </c>
      <c r="C277" s="10" t="s">
        <v>194</v>
      </c>
      <c r="D277" s="2" t="s">
        <v>46</v>
      </c>
      <c r="E277" s="10" t="s">
        <v>117</v>
      </c>
      <c r="F277" s="10" t="s">
        <v>118</v>
      </c>
      <c r="G277" s="10" t="s">
        <v>119</v>
      </c>
      <c r="H277" s="3" t="n">
        <f>2</f>
        <v>2.0</v>
      </c>
      <c r="I277" s="2" t="s">
        <v>54</v>
      </c>
      <c r="J277" s="10" t="s">
        <v>77</v>
      </c>
      <c r="K277" s="10" t="s">
        <v>78</v>
      </c>
      <c r="L277" s="10" t="s">
        <v>79</v>
      </c>
      <c r="M277" s="3" t="n">
        <f>1</f>
        <v>1.0</v>
      </c>
    </row>
    <row r="278">
      <c r="A278" s="2" t="s">
        <v>162</v>
      </c>
      <c r="B278" s="10" t="s">
        <v>193</v>
      </c>
      <c r="C278" s="10" t="s">
        <v>194</v>
      </c>
      <c r="D278" s="2" t="s">
        <v>46</v>
      </c>
      <c r="E278" s="10" t="s">
        <v>25</v>
      </c>
      <c r="F278" s="10" t="s">
        <v>26</v>
      </c>
      <c r="G278" s="10" t="s">
        <v>27</v>
      </c>
      <c r="H278" s="3" t="n">
        <f>2</f>
        <v>2.0</v>
      </c>
      <c r="I278" s="2" t="s">
        <v>54</v>
      </c>
      <c r="J278" s="10" t="s">
        <v>74</v>
      </c>
      <c r="K278" s="10" t="s">
        <v>75</v>
      </c>
      <c r="L278" s="10" t="s">
        <v>76</v>
      </c>
      <c r="M278" s="3" t="n">
        <f>1</f>
        <v>1.0</v>
      </c>
    </row>
    <row r="279">
      <c r="A279" s="2" t="s">
        <v>162</v>
      </c>
      <c r="B279" s="10" t="s">
        <v>193</v>
      </c>
      <c r="C279" s="10" t="s">
        <v>194</v>
      </c>
      <c r="D279" s="2" t="s">
        <v>46</v>
      </c>
      <c r="E279" s="10" t="s">
        <v>21</v>
      </c>
      <c r="F279" s="10" t="s">
        <v>22</v>
      </c>
      <c r="G279" s="10" t="s">
        <v>23</v>
      </c>
      <c r="H279" s="3" t="n">
        <f>2</f>
        <v>2.0</v>
      </c>
      <c r="I279" s="2" t="s">
        <v>54</v>
      </c>
      <c r="J279" s="10" t="s">
        <v>120</v>
      </c>
      <c r="K279" s="10" t="s">
        <v>121</v>
      </c>
      <c r="L279" s="10" t="s">
        <v>122</v>
      </c>
      <c r="M279" s="3" t="n">
        <f>1</f>
        <v>1.0</v>
      </c>
    </row>
    <row r="280">
      <c r="A280" s="2" t="s">
        <v>162</v>
      </c>
      <c r="B280" s="10" t="s">
        <v>193</v>
      </c>
      <c r="C280" s="10" t="s">
        <v>194</v>
      </c>
      <c r="D280" s="2" t="s">
        <v>66</v>
      </c>
      <c r="E280" s="10" t="s">
        <v>129</v>
      </c>
      <c r="F280" s="10" t="s">
        <v>130</v>
      </c>
      <c r="G280" s="10" t="s">
        <v>131</v>
      </c>
      <c r="H280" s="3" t="n">
        <f>1</f>
        <v>1.0</v>
      </c>
      <c r="I280" s="2" t="s">
        <v>113</v>
      </c>
      <c r="J280" s="10" t="s">
        <v>113</v>
      </c>
      <c r="K280" s="10" t="s">
        <v>113</v>
      </c>
      <c r="L280" s="10" t="s">
        <v>113</v>
      </c>
      <c r="M280" s="3" t="str">
        <f>"－"</f>
        <v>－</v>
      </c>
    </row>
    <row r="281">
      <c r="A281" s="2" t="s">
        <v>162</v>
      </c>
      <c r="B281" s="10" t="s">
        <v>193</v>
      </c>
      <c r="C281" s="10" t="s">
        <v>194</v>
      </c>
      <c r="D281" s="2" t="s">
        <v>66</v>
      </c>
      <c r="E281" s="10" t="s">
        <v>120</v>
      </c>
      <c r="F281" s="10" t="s">
        <v>121</v>
      </c>
      <c r="G281" s="10" t="s">
        <v>122</v>
      </c>
      <c r="H281" s="3" t="n">
        <f>1</f>
        <v>1.0</v>
      </c>
      <c r="I281" s="2" t="s">
        <v>113</v>
      </c>
      <c r="J281" s="10" t="s">
        <v>113</v>
      </c>
      <c r="K281" s="10" t="s">
        <v>113</v>
      </c>
      <c r="L281" s="10" t="s">
        <v>113</v>
      </c>
      <c r="M281" s="3" t="str">
        <f>"－"</f>
        <v>－</v>
      </c>
    </row>
    <row r="282">
      <c r="A282" s="2" t="s">
        <v>162</v>
      </c>
      <c r="B282" s="10" t="s">
        <v>195</v>
      </c>
      <c r="C282" s="10" t="s">
        <v>196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133</f>
        <v>133.0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192</f>
        <v>192.0</v>
      </c>
    </row>
    <row r="283">
      <c r="A283" s="2" t="s">
        <v>162</v>
      </c>
      <c r="B283" s="10" t="s">
        <v>195</v>
      </c>
      <c r="C283" s="10" t="s">
        <v>196</v>
      </c>
      <c r="D283" s="2" t="s">
        <v>20</v>
      </c>
      <c r="E283" s="10" t="s">
        <v>28</v>
      </c>
      <c r="F283" s="10" t="s">
        <v>29</v>
      </c>
      <c r="G283" s="10" t="s">
        <v>30</v>
      </c>
      <c r="H283" s="3" t="n">
        <f>39</f>
        <v>39.0</v>
      </c>
      <c r="I283" s="2" t="s">
        <v>20</v>
      </c>
      <c r="J283" s="10" t="s">
        <v>43</v>
      </c>
      <c r="K283" s="10" t="s">
        <v>44</v>
      </c>
      <c r="L283" s="10" t="s">
        <v>45</v>
      </c>
      <c r="M283" s="3" t="n">
        <f>35</f>
        <v>35.0</v>
      </c>
    </row>
    <row r="284">
      <c r="A284" s="2" t="s">
        <v>162</v>
      </c>
      <c r="B284" s="10" t="s">
        <v>195</v>
      </c>
      <c r="C284" s="10" t="s">
        <v>196</v>
      </c>
      <c r="D284" s="2" t="s">
        <v>24</v>
      </c>
      <c r="E284" s="10" t="s">
        <v>43</v>
      </c>
      <c r="F284" s="10" t="s">
        <v>44</v>
      </c>
      <c r="G284" s="10" t="s">
        <v>45</v>
      </c>
      <c r="H284" s="3" t="n">
        <f>37</f>
        <v>37.0</v>
      </c>
      <c r="I284" s="2" t="s">
        <v>24</v>
      </c>
      <c r="J284" s="10" t="s">
        <v>81</v>
      </c>
      <c r="K284" s="10" t="s">
        <v>82</v>
      </c>
      <c r="L284" s="10" t="s">
        <v>83</v>
      </c>
      <c r="M284" s="3" t="n">
        <f>19</f>
        <v>19.0</v>
      </c>
    </row>
    <row r="285">
      <c r="A285" s="2" t="s">
        <v>162</v>
      </c>
      <c r="B285" s="10" t="s">
        <v>195</v>
      </c>
      <c r="C285" s="10" t="s">
        <v>196</v>
      </c>
      <c r="D285" s="2" t="s">
        <v>31</v>
      </c>
      <c r="E285" s="10" t="s">
        <v>81</v>
      </c>
      <c r="F285" s="10" t="s">
        <v>82</v>
      </c>
      <c r="G285" s="10" t="s">
        <v>83</v>
      </c>
      <c r="H285" s="3" t="n">
        <f>16</f>
        <v>16.0</v>
      </c>
      <c r="I285" s="2" t="s">
        <v>31</v>
      </c>
      <c r="J285" s="10" t="s">
        <v>21</v>
      </c>
      <c r="K285" s="10" t="s">
        <v>22</v>
      </c>
      <c r="L285" s="10" t="s">
        <v>23</v>
      </c>
      <c r="M285" s="3" t="n">
        <f>15</f>
        <v>15.0</v>
      </c>
    </row>
    <row r="286">
      <c r="A286" s="2" t="s">
        <v>162</v>
      </c>
      <c r="B286" s="10" t="s">
        <v>195</v>
      </c>
      <c r="C286" s="10" t="s">
        <v>196</v>
      </c>
      <c r="D286" s="2" t="s">
        <v>35</v>
      </c>
      <c r="E286" s="10" t="s">
        <v>21</v>
      </c>
      <c r="F286" s="10" t="s">
        <v>22</v>
      </c>
      <c r="G286" s="10" t="s">
        <v>23</v>
      </c>
      <c r="H286" s="3" t="n">
        <f>15</f>
        <v>15.0</v>
      </c>
      <c r="I286" s="2" t="s">
        <v>35</v>
      </c>
      <c r="J286" s="10" t="s">
        <v>28</v>
      </c>
      <c r="K286" s="10" t="s">
        <v>29</v>
      </c>
      <c r="L286" s="10" t="s">
        <v>30</v>
      </c>
      <c r="M286" s="3" t="n">
        <f>13</f>
        <v>13.0</v>
      </c>
    </row>
    <row r="287">
      <c r="A287" s="2" t="s">
        <v>162</v>
      </c>
      <c r="B287" s="10" t="s">
        <v>195</v>
      </c>
      <c r="C287" s="10" t="s">
        <v>196</v>
      </c>
      <c r="D287" s="2" t="s">
        <v>39</v>
      </c>
      <c r="E287" s="10" t="s">
        <v>25</v>
      </c>
      <c r="F287" s="10" t="s">
        <v>26</v>
      </c>
      <c r="G287" s="10" t="s">
        <v>27</v>
      </c>
      <c r="H287" s="3" t="n">
        <f>12</f>
        <v>12.0</v>
      </c>
      <c r="I287" s="2" t="s">
        <v>39</v>
      </c>
      <c r="J287" s="10" t="s">
        <v>77</v>
      </c>
      <c r="K287" s="10" t="s">
        <v>78</v>
      </c>
      <c r="L287" s="10" t="s">
        <v>79</v>
      </c>
      <c r="M287" s="3" t="n">
        <f>8</f>
        <v>8.0</v>
      </c>
    </row>
    <row r="288">
      <c r="A288" s="2" t="s">
        <v>162</v>
      </c>
      <c r="B288" s="10" t="s">
        <v>195</v>
      </c>
      <c r="C288" s="10" t="s">
        <v>196</v>
      </c>
      <c r="D288" s="2" t="s">
        <v>46</v>
      </c>
      <c r="E288" s="10" t="s">
        <v>102</v>
      </c>
      <c r="F288" s="10" t="s">
        <v>103</v>
      </c>
      <c r="G288" s="10" t="s">
        <v>104</v>
      </c>
      <c r="H288" s="3" t="n">
        <f>8</f>
        <v>8.0</v>
      </c>
      <c r="I288" s="2" t="s">
        <v>46</v>
      </c>
      <c r="J288" s="10" t="s">
        <v>102</v>
      </c>
      <c r="K288" s="10" t="s">
        <v>103</v>
      </c>
      <c r="L288" s="10" t="s">
        <v>104</v>
      </c>
      <c r="M288" s="3" t="n">
        <f>7</f>
        <v>7.0</v>
      </c>
    </row>
    <row r="289">
      <c r="A289" s="2" t="s">
        <v>162</v>
      </c>
      <c r="B289" s="10" t="s">
        <v>195</v>
      </c>
      <c r="C289" s="10" t="s">
        <v>196</v>
      </c>
      <c r="D289" s="2" t="s">
        <v>53</v>
      </c>
      <c r="E289" s="10" t="s">
        <v>77</v>
      </c>
      <c r="F289" s="10" t="s">
        <v>78</v>
      </c>
      <c r="G289" s="10" t="s">
        <v>79</v>
      </c>
      <c r="H289" s="3" t="n">
        <f>7</f>
        <v>7.0</v>
      </c>
      <c r="I289" s="2" t="s">
        <v>53</v>
      </c>
      <c r="J289" s="10" t="s">
        <v>107</v>
      </c>
      <c r="K289" s="10" t="s">
        <v>108</v>
      </c>
      <c r="L289" s="10" t="s">
        <v>109</v>
      </c>
      <c r="M289" s="3" t="n">
        <f>4</f>
        <v>4.0</v>
      </c>
    </row>
    <row r="290">
      <c r="A290" s="2" t="s">
        <v>162</v>
      </c>
      <c r="B290" s="10" t="s">
        <v>195</v>
      </c>
      <c r="C290" s="10" t="s">
        <v>196</v>
      </c>
      <c r="D290" s="2" t="s">
        <v>53</v>
      </c>
      <c r="E290" s="10" t="s">
        <v>114</v>
      </c>
      <c r="F290" s="10" t="s">
        <v>115</v>
      </c>
      <c r="G290" s="10" t="s">
        <v>116</v>
      </c>
      <c r="H290" s="3" t="n">
        <f>7</f>
        <v>7.0</v>
      </c>
      <c r="I290" s="2" t="s">
        <v>54</v>
      </c>
      <c r="J290" s="10" t="s">
        <v>120</v>
      </c>
      <c r="K290" s="10" t="s">
        <v>121</v>
      </c>
      <c r="L290" s="10" t="s">
        <v>122</v>
      </c>
      <c r="M290" s="3" t="n">
        <f>3</f>
        <v>3.0</v>
      </c>
    </row>
    <row r="291">
      <c r="A291" s="2" t="s">
        <v>162</v>
      </c>
      <c r="B291" s="10" t="s">
        <v>195</v>
      </c>
      <c r="C291" s="10" t="s">
        <v>196</v>
      </c>
      <c r="D291" s="2" t="s">
        <v>55</v>
      </c>
      <c r="E291" s="10" t="s">
        <v>107</v>
      </c>
      <c r="F291" s="10" t="s">
        <v>108</v>
      </c>
      <c r="G291" s="10" t="s">
        <v>109</v>
      </c>
      <c r="H291" s="3" t="n">
        <f>6</f>
        <v>6.0</v>
      </c>
      <c r="I291" s="2" t="s">
        <v>55</v>
      </c>
      <c r="J291" s="10" t="s">
        <v>114</v>
      </c>
      <c r="K291" s="10" t="s">
        <v>115</v>
      </c>
      <c r="L291" s="10" t="s">
        <v>116</v>
      </c>
      <c r="M291" s="3" t="n">
        <f>2</f>
        <v>2.0</v>
      </c>
    </row>
    <row r="292">
      <c r="A292" s="2" t="s">
        <v>162</v>
      </c>
      <c r="B292" s="10" t="s">
        <v>195</v>
      </c>
      <c r="C292" s="10" t="s">
        <v>196</v>
      </c>
      <c r="D292" s="2" t="s">
        <v>55</v>
      </c>
      <c r="E292" s="10" t="s">
        <v>138</v>
      </c>
      <c r="F292" s="10" t="s">
        <v>139</v>
      </c>
      <c r="G292" s="10" t="s">
        <v>140</v>
      </c>
      <c r="H292" s="3" t="n">
        <f>6</f>
        <v>6.0</v>
      </c>
      <c r="I292" s="2" t="s">
        <v>55</v>
      </c>
      <c r="J292" s="10" t="s">
        <v>141</v>
      </c>
      <c r="K292" s="10" t="s">
        <v>142</v>
      </c>
      <c r="L292" s="10" t="s">
        <v>143</v>
      </c>
      <c r="M292" s="3" t="n">
        <f>2</f>
        <v>2.0</v>
      </c>
    </row>
    <row r="293">
      <c r="A293" s="2" t="s">
        <v>162</v>
      </c>
      <c r="B293" s="10" t="s">
        <v>195</v>
      </c>
      <c r="C293" s="10" t="s">
        <v>196</v>
      </c>
      <c r="D293" s="2" t="s">
        <v>66</v>
      </c>
      <c r="E293" s="10" t="s">
        <v>120</v>
      </c>
      <c r="F293" s="10" t="s">
        <v>121</v>
      </c>
      <c r="G293" s="10" t="s">
        <v>122</v>
      </c>
      <c r="H293" s="3" t="n">
        <f>4</f>
        <v>4.0</v>
      </c>
      <c r="I293" s="2" t="s">
        <v>66</v>
      </c>
      <c r="J293" s="10" t="s">
        <v>117</v>
      </c>
      <c r="K293" s="10" t="s">
        <v>118</v>
      </c>
      <c r="L293" s="10" t="s">
        <v>119</v>
      </c>
      <c r="M293" s="3" t="n">
        <f>1</f>
        <v>1.0</v>
      </c>
    </row>
    <row r="294">
      <c r="A294" s="2" t="s">
        <v>162</v>
      </c>
      <c r="B294" s="10" t="s">
        <v>195</v>
      </c>
      <c r="C294" s="10" t="s">
        <v>196</v>
      </c>
      <c r="D294" s="2" t="s">
        <v>66</v>
      </c>
      <c r="E294" s="10" t="s">
        <v>36</v>
      </c>
      <c r="F294" s="10" t="s">
        <v>37</v>
      </c>
      <c r="G294" s="10" t="s">
        <v>38</v>
      </c>
      <c r="H294" s="3" t="n">
        <f>4</f>
        <v>4.0</v>
      </c>
      <c r="I294" s="2" t="s">
        <v>66</v>
      </c>
      <c r="J294" s="10" t="s">
        <v>36</v>
      </c>
      <c r="K294" s="10" t="s">
        <v>37</v>
      </c>
      <c r="L294" s="10" t="s">
        <v>38</v>
      </c>
      <c r="M294" s="3" t="n">
        <f>1</f>
        <v>1.0</v>
      </c>
    </row>
    <row r="295">
      <c r="A295" s="2" t="s">
        <v>162</v>
      </c>
      <c r="B295" s="10" t="s">
        <v>195</v>
      </c>
      <c r="C295" s="10" t="s">
        <v>196</v>
      </c>
      <c r="D295" s="2" t="s">
        <v>80</v>
      </c>
      <c r="E295" s="10" t="s">
        <v>165</v>
      </c>
      <c r="F295" s="10" t="s">
        <v>166</v>
      </c>
      <c r="G295" s="10" t="s">
        <v>167</v>
      </c>
      <c r="H295" s="3" t="n">
        <f>3</f>
        <v>3.0</v>
      </c>
      <c r="I295" s="2" t="s">
        <v>113</v>
      </c>
      <c r="J295" s="10" t="s">
        <v>113</v>
      </c>
      <c r="K295" s="10" t="s">
        <v>113</v>
      </c>
      <c r="L295" s="10" t="s">
        <v>113</v>
      </c>
      <c r="M295" s="3" t="str">
        <f>"－"</f>
        <v>－</v>
      </c>
    </row>
    <row r="296">
      <c r="A296" s="2" t="s">
        <v>162</v>
      </c>
      <c r="B296" s="10" t="s">
        <v>195</v>
      </c>
      <c r="C296" s="10" t="s">
        <v>196</v>
      </c>
      <c r="D296" s="2" t="s">
        <v>84</v>
      </c>
      <c r="E296" s="10" t="s">
        <v>117</v>
      </c>
      <c r="F296" s="10" t="s">
        <v>118</v>
      </c>
      <c r="G296" s="10" t="s">
        <v>119</v>
      </c>
      <c r="H296" s="3" t="n">
        <f>2</f>
        <v>2.0</v>
      </c>
      <c r="I296" s="2" t="s">
        <v>113</v>
      </c>
      <c r="J296" s="10" t="s">
        <v>113</v>
      </c>
      <c r="K296" s="10" t="s">
        <v>113</v>
      </c>
      <c r="L296" s="10" t="s">
        <v>113</v>
      </c>
      <c r="M296" s="3" t="str">
        <f>"－"</f>
        <v>－</v>
      </c>
    </row>
    <row r="297">
      <c r="A297" s="2" t="s">
        <v>162</v>
      </c>
      <c r="B297" s="10" t="s">
        <v>195</v>
      </c>
      <c r="C297" s="10" t="s">
        <v>196</v>
      </c>
      <c r="D297" s="2" t="s">
        <v>88</v>
      </c>
      <c r="E297" s="10" t="s">
        <v>110</v>
      </c>
      <c r="F297" s="10" t="s">
        <v>111</v>
      </c>
      <c r="G297" s="10" t="s">
        <v>112</v>
      </c>
      <c r="H297" s="3" t="n">
        <f>1</f>
        <v>1.0</v>
      </c>
      <c r="I297" s="2" t="s">
        <v>113</v>
      </c>
      <c r="J297" s="10" t="s">
        <v>113</v>
      </c>
      <c r="K297" s="10" t="s">
        <v>113</v>
      </c>
      <c r="L297" s="10" t="s">
        <v>113</v>
      </c>
      <c r="M297" s="3" t="str">
        <f>"－"</f>
        <v>－</v>
      </c>
    </row>
    <row r="298">
      <c r="A298" s="2" t="s">
        <v>162</v>
      </c>
      <c r="B298" s="10" t="s">
        <v>195</v>
      </c>
      <c r="C298" s="10" t="s">
        <v>196</v>
      </c>
      <c r="D298" s="2" t="s">
        <v>88</v>
      </c>
      <c r="E298" s="10" t="s">
        <v>129</v>
      </c>
      <c r="F298" s="10" t="s">
        <v>130</v>
      </c>
      <c r="G298" s="10" t="s">
        <v>131</v>
      </c>
      <c r="H298" s="3" t="n">
        <f>1</f>
        <v>1.0</v>
      </c>
      <c r="I298" s="2" t="s">
        <v>113</v>
      </c>
      <c r="J298" s="10" t="s">
        <v>113</v>
      </c>
      <c r="K298" s="10" t="s">
        <v>113</v>
      </c>
      <c r="L298" s="10" t="s">
        <v>113</v>
      </c>
      <c r="M298" s="3" t="str">
        <f>"－"</f>
        <v>－</v>
      </c>
    </row>
    <row r="299">
      <c r="A299" s="2" t="s">
        <v>162</v>
      </c>
      <c r="B299" s="10" t="s">
        <v>195</v>
      </c>
      <c r="C299" s="10" t="s">
        <v>196</v>
      </c>
      <c r="D299" s="2" t="s">
        <v>88</v>
      </c>
      <c r="E299" s="10" t="s">
        <v>132</v>
      </c>
      <c r="F299" s="10" t="s">
        <v>133</v>
      </c>
      <c r="G299" s="10" t="s">
        <v>134</v>
      </c>
      <c r="H299" s="3" t="n">
        <f>1</f>
        <v>1.0</v>
      </c>
      <c r="I299" s="2" t="s">
        <v>113</v>
      </c>
      <c r="J299" s="10" t="s">
        <v>113</v>
      </c>
      <c r="K299" s="10" t="s">
        <v>113</v>
      </c>
      <c r="L299" s="10" t="s">
        <v>113</v>
      </c>
      <c r="M299" s="3" t="str">
        <f>"－"</f>
        <v>－</v>
      </c>
    </row>
    <row r="300">
      <c r="A300" s="2" t="s">
        <v>162</v>
      </c>
      <c r="B300" s="10" t="s">
        <v>197</v>
      </c>
      <c r="C300" s="10" t="s">
        <v>198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1977</f>
        <v>1977.0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729</f>
        <v>729.0</v>
      </c>
    </row>
    <row r="301">
      <c r="A301" s="2" t="s">
        <v>162</v>
      </c>
      <c r="B301" s="10" t="s">
        <v>197</v>
      </c>
      <c r="C301" s="10" t="s">
        <v>198</v>
      </c>
      <c r="D301" s="2" t="s">
        <v>20</v>
      </c>
      <c r="E301" s="10" t="s">
        <v>102</v>
      </c>
      <c r="F301" s="10" t="s">
        <v>103</v>
      </c>
      <c r="G301" s="10" t="s">
        <v>104</v>
      </c>
      <c r="H301" s="3" t="n">
        <f>238</f>
        <v>238.0</v>
      </c>
      <c r="I301" s="2" t="s">
        <v>20</v>
      </c>
      <c r="J301" s="10" t="s">
        <v>63</v>
      </c>
      <c r="K301" s="10" t="s">
        <v>64</v>
      </c>
      <c r="L301" s="10" t="s">
        <v>65</v>
      </c>
      <c r="M301" s="3" t="n">
        <f>651</f>
        <v>651.0</v>
      </c>
    </row>
    <row r="302">
      <c r="A302" s="2" t="s">
        <v>162</v>
      </c>
      <c r="B302" s="10" t="s">
        <v>197</v>
      </c>
      <c r="C302" s="10" t="s">
        <v>198</v>
      </c>
      <c r="D302" s="2" t="s">
        <v>24</v>
      </c>
      <c r="E302" s="10" t="s">
        <v>21</v>
      </c>
      <c r="F302" s="10" t="s">
        <v>22</v>
      </c>
      <c r="G302" s="10" t="s">
        <v>23</v>
      </c>
      <c r="H302" s="3" t="n">
        <f>169</f>
        <v>169.0</v>
      </c>
      <c r="I302" s="2" t="s">
        <v>24</v>
      </c>
      <c r="J302" s="10" t="s">
        <v>102</v>
      </c>
      <c r="K302" s="10" t="s">
        <v>103</v>
      </c>
      <c r="L302" s="10" t="s">
        <v>104</v>
      </c>
      <c r="M302" s="3" t="n">
        <f>363</f>
        <v>363.0</v>
      </c>
    </row>
    <row r="303">
      <c r="A303" s="2" t="s">
        <v>162</v>
      </c>
      <c r="B303" s="10" t="s">
        <v>197</v>
      </c>
      <c r="C303" s="10" t="s">
        <v>198</v>
      </c>
      <c r="D303" s="2" t="s">
        <v>31</v>
      </c>
      <c r="E303" s="10" t="s">
        <v>28</v>
      </c>
      <c r="F303" s="10" t="s">
        <v>29</v>
      </c>
      <c r="G303" s="10" t="s">
        <v>30</v>
      </c>
      <c r="H303" s="3" t="n">
        <f>114</f>
        <v>114.0</v>
      </c>
      <c r="I303" s="2" t="s">
        <v>31</v>
      </c>
      <c r="J303" s="10" t="s">
        <v>28</v>
      </c>
      <c r="K303" s="10" t="s">
        <v>29</v>
      </c>
      <c r="L303" s="10" t="s">
        <v>30</v>
      </c>
      <c r="M303" s="3" t="n">
        <f>319</f>
        <v>319.0</v>
      </c>
    </row>
    <row r="304">
      <c r="A304" s="2" t="s">
        <v>162</v>
      </c>
      <c r="B304" s="10" t="s">
        <v>197</v>
      </c>
      <c r="C304" s="10" t="s">
        <v>198</v>
      </c>
      <c r="D304" s="2" t="s">
        <v>35</v>
      </c>
      <c r="E304" s="10" t="s">
        <v>138</v>
      </c>
      <c r="F304" s="10" t="s">
        <v>139</v>
      </c>
      <c r="G304" s="10" t="s">
        <v>140</v>
      </c>
      <c r="H304" s="3" t="n">
        <f>77</f>
        <v>77.0</v>
      </c>
      <c r="I304" s="2" t="s">
        <v>35</v>
      </c>
      <c r="J304" s="10" t="s">
        <v>43</v>
      </c>
      <c r="K304" s="10" t="s">
        <v>44</v>
      </c>
      <c r="L304" s="10" t="s">
        <v>45</v>
      </c>
      <c r="M304" s="3" t="n">
        <f>187</f>
        <v>187.0</v>
      </c>
    </row>
    <row r="305">
      <c r="A305" s="2" t="s">
        <v>162</v>
      </c>
      <c r="B305" s="10" t="s">
        <v>197</v>
      </c>
      <c r="C305" s="10" t="s">
        <v>198</v>
      </c>
      <c r="D305" s="2" t="s">
        <v>39</v>
      </c>
      <c r="E305" s="10" t="s">
        <v>43</v>
      </c>
      <c r="F305" s="10" t="s">
        <v>44</v>
      </c>
      <c r="G305" s="10" t="s">
        <v>45</v>
      </c>
      <c r="H305" s="3" t="n">
        <f>76</f>
        <v>76.0</v>
      </c>
      <c r="I305" s="2" t="s">
        <v>39</v>
      </c>
      <c r="J305" s="10" t="s">
        <v>81</v>
      </c>
      <c r="K305" s="10" t="s">
        <v>82</v>
      </c>
      <c r="L305" s="10" t="s">
        <v>83</v>
      </c>
      <c r="M305" s="3" t="n">
        <f>128</f>
        <v>128.0</v>
      </c>
    </row>
    <row r="306">
      <c r="A306" s="2" t="s">
        <v>162</v>
      </c>
      <c r="B306" s="10" t="s">
        <v>197</v>
      </c>
      <c r="C306" s="10" t="s">
        <v>198</v>
      </c>
      <c r="D306" s="2" t="s">
        <v>46</v>
      </c>
      <c r="E306" s="10" t="s">
        <v>77</v>
      </c>
      <c r="F306" s="10" t="s">
        <v>78</v>
      </c>
      <c r="G306" s="10" t="s">
        <v>79</v>
      </c>
      <c r="H306" s="3" t="n">
        <f>61</f>
        <v>61.0</v>
      </c>
      <c r="I306" s="2" t="s">
        <v>46</v>
      </c>
      <c r="J306" s="10" t="s">
        <v>94</v>
      </c>
      <c r="K306" s="10" t="s">
        <v>95</v>
      </c>
      <c r="L306" s="10" t="s">
        <v>96</v>
      </c>
      <c r="M306" s="3" t="n">
        <f>114</f>
        <v>114.0</v>
      </c>
    </row>
    <row r="307">
      <c r="A307" s="2" t="s">
        <v>162</v>
      </c>
      <c r="B307" s="10" t="s">
        <v>197</v>
      </c>
      <c r="C307" s="10" t="s">
        <v>198</v>
      </c>
      <c r="D307" s="2" t="s">
        <v>53</v>
      </c>
      <c r="E307" s="10" t="s">
        <v>135</v>
      </c>
      <c r="F307" s="10" t="s">
        <v>136</v>
      </c>
      <c r="G307" s="10" t="s">
        <v>137</v>
      </c>
      <c r="H307" s="3" t="n">
        <f>55</f>
        <v>55.0</v>
      </c>
      <c r="I307" s="2" t="s">
        <v>53</v>
      </c>
      <c r="J307" s="10" t="s">
        <v>59</v>
      </c>
      <c r="K307" s="10" t="s">
        <v>60</v>
      </c>
      <c r="L307" s="10" t="s">
        <v>61</v>
      </c>
      <c r="M307" s="3" t="n">
        <f>100</f>
        <v>100.0</v>
      </c>
    </row>
    <row r="308">
      <c r="A308" s="2" t="s">
        <v>162</v>
      </c>
      <c r="B308" s="10" t="s">
        <v>197</v>
      </c>
      <c r="C308" s="10" t="s">
        <v>198</v>
      </c>
      <c r="D308" s="2" t="s">
        <v>54</v>
      </c>
      <c r="E308" s="10" t="s">
        <v>81</v>
      </c>
      <c r="F308" s="10" t="s">
        <v>82</v>
      </c>
      <c r="G308" s="10" t="s">
        <v>83</v>
      </c>
      <c r="H308" s="3" t="n">
        <f>54</f>
        <v>54.0</v>
      </c>
      <c r="I308" s="2" t="s">
        <v>54</v>
      </c>
      <c r="J308" s="10" t="s">
        <v>77</v>
      </c>
      <c r="K308" s="10" t="s">
        <v>78</v>
      </c>
      <c r="L308" s="10" t="s">
        <v>79</v>
      </c>
      <c r="M308" s="3" t="n">
        <f>75</f>
        <v>75.0</v>
      </c>
    </row>
    <row r="309">
      <c r="A309" s="2" t="s">
        <v>162</v>
      </c>
      <c r="B309" s="10" t="s">
        <v>197</v>
      </c>
      <c r="C309" s="10" t="s">
        <v>198</v>
      </c>
      <c r="D309" s="2" t="s">
        <v>55</v>
      </c>
      <c r="E309" s="10" t="s">
        <v>94</v>
      </c>
      <c r="F309" s="10" t="s">
        <v>95</v>
      </c>
      <c r="G309" s="10" t="s">
        <v>96</v>
      </c>
      <c r="H309" s="3" t="n">
        <f>45</f>
        <v>45.0</v>
      </c>
      <c r="I309" s="2" t="s">
        <v>55</v>
      </c>
      <c r="J309" s="10" t="s">
        <v>36</v>
      </c>
      <c r="K309" s="10" t="s">
        <v>37</v>
      </c>
      <c r="L309" s="10" t="s">
        <v>38</v>
      </c>
      <c r="M309" s="3" t="n">
        <f>68</f>
        <v>68.0</v>
      </c>
    </row>
    <row r="310">
      <c r="A310" s="2" t="s">
        <v>162</v>
      </c>
      <c r="B310" s="10" t="s">
        <v>197</v>
      </c>
      <c r="C310" s="10" t="s">
        <v>198</v>
      </c>
      <c r="D310" s="2" t="s">
        <v>62</v>
      </c>
      <c r="E310" s="10" t="s">
        <v>107</v>
      </c>
      <c r="F310" s="10" t="s">
        <v>108</v>
      </c>
      <c r="G310" s="10" t="s">
        <v>109</v>
      </c>
      <c r="H310" s="3" t="n">
        <f>25</f>
        <v>25.0</v>
      </c>
      <c r="I310" s="2" t="s">
        <v>62</v>
      </c>
      <c r="J310" s="10" t="s">
        <v>138</v>
      </c>
      <c r="K310" s="10" t="s">
        <v>139</v>
      </c>
      <c r="L310" s="10" t="s">
        <v>140</v>
      </c>
      <c r="M310" s="3" t="n">
        <f>45</f>
        <v>45.0</v>
      </c>
    </row>
    <row r="311">
      <c r="A311" s="2" t="s">
        <v>162</v>
      </c>
      <c r="B311" s="10" t="s">
        <v>197</v>
      </c>
      <c r="C311" s="10" t="s">
        <v>198</v>
      </c>
      <c r="D311" s="2" t="s">
        <v>66</v>
      </c>
      <c r="E311" s="10" t="s">
        <v>165</v>
      </c>
      <c r="F311" s="10" t="s">
        <v>166</v>
      </c>
      <c r="G311" s="10" t="s">
        <v>167</v>
      </c>
      <c r="H311" s="3" t="n">
        <f>21</f>
        <v>21.0</v>
      </c>
      <c r="I311" s="2" t="s">
        <v>66</v>
      </c>
      <c r="J311" s="10" t="s">
        <v>107</v>
      </c>
      <c r="K311" s="10" t="s">
        <v>108</v>
      </c>
      <c r="L311" s="10" t="s">
        <v>109</v>
      </c>
      <c r="M311" s="3" t="n">
        <f>43</f>
        <v>43.0</v>
      </c>
    </row>
    <row r="312">
      <c r="A312" s="2" t="s">
        <v>162</v>
      </c>
      <c r="B312" s="10" t="s">
        <v>197</v>
      </c>
      <c r="C312" s="10" t="s">
        <v>198</v>
      </c>
      <c r="D312" s="2" t="s">
        <v>73</v>
      </c>
      <c r="E312" s="10" t="s">
        <v>117</v>
      </c>
      <c r="F312" s="10" t="s">
        <v>118</v>
      </c>
      <c r="G312" s="10" t="s">
        <v>119</v>
      </c>
      <c r="H312" s="3" t="n">
        <f>18</f>
        <v>18.0</v>
      </c>
      <c r="I312" s="2" t="s">
        <v>73</v>
      </c>
      <c r="J312" s="10" t="s">
        <v>70</v>
      </c>
      <c r="K312" s="10" t="s">
        <v>71</v>
      </c>
      <c r="L312" s="10" t="s">
        <v>72</v>
      </c>
      <c r="M312" s="3" t="n">
        <f>32</f>
        <v>32.0</v>
      </c>
    </row>
    <row r="313">
      <c r="A313" s="2" t="s">
        <v>162</v>
      </c>
      <c r="B313" s="10" t="s">
        <v>197</v>
      </c>
      <c r="C313" s="10" t="s">
        <v>198</v>
      </c>
      <c r="D313" s="2" t="s">
        <v>80</v>
      </c>
      <c r="E313" s="10" t="s">
        <v>129</v>
      </c>
      <c r="F313" s="10" t="s">
        <v>130</v>
      </c>
      <c r="G313" s="10" t="s">
        <v>131</v>
      </c>
      <c r="H313" s="3" t="n">
        <f>9</f>
        <v>9.0</v>
      </c>
      <c r="I313" s="2" t="s">
        <v>80</v>
      </c>
      <c r="J313" s="10" t="s">
        <v>21</v>
      </c>
      <c r="K313" s="10" t="s">
        <v>22</v>
      </c>
      <c r="L313" s="10" t="s">
        <v>23</v>
      </c>
      <c r="M313" s="3" t="n">
        <f>25</f>
        <v>25.0</v>
      </c>
    </row>
    <row r="314">
      <c r="A314" s="2" t="s">
        <v>162</v>
      </c>
      <c r="B314" s="10" t="s">
        <v>197</v>
      </c>
      <c r="C314" s="10" t="s">
        <v>198</v>
      </c>
      <c r="D314" s="2" t="s">
        <v>80</v>
      </c>
      <c r="E314" s="10" t="s">
        <v>36</v>
      </c>
      <c r="F314" s="10" t="s">
        <v>37</v>
      </c>
      <c r="G314" s="10" t="s">
        <v>38</v>
      </c>
      <c r="H314" s="3" t="n">
        <f>9</f>
        <v>9.0</v>
      </c>
      <c r="I314" s="2" t="s">
        <v>84</v>
      </c>
      <c r="J314" s="10" t="s">
        <v>165</v>
      </c>
      <c r="K314" s="10" t="s">
        <v>166</v>
      </c>
      <c r="L314" s="10" t="s">
        <v>167</v>
      </c>
      <c r="M314" s="3" t="n">
        <f>20</f>
        <v>20.0</v>
      </c>
    </row>
    <row r="315">
      <c r="A315" s="2" t="s">
        <v>162</v>
      </c>
      <c r="B315" s="10" t="s">
        <v>197</v>
      </c>
      <c r="C315" s="10" t="s">
        <v>198</v>
      </c>
      <c r="D315" s="2" t="s">
        <v>80</v>
      </c>
      <c r="E315" s="10" t="s">
        <v>123</v>
      </c>
      <c r="F315" s="10" t="s">
        <v>124</v>
      </c>
      <c r="G315" s="10" t="s">
        <v>125</v>
      </c>
      <c r="H315" s="3" t="n">
        <f>9</f>
        <v>9.0</v>
      </c>
      <c r="I315" s="2" t="s">
        <v>88</v>
      </c>
      <c r="J315" s="10" t="s">
        <v>117</v>
      </c>
      <c r="K315" s="10" t="s">
        <v>118</v>
      </c>
      <c r="L315" s="10" t="s">
        <v>119</v>
      </c>
      <c r="M315" s="3" t="n">
        <f>19</f>
        <v>19.0</v>
      </c>
    </row>
    <row r="316">
      <c r="A316" s="2" t="s">
        <v>162</v>
      </c>
      <c r="B316" s="10" t="s">
        <v>197</v>
      </c>
      <c r="C316" s="10" t="s">
        <v>198</v>
      </c>
      <c r="D316" s="2" t="s">
        <v>89</v>
      </c>
      <c r="E316" s="10" t="s">
        <v>120</v>
      </c>
      <c r="F316" s="10" t="s">
        <v>121</v>
      </c>
      <c r="G316" s="10" t="s">
        <v>122</v>
      </c>
      <c r="H316" s="3" t="n">
        <f>7</f>
        <v>7.0</v>
      </c>
      <c r="I316" s="2" t="s">
        <v>89</v>
      </c>
      <c r="J316" s="10" t="s">
        <v>123</v>
      </c>
      <c r="K316" s="10" t="s">
        <v>124</v>
      </c>
      <c r="L316" s="10" t="s">
        <v>125</v>
      </c>
      <c r="M316" s="3" t="n">
        <f>13</f>
        <v>13.0</v>
      </c>
    </row>
    <row r="317">
      <c r="A317" s="2" t="s">
        <v>162</v>
      </c>
      <c r="B317" s="10" t="s">
        <v>197</v>
      </c>
      <c r="C317" s="10" t="s">
        <v>198</v>
      </c>
      <c r="D317" s="2" t="s">
        <v>93</v>
      </c>
      <c r="E317" s="10" t="s">
        <v>144</v>
      </c>
      <c r="F317" s="10" t="s">
        <v>145</v>
      </c>
      <c r="G317" s="10" t="s">
        <v>146</v>
      </c>
      <c r="H317" s="3" t="n">
        <f>6</f>
        <v>6.0</v>
      </c>
      <c r="I317" s="2" t="s">
        <v>93</v>
      </c>
      <c r="J317" s="10" t="s">
        <v>135</v>
      </c>
      <c r="K317" s="10" t="s">
        <v>136</v>
      </c>
      <c r="L317" s="10" t="s">
        <v>137</v>
      </c>
      <c r="M317" s="3" t="n">
        <f>10</f>
        <v>10.0</v>
      </c>
    </row>
    <row r="318">
      <c r="A318" s="2" t="s">
        <v>162</v>
      </c>
      <c r="B318" s="10" t="s">
        <v>197</v>
      </c>
      <c r="C318" s="10" t="s">
        <v>198</v>
      </c>
      <c r="D318" s="2" t="s">
        <v>97</v>
      </c>
      <c r="E318" s="10" t="s">
        <v>114</v>
      </c>
      <c r="F318" s="10" t="s">
        <v>115</v>
      </c>
      <c r="G318" s="10" t="s">
        <v>116</v>
      </c>
      <c r="H318" s="3" t="n">
        <f>3</f>
        <v>3.0</v>
      </c>
      <c r="I318" s="2" t="s">
        <v>93</v>
      </c>
      <c r="J318" s="10" t="s">
        <v>129</v>
      </c>
      <c r="K318" s="10" t="s">
        <v>130</v>
      </c>
      <c r="L318" s="10" t="s">
        <v>131</v>
      </c>
      <c r="M318" s="3" t="n">
        <f>10</f>
        <v>10.0</v>
      </c>
    </row>
    <row r="319">
      <c r="A319" s="2" t="s">
        <v>162</v>
      </c>
      <c r="B319" s="10" t="s">
        <v>197</v>
      </c>
      <c r="C319" s="10" t="s">
        <v>198</v>
      </c>
      <c r="D319" s="2" t="s">
        <v>98</v>
      </c>
      <c r="E319" s="10" t="s">
        <v>172</v>
      </c>
      <c r="F319" s="10" t="s">
        <v>173</v>
      </c>
      <c r="G319" s="10" t="s">
        <v>174</v>
      </c>
      <c r="H319" s="3" t="n">
        <f>2</f>
        <v>2.0</v>
      </c>
      <c r="I319" s="2" t="s">
        <v>98</v>
      </c>
      <c r="J319" s="10" t="s">
        <v>114</v>
      </c>
      <c r="K319" s="10" t="s">
        <v>115</v>
      </c>
      <c r="L319" s="10" t="s">
        <v>116</v>
      </c>
      <c r="M319" s="3" t="n">
        <f>9</f>
        <v>9.0</v>
      </c>
    </row>
    <row r="320">
      <c r="A320" s="2" t="s">
        <v>162</v>
      </c>
      <c r="B320" s="10" t="s">
        <v>197</v>
      </c>
      <c r="C320" s="10" t="s">
        <v>198</v>
      </c>
      <c r="D320" s="2" t="s">
        <v>98</v>
      </c>
      <c r="E320" s="10" t="s">
        <v>141</v>
      </c>
      <c r="F320" s="10" t="s">
        <v>142</v>
      </c>
      <c r="G320" s="10" t="s">
        <v>143</v>
      </c>
      <c r="H320" s="3" t="n">
        <f>2</f>
        <v>2.0</v>
      </c>
      <c r="I320" s="2" t="s">
        <v>113</v>
      </c>
      <c r="J320" s="10" t="s">
        <v>113</v>
      </c>
      <c r="K320" s="10" t="s">
        <v>113</v>
      </c>
      <c r="L320" s="10" t="s">
        <v>113</v>
      </c>
      <c r="M320" s="3" t="str">
        <f>"－"</f>
        <v>－</v>
      </c>
    </row>
    <row r="321">
      <c r="A321" s="2" t="s">
        <v>162</v>
      </c>
      <c r="B321" s="10" t="s">
        <v>197</v>
      </c>
      <c r="C321" s="10" t="s">
        <v>198</v>
      </c>
      <c r="D321" s="2" t="s">
        <v>98</v>
      </c>
      <c r="E321" s="10" t="s">
        <v>25</v>
      </c>
      <c r="F321" s="10" t="s">
        <v>26</v>
      </c>
      <c r="G321" s="10" t="s">
        <v>27</v>
      </c>
      <c r="H321" s="3" t="n">
        <f>2</f>
        <v>2.0</v>
      </c>
      <c r="I321" s="2" t="s">
        <v>113</v>
      </c>
      <c r="J321" s="10" t="s">
        <v>113</v>
      </c>
      <c r="K321" s="10" t="s">
        <v>113</v>
      </c>
      <c r="L321" s="10" t="s">
        <v>113</v>
      </c>
      <c r="M321" s="3" t="str">
        <f>"－"</f>
        <v>－</v>
      </c>
    </row>
    <row r="322">
      <c r="A322" s="2" t="s">
        <v>162</v>
      </c>
      <c r="B322" s="10" t="s">
        <v>199</v>
      </c>
      <c r="C322" s="10" t="s">
        <v>200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595</f>
        <v>595.0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523</f>
        <v>523.0</v>
      </c>
    </row>
    <row r="323">
      <c r="A323" s="2" t="s">
        <v>162</v>
      </c>
      <c r="B323" s="10" t="s">
        <v>199</v>
      </c>
      <c r="C323" s="10" t="s">
        <v>200</v>
      </c>
      <c r="D323" s="2" t="s">
        <v>20</v>
      </c>
      <c r="E323" s="10" t="s">
        <v>102</v>
      </c>
      <c r="F323" s="10" t="s">
        <v>103</v>
      </c>
      <c r="G323" s="10" t="s">
        <v>104</v>
      </c>
      <c r="H323" s="3" t="n">
        <f>75</f>
        <v>75.0</v>
      </c>
      <c r="I323" s="2" t="s">
        <v>20</v>
      </c>
      <c r="J323" s="10" t="s">
        <v>102</v>
      </c>
      <c r="K323" s="10" t="s">
        <v>103</v>
      </c>
      <c r="L323" s="10" t="s">
        <v>104</v>
      </c>
      <c r="M323" s="3" t="n">
        <f>90</f>
        <v>90.0</v>
      </c>
    </row>
    <row r="324">
      <c r="A324" s="2" t="s">
        <v>162</v>
      </c>
      <c r="B324" s="10" t="s">
        <v>199</v>
      </c>
      <c r="C324" s="10" t="s">
        <v>200</v>
      </c>
      <c r="D324" s="2" t="s">
        <v>24</v>
      </c>
      <c r="E324" s="10" t="s">
        <v>25</v>
      </c>
      <c r="F324" s="10" t="s">
        <v>26</v>
      </c>
      <c r="G324" s="10" t="s">
        <v>27</v>
      </c>
      <c r="H324" s="3" t="n">
        <f>73</f>
        <v>73.0</v>
      </c>
      <c r="I324" s="2" t="s">
        <v>24</v>
      </c>
      <c r="J324" s="10" t="s">
        <v>74</v>
      </c>
      <c r="K324" s="10" t="s">
        <v>75</v>
      </c>
      <c r="L324" s="10" t="s">
        <v>76</v>
      </c>
      <c r="M324" s="3" t="n">
        <f>52</f>
        <v>52.0</v>
      </c>
    </row>
    <row r="325">
      <c r="A325" s="2" t="s">
        <v>162</v>
      </c>
      <c r="B325" s="10" t="s">
        <v>199</v>
      </c>
      <c r="C325" s="10" t="s">
        <v>200</v>
      </c>
      <c r="D325" s="2" t="s">
        <v>31</v>
      </c>
      <c r="E325" s="10" t="s">
        <v>21</v>
      </c>
      <c r="F325" s="10" t="s">
        <v>22</v>
      </c>
      <c r="G325" s="10" t="s">
        <v>23</v>
      </c>
      <c r="H325" s="3" t="n">
        <f>26</f>
        <v>26.0</v>
      </c>
      <c r="I325" s="2" t="s">
        <v>31</v>
      </c>
      <c r="J325" s="10" t="s">
        <v>21</v>
      </c>
      <c r="K325" s="10" t="s">
        <v>22</v>
      </c>
      <c r="L325" s="10" t="s">
        <v>23</v>
      </c>
      <c r="M325" s="3" t="n">
        <f>44</f>
        <v>44.0</v>
      </c>
    </row>
    <row r="326">
      <c r="A326" s="2" t="s">
        <v>162</v>
      </c>
      <c r="B326" s="10" t="s">
        <v>199</v>
      </c>
      <c r="C326" s="10" t="s">
        <v>200</v>
      </c>
      <c r="D326" s="2" t="s">
        <v>35</v>
      </c>
      <c r="E326" s="10" t="s">
        <v>94</v>
      </c>
      <c r="F326" s="10" t="s">
        <v>95</v>
      </c>
      <c r="G326" s="10" t="s">
        <v>96</v>
      </c>
      <c r="H326" s="3" t="n">
        <f>25</f>
        <v>25.0</v>
      </c>
      <c r="I326" s="2" t="s">
        <v>35</v>
      </c>
      <c r="J326" s="10" t="s">
        <v>120</v>
      </c>
      <c r="K326" s="10" t="s">
        <v>121</v>
      </c>
      <c r="L326" s="10" t="s">
        <v>122</v>
      </c>
      <c r="M326" s="3" t="n">
        <f>32</f>
        <v>32.0</v>
      </c>
    </row>
    <row r="327">
      <c r="A327" s="2" t="s">
        <v>162</v>
      </c>
      <c r="B327" s="10" t="s">
        <v>199</v>
      </c>
      <c r="C327" s="10" t="s">
        <v>200</v>
      </c>
      <c r="D327" s="2" t="s">
        <v>39</v>
      </c>
      <c r="E327" s="10" t="s">
        <v>28</v>
      </c>
      <c r="F327" s="10" t="s">
        <v>29</v>
      </c>
      <c r="G327" s="10" t="s">
        <v>30</v>
      </c>
      <c r="H327" s="3" t="n">
        <f>23</f>
        <v>23.0</v>
      </c>
      <c r="I327" s="2" t="s">
        <v>39</v>
      </c>
      <c r="J327" s="10" t="s">
        <v>28</v>
      </c>
      <c r="K327" s="10" t="s">
        <v>29</v>
      </c>
      <c r="L327" s="10" t="s">
        <v>30</v>
      </c>
      <c r="M327" s="3" t="n">
        <f>31</f>
        <v>31.0</v>
      </c>
    </row>
    <row r="328">
      <c r="A328" s="2" t="s">
        <v>162</v>
      </c>
      <c r="B328" s="10" t="s">
        <v>199</v>
      </c>
      <c r="C328" s="10" t="s">
        <v>200</v>
      </c>
      <c r="D328" s="2" t="s">
        <v>46</v>
      </c>
      <c r="E328" s="10" t="s">
        <v>120</v>
      </c>
      <c r="F328" s="10" t="s">
        <v>121</v>
      </c>
      <c r="G328" s="10" t="s">
        <v>122</v>
      </c>
      <c r="H328" s="3" t="n">
        <f>20</f>
        <v>20.0</v>
      </c>
      <c r="I328" s="2" t="s">
        <v>46</v>
      </c>
      <c r="J328" s="10" t="s">
        <v>43</v>
      </c>
      <c r="K328" s="10" t="s">
        <v>44</v>
      </c>
      <c r="L328" s="10" t="s">
        <v>45</v>
      </c>
      <c r="M328" s="3" t="n">
        <f>28</f>
        <v>28.0</v>
      </c>
    </row>
    <row r="329">
      <c r="A329" s="2" t="s">
        <v>162</v>
      </c>
      <c r="B329" s="10" t="s">
        <v>199</v>
      </c>
      <c r="C329" s="10" t="s">
        <v>200</v>
      </c>
      <c r="D329" s="2" t="s">
        <v>53</v>
      </c>
      <c r="E329" s="10" t="s">
        <v>43</v>
      </c>
      <c r="F329" s="10" t="s">
        <v>44</v>
      </c>
      <c r="G329" s="10" t="s">
        <v>45</v>
      </c>
      <c r="H329" s="3" t="n">
        <f>18</f>
        <v>18.0</v>
      </c>
      <c r="I329" s="2" t="s">
        <v>53</v>
      </c>
      <c r="J329" s="10" t="s">
        <v>94</v>
      </c>
      <c r="K329" s="10" t="s">
        <v>95</v>
      </c>
      <c r="L329" s="10" t="s">
        <v>96</v>
      </c>
      <c r="M329" s="3" t="n">
        <f>25</f>
        <v>25.0</v>
      </c>
    </row>
    <row r="330">
      <c r="A330" s="2" t="s">
        <v>162</v>
      </c>
      <c r="B330" s="10" t="s">
        <v>199</v>
      </c>
      <c r="C330" s="10" t="s">
        <v>200</v>
      </c>
      <c r="D330" s="2" t="s">
        <v>54</v>
      </c>
      <c r="E330" s="10" t="s">
        <v>81</v>
      </c>
      <c r="F330" s="10" t="s">
        <v>82</v>
      </c>
      <c r="G330" s="10" t="s">
        <v>83</v>
      </c>
      <c r="H330" s="3" t="n">
        <f>16</f>
        <v>16.0</v>
      </c>
      <c r="I330" s="2" t="s">
        <v>53</v>
      </c>
      <c r="J330" s="10" t="s">
        <v>81</v>
      </c>
      <c r="K330" s="10" t="s">
        <v>82</v>
      </c>
      <c r="L330" s="10" t="s">
        <v>83</v>
      </c>
      <c r="M330" s="3" t="n">
        <f>25</f>
        <v>25.0</v>
      </c>
    </row>
    <row r="331">
      <c r="A331" s="2" t="s">
        <v>162</v>
      </c>
      <c r="B331" s="10" t="s">
        <v>199</v>
      </c>
      <c r="C331" s="10" t="s">
        <v>200</v>
      </c>
      <c r="D331" s="2" t="s">
        <v>55</v>
      </c>
      <c r="E331" s="10" t="s">
        <v>77</v>
      </c>
      <c r="F331" s="10" t="s">
        <v>78</v>
      </c>
      <c r="G331" s="10" t="s">
        <v>79</v>
      </c>
      <c r="H331" s="3" t="n">
        <f>13</f>
        <v>13.0</v>
      </c>
      <c r="I331" s="2" t="s">
        <v>55</v>
      </c>
      <c r="J331" s="10" t="s">
        <v>77</v>
      </c>
      <c r="K331" s="10" t="s">
        <v>78</v>
      </c>
      <c r="L331" s="10" t="s">
        <v>79</v>
      </c>
      <c r="M331" s="3" t="n">
        <f>24</f>
        <v>24.0</v>
      </c>
    </row>
    <row r="332">
      <c r="A332" s="2" t="s">
        <v>162</v>
      </c>
      <c r="B332" s="10" t="s">
        <v>199</v>
      </c>
      <c r="C332" s="10" t="s">
        <v>200</v>
      </c>
      <c r="D332" s="2" t="s">
        <v>62</v>
      </c>
      <c r="E332" s="10" t="s">
        <v>138</v>
      </c>
      <c r="F332" s="10" t="s">
        <v>139</v>
      </c>
      <c r="G332" s="10" t="s">
        <v>140</v>
      </c>
      <c r="H332" s="3" t="n">
        <f>11</f>
        <v>11.0</v>
      </c>
      <c r="I332" s="2" t="s">
        <v>62</v>
      </c>
      <c r="J332" s="10" t="s">
        <v>138</v>
      </c>
      <c r="K332" s="10" t="s">
        <v>139</v>
      </c>
      <c r="L332" s="10" t="s">
        <v>140</v>
      </c>
      <c r="M332" s="3" t="n">
        <f>11</f>
        <v>11.0</v>
      </c>
    </row>
    <row r="333">
      <c r="A333" s="2" t="s">
        <v>162</v>
      </c>
      <c r="B333" s="10" t="s">
        <v>199</v>
      </c>
      <c r="C333" s="10" t="s">
        <v>200</v>
      </c>
      <c r="D333" s="2" t="s">
        <v>66</v>
      </c>
      <c r="E333" s="10" t="s">
        <v>141</v>
      </c>
      <c r="F333" s="10" t="s">
        <v>142</v>
      </c>
      <c r="G333" s="10" t="s">
        <v>143</v>
      </c>
      <c r="H333" s="3" t="n">
        <f>5</f>
        <v>5.0</v>
      </c>
      <c r="I333" s="2" t="s">
        <v>66</v>
      </c>
      <c r="J333" s="10" t="s">
        <v>25</v>
      </c>
      <c r="K333" s="10" t="s">
        <v>26</v>
      </c>
      <c r="L333" s="10" t="s">
        <v>27</v>
      </c>
      <c r="M333" s="3" t="n">
        <f>10</f>
        <v>10.0</v>
      </c>
    </row>
    <row r="334">
      <c r="A334" s="2" t="s">
        <v>162</v>
      </c>
      <c r="B334" s="10" t="s">
        <v>199</v>
      </c>
      <c r="C334" s="10" t="s">
        <v>200</v>
      </c>
      <c r="D334" s="2" t="s">
        <v>73</v>
      </c>
      <c r="E334" s="10" t="s">
        <v>36</v>
      </c>
      <c r="F334" s="10" t="s">
        <v>37</v>
      </c>
      <c r="G334" s="10" t="s">
        <v>38</v>
      </c>
      <c r="H334" s="3" t="n">
        <f>2</f>
        <v>2.0</v>
      </c>
      <c r="I334" s="2" t="s">
        <v>73</v>
      </c>
      <c r="J334" s="10" t="s">
        <v>36</v>
      </c>
      <c r="K334" s="10" t="s">
        <v>37</v>
      </c>
      <c r="L334" s="10" t="s">
        <v>38</v>
      </c>
      <c r="M334" s="3" t="n">
        <f>6</f>
        <v>6.0</v>
      </c>
    </row>
    <row r="335">
      <c r="A335" s="2" t="s">
        <v>162</v>
      </c>
      <c r="B335" s="10" t="s">
        <v>199</v>
      </c>
      <c r="C335" s="10" t="s">
        <v>200</v>
      </c>
      <c r="D335" s="2" t="s">
        <v>73</v>
      </c>
      <c r="E335" s="10" t="s">
        <v>123</v>
      </c>
      <c r="F335" s="10" t="s">
        <v>124</v>
      </c>
      <c r="G335" s="10" t="s">
        <v>125</v>
      </c>
      <c r="H335" s="3" t="n">
        <f>2</f>
        <v>2.0</v>
      </c>
      <c r="I335" s="2" t="s">
        <v>80</v>
      </c>
      <c r="J335" s="10" t="s">
        <v>107</v>
      </c>
      <c r="K335" s="10" t="s">
        <v>108</v>
      </c>
      <c r="L335" s="10" t="s">
        <v>109</v>
      </c>
      <c r="M335" s="3" t="n">
        <f>5</f>
        <v>5.0</v>
      </c>
    </row>
    <row r="336">
      <c r="A336" s="2" t="s">
        <v>162</v>
      </c>
      <c r="B336" s="10" t="s">
        <v>199</v>
      </c>
      <c r="C336" s="10" t="s">
        <v>200</v>
      </c>
      <c r="D336" s="2" t="s">
        <v>84</v>
      </c>
      <c r="E336" s="10" t="s">
        <v>172</v>
      </c>
      <c r="F336" s="10" t="s">
        <v>173</v>
      </c>
      <c r="G336" s="10" t="s">
        <v>174</v>
      </c>
      <c r="H336" s="3" t="n">
        <f>1</f>
        <v>1.0</v>
      </c>
      <c r="I336" s="2" t="s">
        <v>84</v>
      </c>
      <c r="J336" s="10" t="s">
        <v>117</v>
      </c>
      <c r="K336" s="10" t="s">
        <v>118</v>
      </c>
      <c r="L336" s="10" t="s">
        <v>119</v>
      </c>
      <c r="M336" s="3" t="n">
        <f>1</f>
        <v>1.0</v>
      </c>
    </row>
    <row r="337">
      <c r="A337" s="2" t="s">
        <v>162</v>
      </c>
      <c r="B337" s="10" t="s">
        <v>199</v>
      </c>
      <c r="C337" s="10" t="s">
        <v>200</v>
      </c>
      <c r="D337" s="2" t="s">
        <v>84</v>
      </c>
      <c r="E337" s="10" t="s">
        <v>117</v>
      </c>
      <c r="F337" s="10" t="s">
        <v>118</v>
      </c>
      <c r="G337" s="10" t="s">
        <v>119</v>
      </c>
      <c r="H337" s="3" t="n">
        <f>1</f>
        <v>1.0</v>
      </c>
      <c r="I337" s="2" t="s">
        <v>84</v>
      </c>
      <c r="J337" s="10" t="s">
        <v>129</v>
      </c>
      <c r="K337" s="10" t="s">
        <v>130</v>
      </c>
      <c r="L337" s="10" t="s">
        <v>131</v>
      </c>
      <c r="M337" s="3" t="n">
        <f>1</f>
        <v>1.0</v>
      </c>
    </row>
    <row r="338">
      <c r="A338" s="2" t="s">
        <v>162</v>
      </c>
      <c r="B338" s="10" t="s">
        <v>199</v>
      </c>
      <c r="C338" s="10" t="s">
        <v>200</v>
      </c>
      <c r="D338" s="2" t="s">
        <v>84</v>
      </c>
      <c r="E338" s="10" t="s">
        <v>129</v>
      </c>
      <c r="F338" s="10" t="s">
        <v>130</v>
      </c>
      <c r="G338" s="10" t="s">
        <v>131</v>
      </c>
      <c r="H338" s="3" t="n">
        <f>1</f>
        <v>1.0</v>
      </c>
      <c r="I338" s="2" t="s">
        <v>84</v>
      </c>
      <c r="J338" s="10" t="s">
        <v>144</v>
      </c>
      <c r="K338" s="10" t="s">
        <v>145</v>
      </c>
      <c r="L338" s="10" t="s">
        <v>146</v>
      </c>
      <c r="M338" s="3" t="n">
        <f>1</f>
        <v>1.0</v>
      </c>
    </row>
    <row r="339">
      <c r="A339" s="2" t="s">
        <v>162</v>
      </c>
      <c r="B339" s="10" t="s">
        <v>199</v>
      </c>
      <c r="C339" s="10" t="s">
        <v>200</v>
      </c>
      <c r="D339" s="2" t="s">
        <v>84</v>
      </c>
      <c r="E339" s="10" t="s">
        <v>144</v>
      </c>
      <c r="F339" s="10" t="s">
        <v>145</v>
      </c>
      <c r="G339" s="10" t="s">
        <v>146</v>
      </c>
      <c r="H339" s="3" t="n">
        <f>1</f>
        <v>1.0</v>
      </c>
      <c r="I339" s="2" t="s">
        <v>113</v>
      </c>
      <c r="J339" s="10" t="s">
        <v>113</v>
      </c>
      <c r="K339" s="10" t="s">
        <v>113</v>
      </c>
      <c r="L339" s="10" t="s">
        <v>113</v>
      </c>
      <c r="M339" s="3" t="str">
        <f>"－"</f>
        <v>－</v>
      </c>
    </row>
    <row r="340">
      <c r="A340" s="2" t="s">
        <v>162</v>
      </c>
      <c r="B340" s="10" t="s">
        <v>199</v>
      </c>
      <c r="C340" s="10" t="s">
        <v>200</v>
      </c>
      <c r="D340" s="2" t="s">
        <v>84</v>
      </c>
      <c r="E340" s="10" t="s">
        <v>107</v>
      </c>
      <c r="F340" s="10" t="s">
        <v>108</v>
      </c>
      <c r="G340" s="10" t="s">
        <v>109</v>
      </c>
      <c r="H340" s="3" t="n">
        <f>1</f>
        <v>1.0</v>
      </c>
      <c r="I340" s="2" t="s">
        <v>113</v>
      </c>
      <c r="J340" s="10" t="s">
        <v>113</v>
      </c>
      <c r="K340" s="10" t="s">
        <v>113</v>
      </c>
      <c r="L340" s="10" t="s">
        <v>113</v>
      </c>
      <c r="M340" s="3" t="str">
        <f>"－"</f>
        <v>－</v>
      </c>
    </row>
    <row r="341">
      <c r="A341" s="2" t="s">
        <v>162</v>
      </c>
      <c r="B341" s="10" t="s">
        <v>201</v>
      </c>
      <c r="C341" s="10" t="s">
        <v>202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598</f>
        <v>598.0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1151</f>
        <v>1151.0</v>
      </c>
    </row>
    <row r="342">
      <c r="A342" s="2" t="s">
        <v>162</v>
      </c>
      <c r="B342" s="10" t="s">
        <v>201</v>
      </c>
      <c r="C342" s="10" t="s">
        <v>202</v>
      </c>
      <c r="D342" s="2" t="s">
        <v>20</v>
      </c>
      <c r="E342" s="10" t="s">
        <v>21</v>
      </c>
      <c r="F342" s="10" t="s">
        <v>22</v>
      </c>
      <c r="G342" s="10" t="s">
        <v>23</v>
      </c>
      <c r="H342" s="3" t="n">
        <f>585</f>
        <v>585.0</v>
      </c>
      <c r="I342" s="2" t="s">
        <v>20</v>
      </c>
      <c r="J342" s="10" t="s">
        <v>21</v>
      </c>
      <c r="K342" s="10" t="s">
        <v>22</v>
      </c>
      <c r="L342" s="10" t="s">
        <v>23</v>
      </c>
      <c r="M342" s="3" t="n">
        <f>230</f>
        <v>230.0</v>
      </c>
    </row>
    <row r="343">
      <c r="A343" s="2" t="s">
        <v>162</v>
      </c>
      <c r="B343" s="10" t="s">
        <v>201</v>
      </c>
      <c r="C343" s="10" t="s">
        <v>202</v>
      </c>
      <c r="D343" s="2" t="s">
        <v>24</v>
      </c>
      <c r="E343" s="10" t="s">
        <v>63</v>
      </c>
      <c r="F343" s="10" t="s">
        <v>64</v>
      </c>
      <c r="G343" s="10" t="s">
        <v>65</v>
      </c>
      <c r="H343" s="3" t="n">
        <f>300</f>
        <v>300.0</v>
      </c>
      <c r="I343" s="2" t="s">
        <v>24</v>
      </c>
      <c r="J343" s="10" t="s">
        <v>102</v>
      </c>
      <c r="K343" s="10" t="s">
        <v>103</v>
      </c>
      <c r="L343" s="10" t="s">
        <v>104</v>
      </c>
      <c r="M343" s="3" t="n">
        <f>222</f>
        <v>222.0</v>
      </c>
    </row>
    <row r="344">
      <c r="A344" s="2" t="s">
        <v>162</v>
      </c>
      <c r="B344" s="10" t="s">
        <v>201</v>
      </c>
      <c r="C344" s="10" t="s">
        <v>202</v>
      </c>
      <c r="D344" s="2" t="s">
        <v>31</v>
      </c>
      <c r="E344" s="10" t="s">
        <v>102</v>
      </c>
      <c r="F344" s="10" t="s">
        <v>103</v>
      </c>
      <c r="G344" s="10" t="s">
        <v>104</v>
      </c>
      <c r="H344" s="3" t="n">
        <f>143</f>
        <v>143.0</v>
      </c>
      <c r="I344" s="2" t="s">
        <v>31</v>
      </c>
      <c r="J344" s="10" t="s">
        <v>138</v>
      </c>
      <c r="K344" s="10" t="s">
        <v>139</v>
      </c>
      <c r="L344" s="10" t="s">
        <v>140</v>
      </c>
      <c r="M344" s="3" t="n">
        <f>88</f>
        <v>88.0</v>
      </c>
    </row>
    <row r="345">
      <c r="A345" s="2" t="s">
        <v>162</v>
      </c>
      <c r="B345" s="10" t="s">
        <v>201</v>
      </c>
      <c r="C345" s="10" t="s">
        <v>202</v>
      </c>
      <c r="D345" s="2" t="s">
        <v>35</v>
      </c>
      <c r="E345" s="10" t="s">
        <v>28</v>
      </c>
      <c r="F345" s="10" t="s">
        <v>29</v>
      </c>
      <c r="G345" s="10" t="s">
        <v>30</v>
      </c>
      <c r="H345" s="3" t="n">
        <f>100</f>
        <v>100.0</v>
      </c>
      <c r="I345" s="2" t="s">
        <v>35</v>
      </c>
      <c r="J345" s="10" t="s">
        <v>28</v>
      </c>
      <c r="K345" s="10" t="s">
        <v>29</v>
      </c>
      <c r="L345" s="10" t="s">
        <v>30</v>
      </c>
      <c r="M345" s="3" t="n">
        <f>77</f>
        <v>77.0</v>
      </c>
    </row>
    <row r="346">
      <c r="A346" s="2" t="s">
        <v>162</v>
      </c>
      <c r="B346" s="10" t="s">
        <v>201</v>
      </c>
      <c r="C346" s="10" t="s">
        <v>202</v>
      </c>
      <c r="D346" s="2" t="s">
        <v>39</v>
      </c>
      <c r="E346" s="10" t="s">
        <v>25</v>
      </c>
      <c r="F346" s="10" t="s">
        <v>26</v>
      </c>
      <c r="G346" s="10" t="s">
        <v>27</v>
      </c>
      <c r="H346" s="3" t="n">
        <f>88</f>
        <v>88.0</v>
      </c>
      <c r="I346" s="2" t="s">
        <v>39</v>
      </c>
      <c r="J346" s="10" t="s">
        <v>81</v>
      </c>
      <c r="K346" s="10" t="s">
        <v>82</v>
      </c>
      <c r="L346" s="10" t="s">
        <v>83</v>
      </c>
      <c r="M346" s="3" t="n">
        <f>63</f>
        <v>63.0</v>
      </c>
    </row>
    <row r="347">
      <c r="A347" s="2" t="s">
        <v>162</v>
      </c>
      <c r="B347" s="10" t="s">
        <v>201</v>
      </c>
      <c r="C347" s="10" t="s">
        <v>202</v>
      </c>
      <c r="D347" s="2" t="s">
        <v>46</v>
      </c>
      <c r="E347" s="10" t="s">
        <v>81</v>
      </c>
      <c r="F347" s="10" t="s">
        <v>82</v>
      </c>
      <c r="G347" s="10" t="s">
        <v>83</v>
      </c>
      <c r="H347" s="3" t="n">
        <f>49</f>
        <v>49.0</v>
      </c>
      <c r="I347" s="2" t="s">
        <v>46</v>
      </c>
      <c r="J347" s="10" t="s">
        <v>43</v>
      </c>
      <c r="K347" s="10" t="s">
        <v>44</v>
      </c>
      <c r="L347" s="10" t="s">
        <v>45</v>
      </c>
      <c r="M347" s="3" t="n">
        <f>59</f>
        <v>59.0</v>
      </c>
    </row>
    <row r="348">
      <c r="A348" s="2" t="s">
        <v>162</v>
      </c>
      <c r="B348" s="10" t="s">
        <v>201</v>
      </c>
      <c r="C348" s="10" t="s">
        <v>202</v>
      </c>
      <c r="D348" s="2" t="s">
        <v>53</v>
      </c>
      <c r="E348" s="10" t="s">
        <v>43</v>
      </c>
      <c r="F348" s="10" t="s">
        <v>44</v>
      </c>
      <c r="G348" s="10" t="s">
        <v>45</v>
      </c>
      <c r="H348" s="3" t="n">
        <f>45</f>
        <v>45.0</v>
      </c>
      <c r="I348" s="2" t="s">
        <v>53</v>
      </c>
      <c r="J348" s="10" t="s">
        <v>120</v>
      </c>
      <c r="K348" s="10" t="s">
        <v>121</v>
      </c>
      <c r="L348" s="10" t="s">
        <v>122</v>
      </c>
      <c r="M348" s="3" t="n">
        <f>34</f>
        <v>34.0</v>
      </c>
    </row>
    <row r="349">
      <c r="A349" s="2" t="s">
        <v>162</v>
      </c>
      <c r="B349" s="10" t="s">
        <v>201</v>
      </c>
      <c r="C349" s="10" t="s">
        <v>202</v>
      </c>
      <c r="D349" s="2" t="s">
        <v>54</v>
      </c>
      <c r="E349" s="10" t="s">
        <v>123</v>
      </c>
      <c r="F349" s="10" t="s">
        <v>124</v>
      </c>
      <c r="G349" s="10" t="s">
        <v>125</v>
      </c>
      <c r="H349" s="3" t="n">
        <f>42</f>
        <v>42.0</v>
      </c>
      <c r="I349" s="2" t="s">
        <v>54</v>
      </c>
      <c r="J349" s="10" t="s">
        <v>77</v>
      </c>
      <c r="K349" s="10" t="s">
        <v>78</v>
      </c>
      <c r="L349" s="10" t="s">
        <v>79</v>
      </c>
      <c r="M349" s="3" t="n">
        <f>32</f>
        <v>32.0</v>
      </c>
    </row>
    <row r="350">
      <c r="A350" s="2" t="s">
        <v>162</v>
      </c>
      <c r="B350" s="10" t="s">
        <v>201</v>
      </c>
      <c r="C350" s="10" t="s">
        <v>202</v>
      </c>
      <c r="D350" s="2" t="s">
        <v>55</v>
      </c>
      <c r="E350" s="10" t="s">
        <v>120</v>
      </c>
      <c r="F350" s="10" t="s">
        <v>121</v>
      </c>
      <c r="G350" s="10" t="s">
        <v>122</v>
      </c>
      <c r="H350" s="3" t="n">
        <f>31</f>
        <v>31.0</v>
      </c>
      <c r="I350" s="2" t="s">
        <v>55</v>
      </c>
      <c r="J350" s="10" t="s">
        <v>135</v>
      </c>
      <c r="K350" s="10" t="s">
        <v>136</v>
      </c>
      <c r="L350" s="10" t="s">
        <v>137</v>
      </c>
      <c r="M350" s="3" t="n">
        <f>30</f>
        <v>30.0</v>
      </c>
    </row>
    <row r="351">
      <c r="A351" s="2" t="s">
        <v>162</v>
      </c>
      <c r="B351" s="10" t="s">
        <v>201</v>
      </c>
      <c r="C351" s="10" t="s">
        <v>202</v>
      </c>
      <c r="D351" s="2" t="s">
        <v>55</v>
      </c>
      <c r="E351" s="10" t="s">
        <v>138</v>
      </c>
      <c r="F351" s="10" t="s">
        <v>139</v>
      </c>
      <c r="G351" s="10" t="s">
        <v>140</v>
      </c>
      <c r="H351" s="3" t="n">
        <f>31</f>
        <v>31.0</v>
      </c>
      <c r="I351" s="2" t="s">
        <v>62</v>
      </c>
      <c r="J351" s="10" t="s">
        <v>107</v>
      </c>
      <c r="K351" s="10" t="s">
        <v>108</v>
      </c>
      <c r="L351" s="10" t="s">
        <v>109</v>
      </c>
      <c r="M351" s="3" t="n">
        <f>20</f>
        <v>20.0</v>
      </c>
    </row>
    <row r="352">
      <c r="A352" s="2" t="s">
        <v>162</v>
      </c>
      <c r="B352" s="10" t="s">
        <v>201</v>
      </c>
      <c r="C352" s="10" t="s">
        <v>202</v>
      </c>
      <c r="D352" s="2" t="s">
        <v>66</v>
      </c>
      <c r="E352" s="10" t="s">
        <v>77</v>
      </c>
      <c r="F352" s="10" t="s">
        <v>78</v>
      </c>
      <c r="G352" s="10" t="s">
        <v>79</v>
      </c>
      <c r="H352" s="3" t="n">
        <f>23</f>
        <v>23.0</v>
      </c>
      <c r="I352" s="2" t="s">
        <v>66</v>
      </c>
      <c r="J352" s="10" t="s">
        <v>25</v>
      </c>
      <c r="K352" s="10" t="s">
        <v>26</v>
      </c>
      <c r="L352" s="10" t="s">
        <v>27</v>
      </c>
      <c r="M352" s="3" t="n">
        <f>18</f>
        <v>18.0</v>
      </c>
    </row>
    <row r="353">
      <c r="A353" s="2" t="s">
        <v>162</v>
      </c>
      <c r="B353" s="10" t="s">
        <v>201</v>
      </c>
      <c r="C353" s="10" t="s">
        <v>202</v>
      </c>
      <c r="D353" s="2" t="s">
        <v>73</v>
      </c>
      <c r="E353" s="10" t="s">
        <v>107</v>
      </c>
      <c r="F353" s="10" t="s">
        <v>108</v>
      </c>
      <c r="G353" s="10" t="s">
        <v>109</v>
      </c>
      <c r="H353" s="3" t="n">
        <f>9</f>
        <v>9.0</v>
      </c>
      <c r="I353" s="2" t="s">
        <v>73</v>
      </c>
      <c r="J353" s="10" t="s">
        <v>114</v>
      </c>
      <c r="K353" s="10" t="s">
        <v>115</v>
      </c>
      <c r="L353" s="10" t="s">
        <v>116</v>
      </c>
      <c r="M353" s="3" t="n">
        <f>8</f>
        <v>8.0</v>
      </c>
    </row>
    <row r="354">
      <c r="A354" s="2" t="s">
        <v>162</v>
      </c>
      <c r="B354" s="10" t="s">
        <v>201</v>
      </c>
      <c r="C354" s="10" t="s">
        <v>202</v>
      </c>
      <c r="D354" s="2" t="s">
        <v>80</v>
      </c>
      <c r="E354" s="10" t="s">
        <v>135</v>
      </c>
      <c r="F354" s="10" t="s">
        <v>136</v>
      </c>
      <c r="G354" s="10" t="s">
        <v>137</v>
      </c>
      <c r="H354" s="3" t="n">
        <f>8</f>
        <v>8.0</v>
      </c>
      <c r="I354" s="2" t="s">
        <v>73</v>
      </c>
      <c r="J354" s="10" t="s">
        <v>36</v>
      </c>
      <c r="K354" s="10" t="s">
        <v>37</v>
      </c>
      <c r="L354" s="10" t="s">
        <v>38</v>
      </c>
      <c r="M354" s="3" t="n">
        <f>8</f>
        <v>8.0</v>
      </c>
    </row>
    <row r="355">
      <c r="A355" s="2" t="s">
        <v>162</v>
      </c>
      <c r="B355" s="10" t="s">
        <v>201</v>
      </c>
      <c r="C355" s="10" t="s">
        <v>202</v>
      </c>
      <c r="D355" s="2" t="s">
        <v>84</v>
      </c>
      <c r="E355" s="10" t="s">
        <v>36</v>
      </c>
      <c r="F355" s="10" t="s">
        <v>37</v>
      </c>
      <c r="G355" s="10" t="s">
        <v>38</v>
      </c>
      <c r="H355" s="3" t="n">
        <f>5</f>
        <v>5.0</v>
      </c>
      <c r="I355" s="2" t="s">
        <v>73</v>
      </c>
      <c r="J355" s="10" t="s">
        <v>123</v>
      </c>
      <c r="K355" s="10" t="s">
        <v>124</v>
      </c>
      <c r="L355" s="10" t="s">
        <v>125</v>
      </c>
      <c r="M355" s="3" t="n">
        <f>8</f>
        <v>8.0</v>
      </c>
    </row>
    <row r="356">
      <c r="A356" s="2" t="s">
        <v>162</v>
      </c>
      <c r="B356" s="10" t="s">
        <v>201</v>
      </c>
      <c r="C356" s="10" t="s">
        <v>202</v>
      </c>
      <c r="D356" s="2" t="s">
        <v>84</v>
      </c>
      <c r="E356" s="10" t="s">
        <v>165</v>
      </c>
      <c r="F356" s="10" t="s">
        <v>166</v>
      </c>
      <c r="G356" s="10" t="s">
        <v>167</v>
      </c>
      <c r="H356" s="3" t="n">
        <f>5</f>
        <v>5.0</v>
      </c>
      <c r="I356" s="2" t="s">
        <v>88</v>
      </c>
      <c r="J356" s="10" t="s">
        <v>129</v>
      </c>
      <c r="K356" s="10" t="s">
        <v>130</v>
      </c>
      <c r="L356" s="10" t="s">
        <v>131</v>
      </c>
      <c r="M356" s="3" t="n">
        <f>5</f>
        <v>5.0</v>
      </c>
    </row>
    <row r="357">
      <c r="A357" s="2" t="s">
        <v>162</v>
      </c>
      <c r="B357" s="10" t="s">
        <v>201</v>
      </c>
      <c r="C357" s="10" t="s">
        <v>202</v>
      </c>
      <c r="D357" s="2" t="s">
        <v>89</v>
      </c>
      <c r="E357" s="10" t="s">
        <v>172</v>
      </c>
      <c r="F357" s="10" t="s">
        <v>173</v>
      </c>
      <c r="G357" s="10" t="s">
        <v>174</v>
      </c>
      <c r="H357" s="3" t="n">
        <f>2</f>
        <v>2.0</v>
      </c>
      <c r="I357" s="2" t="s">
        <v>88</v>
      </c>
      <c r="J357" s="10" t="s">
        <v>165</v>
      </c>
      <c r="K357" s="10" t="s">
        <v>166</v>
      </c>
      <c r="L357" s="10" t="s">
        <v>167</v>
      </c>
      <c r="M357" s="3" t="n">
        <f>5</f>
        <v>5.0</v>
      </c>
    </row>
    <row r="358">
      <c r="A358" s="2" t="s">
        <v>162</v>
      </c>
      <c r="B358" s="10" t="s">
        <v>201</v>
      </c>
      <c r="C358" s="10" t="s">
        <v>202</v>
      </c>
      <c r="D358" s="2" t="s">
        <v>89</v>
      </c>
      <c r="E358" s="10" t="s">
        <v>114</v>
      </c>
      <c r="F358" s="10" t="s">
        <v>115</v>
      </c>
      <c r="G358" s="10" t="s">
        <v>116</v>
      </c>
      <c r="H358" s="3" t="n">
        <f>2</f>
        <v>2.0</v>
      </c>
      <c r="I358" s="2" t="s">
        <v>93</v>
      </c>
      <c r="J358" s="10" t="s">
        <v>117</v>
      </c>
      <c r="K358" s="10" t="s">
        <v>118</v>
      </c>
      <c r="L358" s="10" t="s">
        <v>119</v>
      </c>
      <c r="M358" s="3" t="n">
        <f>4</f>
        <v>4.0</v>
      </c>
    </row>
    <row r="359">
      <c r="A359" s="2" t="s">
        <v>162</v>
      </c>
      <c r="B359" s="10" t="s">
        <v>201</v>
      </c>
      <c r="C359" s="10" t="s">
        <v>202</v>
      </c>
      <c r="D359" s="2" t="s">
        <v>89</v>
      </c>
      <c r="E359" s="10" t="s">
        <v>129</v>
      </c>
      <c r="F359" s="10" t="s">
        <v>130</v>
      </c>
      <c r="G359" s="10" t="s">
        <v>131</v>
      </c>
      <c r="H359" s="3" t="n">
        <f>2</f>
        <v>2.0</v>
      </c>
      <c r="I359" s="2" t="s">
        <v>97</v>
      </c>
      <c r="J359" s="10" t="s">
        <v>67</v>
      </c>
      <c r="K359" s="10" t="s">
        <v>68</v>
      </c>
      <c r="L359" s="10" t="s">
        <v>69</v>
      </c>
      <c r="M359" s="3" t="n">
        <f>3</f>
        <v>3.0</v>
      </c>
    </row>
    <row r="360">
      <c r="A360" s="2" t="s">
        <v>162</v>
      </c>
      <c r="B360" s="10" t="s">
        <v>201</v>
      </c>
      <c r="C360" s="10" t="s">
        <v>202</v>
      </c>
      <c r="D360" s="2" t="s">
        <v>89</v>
      </c>
      <c r="E360" s="10" t="s">
        <v>94</v>
      </c>
      <c r="F360" s="10" t="s">
        <v>95</v>
      </c>
      <c r="G360" s="10" t="s">
        <v>96</v>
      </c>
      <c r="H360" s="3" t="n">
        <f>2</f>
        <v>2.0</v>
      </c>
      <c r="I360" s="2" t="s">
        <v>97</v>
      </c>
      <c r="J360" s="10" t="s">
        <v>175</v>
      </c>
      <c r="K360" s="10" t="s">
        <v>176</v>
      </c>
      <c r="L360" s="10" t="s">
        <v>177</v>
      </c>
      <c r="M360" s="3" t="n">
        <f>3</f>
        <v>3.0</v>
      </c>
    </row>
    <row r="361">
      <c r="A361" s="2" t="s">
        <v>162</v>
      </c>
      <c r="B361" s="10" t="s">
        <v>201</v>
      </c>
      <c r="C361" s="10" t="s">
        <v>202</v>
      </c>
      <c r="D361" s="2" t="s">
        <v>89</v>
      </c>
      <c r="E361" s="10" t="s">
        <v>175</v>
      </c>
      <c r="F361" s="10" t="s">
        <v>176</v>
      </c>
      <c r="G361" s="10" t="s">
        <v>177</v>
      </c>
      <c r="H361" s="3" t="n">
        <f>2</f>
        <v>2.0</v>
      </c>
      <c r="I361" s="2" t="s">
        <v>113</v>
      </c>
      <c r="J361" s="10" t="s">
        <v>113</v>
      </c>
      <c r="K361" s="10" t="s">
        <v>113</v>
      </c>
      <c r="L361" s="10" t="s">
        <v>113</v>
      </c>
      <c r="M361" s="3" t="str">
        <f>"－"</f>
        <v>－</v>
      </c>
    </row>
    <row r="362">
      <c r="A362" s="2" t="s">
        <v>162</v>
      </c>
      <c r="B362" s="10" t="s">
        <v>203</v>
      </c>
      <c r="C362" s="10" t="s">
        <v>204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621</f>
        <v>621.0</v>
      </c>
      <c r="I362" s="2" t="s">
        <v>16</v>
      </c>
      <c r="J362" s="10" t="s">
        <v>102</v>
      </c>
      <c r="K362" s="10" t="s">
        <v>103</v>
      </c>
      <c r="L362" s="10" t="s">
        <v>104</v>
      </c>
      <c r="M362" s="3" t="n">
        <f>342</f>
        <v>342.0</v>
      </c>
    </row>
    <row r="363">
      <c r="A363" s="2" t="s">
        <v>162</v>
      </c>
      <c r="B363" s="10" t="s">
        <v>203</v>
      </c>
      <c r="C363" s="10" t="s">
        <v>204</v>
      </c>
      <c r="D363" s="2" t="s">
        <v>20</v>
      </c>
      <c r="E363" s="10" t="s">
        <v>102</v>
      </c>
      <c r="F363" s="10" t="s">
        <v>103</v>
      </c>
      <c r="G363" s="10" t="s">
        <v>104</v>
      </c>
      <c r="H363" s="3" t="n">
        <f>53</f>
        <v>53.0</v>
      </c>
      <c r="I363" s="2" t="s">
        <v>20</v>
      </c>
      <c r="J363" s="10" t="s">
        <v>17</v>
      </c>
      <c r="K363" s="10" t="s">
        <v>18</v>
      </c>
      <c r="L363" s="10" t="s">
        <v>19</v>
      </c>
      <c r="M363" s="3" t="n">
        <f>323</f>
        <v>323.0</v>
      </c>
    </row>
    <row r="364">
      <c r="A364" s="2" t="s">
        <v>162</v>
      </c>
      <c r="B364" s="10" t="s">
        <v>203</v>
      </c>
      <c r="C364" s="10" t="s">
        <v>204</v>
      </c>
      <c r="D364" s="2" t="s">
        <v>24</v>
      </c>
      <c r="E364" s="10" t="s">
        <v>21</v>
      </c>
      <c r="F364" s="10" t="s">
        <v>22</v>
      </c>
      <c r="G364" s="10" t="s">
        <v>23</v>
      </c>
      <c r="H364" s="3" t="n">
        <f>43</f>
        <v>43.0</v>
      </c>
      <c r="I364" s="2" t="s">
        <v>24</v>
      </c>
      <c r="J364" s="10" t="s">
        <v>120</v>
      </c>
      <c r="K364" s="10" t="s">
        <v>121</v>
      </c>
      <c r="L364" s="10" t="s">
        <v>122</v>
      </c>
      <c r="M364" s="3" t="n">
        <f>32</f>
        <v>32.0</v>
      </c>
    </row>
    <row r="365">
      <c r="A365" s="2" t="s">
        <v>162</v>
      </c>
      <c r="B365" s="10" t="s">
        <v>203</v>
      </c>
      <c r="C365" s="10" t="s">
        <v>204</v>
      </c>
      <c r="D365" s="2" t="s">
        <v>31</v>
      </c>
      <c r="E365" s="10" t="s">
        <v>120</v>
      </c>
      <c r="F365" s="10" t="s">
        <v>121</v>
      </c>
      <c r="G365" s="10" t="s">
        <v>122</v>
      </c>
      <c r="H365" s="3" t="n">
        <f>33</f>
        <v>33.0</v>
      </c>
      <c r="I365" s="2" t="s">
        <v>31</v>
      </c>
      <c r="J365" s="10" t="s">
        <v>43</v>
      </c>
      <c r="K365" s="10" t="s">
        <v>44</v>
      </c>
      <c r="L365" s="10" t="s">
        <v>45</v>
      </c>
      <c r="M365" s="3" t="n">
        <f>22</f>
        <v>22.0</v>
      </c>
    </row>
    <row r="366">
      <c r="A366" s="2" t="s">
        <v>162</v>
      </c>
      <c r="B366" s="10" t="s">
        <v>203</v>
      </c>
      <c r="C366" s="10" t="s">
        <v>204</v>
      </c>
      <c r="D366" s="2" t="s">
        <v>35</v>
      </c>
      <c r="E366" s="10" t="s">
        <v>77</v>
      </c>
      <c r="F366" s="10" t="s">
        <v>78</v>
      </c>
      <c r="G366" s="10" t="s">
        <v>79</v>
      </c>
      <c r="H366" s="3" t="n">
        <f>20</f>
        <v>20.0</v>
      </c>
      <c r="I366" s="2" t="s">
        <v>35</v>
      </c>
      <c r="J366" s="10" t="s">
        <v>36</v>
      </c>
      <c r="K366" s="10" t="s">
        <v>37</v>
      </c>
      <c r="L366" s="10" t="s">
        <v>38</v>
      </c>
      <c r="M366" s="3" t="n">
        <f>21</f>
        <v>21.0</v>
      </c>
    </row>
    <row r="367">
      <c r="A367" s="2" t="s">
        <v>162</v>
      </c>
      <c r="B367" s="10" t="s">
        <v>203</v>
      </c>
      <c r="C367" s="10" t="s">
        <v>204</v>
      </c>
      <c r="D367" s="2" t="s">
        <v>39</v>
      </c>
      <c r="E367" s="10" t="s">
        <v>25</v>
      </c>
      <c r="F367" s="10" t="s">
        <v>26</v>
      </c>
      <c r="G367" s="10" t="s">
        <v>27</v>
      </c>
      <c r="H367" s="3" t="n">
        <f>17</f>
        <v>17.0</v>
      </c>
      <c r="I367" s="2" t="s">
        <v>39</v>
      </c>
      <c r="J367" s="10" t="s">
        <v>28</v>
      </c>
      <c r="K367" s="10" t="s">
        <v>29</v>
      </c>
      <c r="L367" s="10" t="s">
        <v>30</v>
      </c>
      <c r="M367" s="3" t="n">
        <f>20</f>
        <v>20.0</v>
      </c>
    </row>
    <row r="368">
      <c r="A368" s="2" t="s">
        <v>162</v>
      </c>
      <c r="B368" s="10" t="s">
        <v>203</v>
      </c>
      <c r="C368" s="10" t="s">
        <v>204</v>
      </c>
      <c r="D368" s="2" t="s">
        <v>46</v>
      </c>
      <c r="E368" s="10" t="s">
        <v>28</v>
      </c>
      <c r="F368" s="10" t="s">
        <v>29</v>
      </c>
      <c r="G368" s="10" t="s">
        <v>30</v>
      </c>
      <c r="H368" s="3" t="n">
        <f>10</f>
        <v>10.0</v>
      </c>
      <c r="I368" s="2" t="s">
        <v>46</v>
      </c>
      <c r="J368" s="10" t="s">
        <v>56</v>
      </c>
      <c r="K368" s="10" t="s">
        <v>57</v>
      </c>
      <c r="L368" s="10" t="s">
        <v>58</v>
      </c>
      <c r="M368" s="3" t="n">
        <f>15</f>
        <v>15.0</v>
      </c>
    </row>
    <row r="369">
      <c r="A369" s="2" t="s">
        <v>162</v>
      </c>
      <c r="B369" s="10" t="s">
        <v>203</v>
      </c>
      <c r="C369" s="10" t="s">
        <v>204</v>
      </c>
      <c r="D369" s="2" t="s">
        <v>46</v>
      </c>
      <c r="E369" s="10" t="s">
        <v>81</v>
      </c>
      <c r="F369" s="10" t="s">
        <v>82</v>
      </c>
      <c r="G369" s="10" t="s">
        <v>83</v>
      </c>
      <c r="H369" s="3" t="n">
        <f>10</f>
        <v>10.0</v>
      </c>
      <c r="I369" s="2" t="s">
        <v>53</v>
      </c>
      <c r="J369" s="10" t="s">
        <v>77</v>
      </c>
      <c r="K369" s="10" t="s">
        <v>78</v>
      </c>
      <c r="L369" s="10" t="s">
        <v>79</v>
      </c>
      <c r="M369" s="3" t="n">
        <f>14</f>
        <v>14.0</v>
      </c>
    </row>
    <row r="370">
      <c r="A370" s="2" t="s">
        <v>162</v>
      </c>
      <c r="B370" s="10" t="s">
        <v>203</v>
      </c>
      <c r="C370" s="10" t="s">
        <v>204</v>
      </c>
      <c r="D370" s="2" t="s">
        <v>54</v>
      </c>
      <c r="E370" s="10" t="s">
        <v>43</v>
      </c>
      <c r="F370" s="10" t="s">
        <v>44</v>
      </c>
      <c r="G370" s="10" t="s">
        <v>45</v>
      </c>
      <c r="H370" s="3" t="n">
        <f>9</f>
        <v>9.0</v>
      </c>
      <c r="I370" s="2" t="s">
        <v>53</v>
      </c>
      <c r="J370" s="10" t="s">
        <v>21</v>
      </c>
      <c r="K370" s="10" t="s">
        <v>22</v>
      </c>
      <c r="L370" s="10" t="s">
        <v>23</v>
      </c>
      <c r="M370" s="3" t="n">
        <f>14</f>
        <v>14.0</v>
      </c>
    </row>
    <row r="371">
      <c r="A371" s="2" t="s">
        <v>162</v>
      </c>
      <c r="B371" s="10" t="s">
        <v>203</v>
      </c>
      <c r="C371" s="10" t="s">
        <v>204</v>
      </c>
      <c r="D371" s="2" t="s">
        <v>55</v>
      </c>
      <c r="E371" s="10" t="s">
        <v>36</v>
      </c>
      <c r="F371" s="10" t="s">
        <v>37</v>
      </c>
      <c r="G371" s="10" t="s">
        <v>38</v>
      </c>
      <c r="H371" s="3" t="n">
        <f>8</f>
        <v>8.0</v>
      </c>
      <c r="I371" s="2" t="s">
        <v>55</v>
      </c>
      <c r="J371" s="10" t="s">
        <v>138</v>
      </c>
      <c r="K371" s="10" t="s">
        <v>139</v>
      </c>
      <c r="L371" s="10" t="s">
        <v>140</v>
      </c>
      <c r="M371" s="3" t="n">
        <f>13</f>
        <v>13.0</v>
      </c>
    </row>
    <row r="372">
      <c r="A372" s="2" t="s">
        <v>162</v>
      </c>
      <c r="B372" s="10" t="s">
        <v>203</v>
      </c>
      <c r="C372" s="10" t="s">
        <v>204</v>
      </c>
      <c r="D372" s="2" t="s">
        <v>62</v>
      </c>
      <c r="E372" s="10" t="s">
        <v>114</v>
      </c>
      <c r="F372" s="10" t="s">
        <v>115</v>
      </c>
      <c r="G372" s="10" t="s">
        <v>116</v>
      </c>
      <c r="H372" s="3" t="n">
        <f>3</f>
        <v>3.0</v>
      </c>
      <c r="I372" s="2" t="s">
        <v>62</v>
      </c>
      <c r="J372" s="10" t="s">
        <v>81</v>
      </c>
      <c r="K372" s="10" t="s">
        <v>82</v>
      </c>
      <c r="L372" s="10" t="s">
        <v>83</v>
      </c>
      <c r="M372" s="3" t="n">
        <f>11</f>
        <v>11.0</v>
      </c>
    </row>
    <row r="373">
      <c r="A373" s="2" t="s">
        <v>162</v>
      </c>
      <c r="B373" s="10" t="s">
        <v>203</v>
      </c>
      <c r="C373" s="10" t="s">
        <v>204</v>
      </c>
      <c r="D373" s="2" t="s">
        <v>66</v>
      </c>
      <c r="E373" s="10" t="s">
        <v>107</v>
      </c>
      <c r="F373" s="10" t="s">
        <v>108</v>
      </c>
      <c r="G373" s="10" t="s">
        <v>109</v>
      </c>
      <c r="H373" s="3" t="n">
        <f>2</f>
        <v>2.0</v>
      </c>
      <c r="I373" s="2" t="s">
        <v>66</v>
      </c>
      <c r="J373" s="10" t="s">
        <v>107</v>
      </c>
      <c r="K373" s="10" t="s">
        <v>108</v>
      </c>
      <c r="L373" s="10" t="s">
        <v>109</v>
      </c>
      <c r="M373" s="3" t="n">
        <f>4</f>
        <v>4.0</v>
      </c>
    </row>
    <row r="374">
      <c r="A374" s="2" t="s">
        <v>162</v>
      </c>
      <c r="B374" s="10" t="s">
        <v>203</v>
      </c>
      <c r="C374" s="10" t="s">
        <v>204</v>
      </c>
      <c r="D374" s="2" t="s">
        <v>73</v>
      </c>
      <c r="E374" s="10" t="s">
        <v>172</v>
      </c>
      <c r="F374" s="10" t="s">
        <v>173</v>
      </c>
      <c r="G374" s="10" t="s">
        <v>174</v>
      </c>
      <c r="H374" s="3" t="n">
        <f>1</f>
        <v>1.0</v>
      </c>
      <c r="I374" s="2" t="s">
        <v>73</v>
      </c>
      <c r="J374" s="10" t="s">
        <v>117</v>
      </c>
      <c r="K374" s="10" t="s">
        <v>118</v>
      </c>
      <c r="L374" s="10" t="s">
        <v>119</v>
      </c>
      <c r="M374" s="3" t="n">
        <f>1</f>
        <v>1.0</v>
      </c>
    </row>
    <row r="375">
      <c r="A375" s="2" t="s">
        <v>162</v>
      </c>
      <c r="B375" s="10" t="s">
        <v>203</v>
      </c>
      <c r="C375" s="10" t="s">
        <v>204</v>
      </c>
      <c r="D375" s="2" t="s">
        <v>73</v>
      </c>
      <c r="E375" s="10" t="s">
        <v>117</v>
      </c>
      <c r="F375" s="10" t="s">
        <v>118</v>
      </c>
      <c r="G375" s="10" t="s">
        <v>119</v>
      </c>
      <c r="H375" s="3" t="n">
        <f>1</f>
        <v>1.0</v>
      </c>
      <c r="I375" s="2" t="s">
        <v>73</v>
      </c>
      <c r="J375" s="10" t="s">
        <v>205</v>
      </c>
      <c r="K375" s="10" t="s">
        <v>206</v>
      </c>
      <c r="L375" s="10" t="s">
        <v>207</v>
      </c>
      <c r="M375" s="3" t="n">
        <f>1</f>
        <v>1.0</v>
      </c>
    </row>
    <row r="376">
      <c r="A376" s="2" t="s">
        <v>162</v>
      </c>
      <c r="B376" s="10" t="s">
        <v>203</v>
      </c>
      <c r="C376" s="10" t="s">
        <v>204</v>
      </c>
      <c r="D376" s="2" t="s">
        <v>73</v>
      </c>
      <c r="E376" s="10" t="s">
        <v>129</v>
      </c>
      <c r="F376" s="10" t="s">
        <v>130</v>
      </c>
      <c r="G376" s="10" t="s">
        <v>131</v>
      </c>
      <c r="H376" s="3" t="n">
        <f>1</f>
        <v>1.0</v>
      </c>
      <c r="I376" s="2" t="s">
        <v>113</v>
      </c>
      <c r="J376" s="10" t="s">
        <v>113</v>
      </c>
      <c r="K376" s="10" t="s">
        <v>113</v>
      </c>
      <c r="L376" s="10" t="s">
        <v>113</v>
      </c>
      <c r="M376" s="3" t="str">
        <f>"－"</f>
        <v>－</v>
      </c>
    </row>
    <row r="377">
      <c r="A377" s="2" t="s">
        <v>162</v>
      </c>
      <c r="B377" s="10" t="s">
        <v>203</v>
      </c>
      <c r="C377" s="10" t="s">
        <v>204</v>
      </c>
      <c r="D377" s="2" t="s">
        <v>73</v>
      </c>
      <c r="E377" s="10" t="s">
        <v>123</v>
      </c>
      <c r="F377" s="10" t="s">
        <v>124</v>
      </c>
      <c r="G377" s="10" t="s">
        <v>125</v>
      </c>
      <c r="H377" s="3" t="n">
        <f>1</f>
        <v>1.0</v>
      </c>
      <c r="I377" s="2" t="s">
        <v>113</v>
      </c>
      <c r="J377" s="10" t="s">
        <v>113</v>
      </c>
      <c r="K377" s="10" t="s">
        <v>113</v>
      </c>
      <c r="L377" s="10" t="s">
        <v>113</v>
      </c>
      <c r="M377" s="3" t="str">
        <f>"－"</f>
        <v>－</v>
      </c>
    </row>
    <row r="378">
      <c r="A378" s="2" t="s">
        <v>162</v>
      </c>
      <c r="B378" s="10" t="s">
        <v>208</v>
      </c>
      <c r="C378" s="10" t="s">
        <v>209</v>
      </c>
      <c r="D378" s="2" t="s">
        <v>16</v>
      </c>
      <c r="E378" s="10" t="s">
        <v>17</v>
      </c>
      <c r="F378" s="10" t="s">
        <v>18</v>
      </c>
      <c r="G378" s="10" t="s">
        <v>19</v>
      </c>
      <c r="H378" s="3" t="n">
        <f>870</f>
        <v>870.0</v>
      </c>
      <c r="I378" s="2" t="s">
        <v>16</v>
      </c>
      <c r="J378" s="10" t="s">
        <v>17</v>
      </c>
      <c r="K378" s="10" t="s">
        <v>18</v>
      </c>
      <c r="L378" s="10" t="s">
        <v>19</v>
      </c>
      <c r="M378" s="3" t="n">
        <f>575</f>
        <v>575.0</v>
      </c>
    </row>
    <row r="379">
      <c r="A379" s="2" t="s">
        <v>162</v>
      </c>
      <c r="B379" s="10" t="s">
        <v>208</v>
      </c>
      <c r="C379" s="10" t="s">
        <v>209</v>
      </c>
      <c r="D379" s="2" t="s">
        <v>20</v>
      </c>
      <c r="E379" s="10" t="s">
        <v>21</v>
      </c>
      <c r="F379" s="10" t="s">
        <v>22</v>
      </c>
      <c r="G379" s="10" t="s">
        <v>23</v>
      </c>
      <c r="H379" s="3" t="n">
        <f>222</f>
        <v>222.0</v>
      </c>
      <c r="I379" s="2" t="s">
        <v>20</v>
      </c>
      <c r="J379" s="10" t="s">
        <v>157</v>
      </c>
      <c r="K379" s="10" t="s">
        <v>158</v>
      </c>
      <c r="L379" s="10" t="s">
        <v>159</v>
      </c>
      <c r="M379" s="3" t="n">
        <f>309</f>
        <v>309.0</v>
      </c>
    </row>
    <row r="380">
      <c r="A380" s="2" t="s">
        <v>162</v>
      </c>
      <c r="B380" s="10" t="s">
        <v>208</v>
      </c>
      <c r="C380" s="10" t="s">
        <v>209</v>
      </c>
      <c r="D380" s="2" t="s">
        <v>24</v>
      </c>
      <c r="E380" s="10" t="s">
        <v>102</v>
      </c>
      <c r="F380" s="10" t="s">
        <v>103</v>
      </c>
      <c r="G380" s="10" t="s">
        <v>104</v>
      </c>
      <c r="H380" s="3" t="n">
        <f>178</f>
        <v>178.0</v>
      </c>
      <c r="I380" s="2" t="s">
        <v>24</v>
      </c>
      <c r="J380" s="10" t="s">
        <v>28</v>
      </c>
      <c r="K380" s="10" t="s">
        <v>29</v>
      </c>
      <c r="L380" s="10" t="s">
        <v>30</v>
      </c>
      <c r="M380" s="3" t="n">
        <f>196</f>
        <v>196.0</v>
      </c>
    </row>
    <row r="381">
      <c r="A381" s="2" t="s">
        <v>162</v>
      </c>
      <c r="B381" s="10" t="s">
        <v>208</v>
      </c>
      <c r="C381" s="10" t="s">
        <v>209</v>
      </c>
      <c r="D381" s="2" t="s">
        <v>31</v>
      </c>
      <c r="E381" s="10" t="s">
        <v>25</v>
      </c>
      <c r="F381" s="10" t="s">
        <v>26</v>
      </c>
      <c r="G381" s="10" t="s">
        <v>27</v>
      </c>
      <c r="H381" s="3" t="n">
        <f>140</f>
        <v>140.0</v>
      </c>
      <c r="I381" s="2" t="s">
        <v>31</v>
      </c>
      <c r="J381" s="10" t="s">
        <v>74</v>
      </c>
      <c r="K381" s="10" t="s">
        <v>75</v>
      </c>
      <c r="L381" s="10" t="s">
        <v>76</v>
      </c>
      <c r="M381" s="3" t="n">
        <f>141</f>
        <v>141.0</v>
      </c>
    </row>
    <row r="382">
      <c r="A382" s="2" t="s">
        <v>162</v>
      </c>
      <c r="B382" s="10" t="s">
        <v>208</v>
      </c>
      <c r="C382" s="10" t="s">
        <v>209</v>
      </c>
      <c r="D382" s="2" t="s">
        <v>35</v>
      </c>
      <c r="E382" s="10" t="s">
        <v>28</v>
      </c>
      <c r="F382" s="10" t="s">
        <v>29</v>
      </c>
      <c r="G382" s="10" t="s">
        <v>30</v>
      </c>
      <c r="H382" s="3" t="n">
        <f>99</f>
        <v>99.0</v>
      </c>
      <c r="I382" s="2" t="s">
        <v>35</v>
      </c>
      <c r="J382" s="10" t="s">
        <v>129</v>
      </c>
      <c r="K382" s="10" t="s">
        <v>130</v>
      </c>
      <c r="L382" s="10" t="s">
        <v>131</v>
      </c>
      <c r="M382" s="3" t="n">
        <f>134</f>
        <v>134.0</v>
      </c>
    </row>
    <row r="383">
      <c r="A383" s="2" t="s">
        <v>162</v>
      </c>
      <c r="B383" s="10" t="s">
        <v>208</v>
      </c>
      <c r="C383" s="10" t="s">
        <v>209</v>
      </c>
      <c r="D383" s="2" t="s">
        <v>39</v>
      </c>
      <c r="E383" s="10" t="s">
        <v>129</v>
      </c>
      <c r="F383" s="10" t="s">
        <v>130</v>
      </c>
      <c r="G383" s="10" t="s">
        <v>131</v>
      </c>
      <c r="H383" s="3" t="n">
        <f>95</f>
        <v>95.0</v>
      </c>
      <c r="I383" s="2" t="s">
        <v>39</v>
      </c>
      <c r="J383" s="10" t="s">
        <v>102</v>
      </c>
      <c r="K383" s="10" t="s">
        <v>103</v>
      </c>
      <c r="L383" s="10" t="s">
        <v>104</v>
      </c>
      <c r="M383" s="3" t="n">
        <f>104</f>
        <v>104.0</v>
      </c>
    </row>
    <row r="384">
      <c r="A384" s="2" t="s">
        <v>162</v>
      </c>
      <c r="B384" s="10" t="s">
        <v>208</v>
      </c>
      <c r="C384" s="10" t="s">
        <v>209</v>
      </c>
      <c r="D384" s="2" t="s">
        <v>46</v>
      </c>
      <c r="E384" s="10" t="s">
        <v>123</v>
      </c>
      <c r="F384" s="10" t="s">
        <v>124</v>
      </c>
      <c r="G384" s="10" t="s">
        <v>125</v>
      </c>
      <c r="H384" s="3" t="n">
        <f>68</f>
        <v>68.0</v>
      </c>
      <c r="I384" s="2" t="s">
        <v>46</v>
      </c>
      <c r="J384" s="10" t="s">
        <v>43</v>
      </c>
      <c r="K384" s="10" t="s">
        <v>44</v>
      </c>
      <c r="L384" s="10" t="s">
        <v>45</v>
      </c>
      <c r="M384" s="3" t="n">
        <f>97</f>
        <v>97.0</v>
      </c>
    </row>
    <row r="385">
      <c r="A385" s="2" t="s">
        <v>162</v>
      </c>
      <c r="B385" s="10" t="s">
        <v>208</v>
      </c>
      <c r="C385" s="10" t="s">
        <v>209</v>
      </c>
      <c r="D385" s="2" t="s">
        <v>53</v>
      </c>
      <c r="E385" s="10" t="s">
        <v>43</v>
      </c>
      <c r="F385" s="10" t="s">
        <v>44</v>
      </c>
      <c r="G385" s="10" t="s">
        <v>45</v>
      </c>
      <c r="H385" s="3" t="n">
        <f>43</f>
        <v>43.0</v>
      </c>
      <c r="I385" s="2" t="s">
        <v>53</v>
      </c>
      <c r="J385" s="10" t="s">
        <v>25</v>
      </c>
      <c r="K385" s="10" t="s">
        <v>26</v>
      </c>
      <c r="L385" s="10" t="s">
        <v>27</v>
      </c>
      <c r="M385" s="3" t="n">
        <f>69</f>
        <v>69.0</v>
      </c>
    </row>
    <row r="386">
      <c r="A386" s="2" t="s">
        <v>162</v>
      </c>
      <c r="B386" s="10" t="s">
        <v>208</v>
      </c>
      <c r="C386" s="10" t="s">
        <v>209</v>
      </c>
      <c r="D386" s="2" t="s">
        <v>54</v>
      </c>
      <c r="E386" s="10" t="s">
        <v>81</v>
      </c>
      <c r="F386" s="10" t="s">
        <v>82</v>
      </c>
      <c r="G386" s="10" t="s">
        <v>83</v>
      </c>
      <c r="H386" s="3" t="n">
        <f>36</f>
        <v>36.0</v>
      </c>
      <c r="I386" s="2" t="s">
        <v>54</v>
      </c>
      <c r="J386" s="10" t="s">
        <v>81</v>
      </c>
      <c r="K386" s="10" t="s">
        <v>82</v>
      </c>
      <c r="L386" s="10" t="s">
        <v>83</v>
      </c>
      <c r="M386" s="3" t="n">
        <f>47</f>
        <v>47.0</v>
      </c>
    </row>
    <row r="387">
      <c r="A387" s="2" t="s">
        <v>162</v>
      </c>
      <c r="B387" s="10" t="s">
        <v>208</v>
      </c>
      <c r="C387" s="10" t="s">
        <v>209</v>
      </c>
      <c r="D387" s="2" t="s">
        <v>55</v>
      </c>
      <c r="E387" s="10" t="s">
        <v>77</v>
      </c>
      <c r="F387" s="10" t="s">
        <v>78</v>
      </c>
      <c r="G387" s="10" t="s">
        <v>79</v>
      </c>
      <c r="H387" s="3" t="n">
        <f>26</f>
        <v>26.0</v>
      </c>
      <c r="I387" s="2" t="s">
        <v>55</v>
      </c>
      <c r="J387" s="10" t="s">
        <v>138</v>
      </c>
      <c r="K387" s="10" t="s">
        <v>139</v>
      </c>
      <c r="L387" s="10" t="s">
        <v>140</v>
      </c>
      <c r="M387" s="3" t="n">
        <f>42</f>
        <v>42.0</v>
      </c>
    </row>
    <row r="388">
      <c r="A388" s="2" t="s">
        <v>162</v>
      </c>
      <c r="B388" s="10" t="s">
        <v>208</v>
      </c>
      <c r="C388" s="10" t="s">
        <v>209</v>
      </c>
      <c r="D388" s="2" t="s">
        <v>55</v>
      </c>
      <c r="E388" s="10" t="s">
        <v>120</v>
      </c>
      <c r="F388" s="10" t="s">
        <v>121</v>
      </c>
      <c r="G388" s="10" t="s">
        <v>122</v>
      </c>
      <c r="H388" s="3" t="n">
        <f>26</f>
        <v>26.0</v>
      </c>
      <c r="I388" s="2" t="s">
        <v>62</v>
      </c>
      <c r="J388" s="10" t="s">
        <v>77</v>
      </c>
      <c r="K388" s="10" t="s">
        <v>78</v>
      </c>
      <c r="L388" s="10" t="s">
        <v>79</v>
      </c>
      <c r="M388" s="3" t="n">
        <f>39</f>
        <v>39.0</v>
      </c>
    </row>
    <row r="389">
      <c r="A389" s="2" t="s">
        <v>162</v>
      </c>
      <c r="B389" s="10" t="s">
        <v>208</v>
      </c>
      <c r="C389" s="10" t="s">
        <v>209</v>
      </c>
      <c r="D389" s="2" t="s">
        <v>66</v>
      </c>
      <c r="E389" s="10" t="s">
        <v>138</v>
      </c>
      <c r="F389" s="10" t="s">
        <v>139</v>
      </c>
      <c r="G389" s="10" t="s">
        <v>140</v>
      </c>
      <c r="H389" s="3" t="n">
        <f>14</f>
        <v>14.0</v>
      </c>
      <c r="I389" s="2" t="s">
        <v>66</v>
      </c>
      <c r="J389" s="10" t="s">
        <v>21</v>
      </c>
      <c r="K389" s="10" t="s">
        <v>22</v>
      </c>
      <c r="L389" s="10" t="s">
        <v>23</v>
      </c>
      <c r="M389" s="3" t="n">
        <f>21</f>
        <v>21.0</v>
      </c>
    </row>
    <row r="390">
      <c r="A390" s="2" t="s">
        <v>162</v>
      </c>
      <c r="B390" s="10" t="s">
        <v>208</v>
      </c>
      <c r="C390" s="10" t="s">
        <v>209</v>
      </c>
      <c r="D390" s="2" t="s">
        <v>73</v>
      </c>
      <c r="E390" s="10" t="s">
        <v>36</v>
      </c>
      <c r="F390" s="10" t="s">
        <v>37</v>
      </c>
      <c r="G390" s="10" t="s">
        <v>38</v>
      </c>
      <c r="H390" s="3" t="n">
        <f>4</f>
        <v>4.0</v>
      </c>
      <c r="I390" s="2" t="s">
        <v>73</v>
      </c>
      <c r="J390" s="10" t="s">
        <v>36</v>
      </c>
      <c r="K390" s="10" t="s">
        <v>37</v>
      </c>
      <c r="L390" s="10" t="s">
        <v>38</v>
      </c>
      <c r="M390" s="3" t="n">
        <f>20</f>
        <v>20.0</v>
      </c>
    </row>
    <row r="391">
      <c r="A391" s="2" t="s">
        <v>162</v>
      </c>
      <c r="B391" s="10" t="s">
        <v>208</v>
      </c>
      <c r="C391" s="10" t="s">
        <v>209</v>
      </c>
      <c r="D391" s="2" t="s">
        <v>80</v>
      </c>
      <c r="E391" s="10" t="s">
        <v>135</v>
      </c>
      <c r="F391" s="10" t="s">
        <v>136</v>
      </c>
      <c r="G391" s="10" t="s">
        <v>137</v>
      </c>
      <c r="H391" s="3" t="n">
        <f>2</f>
        <v>2.0</v>
      </c>
      <c r="I391" s="2" t="s">
        <v>80</v>
      </c>
      <c r="J391" s="10" t="s">
        <v>120</v>
      </c>
      <c r="K391" s="10" t="s">
        <v>121</v>
      </c>
      <c r="L391" s="10" t="s">
        <v>122</v>
      </c>
      <c r="M391" s="3" t="n">
        <f>13</f>
        <v>13.0</v>
      </c>
    </row>
    <row r="392">
      <c r="A392" s="2" t="s">
        <v>162</v>
      </c>
      <c r="B392" s="10" t="s">
        <v>208</v>
      </c>
      <c r="C392" s="10" t="s">
        <v>209</v>
      </c>
      <c r="D392" s="2" t="s">
        <v>80</v>
      </c>
      <c r="E392" s="10" t="s">
        <v>117</v>
      </c>
      <c r="F392" s="10" t="s">
        <v>118</v>
      </c>
      <c r="G392" s="10" t="s">
        <v>119</v>
      </c>
      <c r="H392" s="3" t="n">
        <f>2</f>
        <v>2.0</v>
      </c>
      <c r="I392" s="2" t="s">
        <v>84</v>
      </c>
      <c r="J392" s="10" t="s">
        <v>32</v>
      </c>
      <c r="K392" s="10" t="s">
        <v>33</v>
      </c>
      <c r="L392" s="10" t="s">
        <v>34</v>
      </c>
      <c r="M392" s="3" t="n">
        <f>6</f>
        <v>6.0</v>
      </c>
    </row>
    <row r="393">
      <c r="A393" s="2" t="s">
        <v>162</v>
      </c>
      <c r="B393" s="10" t="s">
        <v>208</v>
      </c>
      <c r="C393" s="10" t="s">
        <v>209</v>
      </c>
      <c r="D393" s="2" t="s">
        <v>80</v>
      </c>
      <c r="E393" s="10" t="s">
        <v>107</v>
      </c>
      <c r="F393" s="10" t="s">
        <v>108</v>
      </c>
      <c r="G393" s="10" t="s">
        <v>109</v>
      </c>
      <c r="H393" s="3" t="n">
        <f>2</f>
        <v>2.0</v>
      </c>
      <c r="I393" s="2" t="s">
        <v>88</v>
      </c>
      <c r="J393" s="10" t="s">
        <v>205</v>
      </c>
      <c r="K393" s="10" t="s">
        <v>206</v>
      </c>
      <c r="L393" s="10" t="s">
        <v>207</v>
      </c>
      <c r="M393" s="3" t="n">
        <f>4</f>
        <v>4.0</v>
      </c>
    </row>
    <row r="394">
      <c r="A394" s="2" t="s">
        <v>162</v>
      </c>
      <c r="B394" s="10" t="s">
        <v>208</v>
      </c>
      <c r="C394" s="10" t="s">
        <v>209</v>
      </c>
      <c r="D394" s="2" t="s">
        <v>80</v>
      </c>
      <c r="E394" s="10" t="s">
        <v>63</v>
      </c>
      <c r="F394" s="10" t="s">
        <v>64</v>
      </c>
      <c r="G394" s="10" t="s">
        <v>65</v>
      </c>
      <c r="H394" s="3" t="n">
        <f>2</f>
        <v>2.0</v>
      </c>
      <c r="I394" s="2" t="s">
        <v>89</v>
      </c>
      <c r="J394" s="10" t="s">
        <v>107</v>
      </c>
      <c r="K394" s="10" t="s">
        <v>108</v>
      </c>
      <c r="L394" s="10" t="s">
        <v>109</v>
      </c>
      <c r="M394" s="3" t="n">
        <f>3</f>
        <v>3.0</v>
      </c>
    </row>
    <row r="395">
      <c r="A395" s="2" t="s">
        <v>162</v>
      </c>
      <c r="B395" s="10" t="s">
        <v>208</v>
      </c>
      <c r="C395" s="10" t="s">
        <v>209</v>
      </c>
      <c r="D395" s="2" t="s">
        <v>93</v>
      </c>
      <c r="E395" s="10" t="s">
        <v>210</v>
      </c>
      <c r="F395" s="10" t="s">
        <v>211</v>
      </c>
      <c r="G395" s="10" t="s">
        <v>212</v>
      </c>
      <c r="H395" s="3" t="n">
        <f>1</f>
        <v>1.0</v>
      </c>
      <c r="I395" s="2" t="s">
        <v>93</v>
      </c>
      <c r="J395" s="10" t="s">
        <v>114</v>
      </c>
      <c r="K395" s="10" t="s">
        <v>115</v>
      </c>
      <c r="L395" s="10" t="s">
        <v>116</v>
      </c>
      <c r="M395" s="3" t="n">
        <f>2</f>
        <v>2.0</v>
      </c>
    </row>
    <row r="396">
      <c r="A396" s="2" t="s">
        <v>162</v>
      </c>
      <c r="B396" s="10" t="s">
        <v>208</v>
      </c>
      <c r="C396" s="10" t="s">
        <v>209</v>
      </c>
      <c r="D396" s="2" t="s">
        <v>93</v>
      </c>
      <c r="E396" s="10" t="s">
        <v>175</v>
      </c>
      <c r="F396" s="10" t="s">
        <v>176</v>
      </c>
      <c r="G396" s="10" t="s">
        <v>177</v>
      </c>
      <c r="H396" s="3" t="n">
        <f>1</f>
        <v>1.0</v>
      </c>
      <c r="I396" s="2" t="s">
        <v>93</v>
      </c>
      <c r="J396" s="10" t="s">
        <v>117</v>
      </c>
      <c r="K396" s="10" t="s">
        <v>118</v>
      </c>
      <c r="L396" s="10" t="s">
        <v>119</v>
      </c>
      <c r="M396" s="3" t="n">
        <f>2</f>
        <v>2.0</v>
      </c>
    </row>
    <row r="397">
      <c r="A397" s="2" t="s">
        <v>162</v>
      </c>
      <c r="B397" s="10" t="s">
        <v>208</v>
      </c>
      <c r="C397" s="10" t="s">
        <v>209</v>
      </c>
      <c r="D397" s="2" t="s">
        <v>93</v>
      </c>
      <c r="E397" s="10" t="s">
        <v>132</v>
      </c>
      <c r="F397" s="10" t="s">
        <v>133</v>
      </c>
      <c r="G397" s="10" t="s">
        <v>134</v>
      </c>
      <c r="H397" s="3" t="n">
        <f>1</f>
        <v>1.0</v>
      </c>
      <c r="I397" s="2" t="s">
        <v>93</v>
      </c>
      <c r="J397" s="10" t="s">
        <v>165</v>
      </c>
      <c r="K397" s="10" t="s">
        <v>166</v>
      </c>
      <c r="L397" s="10" t="s">
        <v>167</v>
      </c>
      <c r="M397" s="3" t="n">
        <f>2</f>
        <v>2.0</v>
      </c>
    </row>
    <row r="398">
      <c r="A398" s="2" t="s">
        <v>162</v>
      </c>
      <c r="B398" s="10" t="s">
        <v>208</v>
      </c>
      <c r="C398" s="10" t="s">
        <v>209</v>
      </c>
      <c r="D398" s="2" t="s">
        <v>113</v>
      </c>
      <c r="E398" s="10" t="s">
        <v>113</v>
      </c>
      <c r="F398" s="10" t="s">
        <v>113</v>
      </c>
      <c r="G398" s="10" t="s">
        <v>113</v>
      </c>
      <c r="H398" s="3" t="str">
        <f>"－"</f>
        <v>－</v>
      </c>
      <c r="I398" s="2" t="s">
        <v>93</v>
      </c>
      <c r="J398" s="10" t="s">
        <v>132</v>
      </c>
      <c r="K398" s="10" t="s">
        <v>133</v>
      </c>
      <c r="L398" s="10" t="s">
        <v>134</v>
      </c>
      <c r="M398" s="3" t="n">
        <f>2</f>
        <v>2.0</v>
      </c>
    </row>
    <row r="399">
      <c r="A399" s="2" t="s">
        <v>162</v>
      </c>
      <c r="B399" s="10" t="s">
        <v>213</v>
      </c>
      <c r="C399" s="10" t="s">
        <v>214</v>
      </c>
      <c r="D399" s="2" t="s">
        <v>16</v>
      </c>
      <c r="E399" s="10" t="s">
        <v>123</v>
      </c>
      <c r="F399" s="10" t="s">
        <v>124</v>
      </c>
      <c r="G399" s="10" t="s">
        <v>125</v>
      </c>
      <c r="H399" s="3" t="n">
        <f>130</f>
        <v>130.0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206</f>
        <v>206.0</v>
      </c>
    </row>
    <row r="400">
      <c r="A400" s="2" t="s">
        <v>162</v>
      </c>
      <c r="B400" s="10" t="s">
        <v>213</v>
      </c>
      <c r="C400" s="10" t="s">
        <v>214</v>
      </c>
      <c r="D400" s="2" t="s">
        <v>20</v>
      </c>
      <c r="E400" s="10" t="s">
        <v>17</v>
      </c>
      <c r="F400" s="10" t="s">
        <v>18</v>
      </c>
      <c r="G400" s="10" t="s">
        <v>19</v>
      </c>
      <c r="H400" s="3" t="n">
        <f>119</f>
        <v>119.0</v>
      </c>
      <c r="I400" s="2" t="s">
        <v>20</v>
      </c>
      <c r="J400" s="10" t="s">
        <v>21</v>
      </c>
      <c r="K400" s="10" t="s">
        <v>22</v>
      </c>
      <c r="L400" s="10" t="s">
        <v>23</v>
      </c>
      <c r="M400" s="3" t="n">
        <f>30</f>
        <v>30.0</v>
      </c>
    </row>
    <row r="401">
      <c r="A401" s="2" t="s">
        <v>162</v>
      </c>
      <c r="B401" s="10" t="s">
        <v>213</v>
      </c>
      <c r="C401" s="10" t="s">
        <v>214</v>
      </c>
      <c r="D401" s="2" t="s">
        <v>24</v>
      </c>
      <c r="E401" s="10" t="s">
        <v>102</v>
      </c>
      <c r="F401" s="10" t="s">
        <v>103</v>
      </c>
      <c r="G401" s="10" t="s">
        <v>104</v>
      </c>
      <c r="H401" s="3" t="n">
        <f>19</f>
        <v>19.0</v>
      </c>
      <c r="I401" s="2" t="s">
        <v>24</v>
      </c>
      <c r="J401" s="10" t="s">
        <v>25</v>
      </c>
      <c r="K401" s="10" t="s">
        <v>26</v>
      </c>
      <c r="L401" s="10" t="s">
        <v>27</v>
      </c>
      <c r="M401" s="3" t="n">
        <f>12</f>
        <v>12.0</v>
      </c>
    </row>
    <row r="402">
      <c r="A402" s="2" t="s">
        <v>162</v>
      </c>
      <c r="B402" s="10" t="s">
        <v>213</v>
      </c>
      <c r="C402" s="10" t="s">
        <v>214</v>
      </c>
      <c r="D402" s="2" t="s">
        <v>31</v>
      </c>
      <c r="E402" s="10" t="s">
        <v>28</v>
      </c>
      <c r="F402" s="10" t="s">
        <v>29</v>
      </c>
      <c r="G402" s="10" t="s">
        <v>30</v>
      </c>
      <c r="H402" s="3" t="n">
        <f>9</f>
        <v>9.0</v>
      </c>
      <c r="I402" s="2" t="s">
        <v>31</v>
      </c>
      <c r="J402" s="10" t="s">
        <v>81</v>
      </c>
      <c r="K402" s="10" t="s">
        <v>82</v>
      </c>
      <c r="L402" s="10" t="s">
        <v>83</v>
      </c>
      <c r="M402" s="3" t="n">
        <f>11</f>
        <v>11.0</v>
      </c>
    </row>
    <row r="403">
      <c r="A403" s="2" t="s">
        <v>162</v>
      </c>
      <c r="B403" s="10" t="s">
        <v>213</v>
      </c>
      <c r="C403" s="10" t="s">
        <v>214</v>
      </c>
      <c r="D403" s="2" t="s">
        <v>35</v>
      </c>
      <c r="E403" s="10" t="s">
        <v>120</v>
      </c>
      <c r="F403" s="10" t="s">
        <v>121</v>
      </c>
      <c r="G403" s="10" t="s">
        <v>122</v>
      </c>
      <c r="H403" s="3" t="n">
        <f>4</f>
        <v>4.0</v>
      </c>
      <c r="I403" s="2" t="s">
        <v>35</v>
      </c>
      <c r="J403" s="10" t="s">
        <v>28</v>
      </c>
      <c r="K403" s="10" t="s">
        <v>29</v>
      </c>
      <c r="L403" s="10" t="s">
        <v>30</v>
      </c>
      <c r="M403" s="3" t="n">
        <f>10</f>
        <v>10.0</v>
      </c>
    </row>
    <row r="404">
      <c r="A404" s="2" t="s">
        <v>162</v>
      </c>
      <c r="B404" s="10" t="s">
        <v>213</v>
      </c>
      <c r="C404" s="10" t="s">
        <v>214</v>
      </c>
      <c r="D404" s="2" t="s">
        <v>35</v>
      </c>
      <c r="E404" s="10" t="s">
        <v>21</v>
      </c>
      <c r="F404" s="10" t="s">
        <v>22</v>
      </c>
      <c r="G404" s="10" t="s">
        <v>23</v>
      </c>
      <c r="H404" s="3" t="n">
        <f>4</f>
        <v>4.0</v>
      </c>
      <c r="I404" s="2" t="s">
        <v>39</v>
      </c>
      <c r="J404" s="10" t="s">
        <v>102</v>
      </c>
      <c r="K404" s="10" t="s">
        <v>103</v>
      </c>
      <c r="L404" s="10" t="s">
        <v>104</v>
      </c>
      <c r="M404" s="3" t="n">
        <f>6</f>
        <v>6.0</v>
      </c>
    </row>
    <row r="405">
      <c r="A405" s="2" t="s">
        <v>162</v>
      </c>
      <c r="B405" s="10" t="s">
        <v>213</v>
      </c>
      <c r="C405" s="10" t="s">
        <v>214</v>
      </c>
      <c r="D405" s="2" t="s">
        <v>46</v>
      </c>
      <c r="E405" s="10" t="s">
        <v>81</v>
      </c>
      <c r="F405" s="10" t="s">
        <v>82</v>
      </c>
      <c r="G405" s="10" t="s">
        <v>83</v>
      </c>
      <c r="H405" s="3" t="n">
        <f>3</f>
        <v>3.0</v>
      </c>
      <c r="I405" s="2" t="s">
        <v>46</v>
      </c>
      <c r="J405" s="10" t="s">
        <v>36</v>
      </c>
      <c r="K405" s="10" t="s">
        <v>37</v>
      </c>
      <c r="L405" s="10" t="s">
        <v>38</v>
      </c>
      <c r="M405" s="3" t="n">
        <f>5</f>
        <v>5.0</v>
      </c>
    </row>
    <row r="406">
      <c r="A406" s="2" t="s">
        <v>162</v>
      </c>
      <c r="B406" s="10" t="s">
        <v>213</v>
      </c>
      <c r="C406" s="10" t="s">
        <v>214</v>
      </c>
      <c r="D406" s="2" t="s">
        <v>53</v>
      </c>
      <c r="E406" s="10" t="s">
        <v>77</v>
      </c>
      <c r="F406" s="10" t="s">
        <v>78</v>
      </c>
      <c r="G406" s="10" t="s">
        <v>79</v>
      </c>
      <c r="H406" s="3" t="n">
        <f>2</f>
        <v>2.0</v>
      </c>
      <c r="I406" s="2" t="s">
        <v>53</v>
      </c>
      <c r="J406" s="10" t="s">
        <v>120</v>
      </c>
      <c r="K406" s="10" t="s">
        <v>121</v>
      </c>
      <c r="L406" s="10" t="s">
        <v>122</v>
      </c>
      <c r="M406" s="3" t="n">
        <f>4</f>
        <v>4.0</v>
      </c>
    </row>
    <row r="407">
      <c r="A407" s="2" t="s">
        <v>162</v>
      </c>
      <c r="B407" s="10" t="s">
        <v>213</v>
      </c>
      <c r="C407" s="10" t="s">
        <v>214</v>
      </c>
      <c r="D407" s="2" t="s">
        <v>53</v>
      </c>
      <c r="E407" s="10" t="s">
        <v>138</v>
      </c>
      <c r="F407" s="10" t="s">
        <v>139</v>
      </c>
      <c r="G407" s="10" t="s">
        <v>140</v>
      </c>
      <c r="H407" s="3" t="n">
        <f>2</f>
        <v>2.0</v>
      </c>
      <c r="I407" s="2" t="s">
        <v>53</v>
      </c>
      <c r="J407" s="10" t="s">
        <v>43</v>
      </c>
      <c r="K407" s="10" t="s">
        <v>44</v>
      </c>
      <c r="L407" s="10" t="s">
        <v>45</v>
      </c>
      <c r="M407" s="3" t="n">
        <f>4</f>
        <v>4.0</v>
      </c>
    </row>
    <row r="408">
      <c r="A408" s="2" t="s">
        <v>162</v>
      </c>
      <c r="B408" s="10" t="s">
        <v>213</v>
      </c>
      <c r="C408" s="10" t="s">
        <v>214</v>
      </c>
      <c r="D408" s="2" t="s">
        <v>55</v>
      </c>
      <c r="E408" s="10" t="s">
        <v>172</v>
      </c>
      <c r="F408" s="10" t="s">
        <v>173</v>
      </c>
      <c r="G408" s="10" t="s">
        <v>174</v>
      </c>
      <c r="H408" s="3" t="n">
        <f>1</f>
        <v>1.0</v>
      </c>
      <c r="I408" s="2" t="s">
        <v>55</v>
      </c>
      <c r="J408" s="10" t="s">
        <v>77</v>
      </c>
      <c r="K408" s="10" t="s">
        <v>78</v>
      </c>
      <c r="L408" s="10" t="s">
        <v>79</v>
      </c>
      <c r="M408" s="3" t="n">
        <f>3</f>
        <v>3.0</v>
      </c>
    </row>
    <row r="409">
      <c r="A409" s="2" t="s">
        <v>162</v>
      </c>
      <c r="B409" s="10" t="s">
        <v>213</v>
      </c>
      <c r="C409" s="10" t="s">
        <v>214</v>
      </c>
      <c r="D409" s="2" t="s">
        <v>55</v>
      </c>
      <c r="E409" s="10" t="s">
        <v>114</v>
      </c>
      <c r="F409" s="10" t="s">
        <v>115</v>
      </c>
      <c r="G409" s="10" t="s">
        <v>116</v>
      </c>
      <c r="H409" s="3" t="n">
        <f>1</f>
        <v>1.0</v>
      </c>
      <c r="I409" s="2" t="s">
        <v>62</v>
      </c>
      <c r="J409" s="10" t="s">
        <v>138</v>
      </c>
      <c r="K409" s="10" t="s">
        <v>139</v>
      </c>
      <c r="L409" s="10" t="s">
        <v>140</v>
      </c>
      <c r="M409" s="3" t="n">
        <f>2</f>
        <v>2.0</v>
      </c>
    </row>
    <row r="410">
      <c r="A410" s="2" t="s">
        <v>162</v>
      </c>
      <c r="B410" s="10" t="s">
        <v>213</v>
      </c>
      <c r="C410" s="10" t="s">
        <v>214</v>
      </c>
      <c r="D410" s="2" t="s">
        <v>55</v>
      </c>
      <c r="E410" s="10" t="s">
        <v>43</v>
      </c>
      <c r="F410" s="10" t="s">
        <v>44</v>
      </c>
      <c r="G410" s="10" t="s">
        <v>45</v>
      </c>
      <c r="H410" s="3" t="n">
        <f>1</f>
        <v>1.0</v>
      </c>
      <c r="I410" s="2" t="s">
        <v>66</v>
      </c>
      <c r="J410" s="10" t="s">
        <v>114</v>
      </c>
      <c r="K410" s="10" t="s">
        <v>115</v>
      </c>
      <c r="L410" s="10" t="s">
        <v>116</v>
      </c>
      <c r="M410" s="3" t="n">
        <f>1</f>
        <v>1.0</v>
      </c>
    </row>
    <row r="411">
      <c r="A411" s="2" t="s">
        <v>162</v>
      </c>
      <c r="B411" s="10" t="s">
        <v>213</v>
      </c>
      <c r="C411" s="10" t="s">
        <v>214</v>
      </c>
      <c r="D411" s="2" t="s">
        <v>55</v>
      </c>
      <c r="E411" s="10" t="s">
        <v>36</v>
      </c>
      <c r="F411" s="10" t="s">
        <v>37</v>
      </c>
      <c r="G411" s="10" t="s">
        <v>38</v>
      </c>
      <c r="H411" s="3" t="n">
        <f>1</f>
        <v>1.0</v>
      </c>
      <c r="I411" s="2" t="s">
        <v>66</v>
      </c>
      <c r="J411" s="10" t="s">
        <v>74</v>
      </c>
      <c r="K411" s="10" t="s">
        <v>75</v>
      </c>
      <c r="L411" s="10" t="s">
        <v>76</v>
      </c>
      <c r="M411" s="3" t="n">
        <f>1</f>
        <v>1.0</v>
      </c>
    </row>
    <row r="412">
      <c r="A412" s="2" t="s">
        <v>162</v>
      </c>
      <c r="B412" s="10" t="s">
        <v>213</v>
      </c>
      <c r="C412" s="10" t="s">
        <v>214</v>
      </c>
      <c r="D412" s="2" t="s">
        <v>113</v>
      </c>
      <c r="E412" s="10" t="s">
        <v>113</v>
      </c>
      <c r="F412" s="10" t="s">
        <v>113</v>
      </c>
      <c r="G412" s="10" t="s">
        <v>113</v>
      </c>
      <c r="H412" s="3" t="str">
        <f>"－"</f>
        <v>－</v>
      </c>
      <c r="I412" s="2" t="s">
        <v>66</v>
      </c>
      <c r="J412" s="10" t="s">
        <v>107</v>
      </c>
      <c r="K412" s="10" t="s">
        <v>108</v>
      </c>
      <c r="L412" s="10" t="s">
        <v>109</v>
      </c>
      <c r="M412" s="3" t="n">
        <f>1</f>
        <v>1.0</v>
      </c>
    </row>
    <row r="413">
      <c r="A413" s="2" t="s">
        <v>162</v>
      </c>
      <c r="B413" s="10" t="s">
        <v>215</v>
      </c>
      <c r="C413" s="10" t="s">
        <v>216</v>
      </c>
      <c r="D413" s="2" t="s">
        <v>16</v>
      </c>
      <c r="E413" s="10" t="s">
        <v>17</v>
      </c>
      <c r="F413" s="10" t="s">
        <v>18</v>
      </c>
      <c r="G413" s="10" t="s">
        <v>19</v>
      </c>
      <c r="H413" s="3" t="n">
        <f>129</f>
        <v>129.0</v>
      </c>
      <c r="I413" s="2" t="s">
        <v>16</v>
      </c>
      <c r="J413" s="10" t="s">
        <v>17</v>
      </c>
      <c r="K413" s="10" t="s">
        <v>18</v>
      </c>
      <c r="L413" s="10" t="s">
        <v>19</v>
      </c>
      <c r="M413" s="3" t="n">
        <f>148</f>
        <v>148.0</v>
      </c>
    </row>
    <row r="414">
      <c r="A414" s="2" t="s">
        <v>162</v>
      </c>
      <c r="B414" s="10" t="s">
        <v>215</v>
      </c>
      <c r="C414" s="10" t="s">
        <v>216</v>
      </c>
      <c r="D414" s="2" t="s">
        <v>20</v>
      </c>
      <c r="E414" s="10" t="s">
        <v>102</v>
      </c>
      <c r="F414" s="10" t="s">
        <v>103</v>
      </c>
      <c r="G414" s="10" t="s">
        <v>104</v>
      </c>
      <c r="H414" s="3" t="n">
        <f>50</f>
        <v>50.0</v>
      </c>
      <c r="I414" s="2" t="s">
        <v>20</v>
      </c>
      <c r="J414" s="10" t="s">
        <v>28</v>
      </c>
      <c r="K414" s="10" t="s">
        <v>29</v>
      </c>
      <c r="L414" s="10" t="s">
        <v>30</v>
      </c>
      <c r="M414" s="3" t="n">
        <f>32</f>
        <v>32.0</v>
      </c>
    </row>
    <row r="415">
      <c r="A415" s="2" t="s">
        <v>162</v>
      </c>
      <c r="B415" s="10" t="s">
        <v>215</v>
      </c>
      <c r="C415" s="10" t="s">
        <v>216</v>
      </c>
      <c r="D415" s="2" t="s">
        <v>24</v>
      </c>
      <c r="E415" s="10" t="s">
        <v>21</v>
      </c>
      <c r="F415" s="10" t="s">
        <v>22</v>
      </c>
      <c r="G415" s="10" t="s">
        <v>23</v>
      </c>
      <c r="H415" s="3" t="n">
        <f>46</f>
        <v>46.0</v>
      </c>
      <c r="I415" s="2" t="s">
        <v>24</v>
      </c>
      <c r="J415" s="10" t="s">
        <v>102</v>
      </c>
      <c r="K415" s="10" t="s">
        <v>103</v>
      </c>
      <c r="L415" s="10" t="s">
        <v>104</v>
      </c>
      <c r="M415" s="3" t="n">
        <f>27</f>
        <v>27.0</v>
      </c>
    </row>
    <row r="416">
      <c r="A416" s="2" t="s">
        <v>162</v>
      </c>
      <c r="B416" s="10" t="s">
        <v>215</v>
      </c>
      <c r="C416" s="10" t="s">
        <v>216</v>
      </c>
      <c r="D416" s="2" t="s">
        <v>31</v>
      </c>
      <c r="E416" s="10" t="s">
        <v>28</v>
      </c>
      <c r="F416" s="10" t="s">
        <v>29</v>
      </c>
      <c r="G416" s="10" t="s">
        <v>30</v>
      </c>
      <c r="H416" s="3" t="n">
        <f>26</f>
        <v>26.0</v>
      </c>
      <c r="I416" s="2" t="s">
        <v>31</v>
      </c>
      <c r="J416" s="10" t="s">
        <v>21</v>
      </c>
      <c r="K416" s="10" t="s">
        <v>22</v>
      </c>
      <c r="L416" s="10" t="s">
        <v>23</v>
      </c>
      <c r="M416" s="3" t="n">
        <f>24</f>
        <v>24.0</v>
      </c>
    </row>
    <row r="417">
      <c r="A417" s="2" t="s">
        <v>162</v>
      </c>
      <c r="B417" s="10" t="s">
        <v>215</v>
      </c>
      <c r="C417" s="10" t="s">
        <v>216</v>
      </c>
      <c r="D417" s="2" t="s">
        <v>35</v>
      </c>
      <c r="E417" s="10" t="s">
        <v>43</v>
      </c>
      <c r="F417" s="10" t="s">
        <v>44</v>
      </c>
      <c r="G417" s="10" t="s">
        <v>45</v>
      </c>
      <c r="H417" s="3" t="n">
        <f>22</f>
        <v>22.0</v>
      </c>
      <c r="I417" s="2" t="s">
        <v>35</v>
      </c>
      <c r="J417" s="10" t="s">
        <v>120</v>
      </c>
      <c r="K417" s="10" t="s">
        <v>121</v>
      </c>
      <c r="L417" s="10" t="s">
        <v>122</v>
      </c>
      <c r="M417" s="3" t="n">
        <f>22</f>
        <v>22.0</v>
      </c>
    </row>
    <row r="418">
      <c r="A418" s="2" t="s">
        <v>162</v>
      </c>
      <c r="B418" s="10" t="s">
        <v>215</v>
      </c>
      <c r="C418" s="10" t="s">
        <v>216</v>
      </c>
      <c r="D418" s="2" t="s">
        <v>39</v>
      </c>
      <c r="E418" s="10" t="s">
        <v>120</v>
      </c>
      <c r="F418" s="10" t="s">
        <v>121</v>
      </c>
      <c r="G418" s="10" t="s">
        <v>122</v>
      </c>
      <c r="H418" s="3" t="n">
        <f>21</f>
        <v>21.0</v>
      </c>
      <c r="I418" s="2" t="s">
        <v>39</v>
      </c>
      <c r="J418" s="10" t="s">
        <v>25</v>
      </c>
      <c r="K418" s="10" t="s">
        <v>26</v>
      </c>
      <c r="L418" s="10" t="s">
        <v>27</v>
      </c>
      <c r="M418" s="3" t="n">
        <f>19</f>
        <v>19.0</v>
      </c>
    </row>
    <row r="419">
      <c r="A419" s="2" t="s">
        <v>162</v>
      </c>
      <c r="B419" s="10" t="s">
        <v>215</v>
      </c>
      <c r="C419" s="10" t="s">
        <v>216</v>
      </c>
      <c r="D419" s="2" t="s">
        <v>46</v>
      </c>
      <c r="E419" s="10" t="s">
        <v>81</v>
      </c>
      <c r="F419" s="10" t="s">
        <v>82</v>
      </c>
      <c r="G419" s="10" t="s">
        <v>83</v>
      </c>
      <c r="H419" s="3" t="n">
        <f>10</f>
        <v>10.0</v>
      </c>
      <c r="I419" s="2" t="s">
        <v>46</v>
      </c>
      <c r="J419" s="10" t="s">
        <v>43</v>
      </c>
      <c r="K419" s="10" t="s">
        <v>44</v>
      </c>
      <c r="L419" s="10" t="s">
        <v>45</v>
      </c>
      <c r="M419" s="3" t="n">
        <f>15</f>
        <v>15.0</v>
      </c>
    </row>
    <row r="420">
      <c r="A420" s="2" t="s">
        <v>162</v>
      </c>
      <c r="B420" s="10" t="s">
        <v>215</v>
      </c>
      <c r="C420" s="10" t="s">
        <v>216</v>
      </c>
      <c r="D420" s="2" t="s">
        <v>53</v>
      </c>
      <c r="E420" s="10" t="s">
        <v>135</v>
      </c>
      <c r="F420" s="10" t="s">
        <v>136</v>
      </c>
      <c r="G420" s="10" t="s">
        <v>137</v>
      </c>
      <c r="H420" s="3" t="n">
        <f>3</f>
        <v>3.0</v>
      </c>
      <c r="I420" s="2" t="s">
        <v>46</v>
      </c>
      <c r="J420" s="10" t="s">
        <v>81</v>
      </c>
      <c r="K420" s="10" t="s">
        <v>82</v>
      </c>
      <c r="L420" s="10" t="s">
        <v>83</v>
      </c>
      <c r="M420" s="3" t="n">
        <f>15</f>
        <v>15.0</v>
      </c>
    </row>
    <row r="421">
      <c r="A421" s="2" t="s">
        <v>162</v>
      </c>
      <c r="B421" s="10" t="s">
        <v>215</v>
      </c>
      <c r="C421" s="10" t="s">
        <v>216</v>
      </c>
      <c r="D421" s="2" t="s">
        <v>53</v>
      </c>
      <c r="E421" s="10" t="s">
        <v>77</v>
      </c>
      <c r="F421" s="10" t="s">
        <v>78</v>
      </c>
      <c r="G421" s="10" t="s">
        <v>79</v>
      </c>
      <c r="H421" s="3" t="n">
        <f>3</f>
        <v>3.0</v>
      </c>
      <c r="I421" s="2" t="s">
        <v>54</v>
      </c>
      <c r="J421" s="10" t="s">
        <v>77</v>
      </c>
      <c r="K421" s="10" t="s">
        <v>78</v>
      </c>
      <c r="L421" s="10" t="s">
        <v>79</v>
      </c>
      <c r="M421" s="3" t="n">
        <f>5</f>
        <v>5.0</v>
      </c>
    </row>
    <row r="422">
      <c r="A422" s="2" t="s">
        <v>162</v>
      </c>
      <c r="B422" s="10" t="s">
        <v>215</v>
      </c>
      <c r="C422" s="10" t="s">
        <v>216</v>
      </c>
      <c r="D422" s="2" t="s">
        <v>53</v>
      </c>
      <c r="E422" s="10" t="s">
        <v>36</v>
      </c>
      <c r="F422" s="10" t="s">
        <v>37</v>
      </c>
      <c r="G422" s="10" t="s">
        <v>38</v>
      </c>
      <c r="H422" s="3" t="n">
        <f>3</f>
        <v>3.0</v>
      </c>
      <c r="I422" s="2" t="s">
        <v>55</v>
      </c>
      <c r="J422" s="10" t="s">
        <v>36</v>
      </c>
      <c r="K422" s="10" t="s">
        <v>37</v>
      </c>
      <c r="L422" s="10" t="s">
        <v>38</v>
      </c>
      <c r="M422" s="3" t="n">
        <f>3</f>
        <v>3.0</v>
      </c>
    </row>
    <row r="423">
      <c r="A423" s="2" t="s">
        <v>162</v>
      </c>
      <c r="B423" s="10" t="s">
        <v>215</v>
      </c>
      <c r="C423" s="10" t="s">
        <v>216</v>
      </c>
      <c r="D423" s="2" t="s">
        <v>62</v>
      </c>
      <c r="E423" s="10" t="s">
        <v>117</v>
      </c>
      <c r="F423" s="10" t="s">
        <v>118</v>
      </c>
      <c r="G423" s="10" t="s">
        <v>119</v>
      </c>
      <c r="H423" s="3" t="n">
        <f>2</f>
        <v>2.0</v>
      </c>
      <c r="I423" s="2" t="s">
        <v>55</v>
      </c>
      <c r="J423" s="10" t="s">
        <v>138</v>
      </c>
      <c r="K423" s="10" t="s">
        <v>139</v>
      </c>
      <c r="L423" s="10" t="s">
        <v>140</v>
      </c>
      <c r="M423" s="3" t="n">
        <f>3</f>
        <v>3.0</v>
      </c>
    </row>
    <row r="424">
      <c r="A424" s="2" t="s">
        <v>162</v>
      </c>
      <c r="B424" s="10" t="s">
        <v>215</v>
      </c>
      <c r="C424" s="10" t="s">
        <v>216</v>
      </c>
      <c r="D424" s="2" t="s">
        <v>62</v>
      </c>
      <c r="E424" s="10" t="s">
        <v>25</v>
      </c>
      <c r="F424" s="10" t="s">
        <v>26</v>
      </c>
      <c r="G424" s="10" t="s">
        <v>27</v>
      </c>
      <c r="H424" s="3" t="n">
        <f>2</f>
        <v>2.0</v>
      </c>
      <c r="I424" s="2" t="s">
        <v>66</v>
      </c>
      <c r="J424" s="10" t="s">
        <v>129</v>
      </c>
      <c r="K424" s="10" t="s">
        <v>130</v>
      </c>
      <c r="L424" s="10" t="s">
        <v>131</v>
      </c>
      <c r="M424" s="3" t="n">
        <f>2</f>
        <v>2.0</v>
      </c>
    </row>
    <row r="425">
      <c r="A425" s="2" t="s">
        <v>162</v>
      </c>
      <c r="B425" s="10" t="s">
        <v>215</v>
      </c>
      <c r="C425" s="10" t="s">
        <v>216</v>
      </c>
      <c r="D425" s="2" t="s">
        <v>73</v>
      </c>
      <c r="E425" s="10" t="s">
        <v>129</v>
      </c>
      <c r="F425" s="10" t="s">
        <v>130</v>
      </c>
      <c r="G425" s="10" t="s">
        <v>131</v>
      </c>
      <c r="H425" s="3" t="n">
        <f>1</f>
        <v>1.0</v>
      </c>
      <c r="I425" s="2" t="s">
        <v>73</v>
      </c>
      <c r="J425" s="10" t="s">
        <v>210</v>
      </c>
      <c r="K425" s="10" t="s">
        <v>211</v>
      </c>
      <c r="L425" s="10" t="s">
        <v>212</v>
      </c>
      <c r="M425" s="3" t="n">
        <f>1</f>
        <v>1.0</v>
      </c>
    </row>
    <row r="426">
      <c r="A426" s="2" t="s">
        <v>162</v>
      </c>
      <c r="B426" s="10" t="s">
        <v>215</v>
      </c>
      <c r="C426" s="10" t="s">
        <v>216</v>
      </c>
      <c r="D426" s="2" t="s">
        <v>73</v>
      </c>
      <c r="E426" s="10" t="s">
        <v>123</v>
      </c>
      <c r="F426" s="10" t="s">
        <v>124</v>
      </c>
      <c r="G426" s="10" t="s">
        <v>125</v>
      </c>
      <c r="H426" s="3" t="n">
        <f>1</f>
        <v>1.0</v>
      </c>
      <c r="I426" s="2" t="s">
        <v>73</v>
      </c>
      <c r="J426" s="10" t="s">
        <v>117</v>
      </c>
      <c r="K426" s="10" t="s">
        <v>118</v>
      </c>
      <c r="L426" s="10" t="s">
        <v>119</v>
      </c>
      <c r="M426" s="3" t="n">
        <f>1</f>
        <v>1.0</v>
      </c>
    </row>
    <row r="427">
      <c r="A427" s="2" t="s">
        <v>162</v>
      </c>
      <c r="B427" s="10" t="s">
        <v>215</v>
      </c>
      <c r="C427" s="10" t="s">
        <v>216</v>
      </c>
      <c r="D427" s="2" t="s">
        <v>113</v>
      </c>
      <c r="E427" s="10" t="s">
        <v>113</v>
      </c>
      <c r="F427" s="10" t="s">
        <v>113</v>
      </c>
      <c r="G427" s="10" t="s">
        <v>113</v>
      </c>
      <c r="H427" s="3" t="str">
        <f>"－"</f>
        <v>－</v>
      </c>
      <c r="I427" s="2" t="s">
        <v>73</v>
      </c>
      <c r="J427" s="10" t="s">
        <v>74</v>
      </c>
      <c r="K427" s="10" t="s">
        <v>75</v>
      </c>
      <c r="L427" s="10" t="s">
        <v>76</v>
      </c>
      <c r="M427" s="3" t="n">
        <f>1</f>
        <v>1.0</v>
      </c>
    </row>
    <row r="428">
      <c r="A428" s="2" t="s">
        <v>162</v>
      </c>
      <c r="B428" s="10" t="s">
        <v>215</v>
      </c>
      <c r="C428" s="10" t="s">
        <v>216</v>
      </c>
      <c r="D428" s="2" t="s">
        <v>113</v>
      </c>
      <c r="E428" s="10" t="s">
        <v>113</v>
      </c>
      <c r="F428" s="10" t="s">
        <v>113</v>
      </c>
      <c r="G428" s="10" t="s">
        <v>113</v>
      </c>
      <c r="H428" s="3" t="str">
        <f>"－"</f>
        <v>－</v>
      </c>
      <c r="I428" s="2" t="s">
        <v>73</v>
      </c>
      <c r="J428" s="10" t="s">
        <v>107</v>
      </c>
      <c r="K428" s="10" t="s">
        <v>108</v>
      </c>
      <c r="L428" s="10" t="s">
        <v>109</v>
      </c>
      <c r="M428" s="3" t="n">
        <f>1</f>
        <v>1.0</v>
      </c>
    </row>
    <row r="429">
      <c r="A429" s="2" t="s">
        <v>162</v>
      </c>
      <c r="B429" s="10" t="s">
        <v>217</v>
      </c>
      <c r="C429" s="10" t="s">
        <v>218</v>
      </c>
      <c r="D429" s="2" t="s">
        <v>16</v>
      </c>
      <c r="E429" s="10" t="s">
        <v>17</v>
      </c>
      <c r="F429" s="10" t="s">
        <v>18</v>
      </c>
      <c r="G429" s="10" t="s">
        <v>19</v>
      </c>
      <c r="H429" s="3" t="n">
        <f>66</f>
        <v>66.0</v>
      </c>
      <c r="I429" s="2" t="s">
        <v>16</v>
      </c>
      <c r="J429" s="10" t="s">
        <v>17</v>
      </c>
      <c r="K429" s="10" t="s">
        <v>18</v>
      </c>
      <c r="L429" s="10" t="s">
        <v>19</v>
      </c>
      <c r="M429" s="3" t="n">
        <f>71</f>
        <v>71.0</v>
      </c>
    </row>
    <row r="430">
      <c r="A430" s="2" t="s">
        <v>162</v>
      </c>
      <c r="B430" s="10" t="s">
        <v>217</v>
      </c>
      <c r="C430" s="10" t="s">
        <v>218</v>
      </c>
      <c r="D430" s="2" t="s">
        <v>20</v>
      </c>
      <c r="E430" s="10" t="s">
        <v>102</v>
      </c>
      <c r="F430" s="10" t="s">
        <v>103</v>
      </c>
      <c r="G430" s="10" t="s">
        <v>104</v>
      </c>
      <c r="H430" s="3" t="n">
        <f>30</f>
        <v>30.0</v>
      </c>
      <c r="I430" s="2" t="s">
        <v>20</v>
      </c>
      <c r="J430" s="10" t="s">
        <v>25</v>
      </c>
      <c r="K430" s="10" t="s">
        <v>26</v>
      </c>
      <c r="L430" s="10" t="s">
        <v>27</v>
      </c>
      <c r="M430" s="3" t="n">
        <f>20</f>
        <v>20.0</v>
      </c>
    </row>
    <row r="431">
      <c r="A431" s="2" t="s">
        <v>162</v>
      </c>
      <c r="B431" s="10" t="s">
        <v>217</v>
      </c>
      <c r="C431" s="10" t="s">
        <v>218</v>
      </c>
      <c r="D431" s="2" t="s">
        <v>24</v>
      </c>
      <c r="E431" s="10" t="s">
        <v>21</v>
      </c>
      <c r="F431" s="10" t="s">
        <v>22</v>
      </c>
      <c r="G431" s="10" t="s">
        <v>23</v>
      </c>
      <c r="H431" s="3" t="n">
        <f>18</f>
        <v>18.0</v>
      </c>
      <c r="I431" s="2" t="s">
        <v>24</v>
      </c>
      <c r="J431" s="10" t="s">
        <v>21</v>
      </c>
      <c r="K431" s="10" t="s">
        <v>22</v>
      </c>
      <c r="L431" s="10" t="s">
        <v>23</v>
      </c>
      <c r="M431" s="3" t="n">
        <f>18</f>
        <v>18.0</v>
      </c>
    </row>
    <row r="432">
      <c r="A432" s="2" t="s">
        <v>162</v>
      </c>
      <c r="B432" s="10" t="s">
        <v>217</v>
      </c>
      <c r="C432" s="10" t="s">
        <v>218</v>
      </c>
      <c r="D432" s="2" t="s">
        <v>31</v>
      </c>
      <c r="E432" s="10" t="s">
        <v>70</v>
      </c>
      <c r="F432" s="10" t="s">
        <v>71</v>
      </c>
      <c r="G432" s="10" t="s">
        <v>72</v>
      </c>
      <c r="H432" s="3" t="n">
        <f>10</f>
        <v>10.0</v>
      </c>
      <c r="I432" s="2" t="s">
        <v>31</v>
      </c>
      <c r="J432" s="10" t="s">
        <v>43</v>
      </c>
      <c r="K432" s="10" t="s">
        <v>44</v>
      </c>
      <c r="L432" s="10" t="s">
        <v>45</v>
      </c>
      <c r="M432" s="3" t="n">
        <f>8</f>
        <v>8.0</v>
      </c>
    </row>
    <row r="433">
      <c r="A433" s="2" t="s">
        <v>162</v>
      </c>
      <c r="B433" s="10" t="s">
        <v>217</v>
      </c>
      <c r="C433" s="10" t="s">
        <v>218</v>
      </c>
      <c r="D433" s="2" t="s">
        <v>35</v>
      </c>
      <c r="E433" s="10" t="s">
        <v>43</v>
      </c>
      <c r="F433" s="10" t="s">
        <v>44</v>
      </c>
      <c r="G433" s="10" t="s">
        <v>45</v>
      </c>
      <c r="H433" s="3" t="n">
        <f>3</f>
        <v>3.0</v>
      </c>
      <c r="I433" s="2" t="s">
        <v>35</v>
      </c>
      <c r="J433" s="10" t="s">
        <v>36</v>
      </c>
      <c r="K433" s="10" t="s">
        <v>37</v>
      </c>
      <c r="L433" s="10" t="s">
        <v>38</v>
      </c>
      <c r="M433" s="3" t="n">
        <f>4</f>
        <v>4.0</v>
      </c>
    </row>
    <row r="434">
      <c r="A434" s="2" t="s">
        <v>162</v>
      </c>
      <c r="B434" s="10" t="s">
        <v>217</v>
      </c>
      <c r="C434" s="10" t="s">
        <v>218</v>
      </c>
      <c r="D434" s="2" t="s">
        <v>39</v>
      </c>
      <c r="E434" s="10" t="s">
        <v>81</v>
      </c>
      <c r="F434" s="10" t="s">
        <v>82</v>
      </c>
      <c r="G434" s="10" t="s">
        <v>83</v>
      </c>
      <c r="H434" s="3" t="n">
        <f>1</f>
        <v>1.0</v>
      </c>
      <c r="I434" s="2" t="s">
        <v>39</v>
      </c>
      <c r="J434" s="10" t="s">
        <v>28</v>
      </c>
      <c r="K434" s="10" t="s">
        <v>29</v>
      </c>
      <c r="L434" s="10" t="s">
        <v>30</v>
      </c>
      <c r="M434" s="3" t="n">
        <f>3</f>
        <v>3.0</v>
      </c>
    </row>
    <row r="435">
      <c r="A435" s="2" t="s">
        <v>162</v>
      </c>
      <c r="B435" s="10" t="s">
        <v>217</v>
      </c>
      <c r="C435" s="10" t="s">
        <v>218</v>
      </c>
      <c r="D435" s="2" t="s">
        <v>39</v>
      </c>
      <c r="E435" s="10" t="s">
        <v>165</v>
      </c>
      <c r="F435" s="10" t="s">
        <v>166</v>
      </c>
      <c r="G435" s="10" t="s">
        <v>167</v>
      </c>
      <c r="H435" s="3" t="n">
        <f>1</f>
        <v>1.0</v>
      </c>
      <c r="I435" s="2" t="s">
        <v>46</v>
      </c>
      <c r="J435" s="10" t="s">
        <v>81</v>
      </c>
      <c r="K435" s="10" t="s">
        <v>82</v>
      </c>
      <c r="L435" s="10" t="s">
        <v>83</v>
      </c>
      <c r="M435" s="3" t="n">
        <f>2</f>
        <v>2.0</v>
      </c>
    </row>
    <row r="436">
      <c r="A436" s="2" t="s">
        <v>162</v>
      </c>
      <c r="B436" s="10" t="s">
        <v>217</v>
      </c>
      <c r="C436" s="10" t="s">
        <v>218</v>
      </c>
      <c r="D436" s="2" t="s">
        <v>113</v>
      </c>
      <c r="E436" s="10" t="s">
        <v>113</v>
      </c>
      <c r="F436" s="10" t="s">
        <v>113</v>
      </c>
      <c r="G436" s="10" t="s">
        <v>113</v>
      </c>
      <c r="H436" s="3" t="str">
        <f>"－"</f>
        <v>－</v>
      </c>
      <c r="I436" s="2" t="s">
        <v>53</v>
      </c>
      <c r="J436" s="10" t="s">
        <v>172</v>
      </c>
      <c r="K436" s="10" t="s">
        <v>173</v>
      </c>
      <c r="L436" s="10" t="s">
        <v>174</v>
      </c>
      <c r="M436" s="3" t="n">
        <f>1</f>
        <v>1.0</v>
      </c>
    </row>
    <row r="437">
      <c r="A437" s="2" t="s">
        <v>162</v>
      </c>
      <c r="B437" s="10" t="s">
        <v>217</v>
      </c>
      <c r="C437" s="10" t="s">
        <v>218</v>
      </c>
      <c r="D437" s="2" t="s">
        <v>113</v>
      </c>
      <c r="E437" s="10" t="s">
        <v>113</v>
      </c>
      <c r="F437" s="10" t="s">
        <v>113</v>
      </c>
      <c r="G437" s="10" t="s">
        <v>113</v>
      </c>
      <c r="H437" s="3" t="str">
        <f>"－"</f>
        <v>－</v>
      </c>
      <c r="I437" s="2" t="s">
        <v>53</v>
      </c>
      <c r="J437" s="10" t="s">
        <v>107</v>
      </c>
      <c r="K437" s="10" t="s">
        <v>108</v>
      </c>
      <c r="L437" s="10" t="s">
        <v>109</v>
      </c>
      <c r="M437" s="3" t="n">
        <f>1</f>
        <v>1.0</v>
      </c>
    </row>
    <row r="438">
      <c r="A438" s="2" t="s">
        <v>162</v>
      </c>
      <c r="B438" s="10" t="s">
        <v>217</v>
      </c>
      <c r="C438" s="10" t="s">
        <v>218</v>
      </c>
      <c r="D438" s="2" t="s">
        <v>113</v>
      </c>
      <c r="E438" s="10" t="s">
        <v>113</v>
      </c>
      <c r="F438" s="10" t="s">
        <v>113</v>
      </c>
      <c r="G438" s="10" t="s">
        <v>113</v>
      </c>
      <c r="H438" s="3" t="str">
        <f>"－"</f>
        <v>－</v>
      </c>
      <c r="I438" s="2" t="s">
        <v>53</v>
      </c>
      <c r="J438" s="10" t="s">
        <v>165</v>
      </c>
      <c r="K438" s="10" t="s">
        <v>166</v>
      </c>
      <c r="L438" s="10" t="s">
        <v>167</v>
      </c>
      <c r="M438" s="3" t="n">
        <f>1</f>
        <v>1.0</v>
      </c>
    </row>
    <row r="439">
      <c r="A439" s="2" t="s">
        <v>162</v>
      </c>
      <c r="B439" s="10" t="s">
        <v>219</v>
      </c>
      <c r="C439" s="10" t="s">
        <v>220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90</f>
        <v>90.0</v>
      </c>
      <c r="I439" s="2" t="s">
        <v>16</v>
      </c>
      <c r="J439" s="10" t="s">
        <v>17</v>
      </c>
      <c r="K439" s="10" t="s">
        <v>18</v>
      </c>
      <c r="L439" s="10" t="s">
        <v>19</v>
      </c>
      <c r="M439" s="3" t="n">
        <f>131</f>
        <v>131.0</v>
      </c>
    </row>
    <row r="440">
      <c r="A440" s="2" t="s">
        <v>162</v>
      </c>
      <c r="B440" s="10" t="s">
        <v>219</v>
      </c>
      <c r="C440" s="10" t="s">
        <v>220</v>
      </c>
      <c r="D440" s="2" t="s">
        <v>20</v>
      </c>
      <c r="E440" s="10" t="s">
        <v>40</v>
      </c>
      <c r="F440" s="10" t="s">
        <v>41</v>
      </c>
      <c r="G440" s="10" t="s">
        <v>42</v>
      </c>
      <c r="H440" s="3" t="n">
        <f>52</f>
        <v>52.0</v>
      </c>
      <c r="I440" s="2" t="s">
        <v>20</v>
      </c>
      <c r="J440" s="10" t="s">
        <v>43</v>
      </c>
      <c r="K440" s="10" t="s">
        <v>44</v>
      </c>
      <c r="L440" s="10" t="s">
        <v>45</v>
      </c>
      <c r="M440" s="3" t="n">
        <f>12</f>
        <v>12.0</v>
      </c>
    </row>
    <row r="441">
      <c r="A441" s="2" t="s">
        <v>162</v>
      </c>
      <c r="B441" s="10" t="s">
        <v>219</v>
      </c>
      <c r="C441" s="10" t="s">
        <v>220</v>
      </c>
      <c r="D441" s="2" t="s">
        <v>24</v>
      </c>
      <c r="E441" s="10" t="s">
        <v>28</v>
      </c>
      <c r="F441" s="10" t="s">
        <v>29</v>
      </c>
      <c r="G441" s="10" t="s">
        <v>30</v>
      </c>
      <c r="H441" s="3" t="n">
        <f>21</f>
        <v>21.0</v>
      </c>
      <c r="I441" s="2" t="s">
        <v>24</v>
      </c>
      <c r="J441" s="10" t="s">
        <v>28</v>
      </c>
      <c r="K441" s="10" t="s">
        <v>29</v>
      </c>
      <c r="L441" s="10" t="s">
        <v>30</v>
      </c>
      <c r="M441" s="3" t="n">
        <f>10</f>
        <v>10.0</v>
      </c>
    </row>
    <row r="442">
      <c r="A442" s="2" t="s">
        <v>162</v>
      </c>
      <c r="B442" s="10" t="s">
        <v>219</v>
      </c>
      <c r="C442" s="10" t="s">
        <v>220</v>
      </c>
      <c r="D442" s="2" t="s">
        <v>31</v>
      </c>
      <c r="E442" s="10" t="s">
        <v>81</v>
      </c>
      <c r="F442" s="10" t="s">
        <v>82</v>
      </c>
      <c r="G442" s="10" t="s">
        <v>83</v>
      </c>
      <c r="H442" s="3" t="n">
        <f>16</f>
        <v>16.0</v>
      </c>
      <c r="I442" s="2" t="s">
        <v>31</v>
      </c>
      <c r="J442" s="10" t="s">
        <v>81</v>
      </c>
      <c r="K442" s="10" t="s">
        <v>82</v>
      </c>
      <c r="L442" s="10" t="s">
        <v>83</v>
      </c>
      <c r="M442" s="3" t="n">
        <f>9</f>
        <v>9.0</v>
      </c>
    </row>
    <row r="443">
      <c r="A443" s="2" t="s">
        <v>162</v>
      </c>
      <c r="B443" s="10" t="s">
        <v>219</v>
      </c>
      <c r="C443" s="10" t="s">
        <v>220</v>
      </c>
      <c r="D443" s="2" t="s">
        <v>35</v>
      </c>
      <c r="E443" s="10" t="s">
        <v>43</v>
      </c>
      <c r="F443" s="10" t="s">
        <v>44</v>
      </c>
      <c r="G443" s="10" t="s">
        <v>45</v>
      </c>
      <c r="H443" s="3" t="n">
        <f>6</f>
        <v>6.0</v>
      </c>
      <c r="I443" s="2" t="s">
        <v>35</v>
      </c>
      <c r="J443" s="10" t="s">
        <v>56</v>
      </c>
      <c r="K443" s="10" t="s">
        <v>57</v>
      </c>
      <c r="L443" s="10" t="s">
        <v>58</v>
      </c>
      <c r="M443" s="3" t="n">
        <f>8</f>
        <v>8.0</v>
      </c>
    </row>
    <row r="444">
      <c r="A444" s="2" t="s">
        <v>162</v>
      </c>
      <c r="B444" s="10" t="s">
        <v>219</v>
      </c>
      <c r="C444" s="10" t="s">
        <v>220</v>
      </c>
      <c r="D444" s="2" t="s">
        <v>39</v>
      </c>
      <c r="E444" s="10" t="s">
        <v>120</v>
      </c>
      <c r="F444" s="10" t="s">
        <v>121</v>
      </c>
      <c r="G444" s="10" t="s">
        <v>122</v>
      </c>
      <c r="H444" s="3" t="n">
        <f>5</f>
        <v>5.0</v>
      </c>
      <c r="I444" s="2" t="s">
        <v>39</v>
      </c>
      <c r="J444" s="10" t="s">
        <v>120</v>
      </c>
      <c r="K444" s="10" t="s">
        <v>121</v>
      </c>
      <c r="L444" s="10" t="s">
        <v>122</v>
      </c>
      <c r="M444" s="3" t="n">
        <f>7</f>
        <v>7.0</v>
      </c>
    </row>
    <row r="445">
      <c r="A445" s="2" t="s">
        <v>162</v>
      </c>
      <c r="B445" s="10" t="s">
        <v>219</v>
      </c>
      <c r="C445" s="10" t="s">
        <v>220</v>
      </c>
      <c r="D445" s="2" t="s">
        <v>46</v>
      </c>
      <c r="E445" s="10" t="s">
        <v>77</v>
      </c>
      <c r="F445" s="10" t="s">
        <v>78</v>
      </c>
      <c r="G445" s="10" t="s">
        <v>79</v>
      </c>
      <c r="H445" s="3" t="n">
        <f>1</f>
        <v>1.0</v>
      </c>
      <c r="I445" s="2" t="s">
        <v>46</v>
      </c>
      <c r="J445" s="10" t="s">
        <v>21</v>
      </c>
      <c r="K445" s="10" t="s">
        <v>22</v>
      </c>
      <c r="L445" s="10" t="s">
        <v>23</v>
      </c>
      <c r="M445" s="3" t="n">
        <f>6</f>
        <v>6.0</v>
      </c>
    </row>
    <row r="446">
      <c r="A446" s="2" t="s">
        <v>162</v>
      </c>
      <c r="B446" s="10" t="s">
        <v>219</v>
      </c>
      <c r="C446" s="10" t="s">
        <v>220</v>
      </c>
      <c r="D446" s="2" t="s">
        <v>46</v>
      </c>
      <c r="E446" s="10" t="s">
        <v>36</v>
      </c>
      <c r="F446" s="10" t="s">
        <v>37</v>
      </c>
      <c r="G446" s="10" t="s">
        <v>38</v>
      </c>
      <c r="H446" s="3" t="n">
        <f>1</f>
        <v>1.0</v>
      </c>
      <c r="I446" s="2" t="s">
        <v>53</v>
      </c>
      <c r="J446" s="10" t="s">
        <v>102</v>
      </c>
      <c r="K446" s="10" t="s">
        <v>103</v>
      </c>
      <c r="L446" s="10" t="s">
        <v>104</v>
      </c>
      <c r="M446" s="3" t="n">
        <f>4</f>
        <v>4.0</v>
      </c>
    </row>
    <row r="447">
      <c r="A447" s="2" t="s">
        <v>162</v>
      </c>
      <c r="B447" s="10" t="s">
        <v>219</v>
      </c>
      <c r="C447" s="10" t="s">
        <v>220</v>
      </c>
      <c r="D447" s="2" t="s">
        <v>46</v>
      </c>
      <c r="E447" s="10" t="s">
        <v>102</v>
      </c>
      <c r="F447" s="10" t="s">
        <v>103</v>
      </c>
      <c r="G447" s="10" t="s">
        <v>104</v>
      </c>
      <c r="H447" s="3" t="n">
        <f>1</f>
        <v>1.0</v>
      </c>
      <c r="I447" s="2" t="s">
        <v>54</v>
      </c>
      <c r="J447" s="10" t="s">
        <v>77</v>
      </c>
      <c r="K447" s="10" t="s">
        <v>78</v>
      </c>
      <c r="L447" s="10" t="s">
        <v>79</v>
      </c>
      <c r="M447" s="3" t="n">
        <f>2</f>
        <v>2.0</v>
      </c>
    </row>
    <row r="448">
      <c r="A448" s="2" t="s">
        <v>162</v>
      </c>
      <c r="B448" s="10" t="s">
        <v>219</v>
      </c>
      <c r="C448" s="10" t="s">
        <v>220</v>
      </c>
      <c r="D448" s="2" t="s">
        <v>113</v>
      </c>
      <c r="E448" s="10" t="s">
        <v>113</v>
      </c>
      <c r="F448" s="10" t="s">
        <v>113</v>
      </c>
      <c r="G448" s="10" t="s">
        <v>113</v>
      </c>
      <c r="H448" s="3" t="str">
        <f>"－"</f>
        <v>－</v>
      </c>
      <c r="I448" s="2" t="s">
        <v>55</v>
      </c>
      <c r="J448" s="10" t="s">
        <v>117</v>
      </c>
      <c r="K448" s="10" t="s">
        <v>118</v>
      </c>
      <c r="L448" s="10" t="s">
        <v>119</v>
      </c>
      <c r="M448" s="3" t="n">
        <f>1</f>
        <v>1.0</v>
      </c>
    </row>
    <row r="449">
      <c r="A449" s="2" t="s">
        <v>162</v>
      </c>
      <c r="B449" s="10" t="s">
        <v>219</v>
      </c>
      <c r="C449" s="10" t="s">
        <v>220</v>
      </c>
      <c r="D449" s="2" t="s">
        <v>113</v>
      </c>
      <c r="E449" s="10" t="s">
        <v>113</v>
      </c>
      <c r="F449" s="10" t="s">
        <v>113</v>
      </c>
      <c r="G449" s="10" t="s">
        <v>113</v>
      </c>
      <c r="H449" s="3" t="str">
        <f>"－"</f>
        <v>－</v>
      </c>
      <c r="I449" s="2" t="s">
        <v>55</v>
      </c>
      <c r="J449" s="10" t="s">
        <v>129</v>
      </c>
      <c r="K449" s="10" t="s">
        <v>130</v>
      </c>
      <c r="L449" s="10" t="s">
        <v>131</v>
      </c>
      <c r="M449" s="3" t="n">
        <f>1</f>
        <v>1.0</v>
      </c>
    </row>
    <row r="450">
      <c r="A450" s="2" t="s">
        <v>162</v>
      </c>
      <c r="B450" s="10" t="s">
        <v>219</v>
      </c>
      <c r="C450" s="10" t="s">
        <v>220</v>
      </c>
      <c r="D450" s="2" t="s">
        <v>113</v>
      </c>
      <c r="E450" s="10" t="s">
        <v>113</v>
      </c>
      <c r="F450" s="10" t="s">
        <v>113</v>
      </c>
      <c r="G450" s="10" t="s">
        <v>113</v>
      </c>
      <c r="H450" s="3" t="str">
        <f>"－"</f>
        <v>－</v>
      </c>
      <c r="I450" s="2" t="s">
        <v>55</v>
      </c>
      <c r="J450" s="10" t="s">
        <v>107</v>
      </c>
      <c r="K450" s="10" t="s">
        <v>108</v>
      </c>
      <c r="L450" s="10" t="s">
        <v>109</v>
      </c>
      <c r="M450" s="3" t="n">
        <f>1</f>
        <v>1.0</v>
      </c>
    </row>
    <row r="451">
      <c r="A451" s="2" t="s">
        <v>162</v>
      </c>
      <c r="B451" s="10" t="s">
        <v>219</v>
      </c>
      <c r="C451" s="10" t="s">
        <v>220</v>
      </c>
      <c r="D451" s="2" t="s">
        <v>113</v>
      </c>
      <c r="E451" s="10" t="s">
        <v>113</v>
      </c>
      <c r="F451" s="10" t="s">
        <v>113</v>
      </c>
      <c r="G451" s="10" t="s">
        <v>113</v>
      </c>
      <c r="H451" s="3" t="str">
        <f>"－"</f>
        <v>－</v>
      </c>
      <c r="I451" s="2" t="s">
        <v>55</v>
      </c>
      <c r="J451" s="10" t="s">
        <v>36</v>
      </c>
      <c r="K451" s="10" t="s">
        <v>37</v>
      </c>
      <c r="L451" s="10" t="s">
        <v>38</v>
      </c>
      <c r="M451" s="3" t="n">
        <f>1</f>
        <v>1.0</v>
      </c>
    </row>
    <row r="452">
      <c r="A452" s="2" t="s">
        <v>162</v>
      </c>
      <c r="B452" s="10" t="s">
        <v>221</v>
      </c>
      <c r="C452" s="10" t="s">
        <v>222</v>
      </c>
      <c r="D452" s="2" t="s">
        <v>16</v>
      </c>
      <c r="E452" s="10" t="s">
        <v>17</v>
      </c>
      <c r="F452" s="10" t="s">
        <v>18</v>
      </c>
      <c r="G452" s="10" t="s">
        <v>19</v>
      </c>
      <c r="H452" s="3" t="n">
        <f>20</f>
        <v>20.0</v>
      </c>
      <c r="I452" s="2" t="s">
        <v>16</v>
      </c>
      <c r="J452" s="10" t="s">
        <v>56</v>
      </c>
      <c r="K452" s="10" t="s">
        <v>57</v>
      </c>
      <c r="L452" s="10" t="s">
        <v>58</v>
      </c>
      <c r="M452" s="3" t="n">
        <f>7</f>
        <v>7.0</v>
      </c>
    </row>
    <row r="453">
      <c r="A453" s="2" t="s">
        <v>162</v>
      </c>
      <c r="B453" s="10" t="s">
        <v>221</v>
      </c>
      <c r="C453" s="10" t="s">
        <v>222</v>
      </c>
      <c r="D453" s="2" t="s">
        <v>113</v>
      </c>
      <c r="E453" s="10" t="s">
        <v>113</v>
      </c>
      <c r="F453" s="10" t="s">
        <v>113</v>
      </c>
      <c r="G453" s="10" t="s">
        <v>113</v>
      </c>
      <c r="H453" s="3" t="str">
        <f>"－"</f>
        <v>－</v>
      </c>
      <c r="I453" s="2" t="s">
        <v>20</v>
      </c>
      <c r="J453" s="10" t="s">
        <v>17</v>
      </c>
      <c r="K453" s="10" t="s">
        <v>18</v>
      </c>
      <c r="L453" s="10" t="s">
        <v>19</v>
      </c>
      <c r="M453" s="3" t="n">
        <f>5</f>
        <v>5.0</v>
      </c>
    </row>
    <row r="454">
      <c r="A454" s="2" t="s">
        <v>162</v>
      </c>
      <c r="B454" s="10" t="s">
        <v>221</v>
      </c>
      <c r="C454" s="10" t="s">
        <v>222</v>
      </c>
      <c r="D454" s="2" t="s">
        <v>113</v>
      </c>
      <c r="E454" s="10" t="s">
        <v>113</v>
      </c>
      <c r="F454" s="10" t="s">
        <v>113</v>
      </c>
      <c r="G454" s="10" t="s">
        <v>113</v>
      </c>
      <c r="H454" s="3" t="str">
        <f>"－"</f>
        <v>－</v>
      </c>
      <c r="I454" s="2" t="s">
        <v>24</v>
      </c>
      <c r="J454" s="10" t="s">
        <v>102</v>
      </c>
      <c r="K454" s="10" t="s">
        <v>103</v>
      </c>
      <c r="L454" s="10" t="s">
        <v>104</v>
      </c>
      <c r="M454" s="3" t="n">
        <f>4</f>
        <v>4.0</v>
      </c>
    </row>
    <row r="455">
      <c r="A455" s="2" t="s">
        <v>162</v>
      </c>
      <c r="B455" s="10" t="s">
        <v>221</v>
      </c>
      <c r="C455" s="10" t="s">
        <v>222</v>
      </c>
      <c r="D455" s="2" t="s">
        <v>113</v>
      </c>
      <c r="E455" s="10" t="s">
        <v>113</v>
      </c>
      <c r="F455" s="10" t="s">
        <v>113</v>
      </c>
      <c r="G455" s="10" t="s">
        <v>113</v>
      </c>
      <c r="H455" s="3" t="str">
        <f>"－"</f>
        <v>－</v>
      </c>
      <c r="I455" s="2" t="s">
        <v>31</v>
      </c>
      <c r="J455" s="10" t="s">
        <v>28</v>
      </c>
      <c r="K455" s="10" t="s">
        <v>29</v>
      </c>
      <c r="L455" s="10" t="s">
        <v>30</v>
      </c>
      <c r="M455" s="3" t="n">
        <f>3</f>
        <v>3.0</v>
      </c>
    </row>
    <row r="456">
      <c r="A456" s="2" t="s">
        <v>162</v>
      </c>
      <c r="B456" s="10" t="s">
        <v>221</v>
      </c>
      <c r="C456" s="10" t="s">
        <v>222</v>
      </c>
      <c r="D456" s="2" t="s">
        <v>113</v>
      </c>
      <c r="E456" s="10" t="s">
        <v>113</v>
      </c>
      <c r="F456" s="10" t="s">
        <v>113</v>
      </c>
      <c r="G456" s="10" t="s">
        <v>113</v>
      </c>
      <c r="H456" s="3" t="str">
        <f>"－"</f>
        <v>－</v>
      </c>
      <c r="I456" s="2" t="s">
        <v>35</v>
      </c>
      <c r="J456" s="10" t="s">
        <v>107</v>
      </c>
      <c r="K456" s="10" t="s">
        <v>108</v>
      </c>
      <c r="L456" s="10" t="s">
        <v>109</v>
      </c>
      <c r="M456" s="3" t="n">
        <f>1</f>
        <v>1.0</v>
      </c>
    </row>
    <row r="457">
      <c r="A457" s="2" t="s">
        <v>162</v>
      </c>
      <c r="B457" s="10" t="s">
        <v>223</v>
      </c>
      <c r="C457" s="10" t="s">
        <v>224</v>
      </c>
      <c r="D457" s="2" t="s">
        <v>16</v>
      </c>
      <c r="E457" s="10" t="s">
        <v>17</v>
      </c>
      <c r="F457" s="10" t="s">
        <v>18</v>
      </c>
      <c r="G457" s="10" t="s">
        <v>19</v>
      </c>
      <c r="H457" s="3" t="n">
        <f>9</f>
        <v>9.0</v>
      </c>
      <c r="I457" s="2" t="s">
        <v>16</v>
      </c>
      <c r="J457" s="10" t="s">
        <v>17</v>
      </c>
      <c r="K457" s="10" t="s">
        <v>18</v>
      </c>
      <c r="L457" s="10" t="s">
        <v>19</v>
      </c>
      <c r="M457" s="3" t="n">
        <f>5</f>
        <v>5.0</v>
      </c>
    </row>
    <row r="458">
      <c r="A458" s="2" t="s">
        <v>162</v>
      </c>
      <c r="B458" s="10" t="s">
        <v>223</v>
      </c>
      <c r="C458" s="10" t="s">
        <v>224</v>
      </c>
      <c r="D458" s="2" t="s">
        <v>20</v>
      </c>
      <c r="E458" s="10" t="s">
        <v>21</v>
      </c>
      <c r="F458" s="10" t="s">
        <v>22</v>
      </c>
      <c r="G458" s="10" t="s">
        <v>23</v>
      </c>
      <c r="H458" s="3" t="n">
        <f>3</f>
        <v>3.0</v>
      </c>
      <c r="I458" s="2" t="s">
        <v>20</v>
      </c>
      <c r="J458" s="10" t="s">
        <v>28</v>
      </c>
      <c r="K458" s="10" t="s">
        <v>29</v>
      </c>
      <c r="L458" s="10" t="s">
        <v>30</v>
      </c>
      <c r="M458" s="3" t="n">
        <f>3</f>
        <v>3.0</v>
      </c>
    </row>
    <row r="459">
      <c r="A459" s="2" t="s">
        <v>162</v>
      </c>
      <c r="B459" s="10" t="s">
        <v>223</v>
      </c>
      <c r="C459" s="10" t="s">
        <v>224</v>
      </c>
      <c r="D459" s="2" t="s">
        <v>24</v>
      </c>
      <c r="E459" s="10" t="s">
        <v>107</v>
      </c>
      <c r="F459" s="10" t="s">
        <v>108</v>
      </c>
      <c r="G459" s="10" t="s">
        <v>109</v>
      </c>
      <c r="H459" s="3" t="n">
        <f>1</f>
        <v>1.0</v>
      </c>
      <c r="I459" s="2" t="s">
        <v>20</v>
      </c>
      <c r="J459" s="10" t="s">
        <v>36</v>
      </c>
      <c r="K459" s="10" t="s">
        <v>37</v>
      </c>
      <c r="L459" s="10" t="s">
        <v>38</v>
      </c>
      <c r="M459" s="3" t="n">
        <f>3</f>
        <v>3.0</v>
      </c>
    </row>
    <row r="460">
      <c r="A460" s="2" t="s">
        <v>162</v>
      </c>
      <c r="B460" s="10" t="s">
        <v>223</v>
      </c>
      <c r="C460" s="10" t="s">
        <v>224</v>
      </c>
      <c r="D460" s="2" t="s">
        <v>113</v>
      </c>
      <c r="E460" s="10" t="s">
        <v>113</v>
      </c>
      <c r="F460" s="10" t="s">
        <v>113</v>
      </c>
      <c r="G460" s="10" t="s">
        <v>113</v>
      </c>
      <c r="H460" s="3" t="str">
        <f>"－"</f>
        <v>－</v>
      </c>
      <c r="I460" s="2" t="s">
        <v>31</v>
      </c>
      <c r="J460" s="10" t="s">
        <v>107</v>
      </c>
      <c r="K460" s="10" t="s">
        <v>108</v>
      </c>
      <c r="L460" s="10" t="s">
        <v>109</v>
      </c>
      <c r="M460" s="3" t="n">
        <f>1</f>
        <v>1.0</v>
      </c>
    </row>
    <row r="461">
      <c r="A461" s="2" t="s">
        <v>162</v>
      </c>
      <c r="B461" s="10" t="s">
        <v>223</v>
      </c>
      <c r="C461" s="10" t="s">
        <v>224</v>
      </c>
      <c r="D461" s="2" t="s">
        <v>113</v>
      </c>
      <c r="E461" s="10" t="s">
        <v>113</v>
      </c>
      <c r="F461" s="10" t="s">
        <v>113</v>
      </c>
      <c r="G461" s="10" t="s">
        <v>113</v>
      </c>
      <c r="H461" s="3" t="str">
        <f>"－"</f>
        <v>－</v>
      </c>
      <c r="I461" s="2" t="s">
        <v>31</v>
      </c>
      <c r="J461" s="10" t="s">
        <v>81</v>
      </c>
      <c r="K461" s="10" t="s">
        <v>82</v>
      </c>
      <c r="L461" s="10" t="s">
        <v>83</v>
      </c>
      <c r="M461" s="3" t="n">
        <f>1</f>
        <v>1.0</v>
      </c>
    </row>
    <row r="462">
      <c r="A462" s="2" t="s">
        <v>225</v>
      </c>
      <c r="B462" s="10" t="s">
        <v>226</v>
      </c>
      <c r="C462" s="10" t="s">
        <v>227</v>
      </c>
      <c r="D462" s="2" t="s">
        <v>16</v>
      </c>
      <c r="E462" s="10" t="s">
        <v>17</v>
      </c>
      <c r="F462" s="10" t="s">
        <v>18</v>
      </c>
      <c r="G462" s="10" t="s">
        <v>19</v>
      </c>
      <c r="H462" s="3" t="n">
        <f>4000</f>
        <v>4000.0</v>
      </c>
      <c r="I462" s="2" t="s">
        <v>16</v>
      </c>
      <c r="J462" s="10" t="s">
        <v>110</v>
      </c>
      <c r="K462" s="10" t="s">
        <v>111</v>
      </c>
      <c r="L462" s="10" t="s">
        <v>112</v>
      </c>
      <c r="M462" s="3" t="n">
        <f>4000</f>
        <v>4000.0</v>
      </c>
    </row>
    <row r="463">
      <c r="A463" s="2" t="s">
        <v>225</v>
      </c>
      <c r="B463" s="10" t="s">
        <v>226</v>
      </c>
      <c r="C463" s="10" t="s">
        <v>227</v>
      </c>
      <c r="D463" s="2" t="s">
        <v>20</v>
      </c>
      <c r="E463" s="10" t="s">
        <v>110</v>
      </c>
      <c r="F463" s="10" t="s">
        <v>111</v>
      </c>
      <c r="G463" s="10" t="s">
        <v>112</v>
      </c>
      <c r="H463" s="3" t="n">
        <f>2000</f>
        <v>2000.0</v>
      </c>
      <c r="I463" s="2" t="s">
        <v>20</v>
      </c>
      <c r="J463" s="10" t="s">
        <v>17</v>
      </c>
      <c r="K463" s="10" t="s">
        <v>18</v>
      </c>
      <c r="L463" s="10" t="s">
        <v>19</v>
      </c>
      <c r="M463" s="3" t="n">
        <f>2000</f>
        <v>2000.0</v>
      </c>
    </row>
    <row r="464">
      <c r="A464" s="2" t="s">
        <v>225</v>
      </c>
      <c r="B464" s="10" t="s">
        <v>228</v>
      </c>
      <c r="C464" s="10" t="s">
        <v>229</v>
      </c>
      <c r="D464" s="2" t="s">
        <v>16</v>
      </c>
      <c r="E464" s="10" t="s">
        <v>110</v>
      </c>
      <c r="F464" s="10" t="s">
        <v>111</v>
      </c>
      <c r="G464" s="10" t="s">
        <v>112</v>
      </c>
      <c r="H464" s="3" t="n">
        <f>4000</f>
        <v>4000.0</v>
      </c>
      <c r="I464" s="2" t="s">
        <v>16</v>
      </c>
      <c r="J464" s="10" t="s">
        <v>17</v>
      </c>
      <c r="K464" s="10" t="s">
        <v>18</v>
      </c>
      <c r="L464" s="10" t="s">
        <v>19</v>
      </c>
      <c r="M464" s="3" t="n">
        <f>4000</f>
        <v>4000.0</v>
      </c>
    </row>
    <row r="465">
      <c r="A465" s="2" t="s">
        <v>225</v>
      </c>
      <c r="B465" s="10" t="s">
        <v>230</v>
      </c>
      <c r="C465" s="10" t="s">
        <v>231</v>
      </c>
      <c r="D465" s="2" t="s">
        <v>16</v>
      </c>
      <c r="E465" s="10" t="s">
        <v>110</v>
      </c>
      <c r="F465" s="10" t="s">
        <v>111</v>
      </c>
      <c r="G465" s="10" t="s">
        <v>112</v>
      </c>
      <c r="H465" s="3" t="n">
        <f>2010</f>
        <v>2010.0</v>
      </c>
      <c r="I465" s="2" t="s">
        <v>16</v>
      </c>
      <c r="J465" s="10" t="s">
        <v>17</v>
      </c>
      <c r="K465" s="10" t="s">
        <v>18</v>
      </c>
      <c r="L465" s="10" t="s">
        <v>19</v>
      </c>
      <c r="M465" s="3" t="n">
        <f>2010</f>
        <v>2010.0</v>
      </c>
    </row>
    <row r="466">
      <c r="A466" s="2" t="s">
        <v>225</v>
      </c>
      <c r="B466" s="10" t="s">
        <v>232</v>
      </c>
      <c r="C466" s="10" t="s">
        <v>233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2000</f>
        <v>2000.0</v>
      </c>
      <c r="I466" s="2" t="s">
        <v>16</v>
      </c>
      <c r="J466" s="10" t="s">
        <v>110</v>
      </c>
      <c r="K466" s="10" t="s">
        <v>111</v>
      </c>
      <c r="L466" s="10" t="s">
        <v>112</v>
      </c>
      <c r="M466" s="3" t="n">
        <f>2000</f>
        <v>2000.0</v>
      </c>
    </row>
    <row r="467">
      <c r="A467" s="2" t="s">
        <v>225</v>
      </c>
      <c r="B467" s="10" t="s">
        <v>234</v>
      </c>
      <c r="C467" s="10" t="s">
        <v>235</v>
      </c>
      <c r="D467" s="2" t="s">
        <v>16</v>
      </c>
      <c r="E467" s="10" t="s">
        <v>110</v>
      </c>
      <c r="F467" s="10" t="s">
        <v>111</v>
      </c>
      <c r="G467" s="10" t="s">
        <v>112</v>
      </c>
      <c r="H467" s="3" t="n">
        <f>2000</f>
        <v>2000.0</v>
      </c>
      <c r="I467" s="2" t="s">
        <v>16</v>
      </c>
      <c r="J467" s="10" t="s">
        <v>17</v>
      </c>
      <c r="K467" s="10" t="s">
        <v>18</v>
      </c>
      <c r="L467" s="10" t="s">
        <v>19</v>
      </c>
      <c r="M467" s="3" t="n">
        <f>2000</f>
        <v>2000.0</v>
      </c>
    </row>
    <row r="468">
      <c r="A468" s="2" t="s">
        <v>225</v>
      </c>
      <c r="B468" s="10" t="s">
        <v>236</v>
      </c>
      <c r="C468" s="10" t="s">
        <v>237</v>
      </c>
      <c r="D468" s="2" t="s">
        <v>16</v>
      </c>
      <c r="E468" s="10" t="s">
        <v>110</v>
      </c>
      <c r="F468" s="10" t="s">
        <v>111</v>
      </c>
      <c r="G468" s="10" t="s">
        <v>112</v>
      </c>
      <c r="H468" s="3" t="n">
        <f>280</f>
        <v>280.0</v>
      </c>
      <c r="I468" s="2" t="s">
        <v>16</v>
      </c>
      <c r="J468" s="10" t="s">
        <v>17</v>
      </c>
      <c r="K468" s="10" t="s">
        <v>18</v>
      </c>
      <c r="L468" s="10" t="s">
        <v>19</v>
      </c>
      <c r="M468" s="3" t="n">
        <f>280</f>
        <v>280.0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