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<sst xmlns="http://schemas.openxmlformats.org/spreadsheetml/2006/main" count="1269" uniqueCount="162">
  <si>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</si>
  <si>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</si>
  <si>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</si>
  <si>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</si>
  <si>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</si>
  <si>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</si>
  <si>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</si>
  <si>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</si>
  <si>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</si>
  <si>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</si>
  <si>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</si>
  <si>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</si>
  <si>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20220907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</si>
  <si>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</si>
  <si>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</si>
  <si>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</si>
  <si>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</si>
  <si>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</si>
  <si>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</si>
  <si>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</si>
  <si>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2</t>
  </si>
  <si>
    <t>12428</t>
  </si>
  <si>
    <t>ＢＮＰパリバ証券</t>
  </si>
  <si>
    <t>BNP Paribas Securities(Japan)Limited</t>
  </si>
  <si>
    <t>3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</si>
  <si>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</si>
  <si>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</si>
  <si>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</si>
  <si>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</si>
  <si>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</si>
  <si>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</si>
  <si>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4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</si>
  <si>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</si>
  <si>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</si>
  <si>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</si>
  <si>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</si>
  <si>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</si>
  <si>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</si>
  <si>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5</t>
  </si>
  <si>
    <t>11520</t>
  </si>
  <si>
    <t>三菱ＵＦＪ証券</t>
  </si>
  <si>
    <t>Mitsubishi UFJ Morgan Stanley Securities</t>
  </si>
  <si>
    <t>6</t>
  </si>
  <si>
    <t>11746</t>
  </si>
  <si>
    <t>ＵＢＳ証券</t>
  </si>
  <si>
    <t>UBS Securities Japan</t>
  </si>
  <si>
    <t>7</t>
  </si>
  <si>
    <t>12410</t>
  </si>
  <si>
    <t>バークレイズ証券</t>
  </si>
  <si>
    <t>Barclays Securities Japan</t>
  </si>
  <si>
    <t>8</t>
  </si>
  <si>
    <t>12800</t>
  </si>
  <si>
    <t>モルガンＭＵＦＧ証券</t>
  </si>
  <si>
    <t>Morgan Stanley MUFG Securities</t>
  </si>
  <si>
    <t>9</t>
  </si>
  <si>
    <t>12328</t>
  </si>
  <si>
    <t>ＳＭＢＣ日興証券</t>
  </si>
  <si>
    <t>SMBC Nikko Securities</t>
  </si>
  <si>
    <t>11560</t>
  </si>
  <si>
    <t>ゴールドマン証券</t>
  </si>
  <si>
    <t>Goldman Sachs Japan</t>
  </si>
  <si>
    <t>10</t>
  </si>
  <si>
    <t>11</t>
  </si>
  <si>
    <t>12792</t>
  </si>
  <si>
    <t>ビーオブエー証券</t>
  </si>
  <si>
    <t>BofA Securities Japan</t>
  </si>
  <si>
    <t>12</t>
  </si>
  <si>
    <t>11256</t>
  </si>
  <si>
    <t>ＳＢＩ証券</t>
  </si>
  <si>
    <t>SBI SECURITIES</t>
  </si>
  <si>
    <t>12724</t>
  </si>
  <si>
    <t>ＨＳＢＣ証券</t>
  </si>
  <si>
    <t>HSBC Securities (Japan)</t>
  </si>
  <si>
    <t>13</t>
  </si>
  <si>
    <t>12000</t>
  </si>
  <si>
    <t>大和証券</t>
  </si>
  <si>
    <t>Daiwa Securities</t>
  </si>
  <si>
    <t>14</t>
  </si>
  <si>
    <t>11635</t>
  </si>
  <si>
    <t>クレディ・スイス証券</t>
  </si>
  <si>
    <t>Credit Suisse Securities(Japan)</t>
  </si>
  <si>
    <t>15</t>
  </si>
  <si>
    <t>11792</t>
  </si>
  <si>
    <t>シティグループ証券</t>
  </si>
  <si>
    <t>Citigroup Global Markets Japan</t>
  </si>
  <si>
    <t>16</t>
  </si>
  <si>
    <t>12336</t>
  </si>
  <si>
    <t>日産証券</t>
  </si>
  <si>
    <t>Nissan Securities</t>
  </si>
  <si>
    <t>－</t>
  </si>
  <si>
    <t>17</t>
  </si>
  <si>
    <t>18</t>
  </si>
  <si>
    <t>19</t>
  </si>
  <si>
    <t>12176</t>
  </si>
  <si>
    <t>ドイツ証券</t>
  </si>
  <si>
    <t>Deutsche Securities</t>
  </si>
  <si>
    <t>20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</si>
  <si>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</si>
  <si>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</si>
  <si>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</si>
  <si>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</si>
  <si>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</si>
  <si>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</si>
  <si>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</si>
  <si>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</si>
  <si>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</si>
  <si>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</si>
  <si>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</si>
  <si>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</si>
  <si>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</si>
  <si>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</si>
  <si>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</si>
  <si>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12072</t>
  </si>
  <si>
    <t>東海東京証券</t>
  </si>
  <si>
    <t>Tokai Tokyo Securities</t>
  </si>
  <si>
    <t>167120005</t>
  </si>
  <si>
    <t>TOPIX FUT 2212</t>
  </si>
  <si>
    <t>NK225E</t>
  </si>
  <si>
    <t>137096318</t>
  </si>
  <si>
    <t>NIKKEI 225 OOP P2209-26375</t>
  </si>
  <si>
    <t>137096518</t>
  </si>
  <si>
    <t>NIKKEI 225 OOP P2209-26500</t>
  </si>
  <si>
    <t>137096618</t>
  </si>
  <si>
    <t>NIKKEI 225 OOP P2209-26625</t>
  </si>
  <si>
    <t>137096718</t>
  </si>
  <si>
    <t>NIKKEI 225 OOP P2209-26750</t>
  </si>
  <si>
    <t>137096818</t>
  </si>
  <si>
    <t>NIKKEI 225 OOP P2209-26875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</si>
  <si>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</si>
  <si>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</si>
  <si>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</si>
  <si>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</si>
  <si>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</si>
  <si>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</si>
  <si>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</si>
  <si>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</si>
  <si>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</si>
  <si>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</si>
  <si>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</si>
  <si>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</si>
  <si>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</si>
  <si>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</si>
  <si>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</si>
  <si>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</si>
  <si>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</si>
  <si>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</si>
  <si>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</si>
  <si>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</si>
  <si>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</si>
  <si>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</si>
  <si>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</si>
  <si>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</si>
  <si>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</si>
  <si>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</si>
  <si>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</si>
  <si>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</si>
  <si>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</si>
  <si>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</si>
  <si>
    <t>147097218</t>
  </si>
  <si>
    <t>NIKKEI 225 OOP C2209-27250</t>
  </si>
  <si>
    <t>147097118</t>
  </si>
  <si>
    <t>NIKKEI 225 OOP C2209-27125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</si>
</sst>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25925</f>
        <v>25925.0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26049</f>
        <v>26049.0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8682</f>
        <v>8682.0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5693</f>
        <v>5693.0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3996</f>
        <v>3996.0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4407</f>
        <v>4407.0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3107</f>
        <v>3107.0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3830</f>
        <v>3830.0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3065</f>
        <v>3065.0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2463</f>
        <v>2463.0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3039</f>
        <v>3039.0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2218</f>
        <v>2218.0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35</v>
      </c>
      <c r="F15" s="10" t="s">
        <v>36</v>
      </c>
      <c r="G15" s="10" t="s">
        <v>37</v>
      </c>
      <c r="H15" s="3" t="n">
        <f>1267</f>
        <v>1267.0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1643</f>
        <v>1643.0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1052</f>
        <v>1052.0</v>
      </c>
      <c r="I16" s="2" t="s">
        <v>50</v>
      </c>
      <c r="J16" s="10" t="s">
        <v>25</v>
      </c>
      <c r="K16" s="10" t="s">
        <v>26</v>
      </c>
      <c r="L16" s="10" t="s">
        <v>27</v>
      </c>
      <c r="M16" s="3" t="n">
        <f>1420</f>
        <v>1420.0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942</f>
        <v>942.0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1184</f>
        <v>1184.0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43</v>
      </c>
      <c r="F18" s="10" t="s">
        <v>44</v>
      </c>
      <c r="G18" s="10" t="s">
        <v>45</v>
      </c>
      <c r="H18" s="3" t="n">
        <f>796</f>
        <v>796.0</v>
      </c>
      <c r="I18" s="2" t="s">
        <v>61</v>
      </c>
      <c r="J18" s="10" t="s">
        <v>51</v>
      </c>
      <c r="K18" s="10" t="s">
        <v>52</v>
      </c>
      <c r="L18" s="10" t="s">
        <v>53</v>
      </c>
      <c r="M18" s="3" t="n">
        <f>965</f>
        <v>965.0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654</f>
        <v>654.0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941</f>
        <v>941.0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500</f>
        <v>500.0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700</f>
        <v>700.0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401</f>
        <v>401.0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652</f>
        <v>652.0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58</v>
      </c>
      <c r="F22" s="10" t="s">
        <v>59</v>
      </c>
      <c r="G22" s="10" t="s">
        <v>60</v>
      </c>
      <c r="H22" s="3" t="n">
        <f>201</f>
        <v>201.0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600</f>
        <v>600.0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171</f>
        <v>171.0</v>
      </c>
      <c r="I23" s="2" t="s">
        <v>81</v>
      </c>
      <c r="J23" s="10" t="s">
        <v>67</v>
      </c>
      <c r="K23" s="10" t="s">
        <v>68</v>
      </c>
      <c r="L23" s="10" t="s">
        <v>69</v>
      </c>
      <c r="M23" s="3" t="n">
        <f>500</f>
        <v>500.0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47</v>
      </c>
      <c r="F24" s="10" t="s">
        <v>48</v>
      </c>
      <c r="G24" s="10" t="s">
        <v>49</v>
      </c>
      <c r="H24" s="3" t="n">
        <f>114</f>
        <v>114.0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191</f>
        <v>191.0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82</v>
      </c>
      <c r="K25" s="10" t="s">
        <v>83</v>
      </c>
      <c r="L25" s="10" t="s">
        <v>84</v>
      </c>
      <c r="M25" s="3" t="n">
        <f>171</f>
        <v>171.0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89</v>
      </c>
      <c r="F26" s="10" t="s">
        <v>89</v>
      </c>
      <c r="G26" s="10" t="s">
        <v>89</v>
      </c>
      <c r="H26" s="3" t="str">
        <f>"－"</f>
        <v>－</v>
      </c>
      <c r="I26" s="2" t="s">
        <v>91</v>
      </c>
      <c r="J26" s="10" t="s">
        <v>74</v>
      </c>
      <c r="K26" s="10" t="s">
        <v>75</v>
      </c>
      <c r="L26" s="10" t="s">
        <v>76</v>
      </c>
      <c r="M26" s="3" t="n">
        <f>167</f>
        <v>167.0</v>
      </c>
    </row>
    <row r="27">
      <c r="A27" s="2" t="s">
        <v>13</v>
      </c>
      <c r="B27" s="10" t="s">
        <v>14</v>
      </c>
      <c r="C27" s="10" t="s">
        <v>15</v>
      </c>
      <c r="D27" s="2" t="s">
        <v>89</v>
      </c>
      <c r="E27" s="10" t="s">
        <v>89</v>
      </c>
      <c r="F27" s="10" t="s">
        <v>89</v>
      </c>
      <c r="G27" s="10" t="s">
        <v>89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116</f>
        <v>116.0</v>
      </c>
    </row>
    <row r="28">
      <c r="A28" s="2" t="s">
        <v>13</v>
      </c>
      <c r="B28" s="10" t="s">
        <v>14</v>
      </c>
      <c r="C28" s="10" t="s">
        <v>15</v>
      </c>
      <c r="D28" s="2" t="s">
        <v>89</v>
      </c>
      <c r="E28" s="10" t="s">
        <v>89</v>
      </c>
      <c r="F28" s="10" t="s">
        <v>89</v>
      </c>
      <c r="G28" s="10" t="s">
        <v>89</v>
      </c>
      <c r="H28" s="3" t="str">
        <f>"－"</f>
        <v>－</v>
      </c>
      <c r="I28" s="2" t="s">
        <v>96</v>
      </c>
      <c r="J28" s="10" t="s">
        <v>39</v>
      </c>
      <c r="K28" s="10" t="s">
        <v>40</v>
      </c>
      <c r="L28" s="10" t="s">
        <v>41</v>
      </c>
      <c r="M28" s="3" t="n">
        <f>2</f>
        <v>2.0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26472</f>
        <v>26472.0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27049</f>
        <v>27049.0</v>
      </c>
    </row>
    <row r="30">
      <c r="A30" s="2" t="s">
        <v>13</v>
      </c>
      <c r="B30" s="10" t="s">
        <v>97</v>
      </c>
      <c r="C30" s="10" t="s">
        <v>98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5175</f>
        <v>5175.0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5575</f>
        <v>5575.0</v>
      </c>
    </row>
    <row r="31">
      <c r="A31" s="2" t="s">
        <v>13</v>
      </c>
      <c r="B31" s="10" t="s">
        <v>97</v>
      </c>
      <c r="C31" s="10" t="s">
        <v>98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2971</f>
        <v>2971.0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3266</f>
        <v>3266.0</v>
      </c>
    </row>
    <row r="32">
      <c r="A32" s="2" t="s">
        <v>13</v>
      </c>
      <c r="B32" s="10" t="s">
        <v>97</v>
      </c>
      <c r="C32" s="10" t="s">
        <v>98</v>
      </c>
      <c r="D32" s="2" t="s">
        <v>31</v>
      </c>
      <c r="E32" s="10" t="s">
        <v>25</v>
      </c>
      <c r="F32" s="10" t="s">
        <v>26</v>
      </c>
      <c r="G32" s="10" t="s">
        <v>27</v>
      </c>
      <c r="H32" s="3" t="n">
        <f>1505</f>
        <v>1505.0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3036</f>
        <v>3036.0</v>
      </c>
    </row>
    <row r="33">
      <c r="A33" s="2" t="s">
        <v>13</v>
      </c>
      <c r="B33" s="10" t="s">
        <v>97</v>
      </c>
      <c r="C33" s="10" t="s">
        <v>98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1351</f>
        <v>1351.0</v>
      </c>
      <c r="I33" s="2" t="s">
        <v>38</v>
      </c>
      <c r="J33" s="10" t="s">
        <v>35</v>
      </c>
      <c r="K33" s="10" t="s">
        <v>36</v>
      </c>
      <c r="L33" s="10" t="s">
        <v>37</v>
      </c>
      <c r="M33" s="3" t="n">
        <f>1351</f>
        <v>1351.0</v>
      </c>
    </row>
    <row r="34">
      <c r="A34" s="2" t="s">
        <v>13</v>
      </c>
      <c r="B34" s="10" t="s">
        <v>97</v>
      </c>
      <c r="C34" s="10" t="s">
        <v>98</v>
      </c>
      <c r="D34" s="2" t="s">
        <v>42</v>
      </c>
      <c r="E34" s="10" t="s">
        <v>32</v>
      </c>
      <c r="F34" s="10" t="s">
        <v>33</v>
      </c>
      <c r="G34" s="10" t="s">
        <v>34</v>
      </c>
      <c r="H34" s="3" t="n">
        <f>1272</f>
        <v>1272.0</v>
      </c>
      <c r="I34" s="2" t="s">
        <v>42</v>
      </c>
      <c r="J34" s="10" t="s">
        <v>55</v>
      </c>
      <c r="K34" s="10" t="s">
        <v>56</v>
      </c>
      <c r="L34" s="10" t="s">
        <v>57</v>
      </c>
      <c r="M34" s="3" t="n">
        <f>895</f>
        <v>895.0</v>
      </c>
    </row>
    <row r="35">
      <c r="A35" s="2" t="s">
        <v>13</v>
      </c>
      <c r="B35" s="10" t="s">
        <v>97</v>
      </c>
      <c r="C35" s="10" t="s">
        <v>98</v>
      </c>
      <c r="D35" s="2" t="s">
        <v>46</v>
      </c>
      <c r="E35" s="10" t="s">
        <v>58</v>
      </c>
      <c r="F35" s="10" t="s">
        <v>59</v>
      </c>
      <c r="G35" s="10" t="s">
        <v>60</v>
      </c>
      <c r="H35" s="3" t="n">
        <f>1238</f>
        <v>1238.0</v>
      </c>
      <c r="I35" s="2" t="s">
        <v>46</v>
      </c>
      <c r="J35" s="10" t="s">
        <v>63</v>
      </c>
      <c r="K35" s="10" t="s">
        <v>64</v>
      </c>
      <c r="L35" s="10" t="s">
        <v>65</v>
      </c>
      <c r="M35" s="3" t="n">
        <f>585</f>
        <v>585.0</v>
      </c>
    </row>
    <row r="36">
      <c r="A36" s="2" t="s">
        <v>13</v>
      </c>
      <c r="B36" s="10" t="s">
        <v>97</v>
      </c>
      <c r="C36" s="10" t="s">
        <v>98</v>
      </c>
      <c r="D36" s="2" t="s">
        <v>50</v>
      </c>
      <c r="E36" s="10" t="s">
        <v>55</v>
      </c>
      <c r="F36" s="10" t="s">
        <v>56</v>
      </c>
      <c r="G36" s="10" t="s">
        <v>57</v>
      </c>
      <c r="H36" s="3" t="n">
        <f>895</f>
        <v>895.0</v>
      </c>
      <c r="I36" s="2" t="s">
        <v>50</v>
      </c>
      <c r="J36" s="10" t="s">
        <v>51</v>
      </c>
      <c r="K36" s="10" t="s">
        <v>52</v>
      </c>
      <c r="L36" s="10" t="s">
        <v>53</v>
      </c>
      <c r="M36" s="3" t="n">
        <f>517</f>
        <v>517.0</v>
      </c>
    </row>
    <row r="37">
      <c r="A37" s="2" t="s">
        <v>13</v>
      </c>
      <c r="B37" s="10" t="s">
        <v>97</v>
      </c>
      <c r="C37" s="10" t="s">
        <v>98</v>
      </c>
      <c r="D37" s="2" t="s">
        <v>54</v>
      </c>
      <c r="E37" s="10" t="s">
        <v>78</v>
      </c>
      <c r="F37" s="10" t="s">
        <v>79</v>
      </c>
      <c r="G37" s="10" t="s">
        <v>80</v>
      </c>
      <c r="H37" s="3" t="n">
        <f>600</f>
        <v>600.0</v>
      </c>
      <c r="I37" s="2" t="s">
        <v>54</v>
      </c>
      <c r="J37" s="10" t="s">
        <v>67</v>
      </c>
      <c r="K37" s="10" t="s">
        <v>68</v>
      </c>
      <c r="L37" s="10" t="s">
        <v>69</v>
      </c>
      <c r="M37" s="3" t="n">
        <f>230</f>
        <v>230.0</v>
      </c>
    </row>
    <row r="38">
      <c r="A38" s="2" t="s">
        <v>13</v>
      </c>
      <c r="B38" s="10" t="s">
        <v>97</v>
      </c>
      <c r="C38" s="10" t="s">
        <v>98</v>
      </c>
      <c r="D38" s="2" t="s">
        <v>61</v>
      </c>
      <c r="E38" s="10" t="s">
        <v>47</v>
      </c>
      <c r="F38" s="10" t="s">
        <v>48</v>
      </c>
      <c r="G38" s="10" t="s">
        <v>49</v>
      </c>
      <c r="H38" s="3" t="n">
        <f>587</f>
        <v>587.0</v>
      </c>
      <c r="I38" s="2" t="s">
        <v>61</v>
      </c>
      <c r="J38" s="10" t="s">
        <v>32</v>
      </c>
      <c r="K38" s="10" t="s">
        <v>33</v>
      </c>
      <c r="L38" s="10" t="s">
        <v>34</v>
      </c>
      <c r="M38" s="3" t="n">
        <f>204</f>
        <v>204.0</v>
      </c>
    </row>
    <row r="39">
      <c r="A39" s="2" t="s">
        <v>13</v>
      </c>
      <c r="B39" s="10" t="s">
        <v>97</v>
      </c>
      <c r="C39" s="10" t="s">
        <v>98</v>
      </c>
      <c r="D39" s="2" t="s">
        <v>62</v>
      </c>
      <c r="E39" s="10" t="s">
        <v>51</v>
      </c>
      <c r="F39" s="10" t="s">
        <v>52</v>
      </c>
      <c r="G39" s="10" t="s">
        <v>53</v>
      </c>
      <c r="H39" s="3" t="n">
        <f>517</f>
        <v>517.0</v>
      </c>
      <c r="I39" s="2" t="s">
        <v>62</v>
      </c>
      <c r="J39" s="10" t="s">
        <v>58</v>
      </c>
      <c r="K39" s="10" t="s">
        <v>59</v>
      </c>
      <c r="L39" s="10" t="s">
        <v>60</v>
      </c>
      <c r="M39" s="3" t="n">
        <f>184</f>
        <v>184.0</v>
      </c>
    </row>
    <row r="40">
      <c r="A40" s="2" t="s">
        <v>13</v>
      </c>
      <c r="B40" s="10" t="s">
        <v>97</v>
      </c>
      <c r="C40" s="10" t="s">
        <v>98</v>
      </c>
      <c r="D40" s="2" t="s">
        <v>66</v>
      </c>
      <c r="E40" s="10" t="s">
        <v>67</v>
      </c>
      <c r="F40" s="10" t="s">
        <v>68</v>
      </c>
      <c r="G40" s="10" t="s">
        <v>69</v>
      </c>
      <c r="H40" s="3" t="n">
        <f>230</f>
        <v>230.0</v>
      </c>
      <c r="I40" s="2" t="s">
        <v>66</v>
      </c>
      <c r="J40" s="10" t="s">
        <v>43</v>
      </c>
      <c r="K40" s="10" t="s">
        <v>44</v>
      </c>
      <c r="L40" s="10" t="s">
        <v>45</v>
      </c>
      <c r="M40" s="3" t="n">
        <f>100</f>
        <v>100.0</v>
      </c>
    </row>
    <row r="41">
      <c r="A41" s="2" t="s">
        <v>13</v>
      </c>
      <c r="B41" s="10" t="s">
        <v>97</v>
      </c>
      <c r="C41" s="10" t="s">
        <v>98</v>
      </c>
      <c r="D41" s="2" t="s">
        <v>73</v>
      </c>
      <c r="E41" s="10" t="s">
        <v>63</v>
      </c>
      <c r="F41" s="10" t="s">
        <v>64</v>
      </c>
      <c r="G41" s="10" t="s">
        <v>65</v>
      </c>
      <c r="H41" s="3" t="n">
        <f>215</f>
        <v>215.0</v>
      </c>
      <c r="I41" s="2" t="s">
        <v>73</v>
      </c>
      <c r="J41" s="10" t="s">
        <v>74</v>
      </c>
      <c r="K41" s="10" t="s">
        <v>75</v>
      </c>
      <c r="L41" s="10" t="s">
        <v>76</v>
      </c>
      <c r="M41" s="3" t="n">
        <f>46</f>
        <v>46.0</v>
      </c>
    </row>
    <row r="42">
      <c r="A42" s="2" t="s">
        <v>13</v>
      </c>
      <c r="B42" s="10" t="s">
        <v>97</v>
      </c>
      <c r="C42" s="10" t="s">
        <v>98</v>
      </c>
      <c r="D42" s="2" t="s">
        <v>77</v>
      </c>
      <c r="E42" s="10" t="s">
        <v>74</v>
      </c>
      <c r="F42" s="10" t="s">
        <v>75</v>
      </c>
      <c r="G42" s="10" t="s">
        <v>76</v>
      </c>
      <c r="H42" s="3" t="n">
        <f>46</f>
        <v>46.0</v>
      </c>
      <c r="I42" s="2" t="s">
        <v>77</v>
      </c>
      <c r="J42" s="10" t="s">
        <v>47</v>
      </c>
      <c r="K42" s="10" t="s">
        <v>48</v>
      </c>
      <c r="L42" s="10" t="s">
        <v>49</v>
      </c>
      <c r="M42" s="3" t="n">
        <f>36</f>
        <v>36.0</v>
      </c>
    </row>
    <row r="43">
      <c r="A43" s="2" t="s">
        <v>99</v>
      </c>
      <c r="B43" s="10" t="s">
        <v>100</v>
      </c>
      <c r="C43" s="10" t="s">
        <v>101</v>
      </c>
      <c r="D43" s="2" t="s">
        <v>16</v>
      </c>
      <c r="E43" s="10" t="s">
        <v>67</v>
      </c>
      <c r="F43" s="10" t="s">
        <v>68</v>
      </c>
      <c r="G43" s="10" t="s">
        <v>69</v>
      </c>
      <c r="H43" s="3" t="n">
        <f>26678</f>
        <v>26678.0</v>
      </c>
      <c r="I43" s="2" t="s">
        <v>16</v>
      </c>
      <c r="J43" s="10" t="s">
        <v>67</v>
      </c>
      <c r="K43" s="10" t="s">
        <v>68</v>
      </c>
      <c r="L43" s="10" t="s">
        <v>69</v>
      </c>
      <c r="M43" s="3" t="n">
        <f>26678</f>
        <v>26678.0</v>
      </c>
    </row>
    <row r="44">
      <c r="A44" s="2" t="s">
        <v>99</v>
      </c>
      <c r="B44" s="10" t="s">
        <v>100</v>
      </c>
      <c r="C44" s="10" t="s">
        <v>101</v>
      </c>
      <c r="D44" s="2" t="s">
        <v>20</v>
      </c>
      <c r="E44" s="10" t="s">
        <v>28</v>
      </c>
      <c r="F44" s="10" t="s">
        <v>29</v>
      </c>
      <c r="G44" s="10" t="s">
        <v>30</v>
      </c>
      <c r="H44" s="3" t="n">
        <f>15000</f>
        <v>15000.0</v>
      </c>
      <c r="I44" s="2" t="s">
        <v>20</v>
      </c>
      <c r="J44" s="10" t="s">
        <v>39</v>
      </c>
      <c r="K44" s="10" t="s">
        <v>40</v>
      </c>
      <c r="L44" s="10" t="s">
        <v>41</v>
      </c>
      <c r="M44" s="3" t="n">
        <f>15000</f>
        <v>15000.0</v>
      </c>
    </row>
    <row r="45">
      <c r="A45" s="2" t="s">
        <v>99</v>
      </c>
      <c r="B45" s="10" t="s">
        <v>100</v>
      </c>
      <c r="C45" s="10" t="s">
        <v>101</v>
      </c>
      <c r="D45" s="2" t="s">
        <v>24</v>
      </c>
      <c r="E45" s="10" t="s">
        <v>17</v>
      </c>
      <c r="F45" s="10" t="s">
        <v>18</v>
      </c>
      <c r="G45" s="10" t="s">
        <v>19</v>
      </c>
      <c r="H45" s="3" t="n">
        <f>3218</f>
        <v>3218.0</v>
      </c>
      <c r="I45" s="2" t="s">
        <v>24</v>
      </c>
      <c r="J45" s="10" t="s">
        <v>17</v>
      </c>
      <c r="K45" s="10" t="s">
        <v>18</v>
      </c>
      <c r="L45" s="10" t="s">
        <v>19</v>
      </c>
      <c r="M45" s="3" t="n">
        <f>3218</f>
        <v>3218.0</v>
      </c>
    </row>
    <row r="46">
      <c r="A46" s="2" t="s">
        <v>99</v>
      </c>
      <c r="B46" s="10" t="s">
        <v>100</v>
      </c>
      <c r="C46" s="10" t="s">
        <v>101</v>
      </c>
      <c r="D46" s="2" t="s">
        <v>31</v>
      </c>
      <c r="E46" s="10" t="s">
        <v>55</v>
      </c>
      <c r="F46" s="10" t="s">
        <v>56</v>
      </c>
      <c r="G46" s="10" t="s">
        <v>57</v>
      </c>
      <c r="H46" s="3" t="n">
        <f>633</f>
        <v>633.0</v>
      </c>
      <c r="I46" s="2" t="s">
        <v>31</v>
      </c>
      <c r="J46" s="10" t="s">
        <v>55</v>
      </c>
      <c r="K46" s="10" t="s">
        <v>56</v>
      </c>
      <c r="L46" s="10" t="s">
        <v>57</v>
      </c>
      <c r="M46" s="3" t="n">
        <f>633</f>
        <v>633.0</v>
      </c>
    </row>
    <row r="47">
      <c r="A47" s="2" t="s">
        <v>99</v>
      </c>
      <c r="B47" s="10" t="s">
        <v>100</v>
      </c>
      <c r="C47" s="10" t="s">
        <v>101</v>
      </c>
      <c r="D47" s="2" t="s">
        <v>38</v>
      </c>
      <c r="E47" s="10" t="s">
        <v>51</v>
      </c>
      <c r="F47" s="10" t="s">
        <v>52</v>
      </c>
      <c r="G47" s="10" t="s">
        <v>53</v>
      </c>
      <c r="H47" s="3" t="n">
        <f>177</f>
        <v>177.0</v>
      </c>
      <c r="I47" s="2" t="s">
        <v>38</v>
      </c>
      <c r="J47" s="10" t="s">
        <v>51</v>
      </c>
      <c r="K47" s="10" t="s">
        <v>52</v>
      </c>
      <c r="L47" s="10" t="s">
        <v>53</v>
      </c>
      <c r="M47" s="3" t="n">
        <f>177</f>
        <v>177.0</v>
      </c>
    </row>
    <row r="48">
      <c r="A48" s="2" t="s">
        <v>99</v>
      </c>
      <c r="B48" s="10" t="s">
        <v>100</v>
      </c>
      <c r="C48" s="10" t="s">
        <v>101</v>
      </c>
      <c r="D48" s="2" t="s">
        <v>42</v>
      </c>
      <c r="E48" s="10" t="s">
        <v>74</v>
      </c>
      <c r="F48" s="10" t="s">
        <v>75</v>
      </c>
      <c r="G48" s="10" t="s">
        <v>76</v>
      </c>
      <c r="H48" s="3" t="n">
        <f>40</f>
        <v>40.0</v>
      </c>
      <c r="I48" s="2" t="s">
        <v>42</v>
      </c>
      <c r="J48" s="10" t="s">
        <v>74</v>
      </c>
      <c r="K48" s="10" t="s">
        <v>75</v>
      </c>
      <c r="L48" s="10" t="s">
        <v>76</v>
      </c>
      <c r="M48" s="3" t="n">
        <f>40</f>
        <v>40.0</v>
      </c>
    </row>
    <row r="49">
      <c r="A49" s="2" t="s">
        <v>99</v>
      </c>
      <c r="B49" s="10" t="s">
        <v>100</v>
      </c>
      <c r="C49" s="10" t="s">
        <v>101</v>
      </c>
      <c r="D49" s="2" t="s">
        <v>46</v>
      </c>
      <c r="E49" s="10" t="s">
        <v>102</v>
      </c>
      <c r="F49" s="10" t="s">
        <v>103</v>
      </c>
      <c r="G49" s="10" t="s">
        <v>104</v>
      </c>
      <c r="H49" s="3" t="n">
        <f>1</f>
        <v>1.0</v>
      </c>
      <c r="I49" s="2" t="s">
        <v>46</v>
      </c>
      <c r="J49" s="10" t="s">
        <v>102</v>
      </c>
      <c r="K49" s="10" t="s">
        <v>103</v>
      </c>
      <c r="L49" s="10" t="s">
        <v>104</v>
      </c>
      <c r="M49" s="3" t="n">
        <f>1</f>
        <v>1.0</v>
      </c>
    </row>
    <row r="50">
      <c r="A50" s="2" t="s">
        <v>99</v>
      </c>
      <c r="B50" s="10" t="s">
        <v>105</v>
      </c>
      <c r="C50" s="10" t="s">
        <v>106</v>
      </c>
      <c r="D50" s="2" t="s">
        <v>16</v>
      </c>
      <c r="E50" s="10" t="s">
        <v>43</v>
      </c>
      <c r="F50" s="10" t="s">
        <v>44</v>
      </c>
      <c r="G50" s="10" t="s">
        <v>45</v>
      </c>
      <c r="H50" s="3" t="n">
        <f>15000</f>
        <v>15000.0</v>
      </c>
      <c r="I50" s="2" t="s">
        <v>16</v>
      </c>
      <c r="J50" s="10" t="s">
        <v>32</v>
      </c>
      <c r="K50" s="10" t="s">
        <v>33</v>
      </c>
      <c r="L50" s="10" t="s">
        <v>34</v>
      </c>
      <c r="M50" s="3" t="n">
        <f>20000</f>
        <v>20000.0</v>
      </c>
    </row>
    <row r="51">
      <c r="A51" s="2" t="s">
        <v>99</v>
      </c>
      <c r="B51" s="10" t="s">
        <v>105</v>
      </c>
      <c r="C51" s="10" t="s">
        <v>106</v>
      </c>
      <c r="D51" s="2" t="s">
        <v>20</v>
      </c>
      <c r="E51" s="10" t="s">
        <v>70</v>
      </c>
      <c r="F51" s="10" t="s">
        <v>71</v>
      </c>
      <c r="G51" s="10" t="s">
        <v>72</v>
      </c>
      <c r="H51" s="3" t="n">
        <f>7000</f>
        <v>7000.0</v>
      </c>
      <c r="I51" s="2" t="s">
        <v>20</v>
      </c>
      <c r="J51" s="10" t="s">
        <v>28</v>
      </c>
      <c r="K51" s="10" t="s">
        <v>29</v>
      </c>
      <c r="L51" s="10" t="s">
        <v>30</v>
      </c>
      <c r="M51" s="3" t="n">
        <f>2000</f>
        <v>2000.0</v>
      </c>
    </row>
    <row r="52">
      <c r="A52" s="2" t="s">
        <v>99</v>
      </c>
      <c r="B52" s="10" t="s">
        <v>105</v>
      </c>
      <c r="C52" s="10" t="s">
        <v>106</v>
      </c>
      <c r="D52" s="2" t="s">
        <v>24</v>
      </c>
      <c r="E52" s="10" t="s">
        <v>67</v>
      </c>
      <c r="F52" s="10" t="s">
        <v>68</v>
      </c>
      <c r="G52" s="10" t="s">
        <v>69</v>
      </c>
      <c r="H52" s="3" t="n">
        <f>809</f>
        <v>809.0</v>
      </c>
      <c r="I52" s="2" t="s">
        <v>24</v>
      </c>
      <c r="J52" s="10" t="s">
        <v>67</v>
      </c>
      <c r="K52" s="10" t="s">
        <v>68</v>
      </c>
      <c r="L52" s="10" t="s">
        <v>69</v>
      </c>
      <c r="M52" s="3" t="n">
        <f>809</f>
        <v>809.0</v>
      </c>
    </row>
    <row r="53">
      <c r="A53" s="2" t="s">
        <v>99</v>
      </c>
      <c r="B53" s="10" t="s">
        <v>107</v>
      </c>
      <c r="C53" s="10" t="s">
        <v>108</v>
      </c>
      <c r="D53" s="2" t="s">
        <v>16</v>
      </c>
      <c r="E53" s="10" t="s">
        <v>67</v>
      </c>
      <c r="F53" s="10" t="s">
        <v>68</v>
      </c>
      <c r="G53" s="10" t="s">
        <v>69</v>
      </c>
      <c r="H53" s="3" t="n">
        <f>83</f>
        <v>83.0</v>
      </c>
      <c r="I53" s="2" t="s">
        <v>16</v>
      </c>
      <c r="J53" s="10" t="s">
        <v>67</v>
      </c>
      <c r="K53" s="10" t="s">
        <v>68</v>
      </c>
      <c r="L53" s="10" t="s">
        <v>69</v>
      </c>
      <c r="M53" s="3" t="n">
        <f>83</f>
        <v>83.0</v>
      </c>
    </row>
    <row r="54">
      <c r="A54" s="2" t="s">
        <v>109</v>
      </c>
      <c r="B54" s="10" t="s">
        <v>110</v>
      </c>
      <c r="C54" s="10" t="s">
        <v>111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16164</f>
        <v>16164.0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21103</f>
        <v>21103.0</v>
      </c>
    </row>
    <row r="55">
      <c r="A55" s="2" t="s">
        <v>109</v>
      </c>
      <c r="B55" s="10" t="s">
        <v>110</v>
      </c>
      <c r="C55" s="10" t="s">
        <v>111</v>
      </c>
      <c r="D55" s="2" t="s">
        <v>20</v>
      </c>
      <c r="E55" s="10" t="s">
        <v>58</v>
      </c>
      <c r="F55" s="10" t="s">
        <v>59</v>
      </c>
      <c r="G55" s="10" t="s">
        <v>60</v>
      </c>
      <c r="H55" s="3" t="n">
        <f>8377</f>
        <v>8377.0</v>
      </c>
      <c r="I55" s="2" t="s">
        <v>20</v>
      </c>
      <c r="J55" s="10" t="s">
        <v>51</v>
      </c>
      <c r="K55" s="10" t="s">
        <v>52</v>
      </c>
      <c r="L55" s="10" t="s">
        <v>53</v>
      </c>
      <c r="M55" s="3" t="n">
        <f>7360</f>
        <v>7360.0</v>
      </c>
    </row>
    <row r="56">
      <c r="A56" s="2" t="s">
        <v>109</v>
      </c>
      <c r="B56" s="10" t="s">
        <v>110</v>
      </c>
      <c r="C56" s="10" t="s">
        <v>111</v>
      </c>
      <c r="D56" s="2" t="s">
        <v>24</v>
      </c>
      <c r="E56" s="10" t="s">
        <v>35</v>
      </c>
      <c r="F56" s="10" t="s">
        <v>36</v>
      </c>
      <c r="G56" s="10" t="s">
        <v>37</v>
      </c>
      <c r="H56" s="3" t="n">
        <f>7355</f>
        <v>7355.0</v>
      </c>
      <c r="I56" s="2" t="s">
        <v>24</v>
      </c>
      <c r="J56" s="10" t="s">
        <v>82</v>
      </c>
      <c r="K56" s="10" t="s">
        <v>83</v>
      </c>
      <c r="L56" s="10" t="s">
        <v>84</v>
      </c>
      <c r="M56" s="3" t="n">
        <f>6204</f>
        <v>6204.0</v>
      </c>
    </row>
    <row r="57">
      <c r="A57" s="2" t="s">
        <v>109</v>
      </c>
      <c r="B57" s="10" t="s">
        <v>110</v>
      </c>
      <c r="C57" s="10" t="s">
        <v>111</v>
      </c>
      <c r="D57" s="2" t="s">
        <v>31</v>
      </c>
      <c r="E57" s="10" t="s">
        <v>21</v>
      </c>
      <c r="F57" s="10" t="s">
        <v>22</v>
      </c>
      <c r="G57" s="10" t="s">
        <v>23</v>
      </c>
      <c r="H57" s="3" t="n">
        <f>7311</f>
        <v>7311.0</v>
      </c>
      <c r="I57" s="2" t="s">
        <v>31</v>
      </c>
      <c r="J57" s="10" t="s">
        <v>35</v>
      </c>
      <c r="K57" s="10" t="s">
        <v>36</v>
      </c>
      <c r="L57" s="10" t="s">
        <v>37</v>
      </c>
      <c r="M57" s="3" t="n">
        <f>5209</f>
        <v>5209.0</v>
      </c>
    </row>
    <row r="58">
      <c r="A58" s="2" t="s">
        <v>109</v>
      </c>
      <c r="B58" s="10" t="s">
        <v>110</v>
      </c>
      <c r="C58" s="10" t="s">
        <v>111</v>
      </c>
      <c r="D58" s="2" t="s">
        <v>38</v>
      </c>
      <c r="E58" s="10" t="s">
        <v>51</v>
      </c>
      <c r="F58" s="10" t="s">
        <v>52</v>
      </c>
      <c r="G58" s="10" t="s">
        <v>53</v>
      </c>
      <c r="H58" s="3" t="n">
        <f>5766</f>
        <v>5766.0</v>
      </c>
      <c r="I58" s="2" t="s">
        <v>38</v>
      </c>
      <c r="J58" s="10" t="s">
        <v>21</v>
      </c>
      <c r="K58" s="10" t="s">
        <v>22</v>
      </c>
      <c r="L58" s="10" t="s">
        <v>23</v>
      </c>
      <c r="M58" s="3" t="n">
        <f>4146</f>
        <v>4146.0</v>
      </c>
    </row>
    <row r="59">
      <c r="A59" s="2" t="s">
        <v>109</v>
      </c>
      <c r="B59" s="10" t="s">
        <v>110</v>
      </c>
      <c r="C59" s="10" t="s">
        <v>111</v>
      </c>
      <c r="D59" s="2" t="s">
        <v>42</v>
      </c>
      <c r="E59" s="10" t="s">
        <v>25</v>
      </c>
      <c r="F59" s="10" t="s">
        <v>26</v>
      </c>
      <c r="G59" s="10" t="s">
        <v>27</v>
      </c>
      <c r="H59" s="3" t="n">
        <f>4924</f>
        <v>4924.0</v>
      </c>
      <c r="I59" s="2" t="s">
        <v>42</v>
      </c>
      <c r="J59" s="10" t="s">
        <v>47</v>
      </c>
      <c r="K59" s="10" t="s">
        <v>48</v>
      </c>
      <c r="L59" s="10" t="s">
        <v>49</v>
      </c>
      <c r="M59" s="3" t="n">
        <f>3949</f>
        <v>3949.0</v>
      </c>
    </row>
    <row r="60">
      <c r="A60" s="2" t="s">
        <v>109</v>
      </c>
      <c r="B60" s="10" t="s">
        <v>110</v>
      </c>
      <c r="C60" s="10" t="s">
        <v>111</v>
      </c>
      <c r="D60" s="2" t="s">
        <v>46</v>
      </c>
      <c r="E60" s="10" t="s">
        <v>47</v>
      </c>
      <c r="F60" s="10" t="s">
        <v>48</v>
      </c>
      <c r="G60" s="10" t="s">
        <v>49</v>
      </c>
      <c r="H60" s="3" t="n">
        <f>2143</f>
        <v>2143.0</v>
      </c>
      <c r="I60" s="2" t="s">
        <v>46</v>
      </c>
      <c r="J60" s="10" t="s">
        <v>32</v>
      </c>
      <c r="K60" s="10" t="s">
        <v>33</v>
      </c>
      <c r="L60" s="10" t="s">
        <v>34</v>
      </c>
      <c r="M60" s="3" t="n">
        <f>3000</f>
        <v>3000.0</v>
      </c>
    </row>
    <row r="61">
      <c r="A61" s="2" t="s">
        <v>109</v>
      </c>
      <c r="B61" s="10" t="s">
        <v>110</v>
      </c>
      <c r="C61" s="10" t="s">
        <v>111</v>
      </c>
      <c r="D61" s="2" t="s">
        <v>50</v>
      </c>
      <c r="E61" s="10" t="s">
        <v>82</v>
      </c>
      <c r="F61" s="10" t="s">
        <v>83</v>
      </c>
      <c r="G61" s="10" t="s">
        <v>84</v>
      </c>
      <c r="H61" s="3" t="n">
        <f>1954</f>
        <v>1954.0</v>
      </c>
      <c r="I61" s="2" t="s">
        <v>50</v>
      </c>
      <c r="J61" s="10" t="s">
        <v>25</v>
      </c>
      <c r="K61" s="10" t="s">
        <v>26</v>
      </c>
      <c r="L61" s="10" t="s">
        <v>27</v>
      </c>
      <c r="M61" s="3" t="n">
        <f>2814</f>
        <v>2814.0</v>
      </c>
    </row>
    <row r="62">
      <c r="A62" s="2" t="s">
        <v>109</v>
      </c>
      <c r="B62" s="10" t="s">
        <v>110</v>
      </c>
      <c r="C62" s="10" t="s">
        <v>111</v>
      </c>
      <c r="D62" s="2" t="s">
        <v>54</v>
      </c>
      <c r="E62" s="10" t="s">
        <v>32</v>
      </c>
      <c r="F62" s="10" t="s">
        <v>33</v>
      </c>
      <c r="G62" s="10" t="s">
        <v>34</v>
      </c>
      <c r="H62" s="3" t="n">
        <f>1300</f>
        <v>1300.0</v>
      </c>
      <c r="I62" s="2" t="s">
        <v>54</v>
      </c>
      <c r="J62" s="10" t="s">
        <v>58</v>
      </c>
      <c r="K62" s="10" t="s">
        <v>59</v>
      </c>
      <c r="L62" s="10" t="s">
        <v>60</v>
      </c>
      <c r="M62" s="3" t="n">
        <f>2803</f>
        <v>2803.0</v>
      </c>
    </row>
    <row r="63">
      <c r="A63" s="2" t="s">
        <v>109</v>
      </c>
      <c r="B63" s="10" t="s">
        <v>110</v>
      </c>
      <c r="C63" s="10" t="s">
        <v>111</v>
      </c>
      <c r="D63" s="2" t="s">
        <v>61</v>
      </c>
      <c r="E63" s="10" t="s">
        <v>39</v>
      </c>
      <c r="F63" s="10" t="s">
        <v>40</v>
      </c>
      <c r="G63" s="10" t="s">
        <v>41</v>
      </c>
      <c r="H63" s="3" t="n">
        <f>1272</f>
        <v>1272.0</v>
      </c>
      <c r="I63" s="2" t="s">
        <v>61</v>
      </c>
      <c r="J63" s="10" t="s">
        <v>55</v>
      </c>
      <c r="K63" s="10" t="s">
        <v>56</v>
      </c>
      <c r="L63" s="10" t="s">
        <v>57</v>
      </c>
      <c r="M63" s="3" t="n">
        <f>1145</f>
        <v>1145.0</v>
      </c>
    </row>
    <row r="64">
      <c r="A64" s="2" t="s">
        <v>109</v>
      </c>
      <c r="B64" s="10" t="s">
        <v>110</v>
      </c>
      <c r="C64" s="10" t="s">
        <v>111</v>
      </c>
      <c r="D64" s="2" t="s">
        <v>62</v>
      </c>
      <c r="E64" s="10" t="s">
        <v>55</v>
      </c>
      <c r="F64" s="10" t="s">
        <v>56</v>
      </c>
      <c r="G64" s="10" t="s">
        <v>57</v>
      </c>
      <c r="H64" s="3" t="n">
        <f>1145</f>
        <v>1145.0</v>
      </c>
      <c r="I64" s="2" t="s">
        <v>62</v>
      </c>
      <c r="J64" s="10" t="s">
        <v>39</v>
      </c>
      <c r="K64" s="10" t="s">
        <v>40</v>
      </c>
      <c r="L64" s="10" t="s">
        <v>41</v>
      </c>
      <c r="M64" s="3" t="n">
        <f>1122</f>
        <v>1122.0</v>
      </c>
    </row>
    <row r="65">
      <c r="A65" s="2" t="s">
        <v>109</v>
      </c>
      <c r="B65" s="10" t="s">
        <v>110</v>
      </c>
      <c r="C65" s="10" t="s">
        <v>111</v>
      </c>
      <c r="D65" s="2" t="s">
        <v>66</v>
      </c>
      <c r="E65" s="10" t="s">
        <v>112</v>
      </c>
      <c r="F65" s="10" t="s">
        <v>113</v>
      </c>
      <c r="G65" s="10" t="s">
        <v>114</v>
      </c>
      <c r="H65" s="3" t="n">
        <f>1000</f>
        <v>1000.0</v>
      </c>
      <c r="I65" s="2" t="s">
        <v>66</v>
      </c>
      <c r="J65" s="10" t="s">
        <v>28</v>
      </c>
      <c r="K65" s="10" t="s">
        <v>29</v>
      </c>
      <c r="L65" s="10" t="s">
        <v>30</v>
      </c>
      <c r="M65" s="3" t="n">
        <f>989</f>
        <v>989.0</v>
      </c>
    </row>
    <row r="66">
      <c r="A66" s="2" t="s">
        <v>109</v>
      </c>
      <c r="B66" s="10" t="s">
        <v>110</v>
      </c>
      <c r="C66" s="10" t="s">
        <v>111</v>
      </c>
      <c r="D66" s="2" t="s">
        <v>73</v>
      </c>
      <c r="E66" s="10" t="s">
        <v>63</v>
      </c>
      <c r="F66" s="10" t="s">
        <v>64</v>
      </c>
      <c r="G66" s="10" t="s">
        <v>65</v>
      </c>
      <c r="H66" s="3" t="n">
        <f>766</f>
        <v>766.0</v>
      </c>
      <c r="I66" s="2" t="s">
        <v>73</v>
      </c>
      <c r="J66" s="10" t="s">
        <v>63</v>
      </c>
      <c r="K66" s="10" t="s">
        <v>64</v>
      </c>
      <c r="L66" s="10" t="s">
        <v>65</v>
      </c>
      <c r="M66" s="3" t="n">
        <f>265</f>
        <v>265.0</v>
      </c>
    </row>
    <row r="67">
      <c r="A67" s="2" t="s">
        <v>109</v>
      </c>
      <c r="B67" s="10" t="s">
        <v>110</v>
      </c>
      <c r="C67" s="10" t="s">
        <v>111</v>
      </c>
      <c r="D67" s="2" t="s">
        <v>77</v>
      </c>
      <c r="E67" s="10" t="s">
        <v>28</v>
      </c>
      <c r="F67" s="10" t="s">
        <v>29</v>
      </c>
      <c r="G67" s="10" t="s">
        <v>30</v>
      </c>
      <c r="H67" s="3" t="n">
        <f>509</f>
        <v>509.0</v>
      </c>
      <c r="I67" s="2" t="s">
        <v>77</v>
      </c>
      <c r="J67" s="10" t="s">
        <v>43</v>
      </c>
      <c r="K67" s="10" t="s">
        <v>44</v>
      </c>
      <c r="L67" s="10" t="s">
        <v>45</v>
      </c>
      <c r="M67" s="3" t="n">
        <f>100</f>
        <v>100.0</v>
      </c>
    </row>
    <row r="68">
      <c r="A68" s="2" t="s">
        <v>109</v>
      </c>
      <c r="B68" s="10" t="s">
        <v>110</v>
      </c>
      <c r="C68" s="10" t="s">
        <v>111</v>
      </c>
      <c r="D68" s="2" t="s">
        <v>81</v>
      </c>
      <c r="E68" s="10" t="s">
        <v>74</v>
      </c>
      <c r="F68" s="10" t="s">
        <v>75</v>
      </c>
      <c r="G68" s="10" t="s">
        <v>76</v>
      </c>
      <c r="H68" s="3" t="n">
        <f>192</f>
        <v>192.0</v>
      </c>
      <c r="I68" s="2" t="s">
        <v>81</v>
      </c>
      <c r="J68" s="10" t="s">
        <v>74</v>
      </c>
      <c r="K68" s="10" t="s">
        <v>75</v>
      </c>
      <c r="L68" s="10" t="s">
        <v>76</v>
      </c>
      <c r="M68" s="3" t="n">
        <f>49</f>
        <v>49.0</v>
      </c>
    </row>
    <row r="69">
      <c r="A69" s="2" t="s">
        <v>109</v>
      </c>
      <c r="B69" s="10" t="s">
        <v>110</v>
      </c>
      <c r="C69" s="10" t="s">
        <v>111</v>
      </c>
      <c r="D69" s="2" t="s">
        <v>85</v>
      </c>
      <c r="E69" s="10" t="s">
        <v>43</v>
      </c>
      <c r="F69" s="10" t="s">
        <v>44</v>
      </c>
      <c r="G69" s="10" t="s">
        <v>45</v>
      </c>
      <c r="H69" s="3" t="n">
        <f>80</f>
        <v>80.0</v>
      </c>
      <c r="I69" s="2" t="s">
        <v>85</v>
      </c>
      <c r="J69" s="10" t="s">
        <v>67</v>
      </c>
      <c r="K69" s="10" t="s">
        <v>68</v>
      </c>
      <c r="L69" s="10" t="s">
        <v>69</v>
      </c>
      <c r="M69" s="3" t="n">
        <f>15</f>
        <v>15.0</v>
      </c>
    </row>
    <row r="70">
      <c r="A70" s="2" t="s">
        <v>109</v>
      </c>
      <c r="B70" s="10" t="s">
        <v>110</v>
      </c>
      <c r="C70" s="10" t="s">
        <v>111</v>
      </c>
      <c r="D70" s="2" t="s">
        <v>90</v>
      </c>
      <c r="E70" s="10" t="s">
        <v>67</v>
      </c>
      <c r="F70" s="10" t="s">
        <v>68</v>
      </c>
      <c r="G70" s="10" t="s">
        <v>69</v>
      </c>
      <c r="H70" s="3" t="n">
        <f>15</f>
        <v>15.0</v>
      </c>
      <c r="I70" s="2" t="s">
        <v>89</v>
      </c>
      <c r="J70" s="10" t="s">
        <v>89</v>
      </c>
      <c r="K70" s="10" t="s">
        <v>89</v>
      </c>
      <c r="L70" s="10" t="s">
        <v>89</v>
      </c>
      <c r="M70" s="3" t="str">
        <f>"－"</f>
        <v>－</v>
      </c>
    </row>
    <row r="71">
      <c r="A71" s="2" t="s">
        <v>109</v>
      </c>
      <c r="B71" s="10" t="s">
        <v>115</v>
      </c>
      <c r="C71" s="10" t="s">
        <v>116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19535</f>
        <v>19535.0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16282</f>
        <v>16282.0</v>
      </c>
    </row>
    <row r="72">
      <c r="A72" s="2" t="s">
        <v>109</v>
      </c>
      <c r="B72" s="10" t="s">
        <v>115</v>
      </c>
      <c r="C72" s="10" t="s">
        <v>116</v>
      </c>
      <c r="D72" s="2" t="s">
        <v>20</v>
      </c>
      <c r="E72" s="10" t="s">
        <v>51</v>
      </c>
      <c r="F72" s="10" t="s">
        <v>52</v>
      </c>
      <c r="G72" s="10" t="s">
        <v>53</v>
      </c>
      <c r="H72" s="3" t="n">
        <f>7377</f>
        <v>7377.0</v>
      </c>
      <c r="I72" s="2" t="s">
        <v>20</v>
      </c>
      <c r="J72" s="10" t="s">
        <v>35</v>
      </c>
      <c r="K72" s="10" t="s">
        <v>36</v>
      </c>
      <c r="L72" s="10" t="s">
        <v>37</v>
      </c>
      <c r="M72" s="3" t="n">
        <f>7222</f>
        <v>7222.0</v>
      </c>
    </row>
    <row r="73">
      <c r="A73" s="2" t="s">
        <v>109</v>
      </c>
      <c r="B73" s="10" t="s">
        <v>115</v>
      </c>
      <c r="C73" s="10" t="s">
        <v>116</v>
      </c>
      <c r="D73" s="2" t="s">
        <v>24</v>
      </c>
      <c r="E73" s="10" t="s">
        <v>35</v>
      </c>
      <c r="F73" s="10" t="s">
        <v>36</v>
      </c>
      <c r="G73" s="10" t="s">
        <v>37</v>
      </c>
      <c r="H73" s="3" t="n">
        <f>6852</f>
        <v>6852.0</v>
      </c>
      <c r="I73" s="2" t="s">
        <v>24</v>
      </c>
      <c r="J73" s="10" t="s">
        <v>51</v>
      </c>
      <c r="K73" s="10" t="s">
        <v>52</v>
      </c>
      <c r="L73" s="10" t="s">
        <v>53</v>
      </c>
      <c r="M73" s="3" t="n">
        <f>5783</f>
        <v>5783.0</v>
      </c>
    </row>
    <row r="74">
      <c r="A74" s="2" t="s">
        <v>109</v>
      </c>
      <c r="B74" s="10" t="s">
        <v>115</v>
      </c>
      <c r="C74" s="10" t="s">
        <v>116</v>
      </c>
      <c r="D74" s="2" t="s">
        <v>31</v>
      </c>
      <c r="E74" s="10" t="s">
        <v>21</v>
      </c>
      <c r="F74" s="10" t="s">
        <v>22</v>
      </c>
      <c r="G74" s="10" t="s">
        <v>23</v>
      </c>
      <c r="H74" s="3" t="n">
        <f>4146</f>
        <v>4146.0</v>
      </c>
      <c r="I74" s="2" t="s">
        <v>31</v>
      </c>
      <c r="J74" s="10" t="s">
        <v>58</v>
      </c>
      <c r="K74" s="10" t="s">
        <v>59</v>
      </c>
      <c r="L74" s="10" t="s">
        <v>60</v>
      </c>
      <c r="M74" s="3" t="n">
        <f>5529</f>
        <v>5529.0</v>
      </c>
    </row>
    <row r="75">
      <c r="A75" s="2" t="s">
        <v>109</v>
      </c>
      <c r="B75" s="10" t="s">
        <v>115</v>
      </c>
      <c r="C75" s="10" t="s">
        <v>116</v>
      </c>
      <c r="D75" s="2" t="s">
        <v>38</v>
      </c>
      <c r="E75" s="10" t="s">
        <v>58</v>
      </c>
      <c r="F75" s="10" t="s">
        <v>59</v>
      </c>
      <c r="G75" s="10" t="s">
        <v>60</v>
      </c>
      <c r="H75" s="3" t="n">
        <f>2985</f>
        <v>2985.0</v>
      </c>
      <c r="I75" s="2" t="s">
        <v>38</v>
      </c>
      <c r="J75" s="10" t="s">
        <v>25</v>
      </c>
      <c r="K75" s="10" t="s">
        <v>26</v>
      </c>
      <c r="L75" s="10" t="s">
        <v>27</v>
      </c>
      <c r="M75" s="3" t="n">
        <f>4864</f>
        <v>4864.0</v>
      </c>
    </row>
    <row r="76">
      <c r="A76" s="2" t="s">
        <v>109</v>
      </c>
      <c r="B76" s="10" t="s">
        <v>115</v>
      </c>
      <c r="C76" s="10" t="s">
        <v>116</v>
      </c>
      <c r="D76" s="2" t="s">
        <v>42</v>
      </c>
      <c r="E76" s="10" t="s">
        <v>32</v>
      </c>
      <c r="F76" s="10" t="s">
        <v>33</v>
      </c>
      <c r="G76" s="10" t="s">
        <v>34</v>
      </c>
      <c r="H76" s="3" t="n">
        <f>2700</f>
        <v>2700.0</v>
      </c>
      <c r="I76" s="2" t="s">
        <v>42</v>
      </c>
      <c r="J76" s="10" t="s">
        <v>21</v>
      </c>
      <c r="K76" s="10" t="s">
        <v>22</v>
      </c>
      <c r="L76" s="10" t="s">
        <v>23</v>
      </c>
      <c r="M76" s="3" t="n">
        <f>4311</f>
        <v>4311.0</v>
      </c>
    </row>
    <row r="77">
      <c r="A77" s="2" t="s">
        <v>109</v>
      </c>
      <c r="B77" s="10" t="s">
        <v>115</v>
      </c>
      <c r="C77" s="10" t="s">
        <v>116</v>
      </c>
      <c r="D77" s="2" t="s">
        <v>46</v>
      </c>
      <c r="E77" s="10" t="s">
        <v>25</v>
      </c>
      <c r="F77" s="10" t="s">
        <v>26</v>
      </c>
      <c r="G77" s="10" t="s">
        <v>27</v>
      </c>
      <c r="H77" s="3" t="n">
        <f>2464</f>
        <v>2464.0</v>
      </c>
      <c r="I77" s="2" t="s">
        <v>46</v>
      </c>
      <c r="J77" s="10" t="s">
        <v>47</v>
      </c>
      <c r="K77" s="10" t="s">
        <v>48</v>
      </c>
      <c r="L77" s="10" t="s">
        <v>49</v>
      </c>
      <c r="M77" s="3" t="n">
        <f>2143</f>
        <v>2143.0</v>
      </c>
    </row>
    <row r="78">
      <c r="A78" s="2" t="s">
        <v>109</v>
      </c>
      <c r="B78" s="10" t="s">
        <v>115</v>
      </c>
      <c r="C78" s="10" t="s">
        <v>116</v>
      </c>
      <c r="D78" s="2" t="s">
        <v>50</v>
      </c>
      <c r="E78" s="10" t="s">
        <v>82</v>
      </c>
      <c r="F78" s="10" t="s">
        <v>83</v>
      </c>
      <c r="G78" s="10" t="s">
        <v>84</v>
      </c>
      <c r="H78" s="3" t="n">
        <f>1511</f>
        <v>1511.0</v>
      </c>
      <c r="I78" s="2" t="s">
        <v>50</v>
      </c>
      <c r="J78" s="10" t="s">
        <v>82</v>
      </c>
      <c r="K78" s="10" t="s">
        <v>83</v>
      </c>
      <c r="L78" s="10" t="s">
        <v>84</v>
      </c>
      <c r="M78" s="3" t="n">
        <f>1511</f>
        <v>1511.0</v>
      </c>
    </row>
    <row r="79">
      <c r="A79" s="2" t="s">
        <v>109</v>
      </c>
      <c r="B79" s="10" t="s">
        <v>115</v>
      </c>
      <c r="C79" s="10" t="s">
        <v>116</v>
      </c>
      <c r="D79" s="2" t="s">
        <v>54</v>
      </c>
      <c r="E79" s="10" t="s">
        <v>39</v>
      </c>
      <c r="F79" s="10" t="s">
        <v>40</v>
      </c>
      <c r="G79" s="10" t="s">
        <v>41</v>
      </c>
      <c r="H79" s="3" t="n">
        <f>1120</f>
        <v>1120.0</v>
      </c>
      <c r="I79" s="2" t="s">
        <v>54</v>
      </c>
      <c r="J79" s="10" t="s">
        <v>39</v>
      </c>
      <c r="K79" s="10" t="s">
        <v>40</v>
      </c>
      <c r="L79" s="10" t="s">
        <v>41</v>
      </c>
      <c r="M79" s="3" t="n">
        <f>1120</f>
        <v>1120.0</v>
      </c>
    </row>
    <row r="80">
      <c r="A80" s="2" t="s">
        <v>109</v>
      </c>
      <c r="B80" s="10" t="s">
        <v>115</v>
      </c>
      <c r="C80" s="10" t="s">
        <v>116</v>
      </c>
      <c r="D80" s="2" t="s">
        <v>61</v>
      </c>
      <c r="E80" s="10" t="s">
        <v>55</v>
      </c>
      <c r="F80" s="10" t="s">
        <v>56</v>
      </c>
      <c r="G80" s="10" t="s">
        <v>57</v>
      </c>
      <c r="H80" s="3" t="n">
        <f>1115</f>
        <v>1115.0</v>
      </c>
      <c r="I80" s="2" t="s">
        <v>61</v>
      </c>
      <c r="J80" s="10" t="s">
        <v>55</v>
      </c>
      <c r="K80" s="10" t="s">
        <v>56</v>
      </c>
      <c r="L80" s="10" t="s">
        <v>57</v>
      </c>
      <c r="M80" s="3" t="n">
        <f>1115</f>
        <v>1115.0</v>
      </c>
    </row>
    <row r="81">
      <c r="A81" s="2" t="s">
        <v>109</v>
      </c>
      <c r="B81" s="10" t="s">
        <v>115</v>
      </c>
      <c r="C81" s="10" t="s">
        <v>116</v>
      </c>
      <c r="D81" s="2" t="s">
        <v>62</v>
      </c>
      <c r="E81" s="10" t="s">
        <v>28</v>
      </c>
      <c r="F81" s="10" t="s">
        <v>29</v>
      </c>
      <c r="G81" s="10" t="s">
        <v>30</v>
      </c>
      <c r="H81" s="3" t="n">
        <f>989</f>
        <v>989.0</v>
      </c>
      <c r="I81" s="2" t="s">
        <v>62</v>
      </c>
      <c r="J81" s="10" t="s">
        <v>63</v>
      </c>
      <c r="K81" s="10" t="s">
        <v>64</v>
      </c>
      <c r="L81" s="10" t="s">
        <v>65</v>
      </c>
      <c r="M81" s="3" t="n">
        <f>518</f>
        <v>518.0</v>
      </c>
    </row>
    <row r="82">
      <c r="A82" s="2" t="s">
        <v>109</v>
      </c>
      <c r="B82" s="10" t="s">
        <v>115</v>
      </c>
      <c r="C82" s="10" t="s">
        <v>116</v>
      </c>
      <c r="D82" s="2" t="s">
        <v>66</v>
      </c>
      <c r="E82" s="10" t="s">
        <v>63</v>
      </c>
      <c r="F82" s="10" t="s">
        <v>64</v>
      </c>
      <c r="G82" s="10" t="s">
        <v>65</v>
      </c>
      <c r="H82" s="3" t="n">
        <f>280</f>
        <v>280.0</v>
      </c>
      <c r="I82" s="2" t="s">
        <v>66</v>
      </c>
      <c r="J82" s="10" t="s">
        <v>28</v>
      </c>
      <c r="K82" s="10" t="s">
        <v>29</v>
      </c>
      <c r="L82" s="10" t="s">
        <v>30</v>
      </c>
      <c r="M82" s="3" t="n">
        <f>419</f>
        <v>419.0</v>
      </c>
    </row>
    <row r="83">
      <c r="A83" s="2" t="s">
        <v>109</v>
      </c>
      <c r="B83" s="10" t="s">
        <v>115</v>
      </c>
      <c r="C83" s="10" t="s">
        <v>116</v>
      </c>
      <c r="D83" s="2" t="s">
        <v>73</v>
      </c>
      <c r="E83" s="10" t="s">
        <v>43</v>
      </c>
      <c r="F83" s="10" t="s">
        <v>44</v>
      </c>
      <c r="G83" s="10" t="s">
        <v>45</v>
      </c>
      <c r="H83" s="3" t="n">
        <f>100</f>
        <v>100.0</v>
      </c>
      <c r="I83" s="2" t="s">
        <v>73</v>
      </c>
      <c r="J83" s="10" t="s">
        <v>32</v>
      </c>
      <c r="K83" s="10" t="s">
        <v>33</v>
      </c>
      <c r="L83" s="10" t="s">
        <v>34</v>
      </c>
      <c r="M83" s="3" t="n">
        <f>400</f>
        <v>400.0</v>
      </c>
    </row>
    <row r="84">
      <c r="A84" s="2" t="s">
        <v>109</v>
      </c>
      <c r="B84" s="10" t="s">
        <v>115</v>
      </c>
      <c r="C84" s="10" t="s">
        <v>116</v>
      </c>
      <c r="D84" s="2" t="s">
        <v>77</v>
      </c>
      <c r="E84" s="10" t="s">
        <v>47</v>
      </c>
      <c r="F84" s="10" t="s">
        <v>48</v>
      </c>
      <c r="G84" s="10" t="s">
        <v>49</v>
      </c>
      <c r="H84" s="3" t="n">
        <f>43</f>
        <v>43.0</v>
      </c>
      <c r="I84" s="2" t="s">
        <v>77</v>
      </c>
      <c r="J84" s="10" t="s">
        <v>74</v>
      </c>
      <c r="K84" s="10" t="s">
        <v>75</v>
      </c>
      <c r="L84" s="10" t="s">
        <v>76</v>
      </c>
      <c r="M84" s="3" t="n">
        <f>10</f>
        <v>10.0</v>
      </c>
    </row>
    <row r="85">
      <c r="A85" s="2" t="s">
        <v>109</v>
      </c>
      <c r="B85" s="10" t="s">
        <v>115</v>
      </c>
      <c r="C85" s="10" t="s">
        <v>116</v>
      </c>
      <c r="D85" s="2" t="s">
        <v>81</v>
      </c>
      <c r="E85" s="10" t="s">
        <v>74</v>
      </c>
      <c r="F85" s="10" t="s">
        <v>75</v>
      </c>
      <c r="G85" s="10" t="s">
        <v>76</v>
      </c>
      <c r="H85" s="3" t="n">
        <f>10</f>
        <v>10.0</v>
      </c>
      <c r="I85" s="2" t="s">
        <v>89</v>
      </c>
      <c r="J85" s="10" t="s">
        <v>89</v>
      </c>
      <c r="K85" s="10" t="s">
        <v>89</v>
      </c>
      <c r="L85" s="10" t="s">
        <v>89</v>
      </c>
      <c r="M85" s="3" t="str">
        <f>"－"</f>
        <v>－</v>
      </c>
    </row>
    <row r="86">
      <c r="A86" s="2" t="s">
        <v>117</v>
      </c>
      <c r="B86" s="10" t="s">
        <v>118</v>
      </c>
      <c r="C86" s="10" t="s">
        <v>119</v>
      </c>
      <c r="D86" s="2" t="s">
        <v>16</v>
      </c>
      <c r="E86" s="10" t="s">
        <v>67</v>
      </c>
      <c r="F86" s="10" t="s">
        <v>68</v>
      </c>
      <c r="G86" s="10" t="s">
        <v>69</v>
      </c>
      <c r="H86" s="3" t="n">
        <f>16</f>
        <v>16.0</v>
      </c>
      <c r="I86" s="2" t="s">
        <v>16</v>
      </c>
      <c r="J86" s="10" t="s">
        <v>67</v>
      </c>
      <c r="K86" s="10" t="s">
        <v>68</v>
      </c>
      <c r="L86" s="10" t="s">
        <v>69</v>
      </c>
      <c r="M86" s="3" t="n">
        <f>16</f>
        <v>16.0</v>
      </c>
    </row>
    <row r="87">
      <c r="A87" s="2" t="s">
        <v>117</v>
      </c>
      <c r="B87" s="10" t="s">
        <v>120</v>
      </c>
      <c r="C87" s="10" t="s">
        <v>121</v>
      </c>
      <c r="D87" s="2" t="s">
        <v>16</v>
      </c>
      <c r="E87" s="10" t="s">
        <v>32</v>
      </c>
      <c r="F87" s="10" t="s">
        <v>33</v>
      </c>
      <c r="G87" s="10" t="s">
        <v>34</v>
      </c>
      <c r="H87" s="3" t="n">
        <f>200</f>
        <v>200.0</v>
      </c>
      <c r="I87" s="2" t="s">
        <v>16</v>
      </c>
      <c r="J87" s="10" t="s">
        <v>47</v>
      </c>
      <c r="K87" s="10" t="s">
        <v>48</v>
      </c>
      <c r="L87" s="10" t="s">
        <v>49</v>
      </c>
      <c r="M87" s="3" t="n">
        <f>200</f>
        <v>200.0</v>
      </c>
    </row>
    <row r="88">
      <c r="A88" s="2" t="s">
        <v>117</v>
      </c>
      <c r="B88" s="10" t="s">
        <v>120</v>
      </c>
      <c r="C88" s="10" t="s">
        <v>121</v>
      </c>
      <c r="D88" s="2" t="s">
        <v>20</v>
      </c>
      <c r="E88" s="10" t="s">
        <v>67</v>
      </c>
      <c r="F88" s="10" t="s">
        <v>68</v>
      </c>
      <c r="G88" s="10" t="s">
        <v>69</v>
      </c>
      <c r="H88" s="3" t="n">
        <f>153</f>
        <v>153.0</v>
      </c>
      <c r="I88" s="2" t="s">
        <v>20</v>
      </c>
      <c r="J88" s="10" t="s">
        <v>67</v>
      </c>
      <c r="K88" s="10" t="s">
        <v>68</v>
      </c>
      <c r="L88" s="10" t="s">
        <v>69</v>
      </c>
      <c r="M88" s="3" t="n">
        <f>153</f>
        <v>153.0</v>
      </c>
    </row>
    <row r="89">
      <c r="A89" s="2" t="s">
        <v>117</v>
      </c>
      <c r="B89" s="10" t="s">
        <v>120</v>
      </c>
      <c r="C89" s="10" t="s">
        <v>121</v>
      </c>
      <c r="D89" s="2" t="s">
        <v>24</v>
      </c>
      <c r="E89" s="10" t="s">
        <v>63</v>
      </c>
      <c r="F89" s="10" t="s">
        <v>64</v>
      </c>
      <c r="G89" s="10" t="s">
        <v>65</v>
      </c>
      <c r="H89" s="3" t="n">
        <f>100</f>
        <v>100.0</v>
      </c>
      <c r="I89" s="2" t="s">
        <v>24</v>
      </c>
      <c r="J89" s="10" t="s">
        <v>32</v>
      </c>
      <c r="K89" s="10" t="s">
        <v>33</v>
      </c>
      <c r="L89" s="10" t="s">
        <v>34</v>
      </c>
      <c r="M89" s="3" t="n">
        <f>100</f>
        <v>100.0</v>
      </c>
    </row>
    <row r="90">
      <c r="A90" s="2" t="s">
        <v>117</v>
      </c>
      <c r="B90" s="10" t="s">
        <v>122</v>
      </c>
      <c r="C90" s="10" t="s">
        <v>123</v>
      </c>
      <c r="D90" s="2" t="s">
        <v>16</v>
      </c>
      <c r="E90" s="10" t="s">
        <v>67</v>
      </c>
      <c r="F90" s="10" t="s">
        <v>68</v>
      </c>
      <c r="G90" s="10" t="s">
        <v>69</v>
      </c>
      <c r="H90" s="3" t="n">
        <f>51</f>
        <v>51.0</v>
      </c>
      <c r="I90" s="2" t="s">
        <v>16</v>
      </c>
      <c r="J90" s="10" t="s">
        <v>67</v>
      </c>
      <c r="K90" s="10" t="s">
        <v>68</v>
      </c>
      <c r="L90" s="10" t="s">
        <v>69</v>
      </c>
      <c r="M90" s="3" t="n">
        <f>51</f>
        <v>51.0</v>
      </c>
    </row>
    <row r="91">
      <c r="A91" s="2" t="s">
        <v>117</v>
      </c>
      <c r="B91" s="10" t="s">
        <v>124</v>
      </c>
      <c r="C91" s="10" t="s">
        <v>125</v>
      </c>
      <c r="D91" s="2" t="s">
        <v>16</v>
      </c>
      <c r="E91" s="10" t="s">
        <v>67</v>
      </c>
      <c r="F91" s="10" t="s">
        <v>68</v>
      </c>
      <c r="G91" s="10" t="s">
        <v>69</v>
      </c>
      <c r="H91" s="3" t="n">
        <f>245</f>
        <v>245.0</v>
      </c>
      <c r="I91" s="2" t="s">
        <v>16</v>
      </c>
      <c r="J91" s="10" t="s">
        <v>67</v>
      </c>
      <c r="K91" s="10" t="s">
        <v>68</v>
      </c>
      <c r="L91" s="10" t="s">
        <v>69</v>
      </c>
      <c r="M91" s="3" t="n">
        <f>245</f>
        <v>245.0</v>
      </c>
    </row>
    <row r="92">
      <c r="A92" s="2" t="s">
        <v>117</v>
      </c>
      <c r="B92" s="10" t="s">
        <v>126</v>
      </c>
      <c r="C92" s="10" t="s">
        <v>127</v>
      </c>
      <c r="D92" s="2" t="s">
        <v>16</v>
      </c>
      <c r="E92" s="10" t="s">
        <v>67</v>
      </c>
      <c r="F92" s="10" t="s">
        <v>68</v>
      </c>
      <c r="G92" s="10" t="s">
        <v>69</v>
      </c>
      <c r="H92" s="3" t="n">
        <f>47</f>
        <v>47.0</v>
      </c>
      <c r="I92" s="2" t="s">
        <v>16</v>
      </c>
      <c r="J92" s="10" t="s">
        <v>67</v>
      </c>
      <c r="K92" s="10" t="s">
        <v>68</v>
      </c>
      <c r="L92" s="10" t="s">
        <v>69</v>
      </c>
      <c r="M92" s="3" t="n">
        <f>47</f>
        <v>47.0</v>
      </c>
    </row>
    <row r="93">
      <c r="A93" s="2" t="s">
        <v>117</v>
      </c>
      <c r="B93" s="10" t="s">
        <v>128</v>
      </c>
      <c r="C93" s="10" t="s">
        <v>129</v>
      </c>
      <c r="D93" s="2" t="s">
        <v>16</v>
      </c>
      <c r="E93" s="10" t="s">
        <v>63</v>
      </c>
      <c r="F93" s="10" t="s">
        <v>64</v>
      </c>
      <c r="G93" s="10" t="s">
        <v>65</v>
      </c>
      <c r="H93" s="3" t="n">
        <f>614</f>
        <v>614.0</v>
      </c>
      <c r="I93" s="2" t="s">
        <v>16</v>
      </c>
      <c r="J93" s="10" t="s">
        <v>63</v>
      </c>
      <c r="K93" s="10" t="s">
        <v>64</v>
      </c>
      <c r="L93" s="10" t="s">
        <v>65</v>
      </c>
      <c r="M93" s="3" t="n">
        <f>814</f>
        <v>814.0</v>
      </c>
    </row>
    <row r="94">
      <c r="A94" s="2" t="s">
        <v>117</v>
      </c>
      <c r="B94" s="10" t="s">
        <v>128</v>
      </c>
      <c r="C94" s="10" t="s">
        <v>129</v>
      </c>
      <c r="D94" s="2" t="s">
        <v>20</v>
      </c>
      <c r="E94" s="10" t="s">
        <v>67</v>
      </c>
      <c r="F94" s="10" t="s">
        <v>68</v>
      </c>
      <c r="G94" s="10" t="s">
        <v>69</v>
      </c>
      <c r="H94" s="3" t="n">
        <f>322</f>
        <v>322.0</v>
      </c>
      <c r="I94" s="2" t="s">
        <v>20</v>
      </c>
      <c r="J94" s="10" t="s">
        <v>67</v>
      </c>
      <c r="K94" s="10" t="s">
        <v>68</v>
      </c>
      <c r="L94" s="10" t="s">
        <v>69</v>
      </c>
      <c r="M94" s="3" t="n">
        <f>322</f>
        <v>322.0</v>
      </c>
    </row>
    <row r="95">
      <c r="A95" s="2" t="s">
        <v>117</v>
      </c>
      <c r="B95" s="10" t="s">
        <v>128</v>
      </c>
      <c r="C95" s="10" t="s">
        <v>129</v>
      </c>
      <c r="D95" s="2" t="s">
        <v>24</v>
      </c>
      <c r="E95" s="10" t="s">
        <v>32</v>
      </c>
      <c r="F95" s="10" t="s">
        <v>33</v>
      </c>
      <c r="G95" s="10" t="s">
        <v>34</v>
      </c>
      <c r="H95" s="3" t="n">
        <f>200</f>
        <v>200.0</v>
      </c>
      <c r="I95" s="2" t="s">
        <v>24</v>
      </c>
      <c r="J95" s="10" t="s">
        <v>32</v>
      </c>
      <c r="K95" s="10" t="s">
        <v>33</v>
      </c>
      <c r="L95" s="10" t="s">
        <v>34</v>
      </c>
      <c r="M95" s="3" t="n">
        <f>250</f>
        <v>250.0</v>
      </c>
    </row>
    <row r="96">
      <c r="A96" s="2" t="s">
        <v>117</v>
      </c>
      <c r="B96" s="10" t="s">
        <v>128</v>
      </c>
      <c r="C96" s="10" t="s">
        <v>129</v>
      </c>
      <c r="D96" s="2" t="s">
        <v>31</v>
      </c>
      <c r="E96" s="10" t="s">
        <v>74</v>
      </c>
      <c r="F96" s="10" t="s">
        <v>75</v>
      </c>
      <c r="G96" s="10" t="s">
        <v>76</v>
      </c>
      <c r="H96" s="3" t="n">
        <f>150</f>
        <v>150.0</v>
      </c>
      <c r="I96" s="2" t="s">
        <v>89</v>
      </c>
      <c r="J96" s="10" t="s">
        <v>89</v>
      </c>
      <c r="K96" s="10" t="s">
        <v>89</v>
      </c>
      <c r="L96" s="10" t="s">
        <v>89</v>
      </c>
      <c r="M96" s="3" t="str">
        <f>"－"</f>
        <v>－</v>
      </c>
    </row>
    <row r="97">
      <c r="A97" s="2" t="s">
        <v>117</v>
      </c>
      <c r="B97" s="10" t="s">
        <v>128</v>
      </c>
      <c r="C97" s="10" t="s">
        <v>129</v>
      </c>
      <c r="D97" s="2" t="s">
        <v>38</v>
      </c>
      <c r="E97" s="10" t="s">
        <v>25</v>
      </c>
      <c r="F97" s="10" t="s">
        <v>26</v>
      </c>
      <c r="G97" s="10" t="s">
        <v>27</v>
      </c>
      <c r="H97" s="3" t="n">
        <f>100</f>
        <v>100.0</v>
      </c>
      <c r="I97" s="2" t="s">
        <v>89</v>
      </c>
      <c r="J97" s="10" t="s">
        <v>89</v>
      </c>
      <c r="K97" s="10" t="s">
        <v>89</v>
      </c>
      <c r="L97" s="10" t="s">
        <v>89</v>
      </c>
      <c r="M97" s="3" t="str">
        <f>"－"</f>
        <v>－</v>
      </c>
    </row>
    <row r="98">
      <c r="A98" s="2" t="s">
        <v>117</v>
      </c>
      <c r="B98" s="10" t="s">
        <v>130</v>
      </c>
      <c r="C98" s="10" t="s">
        <v>131</v>
      </c>
      <c r="D98" s="2" t="s">
        <v>16</v>
      </c>
      <c r="E98" s="10" t="s">
        <v>67</v>
      </c>
      <c r="F98" s="10" t="s">
        <v>68</v>
      </c>
      <c r="G98" s="10" t="s">
        <v>69</v>
      </c>
      <c r="H98" s="3" t="n">
        <f>45</f>
        <v>45.0</v>
      </c>
      <c r="I98" s="2" t="s">
        <v>16</v>
      </c>
      <c r="J98" s="10" t="s">
        <v>67</v>
      </c>
      <c r="K98" s="10" t="s">
        <v>68</v>
      </c>
      <c r="L98" s="10" t="s">
        <v>69</v>
      </c>
      <c r="M98" s="3" t="n">
        <f>45</f>
        <v>45.0</v>
      </c>
    </row>
    <row r="99">
      <c r="A99" s="2" t="s">
        <v>117</v>
      </c>
      <c r="B99" s="10" t="s">
        <v>132</v>
      </c>
      <c r="C99" s="10" t="s">
        <v>133</v>
      </c>
      <c r="D99" s="2" t="s">
        <v>16</v>
      </c>
      <c r="E99" s="10" t="s">
        <v>67</v>
      </c>
      <c r="F99" s="10" t="s">
        <v>68</v>
      </c>
      <c r="G99" s="10" t="s">
        <v>69</v>
      </c>
      <c r="H99" s="3" t="n">
        <f>189</f>
        <v>189.0</v>
      </c>
      <c r="I99" s="2" t="s">
        <v>16</v>
      </c>
      <c r="J99" s="10" t="s">
        <v>67</v>
      </c>
      <c r="K99" s="10" t="s">
        <v>68</v>
      </c>
      <c r="L99" s="10" t="s">
        <v>69</v>
      </c>
      <c r="M99" s="3" t="n">
        <f>189</f>
        <v>189.0</v>
      </c>
    </row>
    <row r="100">
      <c r="A100" s="2" t="s">
        <v>117</v>
      </c>
      <c r="B100" s="10" t="s">
        <v>134</v>
      </c>
      <c r="C100" s="10" t="s">
        <v>135</v>
      </c>
      <c r="D100" s="2" t="s">
        <v>16</v>
      </c>
      <c r="E100" s="10" t="s">
        <v>67</v>
      </c>
      <c r="F100" s="10" t="s">
        <v>68</v>
      </c>
      <c r="G100" s="10" t="s">
        <v>69</v>
      </c>
      <c r="H100" s="3" t="n">
        <f>31</f>
        <v>31.0</v>
      </c>
      <c r="I100" s="2" t="s">
        <v>16</v>
      </c>
      <c r="J100" s="10" t="s">
        <v>67</v>
      </c>
      <c r="K100" s="10" t="s">
        <v>68</v>
      </c>
      <c r="L100" s="10" t="s">
        <v>69</v>
      </c>
      <c r="M100" s="3" t="n">
        <f>31</f>
        <v>31.0</v>
      </c>
    </row>
    <row r="101">
      <c r="A101" s="2" t="s">
        <v>117</v>
      </c>
      <c r="B101" s="10" t="s">
        <v>136</v>
      </c>
      <c r="C101" s="10" t="s">
        <v>137</v>
      </c>
      <c r="D101" s="2" t="s">
        <v>16</v>
      </c>
      <c r="E101" s="10" t="s">
        <v>67</v>
      </c>
      <c r="F101" s="10" t="s">
        <v>68</v>
      </c>
      <c r="G101" s="10" t="s">
        <v>69</v>
      </c>
      <c r="H101" s="3" t="n">
        <f>125</f>
        <v>125.0</v>
      </c>
      <c r="I101" s="2" t="s">
        <v>16</v>
      </c>
      <c r="J101" s="10" t="s">
        <v>67</v>
      </c>
      <c r="K101" s="10" t="s">
        <v>68</v>
      </c>
      <c r="L101" s="10" t="s">
        <v>69</v>
      </c>
      <c r="M101" s="3" t="n">
        <f>125</f>
        <v>125.0</v>
      </c>
    </row>
    <row r="102">
      <c r="A102" s="2" t="s">
        <v>117</v>
      </c>
      <c r="B102" s="10" t="s">
        <v>136</v>
      </c>
      <c r="C102" s="10" t="s">
        <v>137</v>
      </c>
      <c r="D102" s="2" t="s">
        <v>20</v>
      </c>
      <c r="E102" s="10" t="s">
        <v>63</v>
      </c>
      <c r="F102" s="10" t="s">
        <v>64</v>
      </c>
      <c r="G102" s="10" t="s">
        <v>65</v>
      </c>
      <c r="H102" s="3" t="n">
        <f>100</f>
        <v>100.0</v>
      </c>
      <c r="I102" s="2" t="s">
        <v>20</v>
      </c>
      <c r="J102" s="10" t="s">
        <v>32</v>
      </c>
      <c r="K102" s="10" t="s">
        <v>33</v>
      </c>
      <c r="L102" s="10" t="s">
        <v>34</v>
      </c>
      <c r="M102" s="3" t="n">
        <f>100</f>
        <v>100.0</v>
      </c>
    </row>
    <row r="103">
      <c r="A103" s="2" t="s">
        <v>117</v>
      </c>
      <c r="B103" s="10" t="s">
        <v>138</v>
      </c>
      <c r="C103" s="10" t="s">
        <v>139</v>
      </c>
      <c r="D103" s="2" t="s">
        <v>16</v>
      </c>
      <c r="E103" s="10" t="s">
        <v>67</v>
      </c>
      <c r="F103" s="10" t="s">
        <v>68</v>
      </c>
      <c r="G103" s="10" t="s">
        <v>69</v>
      </c>
      <c r="H103" s="3" t="n">
        <f>23</f>
        <v>23.0</v>
      </c>
      <c r="I103" s="2" t="s">
        <v>16</v>
      </c>
      <c r="J103" s="10" t="s">
        <v>67</v>
      </c>
      <c r="K103" s="10" t="s">
        <v>68</v>
      </c>
      <c r="L103" s="10" t="s">
        <v>69</v>
      </c>
      <c r="M103" s="3" t="n">
        <f>23</f>
        <v>23.0</v>
      </c>
    </row>
    <row r="104">
      <c r="A104" s="2" t="s">
        <v>117</v>
      </c>
      <c r="B104" s="10" t="s">
        <v>140</v>
      </c>
      <c r="C104" s="10" t="s">
        <v>141</v>
      </c>
      <c r="D104" s="2" t="s">
        <v>16</v>
      </c>
      <c r="E104" s="10" t="s">
        <v>67</v>
      </c>
      <c r="F104" s="10" t="s">
        <v>68</v>
      </c>
      <c r="G104" s="10" t="s">
        <v>69</v>
      </c>
      <c r="H104" s="3" t="n">
        <f>184</f>
        <v>184.0</v>
      </c>
      <c r="I104" s="2" t="s">
        <v>16</v>
      </c>
      <c r="J104" s="10" t="s">
        <v>67</v>
      </c>
      <c r="K104" s="10" t="s">
        <v>68</v>
      </c>
      <c r="L104" s="10" t="s">
        <v>69</v>
      </c>
      <c r="M104" s="3" t="n">
        <f>184</f>
        <v>184.0</v>
      </c>
    </row>
    <row r="105">
      <c r="A105" s="2" t="s">
        <v>117</v>
      </c>
      <c r="B105" s="10" t="s">
        <v>142</v>
      </c>
      <c r="C105" s="10" t="s">
        <v>143</v>
      </c>
      <c r="D105" s="2" t="s">
        <v>16</v>
      </c>
      <c r="E105" s="10" t="s">
        <v>67</v>
      </c>
      <c r="F105" s="10" t="s">
        <v>68</v>
      </c>
      <c r="G105" s="10" t="s">
        <v>69</v>
      </c>
      <c r="H105" s="3" t="n">
        <f>200</f>
        <v>200.0</v>
      </c>
      <c r="I105" s="2" t="s">
        <v>16</v>
      </c>
      <c r="J105" s="10" t="s">
        <v>67</v>
      </c>
      <c r="K105" s="10" t="s">
        <v>68</v>
      </c>
      <c r="L105" s="10" t="s">
        <v>69</v>
      </c>
      <c r="M105" s="3" t="n">
        <f>200</f>
        <v>200.0</v>
      </c>
    </row>
    <row r="106">
      <c r="A106" s="2" t="s">
        <v>117</v>
      </c>
      <c r="B106" s="10" t="s">
        <v>144</v>
      </c>
      <c r="C106" s="10" t="s">
        <v>145</v>
      </c>
      <c r="D106" s="2" t="s">
        <v>16</v>
      </c>
      <c r="E106" s="10" t="s">
        <v>67</v>
      </c>
      <c r="F106" s="10" t="s">
        <v>68</v>
      </c>
      <c r="G106" s="10" t="s">
        <v>69</v>
      </c>
      <c r="H106" s="3" t="n">
        <f>87</f>
        <v>87.0</v>
      </c>
      <c r="I106" s="2" t="s">
        <v>16</v>
      </c>
      <c r="J106" s="10" t="s">
        <v>67</v>
      </c>
      <c r="K106" s="10" t="s">
        <v>68</v>
      </c>
      <c r="L106" s="10" t="s">
        <v>69</v>
      </c>
      <c r="M106" s="3" t="n">
        <f>87</f>
        <v>87.0</v>
      </c>
    </row>
    <row r="107">
      <c r="A107" s="2" t="s">
        <v>117</v>
      </c>
      <c r="B107" s="10" t="s">
        <v>146</v>
      </c>
      <c r="C107" s="10" t="s">
        <v>147</v>
      </c>
      <c r="D107" s="2" t="s">
        <v>16</v>
      </c>
      <c r="E107" s="10" t="s">
        <v>43</v>
      </c>
      <c r="F107" s="10" t="s">
        <v>44</v>
      </c>
      <c r="G107" s="10" t="s">
        <v>45</v>
      </c>
      <c r="H107" s="3" t="n">
        <f>1300</f>
        <v>1300.0</v>
      </c>
      <c r="I107" s="2" t="s">
        <v>16</v>
      </c>
      <c r="J107" s="10" t="s">
        <v>32</v>
      </c>
      <c r="K107" s="10" t="s">
        <v>33</v>
      </c>
      <c r="L107" s="10" t="s">
        <v>34</v>
      </c>
      <c r="M107" s="3" t="n">
        <f>1300</f>
        <v>1300.0</v>
      </c>
    </row>
    <row r="108">
      <c r="A108" s="2" t="s">
        <v>117</v>
      </c>
      <c r="B108" s="10" t="s">
        <v>146</v>
      </c>
      <c r="C108" s="10" t="s">
        <v>147</v>
      </c>
      <c r="D108" s="2" t="s">
        <v>20</v>
      </c>
      <c r="E108" s="10" t="s">
        <v>67</v>
      </c>
      <c r="F108" s="10" t="s">
        <v>68</v>
      </c>
      <c r="G108" s="10" t="s">
        <v>69</v>
      </c>
      <c r="H108" s="3" t="n">
        <f>277</f>
        <v>277.0</v>
      </c>
      <c r="I108" s="2" t="s">
        <v>20</v>
      </c>
      <c r="J108" s="10" t="s">
        <v>67</v>
      </c>
      <c r="K108" s="10" t="s">
        <v>68</v>
      </c>
      <c r="L108" s="10" t="s">
        <v>69</v>
      </c>
      <c r="M108" s="3" t="n">
        <f>277</f>
        <v>277.0</v>
      </c>
    </row>
    <row r="109">
      <c r="A109" s="2" t="s">
        <v>117</v>
      </c>
      <c r="B109" s="10" t="s">
        <v>146</v>
      </c>
      <c r="C109" s="10" t="s">
        <v>147</v>
      </c>
      <c r="D109" s="2" t="s">
        <v>24</v>
      </c>
      <c r="E109" s="10" t="s">
        <v>32</v>
      </c>
      <c r="F109" s="10" t="s">
        <v>33</v>
      </c>
      <c r="G109" s="10" t="s">
        <v>34</v>
      </c>
      <c r="H109" s="3" t="n">
        <f>150</f>
        <v>150.0</v>
      </c>
      <c r="I109" s="2" t="s">
        <v>24</v>
      </c>
      <c r="J109" s="10" t="s">
        <v>58</v>
      </c>
      <c r="K109" s="10" t="s">
        <v>59</v>
      </c>
      <c r="L109" s="10" t="s">
        <v>60</v>
      </c>
      <c r="M109" s="3" t="n">
        <f>100</f>
        <v>100.0</v>
      </c>
    </row>
    <row r="110">
      <c r="A110" s="2" t="s">
        <v>117</v>
      </c>
      <c r="B110" s="10" t="s">
        <v>146</v>
      </c>
      <c r="C110" s="10" t="s">
        <v>147</v>
      </c>
      <c r="D110" s="2" t="s">
        <v>89</v>
      </c>
      <c r="E110" s="10" t="s">
        <v>89</v>
      </c>
      <c r="F110" s="10" t="s">
        <v>89</v>
      </c>
      <c r="G110" s="10" t="s">
        <v>89</v>
      </c>
      <c r="H110" s="3" t="str">
        <f>"－"</f>
        <v>－</v>
      </c>
      <c r="I110" s="2" t="s">
        <v>31</v>
      </c>
      <c r="J110" s="10" t="s">
        <v>74</v>
      </c>
      <c r="K110" s="10" t="s">
        <v>75</v>
      </c>
      <c r="L110" s="10" t="s">
        <v>76</v>
      </c>
      <c r="M110" s="3" t="n">
        <f>50</f>
        <v>50.0</v>
      </c>
    </row>
    <row r="111">
      <c r="A111" s="2" t="s">
        <v>117</v>
      </c>
      <c r="B111" s="10" t="s">
        <v>148</v>
      </c>
      <c r="C111" s="10" t="s">
        <v>149</v>
      </c>
      <c r="D111" s="2" t="s">
        <v>16</v>
      </c>
      <c r="E111" s="10" t="s">
        <v>67</v>
      </c>
      <c r="F111" s="10" t="s">
        <v>68</v>
      </c>
      <c r="G111" s="10" t="s">
        <v>69</v>
      </c>
      <c r="H111" s="3" t="n">
        <f>89</f>
        <v>89.0</v>
      </c>
      <c r="I111" s="2" t="s">
        <v>16</v>
      </c>
      <c r="J111" s="10" t="s">
        <v>67</v>
      </c>
      <c r="K111" s="10" t="s">
        <v>68</v>
      </c>
      <c r="L111" s="10" t="s">
        <v>69</v>
      </c>
      <c r="M111" s="3" t="n">
        <f>89</f>
        <v>89.0</v>
      </c>
    </row>
    <row r="112">
      <c r="A112" s="2" t="s">
        <v>117</v>
      </c>
      <c r="B112" s="10" t="s">
        <v>150</v>
      </c>
      <c r="C112" s="10" t="s">
        <v>151</v>
      </c>
      <c r="D112" s="2" t="s">
        <v>16</v>
      </c>
      <c r="E112" s="10" t="s">
        <v>32</v>
      </c>
      <c r="F112" s="10" t="s">
        <v>33</v>
      </c>
      <c r="G112" s="10" t="s">
        <v>34</v>
      </c>
      <c r="H112" s="3" t="n">
        <f>950</f>
        <v>950.0</v>
      </c>
      <c r="I112" s="2" t="s">
        <v>16</v>
      </c>
      <c r="J112" s="10" t="s">
        <v>43</v>
      </c>
      <c r="K112" s="10" t="s">
        <v>44</v>
      </c>
      <c r="L112" s="10" t="s">
        <v>45</v>
      </c>
      <c r="M112" s="3" t="n">
        <f>950</f>
        <v>950.0</v>
      </c>
    </row>
    <row r="113">
      <c r="A113" s="2" t="s">
        <v>117</v>
      </c>
      <c r="B113" s="10" t="s">
        <v>150</v>
      </c>
      <c r="C113" s="10" t="s">
        <v>151</v>
      </c>
      <c r="D113" s="2" t="s">
        <v>20</v>
      </c>
      <c r="E113" s="10" t="s">
        <v>67</v>
      </c>
      <c r="F113" s="10" t="s">
        <v>68</v>
      </c>
      <c r="G113" s="10" t="s">
        <v>69</v>
      </c>
      <c r="H113" s="3" t="n">
        <f>174</f>
        <v>174.0</v>
      </c>
      <c r="I113" s="2" t="s">
        <v>20</v>
      </c>
      <c r="J113" s="10" t="s">
        <v>67</v>
      </c>
      <c r="K113" s="10" t="s">
        <v>68</v>
      </c>
      <c r="L113" s="10" t="s">
        <v>69</v>
      </c>
      <c r="M113" s="3" t="n">
        <f>174</f>
        <v>174.0</v>
      </c>
    </row>
    <row r="114">
      <c r="A114" s="2" t="s">
        <v>117</v>
      </c>
      <c r="B114" s="10" t="s">
        <v>152</v>
      </c>
      <c r="C114" s="10" t="s">
        <v>153</v>
      </c>
      <c r="D114" s="2" t="s">
        <v>16</v>
      </c>
      <c r="E114" s="10" t="s">
        <v>63</v>
      </c>
      <c r="F114" s="10" t="s">
        <v>64</v>
      </c>
      <c r="G114" s="10" t="s">
        <v>65</v>
      </c>
      <c r="H114" s="3" t="n">
        <f>480</f>
        <v>480.0</v>
      </c>
      <c r="I114" s="2" t="s">
        <v>16</v>
      </c>
      <c r="J114" s="10" t="s">
        <v>51</v>
      </c>
      <c r="K114" s="10" t="s">
        <v>52</v>
      </c>
      <c r="L114" s="10" t="s">
        <v>53</v>
      </c>
      <c r="M114" s="3" t="n">
        <f>500</f>
        <v>500.0</v>
      </c>
    </row>
    <row r="115">
      <c r="A115" s="2" t="s">
        <v>117</v>
      </c>
      <c r="B115" s="10" t="s">
        <v>152</v>
      </c>
      <c r="C115" s="10" t="s">
        <v>153</v>
      </c>
      <c r="D115" s="2" t="s">
        <v>20</v>
      </c>
      <c r="E115" s="10" t="s">
        <v>32</v>
      </c>
      <c r="F115" s="10" t="s">
        <v>33</v>
      </c>
      <c r="G115" s="10" t="s">
        <v>34</v>
      </c>
      <c r="H115" s="3" t="n">
        <f>300</f>
        <v>300.0</v>
      </c>
      <c r="I115" s="2" t="s">
        <v>20</v>
      </c>
      <c r="J115" s="10" t="s">
        <v>21</v>
      </c>
      <c r="K115" s="10" t="s">
        <v>22</v>
      </c>
      <c r="L115" s="10" t="s">
        <v>23</v>
      </c>
      <c r="M115" s="3" t="n">
        <f>480</f>
        <v>480.0</v>
      </c>
    </row>
    <row r="116">
      <c r="A116" s="2" t="s">
        <v>117</v>
      </c>
      <c r="B116" s="10" t="s">
        <v>152</v>
      </c>
      <c r="C116" s="10" t="s">
        <v>153</v>
      </c>
      <c r="D116" s="2" t="s">
        <v>24</v>
      </c>
      <c r="E116" s="10" t="s">
        <v>17</v>
      </c>
      <c r="F116" s="10" t="s">
        <v>18</v>
      </c>
      <c r="G116" s="10" t="s">
        <v>19</v>
      </c>
      <c r="H116" s="3" t="n">
        <f>200</f>
        <v>200.0</v>
      </c>
      <c r="I116" s="2" t="s">
        <v>24</v>
      </c>
      <c r="J116" s="10" t="s">
        <v>67</v>
      </c>
      <c r="K116" s="10" t="s">
        <v>68</v>
      </c>
      <c r="L116" s="10" t="s">
        <v>69</v>
      </c>
      <c r="M116" s="3" t="n">
        <f>52</f>
        <v>52.0</v>
      </c>
    </row>
    <row r="117">
      <c r="A117" s="2" t="s">
        <v>117</v>
      </c>
      <c r="B117" s="10" t="s">
        <v>152</v>
      </c>
      <c r="C117" s="10" t="s">
        <v>153</v>
      </c>
      <c r="D117" s="2" t="s">
        <v>31</v>
      </c>
      <c r="E117" s="10" t="s">
        <v>67</v>
      </c>
      <c r="F117" s="10" t="s">
        <v>68</v>
      </c>
      <c r="G117" s="10" t="s">
        <v>69</v>
      </c>
      <c r="H117" s="3" t="n">
        <f>52</f>
        <v>52.0</v>
      </c>
      <c r="I117" s="2" t="s">
        <v>89</v>
      </c>
      <c r="J117" s="10" t="s">
        <v>89</v>
      </c>
      <c r="K117" s="10" t="s">
        <v>89</v>
      </c>
      <c r="L117" s="10" t="s">
        <v>89</v>
      </c>
      <c r="M117" s="3" t="str">
        <f>"－"</f>
        <v>－</v>
      </c>
    </row>
    <row r="118">
      <c r="A118" s="2" t="s">
        <v>117</v>
      </c>
      <c r="B118" s="10" t="s">
        <v>154</v>
      </c>
      <c r="C118" s="10" t="s">
        <v>155</v>
      </c>
      <c r="D118" s="2" t="s">
        <v>16</v>
      </c>
      <c r="E118" s="10" t="s">
        <v>21</v>
      </c>
      <c r="F118" s="10" t="s">
        <v>22</v>
      </c>
      <c r="G118" s="10" t="s">
        <v>23</v>
      </c>
      <c r="H118" s="3" t="n">
        <f>400</f>
        <v>400.0</v>
      </c>
      <c r="I118" s="2" t="s">
        <v>16</v>
      </c>
      <c r="J118" s="10" t="s">
        <v>63</v>
      </c>
      <c r="K118" s="10" t="s">
        <v>64</v>
      </c>
      <c r="L118" s="10" t="s">
        <v>65</v>
      </c>
      <c r="M118" s="3" t="n">
        <f>400</f>
        <v>400.0</v>
      </c>
    </row>
    <row r="119">
      <c r="A119" s="2" t="s">
        <v>117</v>
      </c>
      <c r="B119" s="10" t="s">
        <v>154</v>
      </c>
      <c r="C119" s="10" t="s">
        <v>155</v>
      </c>
      <c r="D119" s="2" t="s">
        <v>20</v>
      </c>
      <c r="E119" s="10" t="s">
        <v>67</v>
      </c>
      <c r="F119" s="10" t="s">
        <v>68</v>
      </c>
      <c r="G119" s="10" t="s">
        <v>69</v>
      </c>
      <c r="H119" s="3" t="n">
        <f>128</f>
        <v>128.0</v>
      </c>
      <c r="I119" s="2" t="s">
        <v>20</v>
      </c>
      <c r="J119" s="10" t="s">
        <v>67</v>
      </c>
      <c r="K119" s="10" t="s">
        <v>68</v>
      </c>
      <c r="L119" s="10" t="s">
        <v>69</v>
      </c>
      <c r="M119" s="3" t="n">
        <f>128</f>
        <v>128.0</v>
      </c>
    </row>
    <row r="120">
      <c r="A120" s="2" t="s">
        <v>117</v>
      </c>
      <c r="B120" s="10" t="s">
        <v>156</v>
      </c>
      <c r="C120" s="10" t="s">
        <v>157</v>
      </c>
      <c r="D120" s="2" t="s">
        <v>16</v>
      </c>
      <c r="E120" s="10" t="s">
        <v>67</v>
      </c>
      <c r="F120" s="10" t="s">
        <v>68</v>
      </c>
      <c r="G120" s="10" t="s">
        <v>69</v>
      </c>
      <c r="H120" s="3" t="n">
        <f>43</f>
        <v>43.0</v>
      </c>
      <c r="I120" s="2" t="s">
        <v>16</v>
      </c>
      <c r="J120" s="10" t="s">
        <v>67</v>
      </c>
      <c r="K120" s="10" t="s">
        <v>68</v>
      </c>
      <c r="L120" s="10" t="s">
        <v>69</v>
      </c>
      <c r="M120" s="3" t="n">
        <f>43</f>
        <v>43.0</v>
      </c>
    </row>
    <row r="121">
      <c r="A121" s="2" t="s">
        <v>117</v>
      </c>
      <c r="B121" s="10" t="s">
        <v>158</v>
      </c>
      <c r="C121" s="10" t="s">
        <v>159</v>
      </c>
      <c r="D121" s="2" t="s">
        <v>16</v>
      </c>
      <c r="E121" s="10" t="s">
        <v>67</v>
      </c>
      <c r="F121" s="10" t="s">
        <v>68</v>
      </c>
      <c r="G121" s="10" t="s">
        <v>69</v>
      </c>
      <c r="H121" s="3" t="n">
        <f>32</f>
        <v>32.0</v>
      </c>
      <c r="I121" s="2" t="s">
        <v>16</v>
      </c>
      <c r="J121" s="10" t="s">
        <v>67</v>
      </c>
      <c r="K121" s="10" t="s">
        <v>68</v>
      </c>
      <c r="L121" s="10" t="s">
        <v>69</v>
      </c>
      <c r="M121" s="3" t="n">
        <f>32</f>
        <v>32.0</v>
      </c>
    </row>
    <row r="122">
      <c r="A122" s="2" t="s">
        <v>117</v>
      </c>
      <c r="B122" s="10" t="s">
        <v>160</v>
      </c>
      <c r="C122" s="10" t="s">
        <v>161</v>
      </c>
      <c r="D122" s="2" t="s">
        <v>16</v>
      </c>
      <c r="E122" s="10" t="s">
        <v>67</v>
      </c>
      <c r="F122" s="10" t="s">
        <v>68</v>
      </c>
      <c r="G122" s="10" t="s">
        <v>69</v>
      </c>
      <c r="H122" s="3" t="n">
        <f>1</f>
        <v>1.0</v>
      </c>
      <c r="I122" s="2" t="s">
        <v>16</v>
      </c>
      <c r="J122" s="10" t="s">
        <v>67</v>
      </c>
      <c r="K122" s="10" t="s">
        <v>68</v>
      </c>
      <c r="L122" s="10" t="s">
        <v>69</v>
      </c>
      <c r="M12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