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"/>
    </mc:Choice>
  </mc:AlternateContent>
  <bookViews>
    <workbookView xWindow="0" yWindow="0" windowWidth="17250" windowHeight="9120"/>
  </bookViews>
  <sheets>
    <sheet name="Sheet1" sheetId="1" r:id="rId1"/>
  </sheets>
  <definedNames>
    <definedName name="_xlnm.Print_Area" localSheetId="0">Sheet1!$A$1:$T$20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R20" i="1"/>
  <c r="R18" i="1"/>
  <c r="T6" i="1"/>
  <c r="T7" i="1"/>
  <c r="T8" i="1"/>
  <c r="T9" i="1"/>
  <c r="T10" i="1"/>
  <c r="T11" i="1"/>
  <c r="T12" i="1"/>
  <c r="T13" i="1"/>
  <c r="T14" i="1"/>
  <c r="T15" i="1"/>
  <c r="S7" i="1"/>
  <c r="S8" i="1"/>
  <c r="S9" i="1"/>
  <c r="S10" i="1"/>
  <c r="S11" i="1"/>
  <c r="S12" i="1"/>
  <c r="S13" i="1"/>
  <c r="S14" i="1"/>
  <c r="S15" i="1"/>
  <c r="S6" i="1"/>
  <c r="R7" i="1"/>
  <c r="R8" i="1"/>
  <c r="R9" i="1"/>
  <c r="R10" i="1"/>
  <c r="R11" i="1"/>
  <c r="R12" i="1"/>
  <c r="R13" i="1"/>
  <c r="R14" i="1"/>
  <c r="R15" i="1"/>
  <c r="R6" i="1"/>
  <c r="Q7" i="1"/>
  <c r="Q8" i="1"/>
  <c r="Q9" i="1"/>
  <c r="Q10" i="1"/>
  <c r="Q11" i="1"/>
  <c r="Q12" i="1"/>
  <c r="Q13" i="1"/>
  <c r="Q14" i="1"/>
  <c r="Q15" i="1"/>
  <c r="Q6" i="1"/>
  <c r="P7" i="1"/>
  <c r="P8" i="1"/>
  <c r="P9" i="1"/>
  <c r="P10" i="1"/>
  <c r="P11" i="1"/>
  <c r="P12" i="1"/>
  <c r="P13" i="1"/>
  <c r="P14" i="1"/>
  <c r="P15" i="1"/>
  <c r="F9" i="1"/>
  <c r="F10" i="1"/>
  <c r="I10" i="1" s="1"/>
  <c r="F13" i="1"/>
  <c r="F14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6" i="1"/>
  <c r="F6" i="1" s="1"/>
  <c r="I7" i="1" l="1"/>
  <c r="H7" i="1"/>
  <c r="J7" i="1" s="1"/>
  <c r="K7" i="1" s="1"/>
  <c r="I15" i="1"/>
  <c r="H15" i="1"/>
  <c r="J15" i="1" s="1"/>
  <c r="K15" i="1" s="1"/>
  <c r="I6" i="1"/>
  <c r="H6" i="1"/>
  <c r="J6" i="1" s="1"/>
  <c r="K6" i="1" s="1"/>
  <c r="H12" i="1"/>
  <c r="J12" i="1" s="1"/>
  <c r="K12" i="1" s="1"/>
  <c r="I12" i="1"/>
  <c r="I8" i="1"/>
  <c r="H8" i="1"/>
  <c r="J8" i="1" s="1"/>
  <c r="K8" i="1" s="1"/>
  <c r="I11" i="1"/>
  <c r="H11" i="1"/>
  <c r="J11" i="1" s="1"/>
  <c r="K11" i="1" s="1"/>
  <c r="I14" i="1"/>
  <c r="I13" i="1"/>
  <c r="I9" i="1"/>
  <c r="H14" i="1"/>
  <c r="J14" i="1" s="1"/>
  <c r="K14" i="1" s="1"/>
  <c r="H10" i="1"/>
  <c r="J10" i="1"/>
  <c r="K10" i="1" s="1"/>
  <c r="H13" i="1"/>
  <c r="J13" i="1" s="1"/>
  <c r="K13" i="1" s="1"/>
  <c r="H9" i="1"/>
  <c r="J9" i="1" s="1"/>
  <c r="K9" i="1" s="1"/>
  <c r="O11" i="1" l="1"/>
  <c r="M11" i="1"/>
  <c r="O15" i="1"/>
  <c r="M15" i="1"/>
  <c r="M9" i="1"/>
  <c r="O9" i="1"/>
  <c r="M13" i="1"/>
  <c r="O13" i="1"/>
  <c r="M8" i="1"/>
  <c r="O8" i="1"/>
  <c r="O7" i="1"/>
  <c r="M7" i="1"/>
  <c r="O14" i="1"/>
  <c r="M14" i="1"/>
  <c r="M12" i="1"/>
  <c r="O12" i="1"/>
  <c r="M6" i="1"/>
  <c r="P6" i="1" s="1"/>
  <c r="O6" i="1"/>
  <c r="O10" i="1"/>
  <c r="M10" i="1"/>
</calcChain>
</file>

<file path=xl/sharedStrings.xml><?xml version="1.0" encoding="utf-8"?>
<sst xmlns="http://schemas.openxmlformats.org/spreadsheetml/2006/main" count="47" uniqueCount="41">
  <si>
    <t>Item Name</t>
  </si>
  <si>
    <t>Qty</t>
  </si>
  <si>
    <t>Unit Price
in $</t>
  </si>
  <si>
    <t>Amount
in $</t>
  </si>
  <si>
    <t>Amount
in Rs</t>
  </si>
  <si>
    <t>Country</t>
  </si>
  <si>
    <t>Duty tax
in Rs</t>
  </si>
  <si>
    <t>Other Taxes in Rs</t>
  </si>
  <si>
    <t>T.Amount
in Rs</t>
  </si>
  <si>
    <t>Unit Price
in Rs</t>
  </si>
  <si>
    <t>Column1</t>
  </si>
  <si>
    <t>S.Unit
Price Rs</t>
  </si>
  <si>
    <t>S.Qty</t>
  </si>
  <si>
    <t>Recover
Amount</t>
  </si>
  <si>
    <t>S.Amount</t>
  </si>
  <si>
    <t>Profit/Loss</t>
  </si>
  <si>
    <t>T.Profit/Loss</t>
  </si>
  <si>
    <t>Stock</t>
  </si>
  <si>
    <t>Remarks</t>
  </si>
  <si>
    <t>Profit and loss sheet</t>
  </si>
  <si>
    <t>Purchasing</t>
  </si>
  <si>
    <t>Sale</t>
  </si>
  <si>
    <t>ID</t>
  </si>
  <si>
    <t>Mouse</t>
  </si>
  <si>
    <t>Keyboard</t>
  </si>
  <si>
    <t>Monitor</t>
  </si>
  <si>
    <t>C.P.U</t>
  </si>
  <si>
    <t>Speaker</t>
  </si>
  <si>
    <t>CD's</t>
  </si>
  <si>
    <t>DVD's</t>
  </si>
  <si>
    <t>Data Cable</t>
  </si>
  <si>
    <t>Wifi</t>
  </si>
  <si>
    <t>NET Wire</t>
  </si>
  <si>
    <t>dollar Price</t>
  </si>
  <si>
    <t>Dubai</t>
  </si>
  <si>
    <t>U.S.A</t>
  </si>
  <si>
    <t>Malaysia</t>
  </si>
  <si>
    <t>China</t>
  </si>
  <si>
    <t>Total Invesment Amount</t>
  </si>
  <si>
    <t>Total Recover Amount</t>
  </si>
  <si>
    <t>Total Profit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</si>
</sst>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Rs-846]\ * #,##0.00_-;\-[$Rs-846]\ * #,##0.00_-;_-[$Rs-84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0" fillId="0" borderId="1" xfId="0" applyNumberFormat="1" applyBorder="1"/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3" fillId="4" borderId="0" xfId="0" applyFont="1" applyFill="1" applyBorder="1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3" fontId="0" fillId="0" borderId="1" xfId="0" applyNumberFormat="1" applyBorder="1"/>
    <xf numFmtId="0" fontId="6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s-846]\ * #,##0.00_-;\-[$Rs-846]\ * #,##0.00_-;_-[$Rs-84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T15" totalsRowShown="0" headerRowDxfId="20">
  <autoFilter ref="A5:T15"/>
  <tableColumns count="20">
    <tableColumn id="1" name="ID" dataDxfId="17"/>
    <tableColumn id="2" name="Item Name" dataDxfId="16"/>
    <tableColumn id="3" name="Qty" dataDxfId="15"/>
    <tableColumn id="4" name="Unit Price_x000a_in $" dataDxfId="14" dataCellStyle="Currency"/>
    <tableColumn id="5" name="Amount_x000a_in $" dataDxfId="13">
      <calculatedColumnFormula>C6*D6</calculatedColumnFormula>
    </tableColumn>
    <tableColumn id="6" name="Amount_x000a_in Rs" dataDxfId="12">
      <calculatedColumnFormula>E6*$E$4</calculatedColumnFormula>
    </tableColumn>
    <tableColumn id="7" name="Country" dataDxfId="11"/>
    <tableColumn id="8" name="Duty tax_x000a_in Rs" dataDxfId="10">
      <calculatedColumnFormula>IF(G6="dubai",F6*7%,IF(G6="U.S.A",F6*5%,IF(G6="Malaysia",F6*8%,IF(G6="China",F6*10%,0))))</calculatedColumnFormula>
    </tableColumn>
    <tableColumn id="9" name="Other Taxes in Rs" dataDxfId="9">
      <calculatedColumnFormula>F6*$I$4</calculatedColumnFormula>
    </tableColumn>
    <tableColumn id="10" name="T.Amount_x000a_in Rs" dataDxfId="8">
      <calculatedColumnFormula>F6+H6+I6</calculatedColumnFormula>
    </tableColumn>
    <tableColumn id="11" name="Unit Price_x000a_in Rs" dataDxfId="7">
      <calculatedColumnFormula>J6/C6</calculatedColumnFormula>
    </tableColumn>
    <tableColumn id="12" name="Column1" dataDxfId="19"/>
    <tableColumn id="13" name="S.Unit_x000a_Price Rs" dataDxfId="18">
      <calculatedColumnFormula>K6+(K6*15%)</calculatedColumnFormula>
    </tableColumn>
    <tableColumn id="14" name="S.Qty" dataDxfId="6"/>
    <tableColumn id="15" name="Recover_x000a_Amount" dataDxfId="5">
      <calculatedColumnFormula>K6*N6</calculatedColumnFormula>
    </tableColumn>
    <tableColumn id="16" name="S.Amount" dataDxfId="4">
      <calculatedColumnFormula>M6*N6</calculatedColumnFormula>
    </tableColumn>
    <tableColumn id="17" name="Profit/Loss" dataDxfId="3">
      <calculatedColumnFormula>M6-K6</calculatedColumnFormula>
    </tableColumn>
    <tableColumn id="18" name="T.Profit/Loss" dataDxfId="2">
      <calculatedColumnFormula>Q6*N6</calculatedColumnFormula>
    </tableColumn>
    <tableColumn id="19" name="Stock" dataDxfId="1">
      <calculatedColumnFormula>C6-N6</calculatedColumnFormula>
    </tableColumn>
    <tableColumn id="20" name="Remarks" dataDxfId="0">
      <calculatedColumnFormula>IF(Table1[S.Unit
Price Rs]&gt;Table1[Unit Price
in $],"Profit",IF(Table1[S.Unit
Price Rs]&lt;Table1[Unit Price
in $],"Loss","Nill"))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70" zoomScaleNormal="70" workbookViewId="0">
      <selection activeCell="I6" sqref="I6"/>
    </sheetView>
  </sheetViews>
  <sheetFormatPr defaultRowHeight="15" x14ac:dyDescent="0.25"/>
  <cols>
    <col min="1" max="1" width="6.7109375" customWidth="1"/>
    <col min="2" max="2" width="11.7109375" customWidth="1"/>
    <col min="3" max="3" width="7.28515625" customWidth="1"/>
    <col min="4" max="4" width="12.42578125" customWidth="1"/>
    <col min="5" max="5" width="14.42578125" bestFit="1" customWidth="1"/>
    <col min="6" max="6" width="20.140625" bestFit="1" customWidth="1"/>
    <col min="7" max="7" width="9.5703125" customWidth="1"/>
    <col min="8" max="8" width="17.42578125" bestFit="1" customWidth="1"/>
    <col min="9" max="9" width="17.42578125" customWidth="1"/>
    <col min="10" max="10" width="20.140625" bestFit="1" customWidth="1"/>
    <col min="11" max="11" width="15.7109375" customWidth="1"/>
    <col min="12" max="12" width="0.28515625" customWidth="1"/>
    <col min="13" max="13" width="15.5703125" customWidth="1"/>
    <col min="14" max="14" width="8.5703125" customWidth="1"/>
    <col min="15" max="15" width="19.85546875" customWidth="1"/>
    <col min="16" max="16" width="19.140625" customWidth="1"/>
    <col min="17" max="17" width="14.42578125" bestFit="1" customWidth="1"/>
    <col min="18" max="18" width="21.140625" customWidth="1"/>
    <col min="19" max="20" width="7.7109375" customWidth="1"/>
  </cols>
  <sheetData>
    <row r="1" spans="1:20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8.75" x14ac:dyDescent="0.3">
      <c r="A3" s="15" t="s">
        <v>20</v>
      </c>
      <c r="B3" s="15"/>
      <c r="C3" s="15"/>
      <c r="D3" s="15"/>
      <c r="E3" s="15"/>
      <c r="F3" s="15"/>
      <c r="G3" s="15"/>
      <c r="H3" s="15"/>
      <c r="I3" s="15"/>
      <c r="J3" s="15"/>
      <c r="K3" s="15"/>
      <c r="M3" s="4" t="s">
        <v>21</v>
      </c>
      <c r="N3" s="4"/>
      <c r="O3" s="4"/>
      <c r="P3" s="4"/>
      <c r="Q3" s="4"/>
      <c r="R3" s="4"/>
      <c r="S3" s="4"/>
      <c r="T3" s="4"/>
    </row>
    <row r="4" spans="1:20" x14ac:dyDescent="0.25">
      <c r="A4" s="10"/>
      <c r="B4" s="10"/>
      <c r="C4" s="10"/>
      <c r="D4" s="10" t="s">
        <v>33</v>
      </c>
      <c r="E4" s="10">
        <v>105.36</v>
      </c>
      <c r="F4" s="10"/>
      <c r="G4" s="10"/>
      <c r="H4" s="10"/>
      <c r="I4" s="11">
        <v>0.05</v>
      </c>
      <c r="J4" s="10"/>
      <c r="K4" s="10"/>
    </row>
    <row r="5" spans="1:20" ht="30" x14ac:dyDescent="0.25">
      <c r="A5" s="1" t="s">
        <v>22</v>
      </c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</row>
    <row r="6" spans="1:20" x14ac:dyDescent="0.25">
      <c r="A6" s="10">
        <v>1</v>
      </c>
      <c r="B6" s="10" t="s">
        <v>23</v>
      </c>
      <c r="C6" s="10">
        <v>500</v>
      </c>
      <c r="D6" s="12">
        <v>1.5</v>
      </c>
      <c r="E6" s="13">
        <f>C6*D6</f>
        <v>750</v>
      </c>
      <c r="F6" s="5">
        <f>E6*$E$4</f>
        <v>79020</v>
      </c>
      <c r="G6" s="10" t="s">
        <v>34</v>
      </c>
      <c r="H6" s="5">
        <f>IF(G6="dubai",F6*7%,IF(G6="U.S.A",F6*5%,IF(G6="Malaysia",F6*8%,IF(G6="China",F6*10%,0))))</f>
        <v>5531.4000000000005</v>
      </c>
      <c r="I6" s="5">
        <f>F6*$I$4</f>
        <v>3951</v>
      </c>
      <c r="J6" s="5">
        <f>F6+H6+I6</f>
        <v>88502.399999999994</v>
      </c>
      <c r="K6" s="5">
        <f>J6/C6</f>
        <v>177.00479999999999</v>
      </c>
      <c r="L6" s="9"/>
      <c r="M6" s="5">
        <f>K6+(K6*15%)</f>
        <v>203.55552</v>
      </c>
      <c r="N6" s="10">
        <v>420</v>
      </c>
      <c r="O6" s="5">
        <f>K6*N6</f>
        <v>74342.015999999989</v>
      </c>
      <c r="P6" s="5">
        <f>M6*N6</f>
        <v>85493.318400000004</v>
      </c>
      <c r="Q6" s="5">
        <f>M6-K6</f>
        <v>26.550720000000013</v>
      </c>
      <c r="R6" s="5">
        <f>Q6*N6</f>
        <v>11151.302400000006</v>
      </c>
      <c r="S6" s="10">
        <f>C6-N6</f>
        <v>80</v>
      </c>
      <c r="T6" s="10" t="str">
        <f>IF(Table1[S.Unit
Price Rs]&gt;Table1[Unit Price
in $],"Profit",IF(Table1[S.Unit
Price Rs]&lt;Table1[Unit Price
in $],"Loss","Nill"))</f>
        <v>Profit</v>
      </c>
    </row>
    <row r="7" spans="1:20" x14ac:dyDescent="0.25">
      <c r="A7" s="10">
        <v>2</v>
      </c>
      <c r="B7" s="10" t="s">
        <v>24</v>
      </c>
      <c r="C7" s="10">
        <v>500</v>
      </c>
      <c r="D7" s="12">
        <v>3</v>
      </c>
      <c r="E7" s="13">
        <f t="shared" ref="E7:E15" si="0">C7*D7</f>
        <v>1500</v>
      </c>
      <c r="F7" s="5">
        <f t="shared" ref="F7:F15" si="1">E7*$E$4</f>
        <v>158040</v>
      </c>
      <c r="G7" s="10" t="s">
        <v>34</v>
      </c>
      <c r="H7" s="5">
        <f t="shared" ref="H7:H15" si="2">IF(G7="dubai",F7*7%,IF(G7="U.S.A",F7*5%,IF(G7="Malaysia",F7*8%,IF(G7="China",F7*10%,0))))</f>
        <v>11062.800000000001</v>
      </c>
      <c r="I7" s="5">
        <f t="shared" ref="I7:I15" si="3">F7*$I$4</f>
        <v>7902</v>
      </c>
      <c r="J7" s="5">
        <f t="shared" ref="J7:J15" si="4">F7+H7+I7</f>
        <v>177004.79999999999</v>
      </c>
      <c r="K7" s="5">
        <f t="shared" ref="K7:K15" si="5">J7/C7</f>
        <v>354.00959999999998</v>
      </c>
      <c r="L7" s="9"/>
      <c r="M7" s="5">
        <f t="shared" ref="M7:M15" si="6">K7+(K7*15%)</f>
        <v>407.11104</v>
      </c>
      <c r="N7" s="10">
        <v>490</v>
      </c>
      <c r="O7" s="5">
        <f t="shared" ref="O7:O15" si="7">K7*N7</f>
        <v>173464.704</v>
      </c>
      <c r="P7" s="5">
        <f t="shared" ref="P7:P15" si="8">M7*N7</f>
        <v>199484.40960000001</v>
      </c>
      <c r="Q7" s="5">
        <f t="shared" ref="Q7:Q15" si="9">M7-K7</f>
        <v>53.101440000000025</v>
      </c>
      <c r="R7" s="5">
        <f t="shared" ref="R7:R15" si="10">Q7*N7</f>
        <v>26019.705600000012</v>
      </c>
      <c r="S7" s="10">
        <f t="shared" ref="S7:S15" si="11">C7-N7</f>
        <v>10</v>
      </c>
      <c r="T7" s="10" t="str">
        <f>IF(Table1[S.Unit
Price Rs]&gt;Table1[Unit Price
in $],"Profit",IF(Table1[S.Unit
Price Rs]&lt;Table1[Unit Price
in $],"Loss","Nill"))</f>
        <v>Profit</v>
      </c>
    </row>
    <row r="8" spans="1:20" x14ac:dyDescent="0.25">
      <c r="A8" s="10">
        <v>3</v>
      </c>
      <c r="B8" s="10" t="s">
        <v>25</v>
      </c>
      <c r="C8" s="10">
        <v>300</v>
      </c>
      <c r="D8" s="12">
        <v>30</v>
      </c>
      <c r="E8" s="13">
        <f t="shared" si="0"/>
        <v>9000</v>
      </c>
      <c r="F8" s="5">
        <f t="shared" si="1"/>
        <v>948240</v>
      </c>
      <c r="G8" s="10" t="s">
        <v>34</v>
      </c>
      <c r="H8" s="5">
        <f t="shared" si="2"/>
        <v>66376.800000000003</v>
      </c>
      <c r="I8" s="5">
        <f t="shared" si="3"/>
        <v>47412</v>
      </c>
      <c r="J8" s="5">
        <f t="shared" si="4"/>
        <v>1062028.8</v>
      </c>
      <c r="K8" s="5">
        <f t="shared" si="5"/>
        <v>3540.096</v>
      </c>
      <c r="L8" s="9"/>
      <c r="M8" s="5">
        <f t="shared" si="6"/>
        <v>4071.1104</v>
      </c>
      <c r="N8" s="10">
        <v>261</v>
      </c>
      <c r="O8" s="5">
        <f t="shared" si="7"/>
        <v>923965.05599999998</v>
      </c>
      <c r="P8" s="5">
        <f t="shared" si="8"/>
        <v>1062559.8144</v>
      </c>
      <c r="Q8" s="5">
        <f t="shared" si="9"/>
        <v>531.01440000000002</v>
      </c>
      <c r="R8" s="5">
        <f t="shared" si="10"/>
        <v>138594.75839999999</v>
      </c>
      <c r="S8" s="10">
        <f t="shared" si="11"/>
        <v>39</v>
      </c>
      <c r="T8" s="10" t="str">
        <f>IF(Table1[S.Unit
Price Rs]&gt;Table1[Unit Price
in $],"Profit",IF(Table1[S.Unit
Price Rs]&lt;Table1[Unit Price
in $],"Loss","Nill"))</f>
        <v>Profit</v>
      </c>
    </row>
    <row r="9" spans="1:20" x14ac:dyDescent="0.25">
      <c r="A9" s="10">
        <v>4</v>
      </c>
      <c r="B9" s="10" t="s">
        <v>26</v>
      </c>
      <c r="C9" s="14">
        <v>1000</v>
      </c>
      <c r="D9" s="12">
        <v>160</v>
      </c>
      <c r="E9" s="13">
        <f t="shared" si="0"/>
        <v>160000</v>
      </c>
      <c r="F9" s="5">
        <f t="shared" si="1"/>
        <v>16857600</v>
      </c>
      <c r="G9" s="10" t="s">
        <v>35</v>
      </c>
      <c r="H9" s="5">
        <f t="shared" si="2"/>
        <v>842880</v>
      </c>
      <c r="I9" s="5">
        <f t="shared" si="3"/>
        <v>842880</v>
      </c>
      <c r="J9" s="5">
        <f t="shared" si="4"/>
        <v>18543360</v>
      </c>
      <c r="K9" s="5">
        <f t="shared" si="5"/>
        <v>18543.36</v>
      </c>
      <c r="L9" s="9"/>
      <c r="M9" s="5">
        <f t="shared" si="6"/>
        <v>21324.864000000001</v>
      </c>
      <c r="N9" s="10">
        <v>800</v>
      </c>
      <c r="O9" s="5">
        <f t="shared" si="7"/>
        <v>14834688</v>
      </c>
      <c r="P9" s="5">
        <f t="shared" si="8"/>
        <v>17059891.200000003</v>
      </c>
      <c r="Q9" s="5">
        <f t="shared" si="9"/>
        <v>2781.5040000000008</v>
      </c>
      <c r="R9" s="5">
        <f t="shared" si="10"/>
        <v>2225203.2000000007</v>
      </c>
      <c r="S9" s="10">
        <f t="shared" si="11"/>
        <v>200</v>
      </c>
      <c r="T9" s="10" t="str">
        <f>IF(Table1[S.Unit
Price Rs]&gt;Table1[Unit Price
in $],"Profit",IF(Table1[S.Unit
Price Rs]&lt;Table1[Unit Price
in $],"Loss","Nill"))</f>
        <v>Profit</v>
      </c>
    </row>
    <row r="10" spans="1:20" x14ac:dyDescent="0.25">
      <c r="A10" s="10">
        <v>5</v>
      </c>
      <c r="B10" s="10" t="s">
        <v>27</v>
      </c>
      <c r="C10" s="10">
        <v>300</v>
      </c>
      <c r="D10" s="12">
        <v>32</v>
      </c>
      <c r="E10" s="13">
        <f t="shared" si="0"/>
        <v>9600</v>
      </c>
      <c r="F10" s="5">
        <f t="shared" si="1"/>
        <v>1011456</v>
      </c>
      <c r="G10" s="10" t="s">
        <v>36</v>
      </c>
      <c r="H10" s="5">
        <f t="shared" si="2"/>
        <v>80916.479999999996</v>
      </c>
      <c r="I10" s="5">
        <f t="shared" si="3"/>
        <v>50572.800000000003</v>
      </c>
      <c r="J10" s="5">
        <f t="shared" si="4"/>
        <v>1142945.28</v>
      </c>
      <c r="K10" s="5">
        <f t="shared" si="5"/>
        <v>3809.8176000000003</v>
      </c>
      <c r="L10" s="9"/>
      <c r="M10" s="5">
        <f t="shared" si="6"/>
        <v>4381.2902400000003</v>
      </c>
      <c r="N10" s="10">
        <v>250</v>
      </c>
      <c r="O10" s="5">
        <f t="shared" si="7"/>
        <v>952454.4</v>
      </c>
      <c r="P10" s="5">
        <f t="shared" si="8"/>
        <v>1095322.56</v>
      </c>
      <c r="Q10" s="5">
        <f t="shared" si="9"/>
        <v>571.47263999999996</v>
      </c>
      <c r="R10" s="5">
        <f t="shared" si="10"/>
        <v>142868.15999999997</v>
      </c>
      <c r="S10" s="10">
        <f t="shared" si="11"/>
        <v>50</v>
      </c>
      <c r="T10" s="10" t="str">
        <f>IF(Table1[S.Unit
Price Rs]&gt;Table1[Unit Price
in $],"Profit",IF(Table1[S.Unit
Price Rs]&lt;Table1[Unit Price
in $],"Loss","Nill"))</f>
        <v>Profit</v>
      </c>
    </row>
    <row r="11" spans="1:20" x14ac:dyDescent="0.25">
      <c r="A11" s="10">
        <v>6</v>
      </c>
      <c r="B11" s="10" t="s">
        <v>28</v>
      </c>
      <c r="C11" s="14">
        <v>1000</v>
      </c>
      <c r="D11" s="12">
        <v>1</v>
      </c>
      <c r="E11" s="13">
        <f t="shared" si="0"/>
        <v>1000</v>
      </c>
      <c r="F11" s="5">
        <f t="shared" si="1"/>
        <v>105360</v>
      </c>
      <c r="G11" s="10" t="s">
        <v>36</v>
      </c>
      <c r="H11" s="5">
        <f t="shared" si="2"/>
        <v>8428.7999999999993</v>
      </c>
      <c r="I11" s="5">
        <f t="shared" si="3"/>
        <v>5268</v>
      </c>
      <c r="J11" s="5">
        <f t="shared" si="4"/>
        <v>119056.8</v>
      </c>
      <c r="K11" s="5">
        <f t="shared" si="5"/>
        <v>119.05680000000001</v>
      </c>
      <c r="L11" s="9"/>
      <c r="M11" s="5">
        <f t="shared" si="6"/>
        <v>136.91532000000001</v>
      </c>
      <c r="N11" s="10">
        <v>921</v>
      </c>
      <c r="O11" s="5">
        <f t="shared" si="7"/>
        <v>109651.31280000001</v>
      </c>
      <c r="P11" s="5">
        <f t="shared" si="8"/>
        <v>126099.00972</v>
      </c>
      <c r="Q11" s="5">
        <f t="shared" si="9"/>
        <v>17.858519999999999</v>
      </c>
      <c r="R11" s="5">
        <f t="shared" si="10"/>
        <v>16447.696919999998</v>
      </c>
      <c r="S11" s="10">
        <f t="shared" si="11"/>
        <v>79</v>
      </c>
      <c r="T11" s="10" t="str">
        <f>IF(Table1[S.Unit
Price Rs]&gt;Table1[Unit Price
in $],"Profit",IF(Table1[S.Unit
Price Rs]&lt;Table1[Unit Price
in $],"Loss","Nill"))</f>
        <v>Profit</v>
      </c>
    </row>
    <row r="12" spans="1:20" x14ac:dyDescent="0.25">
      <c r="A12" s="10">
        <v>7</v>
      </c>
      <c r="B12" s="10" t="s">
        <v>29</v>
      </c>
      <c r="C12" s="14">
        <v>1500</v>
      </c>
      <c r="D12" s="12">
        <v>1.2</v>
      </c>
      <c r="E12" s="13">
        <f t="shared" si="0"/>
        <v>1800</v>
      </c>
      <c r="F12" s="5">
        <f t="shared" si="1"/>
        <v>189648</v>
      </c>
      <c r="G12" s="10" t="s">
        <v>36</v>
      </c>
      <c r="H12" s="5">
        <f t="shared" si="2"/>
        <v>15171.84</v>
      </c>
      <c r="I12" s="5">
        <f t="shared" si="3"/>
        <v>9482.4</v>
      </c>
      <c r="J12" s="5">
        <f t="shared" si="4"/>
        <v>214302.24</v>
      </c>
      <c r="K12" s="5">
        <f t="shared" si="5"/>
        <v>142.86815999999999</v>
      </c>
      <c r="L12" s="9"/>
      <c r="M12" s="5">
        <f t="shared" si="6"/>
        <v>164.298384</v>
      </c>
      <c r="N12" s="14">
        <v>1400</v>
      </c>
      <c r="O12" s="5">
        <f t="shared" si="7"/>
        <v>200015.424</v>
      </c>
      <c r="P12" s="5">
        <f t="shared" si="8"/>
        <v>230017.73759999999</v>
      </c>
      <c r="Q12" s="5">
        <f t="shared" si="9"/>
        <v>21.43022400000001</v>
      </c>
      <c r="R12" s="5">
        <f t="shared" si="10"/>
        <v>30002.313600000012</v>
      </c>
      <c r="S12" s="10">
        <f t="shared" si="11"/>
        <v>100</v>
      </c>
      <c r="T12" s="10" t="str">
        <f>IF(Table1[S.Unit
Price Rs]&gt;Table1[Unit Price
in $],"Profit",IF(Table1[S.Unit
Price Rs]&lt;Table1[Unit Price
in $],"Loss","Nill"))</f>
        <v>Profit</v>
      </c>
    </row>
    <row r="13" spans="1:20" x14ac:dyDescent="0.25">
      <c r="A13" s="10">
        <v>8</v>
      </c>
      <c r="B13" s="10" t="s">
        <v>30</v>
      </c>
      <c r="C13" s="14">
        <v>1000</v>
      </c>
      <c r="D13" s="12">
        <v>5</v>
      </c>
      <c r="E13" s="13">
        <f t="shared" si="0"/>
        <v>5000</v>
      </c>
      <c r="F13" s="5">
        <f t="shared" si="1"/>
        <v>526800</v>
      </c>
      <c r="G13" s="10" t="s">
        <v>37</v>
      </c>
      <c r="H13" s="5">
        <f t="shared" si="2"/>
        <v>52680</v>
      </c>
      <c r="I13" s="5">
        <f t="shared" si="3"/>
        <v>26340</v>
      </c>
      <c r="J13" s="5">
        <f t="shared" si="4"/>
        <v>605820</v>
      </c>
      <c r="K13" s="5">
        <f t="shared" si="5"/>
        <v>605.82000000000005</v>
      </c>
      <c r="L13" s="9"/>
      <c r="M13" s="5">
        <f t="shared" si="6"/>
        <v>696.6930000000001</v>
      </c>
      <c r="N13" s="10">
        <v>999</v>
      </c>
      <c r="O13" s="5">
        <f t="shared" si="7"/>
        <v>605214.18000000005</v>
      </c>
      <c r="P13" s="5">
        <f t="shared" si="8"/>
        <v>695996.30700000015</v>
      </c>
      <c r="Q13" s="5">
        <f t="shared" si="9"/>
        <v>90.873000000000047</v>
      </c>
      <c r="R13" s="5">
        <f t="shared" si="10"/>
        <v>90782.127000000051</v>
      </c>
      <c r="S13" s="10">
        <f t="shared" si="11"/>
        <v>1</v>
      </c>
      <c r="T13" s="10" t="str">
        <f>IF(Table1[S.Unit
Price Rs]&gt;Table1[Unit Price
in $],"Profit",IF(Table1[S.Unit
Price Rs]&lt;Table1[Unit Price
in $],"Loss","Nill"))</f>
        <v>Profit</v>
      </c>
    </row>
    <row r="14" spans="1:20" x14ac:dyDescent="0.25">
      <c r="A14" s="10">
        <v>9</v>
      </c>
      <c r="B14" s="10" t="s">
        <v>31</v>
      </c>
      <c r="C14" s="14">
        <v>200</v>
      </c>
      <c r="D14" s="12">
        <v>20</v>
      </c>
      <c r="E14" s="13">
        <f t="shared" si="0"/>
        <v>4000</v>
      </c>
      <c r="F14" s="5">
        <f t="shared" si="1"/>
        <v>421440</v>
      </c>
      <c r="G14" s="10" t="s">
        <v>37</v>
      </c>
      <c r="H14" s="5">
        <f t="shared" si="2"/>
        <v>42144</v>
      </c>
      <c r="I14" s="5">
        <f t="shared" si="3"/>
        <v>21072</v>
      </c>
      <c r="J14" s="5">
        <f t="shared" si="4"/>
        <v>484656</v>
      </c>
      <c r="K14" s="5">
        <f t="shared" si="5"/>
        <v>2423.2800000000002</v>
      </c>
      <c r="L14" s="9"/>
      <c r="M14" s="5">
        <f t="shared" si="6"/>
        <v>2786.7720000000004</v>
      </c>
      <c r="N14" s="10">
        <v>192</v>
      </c>
      <c r="O14" s="5">
        <f t="shared" si="7"/>
        <v>465269.76000000001</v>
      </c>
      <c r="P14" s="5">
        <f t="shared" si="8"/>
        <v>535060.22400000005</v>
      </c>
      <c r="Q14" s="5">
        <f t="shared" si="9"/>
        <v>363.49200000000019</v>
      </c>
      <c r="R14" s="5">
        <f t="shared" si="10"/>
        <v>69790.464000000036</v>
      </c>
      <c r="S14" s="10">
        <f t="shared" si="11"/>
        <v>8</v>
      </c>
      <c r="T14" s="10" t="str">
        <f>IF(Table1[S.Unit
Price Rs]&gt;Table1[Unit Price
in $],"Profit",IF(Table1[S.Unit
Price Rs]&lt;Table1[Unit Price
in $],"Loss","Nill"))</f>
        <v>Profit</v>
      </c>
    </row>
    <row r="15" spans="1:20" x14ac:dyDescent="0.25">
      <c r="A15" s="10">
        <v>10</v>
      </c>
      <c r="B15" s="10" t="s">
        <v>32</v>
      </c>
      <c r="C15" s="14">
        <v>100</v>
      </c>
      <c r="D15" s="12">
        <v>35</v>
      </c>
      <c r="E15" s="13">
        <f t="shared" si="0"/>
        <v>3500</v>
      </c>
      <c r="F15" s="5">
        <f t="shared" si="1"/>
        <v>368760</v>
      </c>
      <c r="G15" s="10" t="s">
        <v>37</v>
      </c>
      <c r="H15" s="5">
        <f t="shared" si="2"/>
        <v>36876</v>
      </c>
      <c r="I15" s="5">
        <f t="shared" si="3"/>
        <v>18438</v>
      </c>
      <c r="J15" s="5">
        <f t="shared" si="4"/>
        <v>424074</v>
      </c>
      <c r="K15" s="5">
        <f t="shared" si="5"/>
        <v>4240.74</v>
      </c>
      <c r="L15" s="9"/>
      <c r="M15" s="5">
        <f t="shared" si="6"/>
        <v>4876.8509999999997</v>
      </c>
      <c r="N15" s="10">
        <v>200</v>
      </c>
      <c r="O15" s="5">
        <f t="shared" si="7"/>
        <v>848148</v>
      </c>
      <c r="P15" s="5">
        <f t="shared" si="8"/>
        <v>975370.2</v>
      </c>
      <c r="Q15" s="5">
        <f t="shared" si="9"/>
        <v>636.11099999999988</v>
      </c>
      <c r="R15" s="5">
        <f t="shared" si="10"/>
        <v>127222.19999999998</v>
      </c>
      <c r="S15" s="10">
        <f t="shared" si="11"/>
        <v>-100</v>
      </c>
      <c r="T15" s="10" t="str">
        <f>IF(Table1[S.Unit
Price Rs]&gt;Table1[Unit Price
in $],"Profit",IF(Table1[S.Unit
Price Rs]&lt;Table1[Unit Price
in $],"Loss","Nill"))</f>
        <v>Profit</v>
      </c>
    </row>
    <row r="18" spans="15:18" x14ac:dyDescent="0.25">
      <c r="O18" s="17" t="s">
        <v>38</v>
      </c>
      <c r="P18" s="18"/>
      <c r="Q18" s="19"/>
      <c r="R18" s="5">
        <f>SUM(Table1[T.Amount
in Rs])</f>
        <v>22861750.32</v>
      </c>
    </row>
    <row r="19" spans="15:18" x14ac:dyDescent="0.25">
      <c r="O19" s="6" t="s">
        <v>39</v>
      </c>
      <c r="P19" s="7"/>
      <c r="Q19" s="8"/>
      <c r="R19" s="5">
        <f>SUM(Table1[Recover
Amount])</f>
        <v>19187212.8528</v>
      </c>
    </row>
    <row r="20" spans="15:18" x14ac:dyDescent="0.25">
      <c r="O20" s="17" t="s">
        <v>40</v>
      </c>
      <c r="P20" s="18"/>
      <c r="Q20" s="19"/>
      <c r="R20" s="5">
        <f>SUM(Table1[T.Profit/Loss])</f>
        <v>2878081.9279200011</v>
      </c>
    </row>
  </sheetData>
  <mergeCells count="6">
    <mergeCell ref="A3:K3"/>
    <mergeCell ref="A1:T2"/>
    <mergeCell ref="M3:T3"/>
    <mergeCell ref="O19:Q19"/>
    <mergeCell ref="O20:Q20"/>
    <mergeCell ref="O18:Q18"/>
  </mergeCells>
  <pageMargins left="0.25" right="0.25" top="0.75" bottom="0.75" header="0.3" footer="0.3"/>
  <pageSetup paperSize="9" scale="4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cp:lastPrinted>2017-09-15T17:30:47Z</cp:lastPrinted>
  <dcterms:created xsi:type="dcterms:W3CDTF">2017-09-15T15:59:39Z</dcterms:created>
  <dcterms:modified xsi:type="dcterms:W3CDTF">2017-09-15T17:33:19Z</dcterms:modified>
</cp:coreProperties>
</file>