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05" yWindow="30" windowWidth="23520" windowHeight="11700" firstSheet="1" activeTab="3"/>
  </bookViews>
  <sheets>
    <sheet name="2" sheetId="15" state="hidden" r:id="rId1"/>
    <sheet name="Financial Plan" sheetId="1" r:id="rId2"/>
    <sheet name="Glossary" sheetId="11" r:id="rId3"/>
    <sheet name="UserGuide" sheetId="13" r:id="rId4"/>
  </sheets>
  <definedNames>
    <definedName name="AddInterim">'2'!$E$19</definedName>
    <definedName name="BalanceSheet1">'Financial Plan'!$200:$223</definedName>
    <definedName name="BalanceSheet2">'Financial Plan'!$224:$248</definedName>
    <definedName name="BalanceSheet3">'Financial Plan'!$248:$270</definedName>
    <definedName name="Column3">'Financial Plan'!$F$27:$F$41,'Financial Plan'!$F$50:$F$79,'Financial Plan'!$F$90:$F$134,'Financial Plan'!$F$144:$F$163</definedName>
    <definedName name="DefAdminExpenses">Glossary!$C$10</definedName>
    <definedName name="DefAgeAccountsReceivable">Glossary!$C$6</definedName>
    <definedName name="DefCOGS">Glossary!$C$42</definedName>
    <definedName name="DefCurrentRatio">Glossary!$C$52</definedName>
    <definedName name="DefInterestCoverageRatio">Glossary!$C$86</definedName>
    <definedName name="DefInventoryTurnover">Glossary!$C$90</definedName>
    <definedName name="DefNAICS">Glossary!$C$110</definedName>
    <definedName name="DefSales">Glossary!$C$156</definedName>
    <definedName name="DropDownMarried">'2'!$B$87:$B$92</definedName>
    <definedName name="Excel2000MacroInstructions">#REF!</definedName>
    <definedName name="Excel97MacroInstructions">#REF!</definedName>
    <definedName name="GlossaryA">Glossary!$A$3:$A$17</definedName>
    <definedName name="GlossaryB">Glossary!$A$18:$A$27</definedName>
    <definedName name="GlossaryC">Glossary!$A$29:$A$52</definedName>
    <definedName name="GlossaryD">Glossary!$A$54:$A$63</definedName>
    <definedName name="GlossaryE">Glossary!$A$64:$A$66</definedName>
    <definedName name="GlossaryF">Glossary!$A$67:$A$76</definedName>
    <definedName name="GlossaryG">Glossary!$A$77:$A$78</definedName>
    <definedName name="GlossaryI">Glossary!$A$79:$A$90</definedName>
    <definedName name="GlossaryL">Glossary!$A$91:$A$102</definedName>
    <definedName name="GlossaryLink">Glossary!$A$3</definedName>
    <definedName name="GlossaryM">Glossary!$A$104:$A$107</definedName>
    <definedName name="GlossaryN">Glossary!$A$109:$A$120</definedName>
    <definedName name="GlossaryO">Glossary!$A$122:$A$129</definedName>
    <definedName name="GlossaryP">Glossary!$A$131:$A$140</definedName>
    <definedName name="GlossaryR">Glossary!$A$142:$A$153</definedName>
    <definedName name="GlossaryS">Glossary!$A$155:$A$172</definedName>
    <definedName name="GlossaryT">Glossary!$A$174:$A$178</definedName>
    <definedName name="GlossaryV">Glossary!$A$179:$A$181</definedName>
    <definedName name="GlossaryW">Glossary!$A$182:$A$183</definedName>
    <definedName name="GuideSection7a">UserGuide!$A$3:$A$17</definedName>
    <definedName name="GuideSection7b">UserGuide!$A$24:$A$47</definedName>
    <definedName name="GuideSection7c">UserGuide!$A$103:$A$116</definedName>
    <definedName name="GuideSection7d">UserGuide!$A$118:$A$132</definedName>
    <definedName name="GuideSection7e">UserGuide!$A$133:$A$148</definedName>
    <definedName name="GuideSection7f">UserGuide!$A$149:$A$167</definedName>
    <definedName name="GuideSection7g">UserGuide!$A$181:$A$202</definedName>
    <definedName name="GuideSection7h">UserGuide!$A$220:$A$233</definedName>
    <definedName name="GuideSection7i">UserGuide!$A$235:$A$243</definedName>
    <definedName name="GuideSection7j">UserGuide!$A$245:$A$259</definedName>
    <definedName name="IsExisting">'2'!$E$17</definedName>
    <definedName name="IsStartup">'2'!$E$17</definedName>
    <definedName name="LastCellEdited">'2'!$E$30</definedName>
    <definedName name="NoOfYears">'2'!$E$11</definedName>
    <definedName name="OLE_LINK2" localSheetId="3">UserGuide!#REF!</definedName>
    <definedName name="RecalculateYet">'2'!$E$29</definedName>
    <definedName name="Section1">'Financial Plan'!$A$3:$A$22</definedName>
    <definedName name="Section10">'Financial Plan'!$A$456:$A$496</definedName>
    <definedName name="Section2">'Financial Plan'!$A$26:$A$48</definedName>
    <definedName name="Section3">'Financial Plan'!$A$49:$A$78</definedName>
    <definedName name="Section4">'Financial Plan'!$A$89:$A$139</definedName>
    <definedName name="Section5">'Financial Plan'!$A$142:$A$176</definedName>
    <definedName name="Section6">'Financial Plan'!$A$178:$A$279</definedName>
    <definedName name="Section7">'Financial Plan'!$A$281:$A$373</definedName>
    <definedName name="Section8">'Financial Plan'!$A$375:$A$431</definedName>
    <definedName name="Section9">'Financial Plan'!$A$433:$A$453</definedName>
    <definedName name="Startup">'2'!$C$3</definedName>
    <definedName name="UserGuideTop">UserGuide!$A$1</definedName>
    <definedName name="_xlnm.Print_Area" localSheetId="1">'Financial Plan'!$A$3:$J$578</definedName>
    <definedName name="_xlnm.Print_Area" localSheetId="2">Glossary!$A$3:$C$183</definedName>
    <definedName name="_xlnm.Print_Area" localSheetId="3">UserGuide!$A$3:$L$259</definedName>
  </definedNames>
  <calcPr calcId="145621"/>
</workbook>
</file>

<file path=xl/calcChain.xml><?xml version="1.0" encoding="utf-8"?>
<calcChain xmlns="http://schemas.openxmlformats.org/spreadsheetml/2006/main">
  <c r="D5" i="15" l="1"/>
  <c r="E19" i="15"/>
  <c r="C31" i="15"/>
  <c r="E2" i="15" s="1"/>
  <c r="C32" i="15"/>
  <c r="D32" i="15"/>
  <c r="E3" i="15" s="1"/>
  <c r="C33" i="15"/>
  <c r="C34" i="15"/>
  <c r="E5" i="15" s="1"/>
  <c r="D376" i="1" s="1"/>
  <c r="E376" i="1" s="1"/>
  <c r="C35" i="15"/>
  <c r="D35" i="15"/>
  <c r="D36" i="15"/>
  <c r="E39" i="15"/>
  <c r="E40" i="15"/>
  <c r="E41" i="15"/>
  <c r="E42" i="15"/>
  <c r="E43" i="15"/>
  <c r="C46" i="15"/>
  <c r="C76" i="15" s="1"/>
  <c r="C77" i="15" s="1"/>
  <c r="C78" i="15" s="1"/>
  <c r="C79" i="15" s="1"/>
  <c r="C80" i="15" s="1"/>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81" i="15"/>
  <c r="B112" i="15"/>
  <c r="B113" i="15" s="1"/>
  <c r="B114" i="15" s="1"/>
  <c r="B115" i="15" s="1"/>
  <c r="B116" i="15" s="1"/>
  <c r="B117" i="15" s="1"/>
  <c r="B118" i="15" s="1"/>
  <c r="B119" i="15" s="1"/>
  <c r="B120" i="15" s="1"/>
  <c r="B121" i="15" s="1"/>
  <c r="B122" i="15" s="1"/>
  <c r="B123" i="15" s="1"/>
  <c r="B124" i="15" s="1"/>
  <c r="B125" i="15" s="1"/>
  <c r="B126" i="15" s="1"/>
  <c r="B13" i="1"/>
  <c r="D14" i="1"/>
  <c r="B16" i="1"/>
  <c r="B17" i="1"/>
  <c r="I26" i="1"/>
  <c r="J26" i="1"/>
  <c r="B35" i="1"/>
  <c r="B36" i="1"/>
  <c r="B37" i="1"/>
  <c r="B38" i="1"/>
  <c r="B39" i="1"/>
  <c r="B40" i="1"/>
  <c r="I50" i="1"/>
  <c r="J50" i="1"/>
  <c r="D57" i="1"/>
  <c r="E57" i="1"/>
  <c r="E64" i="1" s="1"/>
  <c r="E69" i="1" s="1"/>
  <c r="F57" i="1"/>
  <c r="F64" i="1" s="1"/>
  <c r="F70" i="1" s="1"/>
  <c r="G57" i="1"/>
  <c r="H57" i="1"/>
  <c r="H64" i="1" s="1"/>
  <c r="I57" i="1"/>
  <c r="I64" i="1" s="1"/>
  <c r="I77" i="1" s="1"/>
  <c r="J57" i="1"/>
  <c r="J64" i="1" s="1"/>
  <c r="D64" i="1"/>
  <c r="D77" i="1" s="1"/>
  <c r="G64" i="1"/>
  <c r="B67" i="1"/>
  <c r="D67" i="1"/>
  <c r="G67" i="1"/>
  <c r="B68" i="1"/>
  <c r="D68" i="1"/>
  <c r="B69" i="1"/>
  <c r="D69" i="1"/>
  <c r="G69" i="1"/>
  <c r="B70" i="1"/>
  <c r="D70" i="1"/>
  <c r="G70" i="1"/>
  <c r="B71" i="1"/>
  <c r="D71" i="1"/>
  <c r="G71" i="1"/>
  <c r="D72" i="1"/>
  <c r="E72" i="1"/>
  <c r="B73" i="1"/>
  <c r="G73" i="1"/>
  <c r="B74" i="1"/>
  <c r="D74" i="1"/>
  <c r="B75" i="1"/>
  <c r="B76" i="1"/>
  <c r="D76" i="1"/>
  <c r="I76" i="1"/>
  <c r="B78" i="1"/>
  <c r="D78" i="1"/>
  <c r="I78" i="1"/>
  <c r="I89" i="1"/>
  <c r="J89" i="1"/>
  <c r="D97" i="1"/>
  <c r="E97" i="1"/>
  <c r="E148" i="1" s="1"/>
  <c r="E151" i="1" s="1"/>
  <c r="F97" i="1"/>
  <c r="F148" i="1"/>
  <c r="F151" i="1" s="1"/>
  <c r="G97" i="1"/>
  <c r="H97" i="1"/>
  <c r="H148" i="1" s="1"/>
  <c r="I97" i="1"/>
  <c r="I148" i="1"/>
  <c r="J97" i="1"/>
  <c r="J148" i="1"/>
  <c r="D109" i="1"/>
  <c r="D149" i="1" s="1"/>
  <c r="D151" i="1" s="1"/>
  <c r="E109" i="1"/>
  <c r="F109" i="1"/>
  <c r="F149" i="1" s="1"/>
  <c r="G109" i="1"/>
  <c r="H109" i="1"/>
  <c r="H149" i="1" s="1"/>
  <c r="I109" i="1"/>
  <c r="J109" i="1"/>
  <c r="H111" i="1"/>
  <c r="B113" i="1"/>
  <c r="B114" i="1"/>
  <c r="H114" i="1"/>
  <c r="B115" i="1"/>
  <c r="H115" i="1"/>
  <c r="B116" i="1"/>
  <c r="H116" i="1"/>
  <c r="B117" i="1"/>
  <c r="B118" i="1"/>
  <c r="B120" i="1"/>
  <c r="H120" i="1"/>
  <c r="B121" i="1"/>
  <c r="H121" i="1"/>
  <c r="B122" i="1"/>
  <c r="B123" i="1"/>
  <c r="B124" i="1"/>
  <c r="B125" i="1"/>
  <c r="H125" i="1"/>
  <c r="B126" i="1"/>
  <c r="B127" i="1"/>
  <c r="B128" i="1"/>
  <c r="H128" i="1"/>
  <c r="B129" i="1"/>
  <c r="H129" i="1"/>
  <c r="B130" i="1"/>
  <c r="I143" i="1"/>
  <c r="J143" i="1"/>
  <c r="D146" i="1"/>
  <c r="D439" i="1"/>
  <c r="D148" i="1"/>
  <c r="G148" i="1"/>
  <c r="H151" i="1"/>
  <c r="E149" i="1"/>
  <c r="I149" i="1"/>
  <c r="I151" i="1" s="1"/>
  <c r="D150" i="1"/>
  <c r="E150" i="1"/>
  <c r="F150" i="1"/>
  <c r="G150" i="1"/>
  <c r="H150" i="1"/>
  <c r="I150" i="1"/>
  <c r="J150" i="1"/>
  <c r="D160" i="1"/>
  <c r="E160" i="1"/>
  <c r="F160" i="1"/>
  <c r="G160" i="1"/>
  <c r="H160" i="1"/>
  <c r="I160" i="1"/>
  <c r="J160" i="1"/>
  <c r="D187" i="1"/>
  <c r="H187" i="1"/>
  <c r="H199" i="1" s="1"/>
  <c r="E199" i="1" s="1"/>
  <c r="H191" i="1"/>
  <c r="D193" i="1"/>
  <c r="D197" i="1"/>
  <c r="D199" i="1" s="1"/>
  <c r="H197" i="1"/>
  <c r="D210" i="1"/>
  <c r="H210" i="1"/>
  <c r="H214" i="1"/>
  <c r="D216" i="1"/>
  <c r="D222" i="1" s="1"/>
  <c r="D220" i="1"/>
  <c r="I207" i="1" s="1"/>
  <c r="H220" i="1"/>
  <c r="D234" i="1"/>
  <c r="H234" i="1"/>
  <c r="H246" i="1" s="1"/>
  <c r="I246" i="1" s="1"/>
  <c r="H238" i="1"/>
  <c r="D240" i="1"/>
  <c r="D244" i="1"/>
  <c r="D246" i="1" s="1"/>
  <c r="H244" i="1"/>
  <c r="D258" i="1"/>
  <c r="H258" i="1"/>
  <c r="H270" i="1" s="1"/>
  <c r="E270" i="1" s="1"/>
  <c r="H262" i="1"/>
  <c r="D264" i="1"/>
  <c r="D270" i="1"/>
  <c r="D268" i="1"/>
  <c r="H268" i="1"/>
  <c r="D287" i="1"/>
  <c r="E287" i="1"/>
  <c r="E298" i="1" s="1"/>
  <c r="F287" i="1"/>
  <c r="G287" i="1"/>
  <c r="H287" i="1"/>
  <c r="H298" i="1" s="1"/>
  <c r="I287" i="1"/>
  <c r="I298" i="1" s="1"/>
  <c r="D297" i="1"/>
  <c r="E297" i="1"/>
  <c r="F297" i="1"/>
  <c r="F298" i="1" s="1"/>
  <c r="G297" i="1"/>
  <c r="H297" i="1"/>
  <c r="I297" i="1"/>
  <c r="B303" i="1"/>
  <c r="B304" i="1"/>
  <c r="B305" i="1"/>
  <c r="B306" i="1"/>
  <c r="B307" i="1"/>
  <c r="D307" i="1"/>
  <c r="D318" i="1" s="1"/>
  <c r="E307" i="1"/>
  <c r="F307" i="1"/>
  <c r="F318" i="1" s="1"/>
  <c r="G307" i="1"/>
  <c r="H307" i="1"/>
  <c r="I307" i="1"/>
  <c r="B308" i="1"/>
  <c r="B309" i="1"/>
  <c r="B310" i="1"/>
  <c r="B311" i="1"/>
  <c r="B312" i="1"/>
  <c r="B313" i="1"/>
  <c r="B314" i="1"/>
  <c r="B315" i="1"/>
  <c r="B316" i="1"/>
  <c r="B317" i="1"/>
  <c r="D317" i="1"/>
  <c r="E317" i="1"/>
  <c r="F317" i="1"/>
  <c r="G317" i="1"/>
  <c r="G318" i="1" s="1"/>
  <c r="H317" i="1"/>
  <c r="I317" i="1"/>
  <c r="B318" i="1"/>
  <c r="E318" i="1"/>
  <c r="I318" i="1"/>
  <c r="B319" i="1"/>
  <c r="B320" i="1"/>
  <c r="B324" i="1"/>
  <c r="B325" i="1"/>
  <c r="B326" i="1"/>
  <c r="B327" i="1"/>
  <c r="B328" i="1"/>
  <c r="D328" i="1"/>
  <c r="D339" i="1" s="1"/>
  <c r="E328" i="1"/>
  <c r="F328" i="1"/>
  <c r="G328" i="1"/>
  <c r="H328" i="1"/>
  <c r="H339" i="1" s="1"/>
  <c r="I328" i="1"/>
  <c r="B329" i="1"/>
  <c r="B330" i="1"/>
  <c r="B331" i="1"/>
  <c r="B332" i="1"/>
  <c r="B333" i="1"/>
  <c r="B334" i="1"/>
  <c r="B335" i="1"/>
  <c r="B336" i="1"/>
  <c r="B338" i="1"/>
  <c r="D338" i="1"/>
  <c r="E338" i="1"/>
  <c r="E339" i="1"/>
  <c r="F338" i="1"/>
  <c r="G338" i="1"/>
  <c r="H338" i="1"/>
  <c r="I338" i="1"/>
  <c r="B339" i="1"/>
  <c r="F339" i="1"/>
  <c r="B340" i="1"/>
  <c r="B341" i="1"/>
  <c r="B344" i="1"/>
  <c r="B345" i="1"/>
  <c r="B346" i="1"/>
  <c r="B347" i="1"/>
  <c r="B348" i="1"/>
  <c r="D348" i="1"/>
  <c r="D359" i="1" s="1"/>
  <c r="E348" i="1"/>
  <c r="F348" i="1"/>
  <c r="G348" i="1"/>
  <c r="H348" i="1"/>
  <c r="H359" i="1" s="1"/>
  <c r="I348" i="1"/>
  <c r="I359" i="1" s="1"/>
  <c r="B349" i="1"/>
  <c r="B350" i="1"/>
  <c r="B351" i="1"/>
  <c r="B352" i="1"/>
  <c r="B353" i="1"/>
  <c r="B354" i="1"/>
  <c r="B355" i="1"/>
  <c r="B356" i="1"/>
  <c r="B357" i="1"/>
  <c r="B358" i="1"/>
  <c r="D358" i="1"/>
  <c r="E358" i="1"/>
  <c r="E359" i="1" s="1"/>
  <c r="F358" i="1"/>
  <c r="G358" i="1"/>
  <c r="H358" i="1"/>
  <c r="I358" i="1"/>
  <c r="B359" i="1"/>
  <c r="B360" i="1"/>
  <c r="B361" i="1"/>
  <c r="D383" i="1"/>
  <c r="E383" i="1"/>
  <c r="D389" i="1"/>
  <c r="E389" i="1"/>
  <c r="D441" i="1"/>
  <c r="E441" i="1"/>
  <c r="B465" i="1"/>
  <c r="G484" i="1"/>
  <c r="I492" i="1"/>
  <c r="F495" i="1"/>
  <c r="I495" i="1" s="1"/>
  <c r="B505" i="1"/>
  <c r="G524" i="1"/>
  <c r="I532" i="1"/>
  <c r="I535" i="1" s="1"/>
  <c r="F535" i="1"/>
  <c r="B545" i="1"/>
  <c r="G564" i="1"/>
  <c r="I572" i="1"/>
  <c r="F575" i="1"/>
  <c r="I575" i="1" s="1"/>
  <c r="G359" i="1"/>
  <c r="D298" i="1"/>
  <c r="D300" i="1" s="1"/>
  <c r="E299" i="1"/>
  <c r="E300" i="1" s="1"/>
  <c r="F359" i="1"/>
  <c r="I199" i="1"/>
  <c r="F76" i="1"/>
  <c r="H318" i="1"/>
  <c r="H67" i="1"/>
  <c r="H71" i="1"/>
  <c r="H73" i="1"/>
  <c r="H146" i="1"/>
  <c r="I68" i="1"/>
  <c r="I73" i="1"/>
  <c r="I72" i="1"/>
  <c r="E67" i="1"/>
  <c r="E71" i="1"/>
  <c r="E76" i="1"/>
  <c r="F111" i="1"/>
  <c r="F126" i="1" s="1"/>
  <c r="G111" i="1"/>
  <c r="G149" i="1"/>
  <c r="G78" i="1"/>
  <c r="H133" i="1"/>
  <c r="D73" i="1"/>
  <c r="D79" i="1" s="1"/>
  <c r="D75" i="1"/>
  <c r="I111" i="1"/>
  <c r="F299" i="1"/>
  <c r="F300" i="1" s="1"/>
  <c r="G299" i="1" s="1"/>
  <c r="I113" i="1"/>
  <c r="I114" i="1"/>
  <c r="I115" i="1"/>
  <c r="I116" i="1"/>
  <c r="I117" i="1"/>
  <c r="I118" i="1"/>
  <c r="I133" i="1"/>
  <c r="I121" i="1"/>
  <c r="I123" i="1"/>
  <c r="I125" i="1"/>
  <c r="I127" i="1"/>
  <c r="I129" i="1"/>
  <c r="I120" i="1"/>
  <c r="I122" i="1"/>
  <c r="I124" i="1"/>
  <c r="I128" i="1"/>
  <c r="I130" i="1"/>
  <c r="I126" i="1"/>
  <c r="G114" i="1"/>
  <c r="G116" i="1"/>
  <c r="G120" i="1"/>
  <c r="G122" i="1"/>
  <c r="G124" i="1"/>
  <c r="G126" i="1"/>
  <c r="G128" i="1"/>
  <c r="G130" i="1"/>
  <c r="G113" i="1"/>
  <c r="G118" i="1"/>
  <c r="G117" i="1"/>
  <c r="G115" i="1"/>
  <c r="G121" i="1"/>
  <c r="G123" i="1"/>
  <c r="G125" i="1"/>
  <c r="G127" i="1"/>
  <c r="G129" i="1"/>
  <c r="G133" i="1"/>
  <c r="F124" i="1"/>
  <c r="F118" i="1"/>
  <c r="J69" i="1" l="1"/>
  <c r="J75" i="1"/>
  <c r="J71" i="1"/>
  <c r="J73" i="1"/>
  <c r="J77" i="1"/>
  <c r="J68" i="1"/>
  <c r="J70" i="1"/>
  <c r="J146" i="1"/>
  <c r="J76" i="1"/>
  <c r="J72" i="1"/>
  <c r="J78" i="1"/>
  <c r="J74" i="1"/>
  <c r="J67" i="1"/>
  <c r="H222" i="1"/>
  <c r="E437" i="1"/>
  <c r="F130" i="1"/>
  <c r="G339" i="1"/>
  <c r="F117" i="1"/>
  <c r="F128" i="1"/>
  <c r="F120" i="1"/>
  <c r="G119" i="1"/>
  <c r="I119" i="1"/>
  <c r="D437" i="1"/>
  <c r="I270" i="1"/>
  <c r="F69" i="1"/>
  <c r="F72" i="1"/>
  <c r="E246" i="1"/>
  <c r="F146" i="1"/>
  <c r="H117" i="1"/>
  <c r="H118" i="1"/>
  <c r="H122" i="1"/>
  <c r="H127" i="1"/>
  <c r="H130" i="1"/>
  <c r="H113" i="1"/>
  <c r="H123" i="1"/>
  <c r="H126" i="1"/>
  <c r="G68" i="1"/>
  <c r="G72" i="1"/>
  <c r="G146" i="1"/>
  <c r="G77" i="1"/>
  <c r="G76" i="1"/>
  <c r="G75" i="1"/>
  <c r="H70" i="1"/>
  <c r="H72" i="1"/>
  <c r="H78" i="1"/>
  <c r="H68" i="1"/>
  <c r="H76" i="1"/>
  <c r="H69" i="1"/>
  <c r="H74" i="1"/>
  <c r="H77" i="1"/>
  <c r="E6" i="15"/>
  <c r="F115" i="1"/>
  <c r="G74" i="1"/>
  <c r="I70" i="1"/>
  <c r="H75" i="1"/>
  <c r="I339" i="1"/>
  <c r="G298" i="1"/>
  <c r="G300" i="1" s="1"/>
  <c r="H299" i="1" s="1"/>
  <c r="H300" i="1" s="1"/>
  <c r="I299" i="1" s="1"/>
  <c r="I300" i="1" s="1"/>
  <c r="D319" i="1" s="1"/>
  <c r="D320" i="1" s="1"/>
  <c r="E319" i="1" s="1"/>
  <c r="E320" i="1" s="1"/>
  <c r="F319" i="1" s="1"/>
  <c r="F320" i="1" s="1"/>
  <c r="G319" i="1" s="1"/>
  <c r="G320" i="1" s="1"/>
  <c r="H319" i="1" s="1"/>
  <c r="H320" i="1" s="1"/>
  <c r="I319" i="1" s="1"/>
  <c r="I320" i="1" s="1"/>
  <c r="D340" i="1" s="1"/>
  <c r="D341" i="1" s="1"/>
  <c r="E340" i="1" s="1"/>
  <c r="E341" i="1" s="1"/>
  <c r="F340" i="1" s="1"/>
  <c r="F341" i="1" s="1"/>
  <c r="G340" i="1" s="1"/>
  <c r="G341" i="1" s="1"/>
  <c r="H340" i="1" s="1"/>
  <c r="H341" i="1" s="1"/>
  <c r="I340" i="1" s="1"/>
  <c r="I341" i="1" s="1"/>
  <c r="D360" i="1" s="1"/>
  <c r="D361" i="1" s="1"/>
  <c r="E360" i="1" s="1"/>
  <c r="E361" i="1" s="1"/>
  <c r="F360" i="1" s="1"/>
  <c r="F361" i="1" s="1"/>
  <c r="G360" i="1" s="1"/>
  <c r="G361" i="1" s="1"/>
  <c r="H360" i="1" s="1"/>
  <c r="H361" i="1" s="1"/>
  <c r="I360" i="1" s="1"/>
  <c r="I361" i="1" s="1"/>
  <c r="I255" i="1"/>
  <c r="G151" i="1"/>
  <c r="H124" i="1"/>
  <c r="D111" i="1"/>
  <c r="E4" i="15"/>
  <c r="E7" i="15" s="1"/>
  <c r="E13" i="15" s="1"/>
  <c r="D33" i="15"/>
  <c r="F123" i="1"/>
  <c r="F127" i="1"/>
  <c r="F113" i="1"/>
  <c r="F116" i="1"/>
  <c r="F121" i="1"/>
  <c r="F125" i="1"/>
  <c r="F129" i="1"/>
  <c r="F114" i="1"/>
  <c r="F133" i="1"/>
  <c r="J149" i="1"/>
  <c r="J151" i="1" s="1"/>
  <c r="J111" i="1"/>
  <c r="F67" i="1"/>
  <c r="F71" i="1"/>
  <c r="F73" i="1"/>
  <c r="F68" i="1"/>
  <c r="F77" i="1"/>
  <c r="F75" i="1"/>
  <c r="F78" i="1"/>
  <c r="F122" i="1"/>
  <c r="E111" i="1"/>
  <c r="F74" i="1"/>
  <c r="I231" i="1"/>
  <c r="I184" i="1"/>
  <c r="I146" i="1"/>
  <c r="I67" i="1"/>
  <c r="I71" i="1"/>
  <c r="I74" i="1"/>
  <c r="I69" i="1"/>
  <c r="I75" i="1"/>
  <c r="I79" i="1" s="1"/>
  <c r="E75" i="1"/>
  <c r="E70" i="1"/>
  <c r="E78" i="1"/>
  <c r="E73" i="1"/>
  <c r="E79" i="1" s="1"/>
  <c r="E74" i="1"/>
  <c r="E146" i="1"/>
  <c r="E439" i="1" s="1"/>
  <c r="E68" i="1"/>
  <c r="E77" i="1"/>
  <c r="D31" i="15"/>
  <c r="C82" i="15"/>
  <c r="C83" i="15" s="1"/>
  <c r="C84" i="15" s="1"/>
  <c r="C85" i="15" s="1"/>
  <c r="B282" i="1"/>
  <c r="B302" i="1" s="1"/>
  <c r="C47" i="15"/>
  <c r="C48" i="15" s="1"/>
  <c r="C49" i="15" s="1"/>
  <c r="E12" i="15"/>
  <c r="E16" i="15" s="1"/>
  <c r="D38" i="15"/>
  <c r="H79" i="1" l="1"/>
  <c r="H30" i="15"/>
  <c r="J121" i="1"/>
  <c r="J125" i="1"/>
  <c r="J129" i="1"/>
  <c r="J133" i="1"/>
  <c r="J115" i="1"/>
  <c r="J123" i="1"/>
  <c r="J127" i="1"/>
  <c r="J116" i="1"/>
  <c r="J114" i="1"/>
  <c r="J120" i="1"/>
  <c r="J122" i="1"/>
  <c r="J124" i="1"/>
  <c r="J117" i="1"/>
  <c r="J113" i="1"/>
  <c r="J119" i="1" s="1"/>
  <c r="J126" i="1"/>
  <c r="J118" i="1"/>
  <c r="J128" i="1"/>
  <c r="J130" i="1"/>
  <c r="F119" i="1"/>
  <c r="D124" i="1"/>
  <c r="D117" i="1"/>
  <c r="D125" i="1"/>
  <c r="D116" i="1"/>
  <c r="D118" i="1"/>
  <c r="D120" i="1"/>
  <c r="D128" i="1"/>
  <c r="D113" i="1"/>
  <c r="D121" i="1"/>
  <c r="D129" i="1"/>
  <c r="D115" i="1"/>
  <c r="D126" i="1"/>
  <c r="D131" i="1"/>
  <c r="D123" i="1"/>
  <c r="D122" i="1"/>
  <c r="D127" i="1"/>
  <c r="D132" i="1"/>
  <c r="D130" i="1"/>
  <c r="D114" i="1"/>
  <c r="D133" i="1"/>
  <c r="E113" i="1"/>
  <c r="E117" i="1"/>
  <c r="E123" i="1"/>
  <c r="E120" i="1"/>
  <c r="E128" i="1"/>
  <c r="E115" i="1"/>
  <c r="E133" i="1"/>
  <c r="E127" i="1"/>
  <c r="E124" i="1"/>
  <c r="E126" i="1"/>
  <c r="E114" i="1"/>
  <c r="E130" i="1"/>
  <c r="E116" i="1"/>
  <c r="E129" i="1"/>
  <c r="E118" i="1"/>
  <c r="E122" i="1"/>
  <c r="E121" i="1"/>
  <c r="E125" i="1"/>
  <c r="G79" i="1"/>
  <c r="H119" i="1"/>
  <c r="F79" i="1"/>
  <c r="E222" i="1"/>
  <c r="I222" i="1"/>
  <c r="J79" i="1"/>
  <c r="E10" i="15"/>
  <c r="E11" i="15" s="1"/>
  <c r="H29" i="15"/>
  <c r="J29" i="15"/>
  <c r="K29" i="15" s="1"/>
  <c r="L29" i="15" s="1"/>
  <c r="K31" i="15"/>
  <c r="L31" i="15" s="1"/>
  <c r="M31" i="15" s="1"/>
  <c r="J28" i="15"/>
  <c r="K28" i="15" s="1"/>
  <c r="L28" i="15" s="1"/>
  <c r="D39" i="15"/>
  <c r="L33" i="15"/>
  <c r="M33" i="15" s="1"/>
  <c r="N33" i="15" s="1"/>
  <c r="L34" i="15"/>
  <c r="M34" i="15" s="1"/>
  <c r="N34" i="15" s="1"/>
  <c r="J33" i="15"/>
  <c r="I33" i="15" s="1"/>
  <c r="H33" i="15" s="1"/>
  <c r="I32" i="15"/>
  <c r="H32" i="15" s="1"/>
  <c r="K32" i="15"/>
  <c r="L32" i="15" s="1"/>
  <c r="M32" i="15" s="1"/>
  <c r="J34" i="15"/>
  <c r="I34" i="15" s="1"/>
  <c r="H34" i="15" s="1"/>
  <c r="I31" i="15"/>
  <c r="H31" i="15" s="1"/>
  <c r="H25" i="15"/>
  <c r="I25" i="15" s="1"/>
  <c r="J25" i="15" s="1"/>
  <c r="K30" i="15"/>
  <c r="L30" i="15" s="1"/>
  <c r="M30" i="15" s="1"/>
  <c r="K27" i="15"/>
  <c r="L27" i="15" s="1"/>
  <c r="M27" i="15" s="1"/>
  <c r="H26" i="15"/>
  <c r="I26" i="15" s="1"/>
  <c r="J26" i="15" s="1"/>
  <c r="B323" i="1"/>
  <c r="B343" i="1" s="1"/>
  <c r="H28" i="15"/>
  <c r="E17" i="15"/>
  <c r="H27" i="15"/>
  <c r="E18" i="15"/>
  <c r="B202" i="1"/>
  <c r="B226" i="1" s="1"/>
  <c r="B250" i="1" s="1"/>
  <c r="B179" i="1"/>
  <c r="E119" i="1" l="1"/>
  <c r="D119" i="1"/>
  <c r="E20" i="15"/>
  <c r="J23" i="15" s="1"/>
  <c r="K23" i="15" l="1"/>
  <c r="H27" i="1" s="1"/>
  <c r="H33" i="1" s="1"/>
  <c r="H37" i="1" s="1"/>
  <c r="K24" i="15"/>
  <c r="H143" i="1" s="1"/>
  <c r="M23" i="15"/>
  <c r="J90" i="1" s="1"/>
  <c r="J24" i="15"/>
  <c r="G143" i="1" s="1"/>
  <c r="H90" i="1"/>
  <c r="L23" i="15"/>
  <c r="I144" i="1" s="1"/>
  <c r="H24" i="15"/>
  <c r="E143" i="1" s="1"/>
  <c r="G51" i="1"/>
  <c r="G144" i="1"/>
  <c r="I24" i="15"/>
  <c r="F26" i="1" s="1"/>
  <c r="I23" i="15"/>
  <c r="F144" i="1" s="1"/>
  <c r="G24" i="15"/>
  <c r="G23" i="15"/>
  <c r="D90" i="1" s="1"/>
  <c r="H23" i="15"/>
  <c r="E436" i="1" s="1"/>
  <c r="G27" i="1"/>
  <c r="G33" i="1" s="1"/>
  <c r="G37" i="1" s="1"/>
  <c r="G90" i="1"/>
  <c r="H51" i="1"/>
  <c r="H144" i="1"/>
  <c r="H36" i="1"/>
  <c r="H38" i="1"/>
  <c r="H39" i="1"/>
  <c r="H40" i="1" l="1"/>
  <c r="H145" i="1"/>
  <c r="H147" i="1" s="1"/>
  <c r="H152" i="1" s="1"/>
  <c r="H155" i="1" s="1"/>
  <c r="H158" i="1" s="1"/>
  <c r="H162" i="1" s="1"/>
  <c r="J144" i="1"/>
  <c r="H26" i="1"/>
  <c r="I51" i="1"/>
  <c r="G40" i="1"/>
  <c r="H89" i="1"/>
  <c r="H50" i="1"/>
  <c r="N88" i="15"/>
  <c r="J51" i="1"/>
  <c r="J27" i="1"/>
  <c r="J33" i="1" s="1"/>
  <c r="E50" i="1"/>
  <c r="E26" i="1"/>
  <c r="E89" i="1"/>
  <c r="E435" i="1"/>
  <c r="G26" i="1"/>
  <c r="I27" i="1"/>
  <c r="I33" i="1" s="1"/>
  <c r="I40" i="1" s="1"/>
  <c r="G50" i="1"/>
  <c r="G145" i="1"/>
  <c r="G147" i="1" s="1"/>
  <c r="G152" i="1" s="1"/>
  <c r="G155" i="1" s="1"/>
  <c r="G158" i="1" s="1"/>
  <c r="G162" i="1" s="1"/>
  <c r="I90" i="1"/>
  <c r="G89" i="1"/>
  <c r="F27" i="1"/>
  <c r="F33" i="1" s="1"/>
  <c r="F37" i="1" s="1"/>
  <c r="G39" i="1"/>
  <c r="E27" i="1"/>
  <c r="E33" i="1" s="1"/>
  <c r="E39" i="1" s="1"/>
  <c r="E90" i="1"/>
  <c r="E144" i="1"/>
  <c r="E51" i="1"/>
  <c r="M88" i="15"/>
  <c r="D51" i="1"/>
  <c r="D50" i="1"/>
  <c r="D435" i="1"/>
  <c r="D26" i="1"/>
  <c r="F143" i="1"/>
  <c r="F89" i="1"/>
  <c r="G36" i="1"/>
  <c r="D89" i="1"/>
  <c r="F50" i="1"/>
  <c r="D436" i="1"/>
  <c r="D144" i="1"/>
  <c r="L88" i="15"/>
  <c r="D143" i="1"/>
  <c r="D27" i="1"/>
  <c r="D33" i="1" s="1"/>
  <c r="D39" i="1" s="1"/>
  <c r="F90" i="1"/>
  <c r="F51" i="1"/>
  <c r="G38" i="1"/>
  <c r="E36" i="1" l="1"/>
  <c r="I37" i="1"/>
  <c r="J38" i="1"/>
  <c r="J40" i="1"/>
  <c r="J145" i="1"/>
  <c r="J147" i="1" s="1"/>
  <c r="J152" i="1" s="1"/>
  <c r="J155" i="1" s="1"/>
  <c r="J158" i="1" s="1"/>
  <c r="J162" i="1" s="1"/>
  <c r="J39" i="1"/>
  <c r="J36" i="1"/>
  <c r="J37" i="1"/>
  <c r="F39" i="1"/>
  <c r="I36" i="1"/>
  <c r="I39" i="1"/>
  <c r="I38" i="1"/>
  <c r="D38" i="1"/>
  <c r="I145" i="1"/>
  <c r="I147" i="1" s="1"/>
  <c r="I152" i="1" s="1"/>
  <c r="I155" i="1" s="1"/>
  <c r="I158" i="1" s="1"/>
  <c r="I162" i="1" s="1"/>
  <c r="F145" i="1"/>
  <c r="F147" i="1" s="1"/>
  <c r="F152" i="1" s="1"/>
  <c r="F155" i="1" s="1"/>
  <c r="F158" i="1" s="1"/>
  <c r="F162" i="1" s="1"/>
  <c r="D40" i="1"/>
  <c r="D145" i="1"/>
  <c r="D438" i="1" s="1"/>
  <c r="F40" i="1"/>
  <c r="F38" i="1"/>
  <c r="F36" i="1"/>
  <c r="D147" i="1"/>
  <c r="D152" i="1" s="1"/>
  <c r="D155" i="1" s="1"/>
  <c r="E40" i="1"/>
  <c r="E37" i="1"/>
  <c r="E145" i="1"/>
  <c r="E38" i="1"/>
  <c r="D36" i="1"/>
  <c r="D37" i="1"/>
  <c r="D444" i="1" l="1"/>
  <c r="E147" i="1"/>
  <c r="E152" i="1" s="1"/>
  <c r="E155" i="1" s="1"/>
  <c r="E438" i="1"/>
  <c r="E444" i="1"/>
  <c r="D445" i="1"/>
  <c r="D158" i="1"/>
  <c r="D440" i="1"/>
  <c r="D443" i="1"/>
  <c r="E35" i="15" l="1"/>
  <c r="E443" i="1"/>
  <c r="E158" i="1"/>
  <c r="E445" i="1"/>
  <c r="E440" i="1"/>
  <c r="D162" i="1"/>
  <c r="D442" i="1"/>
  <c r="E442" i="1" l="1"/>
  <c r="E162" i="1"/>
</calcChain>
</file>

<file path=xl/comments1.xml><?xml version="1.0" encoding="utf-8"?>
<comments xmlns="http://schemas.openxmlformats.org/spreadsheetml/2006/main">
  <authors>
    <author>Sharon Danan</author>
  </authors>
  <commentList>
    <comment ref="L185" authorId="0">
      <text>
        <r>
          <rPr>
            <sz val="8"/>
            <color indexed="81"/>
            <rFont val="Tahoma"/>
            <family val="2"/>
          </rPr>
          <t>Needs to be confirmed</t>
        </r>
      </text>
    </comment>
    <comment ref="L186" authorId="0">
      <text>
        <r>
          <rPr>
            <sz val="8"/>
            <color indexed="81"/>
            <rFont val="Tahoma"/>
            <family val="2"/>
          </rPr>
          <t>Needs to be confirmed</t>
        </r>
      </text>
    </comment>
    <comment ref="L208" authorId="0">
      <text>
        <r>
          <rPr>
            <sz val="8"/>
            <color indexed="81"/>
            <rFont val="Tahoma"/>
            <family val="2"/>
          </rPr>
          <t>Needs to be confirmed</t>
        </r>
      </text>
    </comment>
    <comment ref="L209" authorId="0">
      <text>
        <r>
          <rPr>
            <sz val="8"/>
            <color indexed="81"/>
            <rFont val="Tahoma"/>
            <family val="2"/>
          </rPr>
          <t>Needs to be confirmed</t>
        </r>
      </text>
    </comment>
    <comment ref="L232" authorId="0">
      <text>
        <r>
          <rPr>
            <sz val="8"/>
            <color indexed="81"/>
            <rFont val="Tahoma"/>
            <family val="2"/>
          </rPr>
          <t>Needs to be confirmed</t>
        </r>
      </text>
    </comment>
    <comment ref="L233" authorId="0">
      <text>
        <r>
          <rPr>
            <sz val="8"/>
            <color indexed="81"/>
            <rFont val="Tahoma"/>
            <family val="2"/>
          </rPr>
          <t>Needs to be confirmed</t>
        </r>
      </text>
    </comment>
    <comment ref="L256" authorId="0">
      <text>
        <r>
          <rPr>
            <sz val="8"/>
            <color indexed="81"/>
            <rFont val="Tahoma"/>
            <family val="2"/>
          </rPr>
          <t>Needs to be confirmed</t>
        </r>
      </text>
    </comment>
    <comment ref="L257" authorId="0">
      <text>
        <r>
          <rPr>
            <sz val="8"/>
            <color indexed="81"/>
            <rFont val="Tahoma"/>
            <family val="2"/>
          </rPr>
          <t>Needs to be confirmed</t>
        </r>
      </text>
    </comment>
  </commentList>
</comments>
</file>

<file path=xl/sharedStrings.xml><?xml version="1.0" encoding="utf-8"?>
<sst xmlns="http://schemas.openxmlformats.org/spreadsheetml/2006/main" count="987" uniqueCount="676">
  <si>
    <t xml:space="preserve">Excess of revenue of a business over its expenses, excluding income derived from sources other than its regular activities, i.e. extraordinary income and expenses, income taxes, dividends, bonuses, withdrawals by owners. </t>
  </si>
  <si>
    <r>
      <t xml:space="preserve">[ </t>
    </r>
    <r>
      <rPr>
        <b/>
        <sz val="9"/>
        <color indexed="56"/>
        <rFont val="Arial"/>
        <family val="2"/>
      </rPr>
      <t xml:space="preserve">OVERHEAD </t>
    </r>
    <r>
      <rPr>
        <b/>
        <sz val="9"/>
        <color indexed="22"/>
        <rFont val="Arial"/>
        <family val="2"/>
      </rPr>
      <t>]</t>
    </r>
  </si>
  <si>
    <t xml:space="preserve">Costs not directly attributable to the production of a good, ex. salary of factory manager, property taxes. </t>
  </si>
  <si>
    <r>
      <t xml:space="preserve"> [ </t>
    </r>
    <r>
      <rPr>
        <b/>
        <sz val="9"/>
        <color indexed="56"/>
        <rFont val="Arial"/>
        <family val="2"/>
      </rPr>
      <t xml:space="preserve">PARTNERSHIP </t>
    </r>
    <r>
      <rPr>
        <b/>
        <sz val="9"/>
        <color indexed="22"/>
        <rFont val="Arial"/>
        <family val="2"/>
      </rPr>
      <t>]</t>
    </r>
  </si>
  <si>
    <t xml:space="preserve">Form of business ownership in which two or more individuals (or companies) provide the equity capital for a business enterprise. Partners share in the profits as well as the losses of the business. </t>
  </si>
  <si>
    <r>
      <t xml:space="preserve">[ </t>
    </r>
    <r>
      <rPr>
        <b/>
        <sz val="9"/>
        <color indexed="56"/>
        <rFont val="Arial"/>
        <family val="2"/>
      </rPr>
      <t xml:space="preserve">PREPAID EXPENSES </t>
    </r>
    <r>
      <rPr>
        <b/>
        <sz val="9"/>
        <color indexed="22"/>
        <rFont val="Arial"/>
        <family val="2"/>
      </rPr>
      <t>]</t>
    </r>
  </si>
  <si>
    <t>Total Assets vs. Total Liabilities</t>
  </si>
  <si>
    <t xml:space="preserve">Expenses paid in advance during an accounting period (ex. a two-year insurance premium), part of which will be "used up" in the upcoming accounting period. The unused portion of the expense is considered a current asset and recorded as such on the Balance Sheet. </t>
  </si>
  <si>
    <r>
      <t xml:space="preserve">[ </t>
    </r>
    <r>
      <rPr>
        <b/>
        <sz val="9"/>
        <color indexed="56"/>
        <rFont val="Arial"/>
        <family val="2"/>
      </rPr>
      <t xml:space="preserve">PROFIT </t>
    </r>
    <r>
      <rPr>
        <b/>
        <sz val="9"/>
        <color indexed="22"/>
        <rFont val="Arial"/>
        <family val="2"/>
      </rPr>
      <t>]</t>
    </r>
  </si>
  <si>
    <t xml:space="preserve">Total revenue less total expenses for an accounting period calculated in accordance with generally accepted accounting principles. </t>
  </si>
  <si>
    <r>
      <t xml:space="preserve">[ </t>
    </r>
    <r>
      <rPr>
        <b/>
        <sz val="9"/>
        <color indexed="56"/>
        <rFont val="Arial"/>
        <family val="2"/>
      </rPr>
      <t xml:space="preserve">RATIO ANALYSIS </t>
    </r>
    <r>
      <rPr>
        <b/>
        <sz val="9"/>
        <color indexed="22"/>
        <rFont val="Arial"/>
        <family val="2"/>
      </rPr>
      <t>]</t>
    </r>
  </si>
  <si>
    <t xml:space="preserve">Analysis that compares financial ratios of a business from one year to another to determine the change in performance over time; it also compares financial ratios of a business to that of other similar businesses or to that of its industry to determine its performance in relation to others. </t>
  </si>
  <si>
    <r>
      <t xml:space="preserve">[ </t>
    </r>
    <r>
      <rPr>
        <b/>
        <sz val="9"/>
        <color indexed="56"/>
        <rFont val="Arial"/>
        <family val="2"/>
      </rPr>
      <t xml:space="preserve">RETAINED EARNINGS </t>
    </r>
    <r>
      <rPr>
        <b/>
        <sz val="9"/>
        <color indexed="22"/>
        <rFont val="Arial"/>
        <family val="2"/>
      </rPr>
      <t>]</t>
    </r>
  </si>
  <si>
    <t>Profits not spent or distributed among owners of a business but reinvested in it.</t>
  </si>
  <si>
    <r>
      <t xml:space="preserve">[ </t>
    </r>
    <r>
      <rPr>
        <b/>
        <sz val="9"/>
        <color indexed="56"/>
        <rFont val="Arial"/>
        <family val="2"/>
      </rPr>
      <t xml:space="preserve">RETURN ON ASSETS </t>
    </r>
    <r>
      <rPr>
        <b/>
        <sz val="9"/>
        <color indexed="22"/>
        <rFont val="Arial"/>
        <family val="2"/>
      </rPr>
      <t>]</t>
    </r>
  </si>
  <si>
    <r>
      <t xml:space="preserve">[ </t>
    </r>
    <r>
      <rPr>
        <b/>
        <sz val="9"/>
        <color indexed="56"/>
        <rFont val="Arial"/>
        <family val="2"/>
      </rPr>
      <t xml:space="preserve">RETURN ON INVESTMENT </t>
    </r>
    <r>
      <rPr>
        <b/>
        <sz val="9"/>
        <color indexed="22"/>
        <rFont val="Arial"/>
        <family val="2"/>
      </rPr>
      <t>]</t>
    </r>
  </si>
  <si>
    <t>TOTAL SHAREHOLDERS' EQUITY</t>
  </si>
  <si>
    <t xml:space="preserve">Financial ratio defined as Net income after taxes divided by Average shareholders' equity. Compute the latter by adding opening and ending balances, divide the result by 2. It measures the profitability of the business for its shareholders. </t>
  </si>
  <si>
    <r>
      <t xml:space="preserve">[ </t>
    </r>
    <r>
      <rPr>
        <b/>
        <sz val="9"/>
        <color indexed="56"/>
        <rFont val="Arial"/>
        <family val="2"/>
      </rPr>
      <t xml:space="preserve">REVENUE </t>
    </r>
    <r>
      <rPr>
        <b/>
        <sz val="9"/>
        <color indexed="22"/>
        <rFont val="Arial"/>
        <family val="2"/>
      </rPr>
      <t>]</t>
    </r>
  </si>
  <si>
    <t xml:space="preserve">Gross proceeds received by a business from the sale of goods or services during an accounting period. It also includes gains from the sale or exchange of assets, interest and dividends earned on investments and other increases in owner's equity. </t>
  </si>
  <si>
    <r>
      <t xml:space="preserve"> [ </t>
    </r>
    <r>
      <rPr>
        <b/>
        <sz val="9"/>
        <color indexed="56"/>
        <rFont val="Arial"/>
        <family val="2"/>
      </rPr>
      <t xml:space="preserve">SALES </t>
    </r>
    <r>
      <rPr>
        <b/>
        <sz val="9"/>
        <color indexed="22"/>
        <rFont val="Arial"/>
        <family val="2"/>
      </rPr>
      <t>]</t>
    </r>
  </si>
  <si>
    <t xml:space="preserve">Total value of goods sold or revenue from services rendered. Returns and discounts must be shown as a  reduction from total sales. </t>
  </si>
  <si>
    <t>Income or expenses that are not part of your company’s day to day operations, such as interest earned on investments.</t>
  </si>
  <si>
    <r>
      <t xml:space="preserve">[ </t>
    </r>
    <r>
      <rPr>
        <b/>
        <sz val="9"/>
        <color indexed="56"/>
        <rFont val="Arial"/>
        <family val="2"/>
      </rPr>
      <t xml:space="preserve">CURRENT INCOME TAX </t>
    </r>
    <r>
      <rPr>
        <b/>
        <sz val="9"/>
        <color indexed="22"/>
        <rFont val="Arial"/>
        <family val="2"/>
      </rPr>
      <t>]</t>
    </r>
  </si>
  <si>
    <t>Taxes on the income earned by your company that is payable within the next twelve months.</t>
  </si>
  <si>
    <r>
      <t xml:space="preserve">[ </t>
    </r>
    <r>
      <rPr>
        <b/>
        <sz val="9"/>
        <color indexed="56"/>
        <rFont val="Arial"/>
        <family val="2"/>
      </rPr>
      <t xml:space="preserve">CURRENT PORTION OF LONG-TERM DEBT </t>
    </r>
    <r>
      <rPr>
        <b/>
        <sz val="9"/>
        <color indexed="22"/>
        <rFont val="Arial"/>
        <family val="2"/>
      </rPr>
      <t>]</t>
    </r>
  </si>
  <si>
    <t>How much you will pay back on your loan (principal, not including interest) this fiscal year</t>
  </si>
  <si>
    <r>
      <t xml:space="preserve">[ </t>
    </r>
    <r>
      <rPr>
        <b/>
        <sz val="9"/>
        <color indexed="56"/>
        <rFont val="Arial"/>
        <family val="2"/>
      </rPr>
      <t xml:space="preserve">DEFERRED TAXES </t>
    </r>
    <r>
      <rPr>
        <b/>
        <sz val="9"/>
        <color indexed="22"/>
        <rFont val="Arial"/>
        <family val="2"/>
      </rPr>
      <t>]</t>
    </r>
  </si>
  <si>
    <t>Taxes that will not be paid until a later date. If a company uses a separate accounting method when calculating taxes, any difference between the two methods will be indicated here.</t>
  </si>
  <si>
    <r>
      <t xml:space="preserve">[ </t>
    </r>
    <r>
      <rPr>
        <b/>
        <sz val="9"/>
        <color indexed="56"/>
        <rFont val="Arial"/>
        <family val="2"/>
      </rPr>
      <t xml:space="preserve">DIVIDENDS </t>
    </r>
    <r>
      <rPr>
        <b/>
        <sz val="9"/>
        <color indexed="22"/>
        <rFont val="Arial"/>
        <family val="2"/>
      </rPr>
      <t>]</t>
    </r>
  </si>
  <si>
    <t>Company earnings that are paid to stockholders</t>
  </si>
  <si>
    <r>
      <t xml:space="preserve"> [ </t>
    </r>
    <r>
      <rPr>
        <b/>
        <sz val="9"/>
        <color indexed="56"/>
        <rFont val="Arial"/>
        <family val="2"/>
      </rPr>
      <t xml:space="preserve">NAICS CODE </t>
    </r>
    <r>
      <rPr>
        <b/>
        <sz val="9"/>
        <color indexed="22"/>
        <rFont val="Arial"/>
        <family val="2"/>
      </rPr>
      <t>]</t>
    </r>
  </si>
  <si>
    <t>Under Cost of Goods Sold, these represent the amounts paid to transport goods from your suppliers</t>
  </si>
  <si>
    <r>
      <t xml:space="preserve">[ </t>
    </r>
    <r>
      <rPr>
        <b/>
        <sz val="9"/>
        <color indexed="56"/>
        <rFont val="Arial"/>
        <family val="2"/>
      </rPr>
      <t xml:space="preserve">SERVICES &amp; UTILITIES </t>
    </r>
    <r>
      <rPr>
        <b/>
        <sz val="9"/>
        <color indexed="22"/>
        <rFont val="Arial"/>
        <family val="2"/>
      </rPr>
      <t>]</t>
    </r>
  </si>
  <si>
    <t>Services / utilities</t>
  </si>
  <si>
    <t>&lt;-Months between StartDate &amp; Y/E</t>
  </si>
  <si>
    <t>&lt;-Years between StartDate &amp; Y/E</t>
  </si>
  <si>
    <t>&lt;-Existing: No. of Historical Columns</t>
  </si>
  <si>
    <t>&lt;-Existing; Add Interim?</t>
  </si>
  <si>
    <t xml:space="preserve">Operating costs directly related to the selling of a product or service (selling salaries, commission, advertising, etc). </t>
  </si>
  <si>
    <r>
      <t xml:space="preserve">[ </t>
    </r>
    <r>
      <rPr>
        <b/>
        <sz val="9"/>
        <color indexed="56"/>
        <rFont val="Arial"/>
        <family val="2"/>
      </rPr>
      <t xml:space="preserve">SHAREHOLDERS EQUITY </t>
    </r>
    <r>
      <rPr>
        <b/>
        <sz val="9"/>
        <color indexed="22"/>
        <rFont val="Arial"/>
        <family val="2"/>
      </rPr>
      <t>]</t>
    </r>
  </si>
  <si>
    <r>
      <t xml:space="preserve">[ </t>
    </r>
    <r>
      <rPr>
        <b/>
        <sz val="9"/>
        <color indexed="56"/>
        <rFont val="Arial"/>
        <family val="2"/>
      </rPr>
      <t xml:space="preserve">SOLE PROPRIETORSHIP </t>
    </r>
    <r>
      <rPr>
        <b/>
        <sz val="9"/>
        <color indexed="22"/>
        <rFont val="Arial"/>
        <family val="2"/>
      </rPr>
      <t>]</t>
    </r>
  </si>
  <si>
    <t xml:space="preserve">Form of business owned and operated by one individual who is responsible for the debts and obligations of the business. </t>
  </si>
  <si>
    <r>
      <t xml:space="preserve">[ </t>
    </r>
    <r>
      <rPr>
        <b/>
        <sz val="9"/>
        <color indexed="56"/>
        <rFont val="Arial"/>
        <family val="2"/>
      </rPr>
      <t xml:space="preserve">STATEMENT OF CHANGES IN FINANCIAL POSITION </t>
    </r>
    <r>
      <rPr>
        <b/>
        <sz val="9"/>
        <color indexed="22"/>
        <rFont val="Arial"/>
        <family val="2"/>
      </rPr>
      <t>]</t>
    </r>
  </si>
  <si>
    <r>
      <t xml:space="preserve"> [ </t>
    </r>
    <r>
      <rPr>
        <b/>
        <sz val="9"/>
        <color indexed="56"/>
        <rFont val="Arial"/>
        <family val="2"/>
      </rPr>
      <t xml:space="preserve">TERM LOAN </t>
    </r>
    <r>
      <rPr>
        <b/>
        <sz val="9"/>
        <color indexed="22"/>
        <rFont val="Arial"/>
        <family val="2"/>
      </rPr>
      <t>]</t>
    </r>
  </si>
  <si>
    <t xml:space="preserve">Loan having a fixed term of repayment greater the one year, and a monthly or seasonal principal reduction schedule. </t>
  </si>
  <si>
    <r>
      <t xml:space="preserve">[ </t>
    </r>
    <r>
      <rPr>
        <b/>
        <sz val="9"/>
        <color indexed="56"/>
        <rFont val="Arial"/>
        <family val="2"/>
      </rPr>
      <t xml:space="preserve">TOTAL DEBT-TO-EQUITY RATIO </t>
    </r>
    <r>
      <rPr>
        <b/>
        <sz val="9"/>
        <color indexed="22"/>
        <rFont val="Arial"/>
        <family val="2"/>
      </rPr>
      <t>]</t>
    </r>
  </si>
  <si>
    <r>
      <t xml:space="preserve"> [ </t>
    </r>
    <r>
      <rPr>
        <b/>
        <sz val="9"/>
        <color indexed="56"/>
        <rFont val="Arial"/>
        <family val="2"/>
      </rPr>
      <t xml:space="preserve">VARIABLE COSTS </t>
    </r>
    <r>
      <rPr>
        <b/>
        <sz val="9"/>
        <color indexed="22"/>
        <rFont val="Arial"/>
        <family val="2"/>
      </rPr>
      <t>]</t>
    </r>
  </si>
  <si>
    <t xml:space="preserve">Expenses that vary directly with changes in the volume of sales or production, e.g. raw material costs and sales commissions. </t>
  </si>
  <si>
    <r>
      <t xml:space="preserve"> [ </t>
    </r>
    <r>
      <rPr>
        <b/>
        <sz val="9"/>
        <color indexed="56"/>
        <rFont val="Arial"/>
        <family val="2"/>
      </rPr>
      <t>WORKING CAPITAL</t>
    </r>
    <r>
      <rPr>
        <b/>
        <sz val="9"/>
        <color indexed="22"/>
        <rFont val="Arial"/>
        <family val="2"/>
      </rPr>
      <t>]</t>
    </r>
  </si>
  <si>
    <t>Error--&gt;</t>
  </si>
  <si>
    <r>
      <t xml:space="preserve">[ </t>
    </r>
    <r>
      <rPr>
        <b/>
        <sz val="9"/>
        <color indexed="56"/>
        <rFont val="Arial"/>
        <family val="2"/>
      </rPr>
      <t xml:space="preserve">SIC </t>
    </r>
    <r>
      <rPr>
        <b/>
        <sz val="9"/>
        <color indexed="22"/>
        <rFont val="Arial"/>
        <family val="2"/>
      </rPr>
      <t>]</t>
    </r>
  </si>
  <si>
    <t>Standard Industrial Classification (SIC) -- a system of 4-digiet codes for identifying various industries, divised in the U.S. in the 1930s. This has been replaced by the NAICS.</t>
  </si>
  <si>
    <t>Totals and sub-totals computed automatically.</t>
  </si>
  <si>
    <t>North American Industry Classification System -- a standardized system of 6-digit codes to identify industries in Canada, the U.S., and Mexico. It replaces the old 4-digit SIC.</t>
  </si>
  <si>
    <t>Profit Before Taxes</t>
  </si>
  <si>
    <t>Currrent Income Tax</t>
  </si>
  <si>
    <t>Net Profit</t>
  </si>
  <si>
    <t>Non-Cash Items</t>
  </si>
  <si>
    <t xml:space="preserve">   ASSUMPTIONS REGARDING COST OF SALES</t>
  </si>
  <si>
    <t>Total Cost of Sales</t>
  </si>
  <si>
    <r>
      <t xml:space="preserve">[ </t>
    </r>
    <r>
      <rPr>
        <b/>
        <sz val="9"/>
        <color indexed="56"/>
        <rFont val="Arial"/>
        <family val="2"/>
      </rPr>
      <t xml:space="preserve">COST OF SALES </t>
    </r>
    <r>
      <rPr>
        <b/>
        <sz val="9"/>
        <color indexed="22"/>
        <rFont val="Arial"/>
        <family val="2"/>
      </rPr>
      <t xml:space="preserve">] / [ </t>
    </r>
    <r>
      <rPr>
        <b/>
        <sz val="9"/>
        <color indexed="18"/>
        <rFont val="Arial"/>
        <family val="2"/>
      </rPr>
      <t>COST OF GOODS SOLD</t>
    </r>
    <r>
      <rPr>
        <b/>
        <sz val="9"/>
        <color indexed="22"/>
        <rFont val="Arial"/>
        <family val="2"/>
      </rPr>
      <t xml:space="preserve"> ]</t>
    </r>
  </si>
  <si>
    <t>Accounts Receivable -- Trade</t>
  </si>
  <si>
    <t>Accounts Receivable -- Other</t>
  </si>
  <si>
    <t>Current Assets</t>
  </si>
  <si>
    <t>Net Fixed Assets</t>
  </si>
  <si>
    <t>Sharehoders' Advances</t>
  </si>
  <si>
    <t>Total Source</t>
  </si>
  <si>
    <t>Total Application</t>
  </si>
  <si>
    <t>CASH / LOAN REQUIRED</t>
  </si>
  <si>
    <t>Sept</t>
  </si>
  <si>
    <t>Oct</t>
  </si>
  <si>
    <t>Total Assets</t>
  </si>
  <si>
    <t>Total Others</t>
  </si>
  <si>
    <t>LAST NAME</t>
  </si>
  <si>
    <t>FIRST NAME</t>
  </si>
  <si>
    <t>FIRST NAME &amp; INITIALS</t>
  </si>
  <si>
    <t>PRESENT EMPLOYER</t>
  </si>
  <si>
    <t>Existing Loan 1</t>
  </si>
  <si>
    <t>Existing Loan 2</t>
  </si>
  <si>
    <t>Existing Loan 3</t>
  </si>
  <si>
    <t>EMPLOYER'S TELEPHONE</t>
  </si>
  <si>
    <t>HOW LONG IN CURRENT JOB?</t>
  </si>
  <si>
    <t>SALARY</t>
  </si>
  <si>
    <t xml:space="preserve">SALARY    </t>
  </si>
  <si>
    <t xml:space="preserve">HOW LONG?    </t>
  </si>
  <si>
    <t>Married Dropdown</t>
  </si>
  <si>
    <t>Living Common Law</t>
  </si>
  <si>
    <t>YOUR STATUS</t>
  </si>
  <si>
    <t>Nº OF DEPENDENTS</t>
  </si>
  <si>
    <t>(excluding spouse)</t>
  </si>
  <si>
    <t xml:space="preserve">TELEPHONE    </t>
  </si>
  <si>
    <t>SPOUSE'S LAST NAME</t>
  </si>
  <si>
    <t>OCCUPATION</t>
  </si>
  <si>
    <t>FINANCIAL STATUS</t>
  </si>
  <si>
    <t>SOURCE OF INCOME</t>
  </si>
  <si>
    <t>ANNUAL AMOUNT</t>
  </si>
  <si>
    <t>COMMENTS</t>
  </si>
  <si>
    <t>Real Estate (present value)</t>
  </si>
  <si>
    <t>Bank Loans (owing)</t>
  </si>
  <si>
    <t>Total Liabilities</t>
  </si>
  <si>
    <t xml:space="preserve">   ASSUMPTIONS REGARDING EXPENSES</t>
  </si>
  <si>
    <t xml:space="preserve">   ASSUMPTIONS REGARDING SALES</t>
  </si>
  <si>
    <t>Establish expected sales, in dollars, for the next 3 years using the strategies and activities you set in</t>
  </si>
  <si>
    <t>your Sales and Marketing Plan. If you are already in operations, also provide sales levels for the last 3</t>
  </si>
  <si>
    <t>Use this section to comment on and explain (give % of growth, ratios, etc.) the financial</t>
  </si>
  <si>
    <t>generate different versions of your plan reflecting the different sales and costs scenarios.</t>
  </si>
  <si>
    <t>rate of last five years will be used for the coming two years, etc.);</t>
  </si>
  <si>
    <t>x% + z% because we expect to gain market shares); we expect to have a</t>
  </si>
  <si>
    <t>the larger unit (total sales).</t>
  </si>
  <si>
    <t>other income (revenues from interest, asset disposition for example)</t>
  </si>
  <si>
    <t xml:space="preserve">taxes (current and deferred) using current federal and provincial rates; </t>
  </si>
  <si>
    <t xml:space="preserve">Income Statement (and, consequently, of sales, COGS and expenses). It should therefore be </t>
  </si>
  <si>
    <t>developed when you are satisfied with the results of your Income Statement.</t>
  </si>
  <si>
    <t xml:space="preserve">You can also increase current assets and current liabilities (which are short-term) by the percentage </t>
  </si>
  <si>
    <t>of sales growth you forecast in your projected Income Statement, since they, too, often follow a</t>
  </si>
  <si>
    <t>similar trend and pattern.</t>
  </si>
  <si>
    <t>company’s ongoing operations. Be sure to subtract the estimated accumulated amortization.</t>
  </si>
  <si>
    <t>cash flow means that you will use short-term financing (line of credit, working capital, personal</t>
  </si>
  <si>
    <t>when you will need it. This budget has to be completed on a monthly basis for the next 2</t>
  </si>
  <si>
    <t>recuperation of bad debts, etc.) This amount should be small compared to sales.</t>
  </si>
  <si>
    <t>Repayment of debt (capital and interest)</t>
  </si>
  <si>
    <t>in month X might not be paid in the same month; this is true for some expenses, depending  on</t>
  </si>
  <si>
    <t>the credit terms you negotiate..</t>
  </si>
  <si>
    <t>the last 3 years. Your banker will compare your ratios to industry average to get a clear picture</t>
  </si>
  <si>
    <t>of your financial plan.</t>
  </si>
  <si>
    <t>abilities to manage your new business.</t>
  </si>
  <si>
    <t>BALANCE SHEET (CON'T)</t>
  </si>
  <si>
    <t xml:space="preserve">   NOTES TO BALANCE SHEET</t>
  </si>
  <si>
    <t xml:space="preserve">   NOTES TO INCOME STATEMENT</t>
  </si>
  <si>
    <t xml:space="preserve">   NOTES REGARDING PERFORMANCE INDICATORS</t>
  </si>
  <si>
    <t>CASH FLOW (CON'T)</t>
  </si>
  <si>
    <t xml:space="preserve">   NOTES REGARDING FINANCIAL REQUIREMENTS</t>
  </si>
  <si>
    <t>&lt;--Start Month</t>
  </si>
  <si>
    <t>&lt;--Y/E Month</t>
  </si>
  <si>
    <t>&lt;--Start Year</t>
  </si>
  <si>
    <t>&lt;--Y/E Year</t>
  </si>
  <si>
    <t xml:space="preserve">Start Year    </t>
  </si>
  <si>
    <t>Y/E</t>
  </si>
  <si>
    <t>&lt;--Start Date</t>
  </si>
  <si>
    <t>&lt;--Vlookup Value</t>
  </si>
  <si>
    <t>Startup--&gt;</t>
  </si>
  <si>
    <t>1Year--&gt;</t>
  </si>
  <si>
    <t>&lt;--RecalculateYet (for macro)</t>
  </si>
  <si>
    <t>&lt;--LastCellEdited (for macro)</t>
  </si>
  <si>
    <t>Maturity Date</t>
  </si>
  <si>
    <t>1Year+Int--&gt;</t>
  </si>
  <si>
    <t>2Year--&gt;</t>
  </si>
  <si>
    <t>2Year+int--&gt;</t>
  </si>
  <si>
    <t>3Year--&gt;</t>
  </si>
  <si>
    <t>3Year+Int--&gt;</t>
  </si>
  <si>
    <t>Final Choice--&gt;</t>
  </si>
  <si>
    <t>Titles--&gt;</t>
  </si>
  <si>
    <t xml:space="preserve">You can use a constant ratio of costs/sales over time, based on past performance or industry </t>
  </si>
  <si>
    <t>interest expenses related to long term debt and bad debts incurred by your business.</t>
  </si>
  <si>
    <t xml:space="preserve">These are the costs incurred to generate sales levels. For a goods producing business, this </t>
  </si>
  <si>
    <t xml:space="preserve">means material costs such as inventory and raw materials, direct labour costs (employees </t>
  </si>
  <si>
    <t xml:space="preserve">involved in production, for example), repair and maintenance costs for machinery (usually </t>
  </si>
  <si>
    <t xml:space="preserve">data. This ratio tends to be quite steady over the years, but you can lower it with productivity </t>
  </si>
  <si>
    <t>FAMILY</t>
  </si>
  <si>
    <t>&lt;-Months between Today &amp; Startup Date</t>
  </si>
  <si>
    <t>Calculate Years</t>
  </si>
  <si>
    <t xml:space="preserve">gains -- for example. more productive machinery, a simpler layout, ISO norms, or better </t>
  </si>
  <si>
    <t>organization.</t>
  </si>
  <si>
    <t>calculated based on a percentage of equipment cost), utilities, and so on. For a service</t>
  </si>
  <si>
    <t>business, this section includes costs related to personnel, utilities and taxes.</t>
  </si>
  <si>
    <t xml:space="preserve">cost of goods sold), professional fees (lawyer, accountant, and the like), telecommunications, </t>
  </si>
  <si>
    <t xml:space="preserve">office supplies, insurance and taxes, advertising &amp; promotion, depreciation, bank charges, </t>
  </si>
  <si>
    <t>NAICS CODE</t>
  </si>
  <si>
    <t>Factors that can affect these expenses</t>
  </si>
  <si>
    <t>new machinery (impact on interest paid on long term debt)</t>
  </si>
  <si>
    <t>new administrative employees</t>
  </si>
  <si>
    <t>expenses related to ISO implementation</t>
  </si>
  <si>
    <t>new software</t>
  </si>
  <si>
    <t>You should enter other income or special expenses not included in the prior sections. From this</t>
  </si>
  <si>
    <t>information, and the sales, cost of goods sold and expenses entered previously, BDC Business</t>
  </si>
  <si>
    <t xml:space="preserve">Plan automatically computes operating profit, net profit and cash flow from operations. </t>
  </si>
  <si>
    <t>Depending on the results, you may want to elaborate different scenarios or change your</t>
  </si>
  <si>
    <t>There are 4 different types of companies in Canada:</t>
  </si>
  <si>
    <t xml:space="preserve">  Total Material Costs ($)</t>
  </si>
  <si>
    <t xml:space="preserve">  Total Material Costs (%)</t>
  </si>
  <si>
    <t>LIABILITIES + S/H EQUITY</t>
  </si>
  <si>
    <t>Co-operative</t>
  </si>
  <si>
    <t>Proprietorship</t>
  </si>
  <si>
    <t>A corporation controlled by its members</t>
  </si>
  <si>
    <t xml:space="preserve">Outstanding debts of the business that are payable within one year of the date of the Balance Sheet. They include a credit line, accounts payable, accruals (ex. sales tax collected), income tax and current portion of the long term debt. </t>
  </si>
  <si>
    <t>dividends to be paid out to shareholders</t>
  </si>
  <si>
    <t>Choice</t>
  </si>
  <si>
    <t>Value Chosen</t>
  </si>
  <si>
    <t>Value Adjusted</t>
  </si>
  <si>
    <t>Fiscal Year</t>
  </si>
  <si>
    <t>Interim</t>
  </si>
  <si>
    <t>depreciation expenses (based on a percentage of the asset's value)</t>
  </si>
  <si>
    <t>Shows your business' debts and assets, long or short term.</t>
  </si>
  <si>
    <t xml:space="preserve">The projected balance sheet is a result of the assumptions and the situations portrayed in the </t>
  </si>
  <si>
    <t xml:space="preserve">        Interim</t>
  </si>
  <si>
    <t>It may be a good idea to seek advice from your accountant when developing your business plan. Be sure</t>
  </si>
  <si>
    <r>
      <t xml:space="preserve">[ </t>
    </r>
    <r>
      <rPr>
        <b/>
        <sz val="9"/>
        <color indexed="56"/>
        <rFont val="Arial"/>
        <family val="2"/>
      </rPr>
      <t xml:space="preserve">MATERIAL PURCHASES </t>
    </r>
    <r>
      <rPr>
        <b/>
        <sz val="9"/>
        <color indexed="22"/>
        <rFont val="Arial"/>
        <family val="2"/>
      </rPr>
      <t>]</t>
    </r>
  </si>
  <si>
    <t>Total Debt to Equity (%)</t>
  </si>
  <si>
    <r>
      <t xml:space="preserve">[ </t>
    </r>
    <r>
      <rPr>
        <b/>
        <sz val="9"/>
        <color indexed="18"/>
        <rFont val="Arial"/>
        <family val="2"/>
      </rPr>
      <t>SALES</t>
    </r>
    <r>
      <rPr>
        <b/>
        <sz val="9"/>
        <color indexed="56"/>
        <rFont val="Arial"/>
        <family val="2"/>
      </rPr>
      <t xml:space="preserve"> EXPENSES </t>
    </r>
    <r>
      <rPr>
        <b/>
        <sz val="9"/>
        <color indexed="22"/>
        <rFont val="Arial"/>
        <family val="2"/>
      </rPr>
      <t>]</t>
    </r>
  </si>
  <si>
    <r>
      <t xml:space="preserve">[ </t>
    </r>
    <r>
      <rPr>
        <b/>
        <sz val="9"/>
        <color indexed="56"/>
        <rFont val="Arial"/>
        <family val="2"/>
      </rPr>
      <t xml:space="preserve">NON-OPERATING ITEMS </t>
    </r>
    <r>
      <rPr>
        <b/>
        <sz val="9"/>
        <color indexed="22"/>
        <rFont val="Arial"/>
        <family val="2"/>
      </rPr>
      <t>]</t>
    </r>
  </si>
  <si>
    <r>
      <t xml:space="preserve">[ </t>
    </r>
    <r>
      <rPr>
        <b/>
        <sz val="9"/>
        <color indexed="56"/>
        <rFont val="Arial"/>
        <family val="2"/>
      </rPr>
      <t xml:space="preserve">FREIGHT &amp; OTHER DUTY </t>
    </r>
    <r>
      <rPr>
        <b/>
        <sz val="9"/>
        <color indexed="22"/>
        <rFont val="Arial"/>
        <family val="2"/>
      </rPr>
      <t>]</t>
    </r>
  </si>
  <si>
    <r>
      <t xml:space="preserve">[ </t>
    </r>
    <r>
      <rPr>
        <b/>
        <sz val="9"/>
        <color indexed="56"/>
        <rFont val="Arial"/>
        <family val="2"/>
      </rPr>
      <t xml:space="preserve">REPAIRS &amp; MAINTENANCE </t>
    </r>
    <r>
      <rPr>
        <b/>
        <sz val="9"/>
        <color indexed="22"/>
        <rFont val="Arial"/>
        <family val="2"/>
      </rPr>
      <t>]</t>
    </r>
  </si>
  <si>
    <t>Costs related to the upkeep of your equipment. You can estimate this from historical data, use a percentage of equipment cost, or use life cycle data or outsourced maintenance contract costs</t>
  </si>
  <si>
    <r>
      <t xml:space="preserve">[ </t>
    </r>
    <r>
      <rPr>
        <b/>
        <sz val="9"/>
        <color indexed="56"/>
        <rFont val="Arial"/>
        <family val="2"/>
      </rPr>
      <t xml:space="preserve">PUBLIC SERVICES </t>
    </r>
    <r>
      <rPr>
        <b/>
        <sz val="9"/>
        <color indexed="22"/>
        <rFont val="Arial"/>
        <family val="2"/>
      </rPr>
      <t>]</t>
    </r>
  </si>
  <si>
    <t>Costs for services typically provided by public corporations, such as electricity, water, and gas.</t>
  </si>
  <si>
    <r>
      <t xml:space="preserve"> [ </t>
    </r>
    <r>
      <rPr>
        <b/>
        <sz val="9"/>
        <color indexed="56"/>
        <rFont val="Arial"/>
        <family val="2"/>
      </rPr>
      <t xml:space="preserve">SALARIES </t>
    </r>
    <r>
      <rPr>
        <b/>
        <sz val="9"/>
        <color indexed="22"/>
        <rFont val="Arial"/>
        <family val="2"/>
      </rPr>
      <t>]</t>
    </r>
  </si>
  <si>
    <t>Employees' salaries are generally listed separately from management's. It is also common practice to separate salaries that are related to production (put under Cost of Goods Sold), sales (put under Sales Expenses) and administration (put under Expenses).</t>
  </si>
  <si>
    <r>
      <t xml:space="preserve">[ </t>
    </r>
    <r>
      <rPr>
        <b/>
        <sz val="9"/>
        <color indexed="56"/>
        <rFont val="Arial"/>
        <family val="2"/>
      </rPr>
      <t xml:space="preserve">SHIPPING &amp; DELIVERY </t>
    </r>
    <r>
      <rPr>
        <b/>
        <sz val="9"/>
        <color indexed="22"/>
        <rFont val="Arial"/>
        <family val="2"/>
      </rPr>
      <t>]</t>
    </r>
  </si>
  <si>
    <t xml:space="preserve">Under Expenses, costs related to shipping goods from your suppliers and to your clients. </t>
  </si>
  <si>
    <r>
      <t xml:space="preserve">[ </t>
    </r>
    <r>
      <rPr>
        <b/>
        <sz val="9"/>
        <color indexed="56"/>
        <rFont val="Arial"/>
        <family val="2"/>
      </rPr>
      <t xml:space="preserve">PROFESSIONAL FEES </t>
    </r>
    <r>
      <rPr>
        <b/>
        <sz val="9"/>
        <color indexed="22"/>
        <rFont val="Arial"/>
        <family val="2"/>
      </rPr>
      <t>]</t>
    </r>
  </si>
  <si>
    <r>
      <t>Fees paid for professional services (for example, accountants, lawyers, or consultants).</t>
    </r>
    <r>
      <rPr>
        <b/>
        <sz val="10"/>
        <color indexed="56"/>
        <rFont val="Arial"/>
        <family val="2"/>
      </rPr>
      <t xml:space="preserve"> </t>
    </r>
  </si>
  <si>
    <t>to go over the plan together, as it is you, and not your accountant, who will be seeking financing and who</t>
  </si>
  <si>
    <t>Loan Dropdowns</t>
  </si>
  <si>
    <t>will be explaining the plan to your banker or investor.</t>
  </si>
  <si>
    <t>The decline of the value of equipment or other assets over time. Your accountant can help you choose the right method for the type of asset.</t>
  </si>
  <si>
    <t xml:space="preserve">If you are operating a new business, you can use industry ratios and adjust them according to </t>
  </si>
  <si>
    <t>investments in equipment (assets) and its effect on long-term debt (liabilities).</t>
  </si>
  <si>
    <r>
      <t xml:space="preserve">  -For more information on industry ratios, </t>
    </r>
    <r>
      <rPr>
        <sz val="10"/>
        <color indexed="10"/>
        <rFont val="Arial"/>
        <family val="2"/>
      </rPr>
      <t/>
    </r>
  </si>
  <si>
    <t xml:space="preserve">If your business has been in operations for a few years, you can use historical ratios applied to </t>
  </si>
  <si>
    <t xml:space="preserve">the new projected sales figures (they usually follow a similar pattern). Obviously, new investments </t>
  </si>
  <si>
    <t>must be taken into account.</t>
  </si>
  <si>
    <t xml:space="preserve">In current liabilities, you can estimate the expected annual repayment of long term debt you </t>
  </si>
  <si>
    <t>intend to make.</t>
  </si>
  <si>
    <t xml:space="preserve">For long term liabilities, take last year's balance sheet number plus the borrowing you intend to </t>
  </si>
  <si>
    <t>do minus the repayments in the current year.</t>
  </si>
  <si>
    <t xml:space="preserve">on this budget. You may need to move some activities to other months to take into account </t>
  </si>
  <si>
    <t>seasonality of sales, necessary investments or cash disbursements.</t>
  </si>
  <si>
    <t>All sources of funds must be listed in the month they are expected to be received:</t>
  </si>
  <si>
    <t>Collection of sales (this should follow the seasonality of sales)</t>
  </si>
  <si>
    <t>Interest and revenue on loans and investments</t>
  </si>
  <si>
    <t>Sale of assets (usually a lump sum)</t>
  </si>
  <si>
    <t xml:space="preserve">Others (paybacks/rebates from suppliers, interests on credit terms to clients, </t>
  </si>
  <si>
    <t>All expenses must be listed in the month they are expected to be disbursed:</t>
  </si>
  <si>
    <t>general operating expenses)</t>
  </si>
  <si>
    <t>Salaries when paid (consider number of pays in the month)</t>
  </si>
  <si>
    <t>Be sure to take into account any seasonal changes, the number of employees, the timetable for</t>
  </si>
  <si>
    <t xml:space="preserve">purchasing raw materials and small equipment, and so on. And remember that some sales made </t>
  </si>
  <si>
    <t>Annual payments (taxes for example) can be divided in twelve equal payments.</t>
  </si>
  <si>
    <t xml:space="preserve">A surplus allows your business to invest, purchase equipment, pay back loans or reward </t>
  </si>
  <si>
    <t xml:space="preserve">   NOTES TO CASH FLOW</t>
  </si>
  <si>
    <t>shareholders; a deficit will require the use of a short-term loan or a personal investment.</t>
  </si>
  <si>
    <t xml:space="preserve">It is important to measure the impact of your scenarios set earlier in the Income Statement </t>
  </si>
  <si>
    <t xml:space="preserve">such as land, building, equipment, or furniture, for R&amp;D, or for short-term working capital. </t>
  </si>
  <si>
    <t>Financial ratio defined as 365 days divided by the accounts receivable turnover. To determine the latter, divide net credit sales by average accounts receivable. Compute average accounts receivable by adding opening and ending accounts receivable, divide the result by 2</t>
  </si>
  <si>
    <t>This ratio shows how fast a business is collecting from its customers. The higher the number, the longer it takes the business to receive payment, translating into a possible lack of working capital.</t>
  </si>
  <si>
    <t xml:space="preserve">Anything owned by a person or a business that has commercial or exchange value. Assets may be tangible or intangible and may include accounts and notes receivable, cash, inventory, equipment, real estate, goodwill, etc. </t>
  </si>
  <si>
    <t xml:space="preserve">Financial statement listing all assets, liabilities and equity of a business at a certain point in time. It provides a quick "snapshot" of a business. </t>
  </si>
  <si>
    <t xml:space="preserve">Value of an asset as shown on the balance sheet. The book value takes into account depreciation and is often different from its market value. </t>
  </si>
  <si>
    <t xml:space="preserve">The point in time at which a new business’ revenues (dollar volume of sales) equals its fixed and variable expenses. </t>
  </si>
  <si>
    <t>An estimate of future income and expenses over an accounting period (quarterly, yearly, etc.) used as a financial control for business.</t>
  </si>
  <si>
    <t xml:space="preserve">An outline of the business goals, the purposes of its loans, and the benefits to the business resulting from the loans. It can also include summaries of historical, market and other data. </t>
  </si>
  <si>
    <t xml:space="preserve">A spreadsheet of monthly inflows (e.g., earnings) and outflows (e.g., expenses) of cash in the business during an accounting period, usually 1 year. It helps a business plan its financial requirements. </t>
  </si>
  <si>
    <t>Abbreviated form of Cost of Goods Sold, also called Cost of Sales</t>
  </si>
  <si>
    <t>Total Admin Expenses (%)</t>
  </si>
  <si>
    <t>Research &amp; Development (%)</t>
  </si>
  <si>
    <t>TOTAL EXPENSES (%)</t>
  </si>
  <si>
    <t>R&amp;D</t>
  </si>
  <si>
    <t>Admin Expenses</t>
  </si>
  <si>
    <t>DIRECTOR / BACKER Nº 1</t>
  </si>
  <si>
    <t>DIRECTOR / BACKER Nº 2</t>
  </si>
  <si>
    <t>DIRECTOR / BACKER Nº 3</t>
  </si>
  <si>
    <t>TOTAL SALES ($)</t>
  </si>
  <si>
    <t xml:space="preserve">Abbreviated as COGS, also called cost of sales. Direct cost of producing or providing the business' goods or services. It includes direct labour costs and production overhead plus opening inventory plus purchases less closing inventory. </t>
  </si>
  <si>
    <t xml:space="preserve">Financial ratio defined as Currents assets divided by Current liabilities that measures the business' ability to meet its current obligations on time and to have funds available for its current operations. </t>
  </si>
  <si>
    <t>Net Sales less Cost of Goods Sold. It represents the profit made by the business before deducting selling, administrative and financial expenses. It helps to evaluate sales performance, buying policies, mark-ups, and inventory controls.</t>
  </si>
  <si>
    <t xml:space="preserve">Financial ratio defined as Income before interest and taxes divided by Interest expense. It reflects the number of times business income cover interest expenses and represents a safety margin for the business. </t>
  </si>
  <si>
    <t>Dollar value (cost or market, whichever is lower) of all stock of physical items that a business uses in its production process or has for sale.</t>
  </si>
  <si>
    <t>Net profit divided by sales; expressed as a percentage</t>
  </si>
  <si>
    <t>Under your Cost Of Sales, all goods that you buy that are directly related to producing your goods or services.</t>
  </si>
  <si>
    <t>Financial ratio defined as Net income plus Interest expense (net of tax) divided by Total assets. It indicates how efficiently the business has used its available resources to generate income</t>
  </si>
  <si>
    <t xml:space="preserve">Net assets (i.e., minus liabilities) that belong to owners of the business. </t>
  </si>
  <si>
    <t xml:space="preserve">Financial statement showing the fluctuation of capital of a business over an accounting period. </t>
  </si>
  <si>
    <t>Financial ratio defined as Total liabilities divided by Shareholders' equity. It measures the solvency of the business: if this ratio is high, the business is at higher risk of not meeting its obligations should a drop in sales occur.</t>
  </si>
  <si>
    <t xml:space="preserve">Financial ratio defined as Current assets minus Current liabilities. It represents the amount of cash a business has to develop itself as opposed to the capital it has invested in fixed assets. A high ratio means the business can convert some assets into cash or obtain cash readily to meet its current obligations and represents a safety cushion for creditors. </t>
  </si>
  <si>
    <t>Use your financial (audited if possible) statements to fill out this section. Totals and sub-totals</t>
  </si>
  <si>
    <t>are computed automatically.</t>
  </si>
  <si>
    <r>
      <t xml:space="preserve">[ </t>
    </r>
    <r>
      <rPr>
        <b/>
        <sz val="9"/>
        <color indexed="56"/>
        <rFont val="Arial"/>
        <family val="2"/>
      </rPr>
      <t>OPERATING PROFIT  (ALSO OPERATING INCOME)</t>
    </r>
  </si>
  <si>
    <t>Also referred to as cost of goods sold (COGS) or variable costs since vary with your level of</t>
  </si>
  <si>
    <t>production (they increase if production and sales increase).</t>
  </si>
  <si>
    <t>These are the fixed costs of running your business -- basically, everything aside from costs</t>
  </si>
  <si>
    <t>related to production or sales. When they increase or decrease, it is usually as a lump sum.</t>
  </si>
  <si>
    <t xml:space="preserve">They include management and office salaries (as opposed to direct labour costs included in the </t>
  </si>
  <si>
    <t xml:space="preserve">assumptions. Save your business plan under separate names if you want to produce different </t>
  </si>
  <si>
    <t>scenarios from optimistic to pessimistic. Remember that these scenarios will affect the results</t>
  </si>
  <si>
    <t>in the Balance Sheet estimates and in the Cash Flow Budget.</t>
  </si>
  <si>
    <t>Based on other estimates, you should be in a position to estimate:</t>
  </si>
  <si>
    <t>YearsBetween-&gt;</t>
  </si>
  <si>
    <t>MnthBetween-&gt;</t>
  </si>
  <si>
    <t>Special projects and equipment or technology expenditures should be incorporated into long</t>
  </si>
  <si>
    <t>term assets (net fixed assets) to reflect the long term nature of their contribution to the</t>
  </si>
  <si>
    <r>
      <t xml:space="preserve">On a balance sheet, these two </t>
    </r>
    <r>
      <rPr>
        <b/>
        <sz val="10"/>
        <color indexed="63"/>
        <rFont val="Arial"/>
        <family val="2"/>
      </rPr>
      <t>must</t>
    </r>
    <r>
      <rPr>
        <sz val="10"/>
        <color indexed="63"/>
        <rFont val="Arial"/>
        <family val="2"/>
      </rPr>
      <t xml:space="preserve"> be the same.</t>
    </r>
  </si>
  <si>
    <t xml:space="preserve">A positive or a negative cash flow will determine how your business will use its loans. </t>
  </si>
  <si>
    <t>A positive cash flow means that your business can meet its short term obligations. A negative</t>
  </si>
  <si>
    <t>investment).</t>
  </si>
  <si>
    <t>A cash flow budget will allow you to foresee, month by month, how much you will need and</t>
  </si>
  <si>
    <t>years of operations.</t>
  </si>
  <si>
    <t xml:space="preserve">Purchase payments (raw materials, finished products, equipment and tools, </t>
  </si>
  <si>
    <t>Other expenses listed under Expenses.</t>
  </si>
  <si>
    <t>in the coming two years to achieve your sales target.You should also</t>
  </si>
  <si>
    <t xml:space="preserve">Indicate all sources and amounts and identify as regular or temporary </t>
  </si>
  <si>
    <t>Show balance in cash (and current account, i.e. highly liquid assets), in</t>
  </si>
  <si>
    <t>Show balance and outstanding amounts for all loans.</t>
  </si>
  <si>
    <t xml:space="preserve">In this section, you list what financing you will require and why – either for purchasing assets </t>
  </si>
  <si>
    <t>Assets</t>
  </si>
  <si>
    <t>List all long-term assets (land, equipment, etc) you intend to buy</t>
  </si>
  <si>
    <t xml:space="preserve">include shorter-term assets such as investments by shareholders, </t>
  </si>
  <si>
    <t xml:space="preserve">inflow of working capital, etc. </t>
  </si>
  <si>
    <t>Notes</t>
  </si>
  <si>
    <t>Detail the financing you have secured, including the financial institution,</t>
  </si>
  <si>
    <t xml:space="preserve">the purpose of the loan (equipment, for example), and the type of loan </t>
  </si>
  <si>
    <t>(term loan, venture capital, etc). You should also give the capital left</t>
  </si>
  <si>
    <t>to be repaid, the maturity date, the interest rate, and your repayment</t>
  </si>
  <si>
    <t>schedule.</t>
  </si>
  <si>
    <t>BDC Business Plan automatically computes major accounting ratios based on numbers entered</t>
  </si>
  <si>
    <t xml:space="preserve">on previous forms (Balance Sheets and Income Statements), </t>
  </si>
  <si>
    <t>You will use these results as benchmarks to compare your recent performance to the average of</t>
  </si>
  <si>
    <t>Visit BDC's website for more information.</t>
  </si>
  <si>
    <t xml:space="preserve">Give the personal status of your company’s principals (up to 3) and their families. This information </t>
  </si>
  <si>
    <t xml:space="preserve">allows your banker to understand you better; it also provides information on the resources you </t>
  </si>
  <si>
    <t xml:space="preserve">can make available to your business. </t>
  </si>
  <si>
    <t xml:space="preserve">For first-time entrepreneurs, this section provides information on your background and your </t>
  </si>
  <si>
    <t>Income</t>
  </si>
  <si>
    <t>TOTAL COST OF SALES ($)</t>
  </si>
  <si>
    <t>TOTAL COST OF SALES (%)</t>
  </si>
  <si>
    <t>TOTAL EXPENSES ($)</t>
  </si>
  <si>
    <t>Total Sales Expenses ($)</t>
  </si>
  <si>
    <t>$A$155</t>
  </si>
  <si>
    <t>Total Admin. Expenses ($)</t>
  </si>
  <si>
    <t>Total Sales Expenses (%)</t>
  </si>
  <si>
    <t>Research &amp; Development ($)</t>
  </si>
  <si>
    <t>RRSPs, the purchase value of life insurance policies, the value of</t>
  </si>
  <si>
    <t>automobiles and effects such as furniture, and the book value of investments.</t>
  </si>
  <si>
    <t>Liabilities</t>
  </si>
  <si>
    <t>PROJECTED</t>
  </si>
  <si>
    <t>HISTORICAL</t>
  </si>
  <si>
    <t>N/A</t>
  </si>
  <si>
    <t>Assumptions</t>
  </si>
  <si>
    <t>-</t>
  </si>
  <si>
    <t>Often you will have to use hypotheses or make assumptions:</t>
  </si>
  <si>
    <t>SALES ACTIVITIES</t>
  </si>
  <si>
    <t>products or services; many companies use only 1 or 2. This is not a product list, but a logical division of</t>
  </si>
  <si>
    <t>your product mix. It might help to divide them by source of revenu, product line, production methods, etc.</t>
  </si>
  <si>
    <r>
      <t xml:space="preserve">Under </t>
    </r>
    <r>
      <rPr>
        <i/>
        <sz val="10"/>
        <color indexed="63"/>
        <rFont val="Arial"/>
        <family val="2"/>
      </rPr>
      <t>Sales Activities</t>
    </r>
    <r>
      <rPr>
        <sz val="10"/>
        <color indexed="63"/>
        <rFont val="Arial"/>
        <family val="2"/>
      </rPr>
      <t>, enter the products or services you will sell. (You can have up to 5 categories of</t>
    </r>
  </si>
  <si>
    <r>
      <t xml:space="preserve">For example, instead of </t>
    </r>
    <r>
      <rPr>
        <i/>
        <sz val="10"/>
        <color indexed="63"/>
        <rFont val="Arial"/>
        <family val="2"/>
      </rPr>
      <t>1) strawberry jam, 2) apricot jam, 3) blueberry jam, 4) peanut butter,</t>
    </r>
  </si>
  <si>
    <r>
      <t>5) almond butter</t>
    </r>
    <r>
      <rPr>
        <sz val="10"/>
        <color indexed="63"/>
        <rFont val="Arial"/>
        <family val="2"/>
      </rPr>
      <t>, and</t>
    </r>
    <r>
      <rPr>
        <i/>
        <sz val="10"/>
        <color indexed="63"/>
        <rFont val="Arial"/>
        <family val="2"/>
      </rPr>
      <t xml:space="preserve"> 6) hazlenut spread</t>
    </r>
    <r>
      <rPr>
        <sz val="10"/>
        <color indexed="63"/>
        <rFont val="Arial"/>
        <family val="2"/>
      </rPr>
      <t xml:space="preserve">, try </t>
    </r>
    <r>
      <rPr>
        <i/>
        <sz val="10"/>
        <color indexed="63"/>
        <rFont val="Arial"/>
        <family val="2"/>
      </rPr>
      <t xml:space="preserve">1) jams </t>
    </r>
    <r>
      <rPr>
        <sz val="10"/>
        <color indexed="63"/>
        <rFont val="Arial"/>
        <family val="2"/>
      </rPr>
      <t xml:space="preserve">and </t>
    </r>
    <r>
      <rPr>
        <i/>
        <sz val="10"/>
        <color indexed="63"/>
        <rFont val="Arial"/>
        <family val="2"/>
      </rPr>
      <t>2) nut-based products.</t>
    </r>
  </si>
  <si>
    <t>The SIC / NAICS codes are used to identify your industry sector. More information</t>
  </si>
  <si>
    <t>can be found here.</t>
  </si>
  <si>
    <t>startup section.</t>
  </si>
  <si>
    <t>For more about the different types of companies, see BDC's web site,</t>
  </si>
  <si>
    <t>January</t>
  </si>
  <si>
    <t>Historical</t>
  </si>
  <si>
    <t>Projected</t>
  </si>
  <si>
    <t>Selling Salaries</t>
  </si>
  <si>
    <t>Traveling</t>
  </si>
  <si>
    <t>Advertising</t>
  </si>
  <si>
    <t>Shipping &amp; Delivery</t>
  </si>
  <si>
    <t>Management Salaries</t>
  </si>
  <si>
    <t>Office Salaries</t>
  </si>
  <si>
    <t>Professional Fees</t>
  </si>
  <si>
    <t>Telecommunication</t>
  </si>
  <si>
    <t>Office Expenses</t>
  </si>
  <si>
    <t>Insurance &amp; Taxes</t>
  </si>
  <si>
    <t>Bank Charges</t>
  </si>
  <si>
    <t xml:space="preserve">Interest on L.T.D. </t>
  </si>
  <si>
    <t>Bad Debts</t>
  </si>
  <si>
    <t>Collection of Sales</t>
  </si>
  <si>
    <t>Loans/ Investments</t>
  </si>
  <si>
    <t>Sale of Assets</t>
  </si>
  <si>
    <t>Purchases Payment</t>
  </si>
  <si>
    <t>Direct Labour Wages</t>
  </si>
  <si>
    <t>Repairs &amp; Maintenance</t>
  </si>
  <si>
    <t>Utilities &amp; Taxes</t>
  </si>
  <si>
    <t>Sales Expenses</t>
  </si>
  <si>
    <t>Interest</t>
  </si>
  <si>
    <t>Repayment of the Debt</t>
  </si>
  <si>
    <t>Surplus/ (Deficit)</t>
  </si>
  <si>
    <t>Opening Cash Position</t>
  </si>
  <si>
    <t>Jan</t>
  </si>
  <si>
    <t>Feb</t>
  </si>
  <si>
    <t>Mar</t>
  </si>
  <si>
    <t>Apr</t>
  </si>
  <si>
    <t>May</t>
  </si>
  <si>
    <t>Jun</t>
  </si>
  <si>
    <t>Jul</t>
  </si>
  <si>
    <t>Aug</t>
  </si>
  <si>
    <t>Nov</t>
  </si>
  <si>
    <t>Dec</t>
  </si>
  <si>
    <t>Administrative Expenses</t>
  </si>
  <si>
    <t>Current Ratio</t>
  </si>
  <si>
    <t>Age of Accounts Receivable</t>
  </si>
  <si>
    <t>Inventory Turnover (times)</t>
  </si>
  <si>
    <t>Interest Coverage</t>
  </si>
  <si>
    <t>Return on Investment (%)</t>
  </si>
  <si>
    <t>Return on Assets (%)</t>
  </si>
  <si>
    <t>Asset Turnover (times)</t>
  </si>
  <si>
    <t>Cash Flow Coverage</t>
  </si>
  <si>
    <t>Opening Inventory</t>
  </si>
  <si>
    <t>Material Purchases</t>
  </si>
  <si>
    <t>Freight &amp; Duty</t>
  </si>
  <si>
    <t>Other</t>
  </si>
  <si>
    <t>Closing Inventory (-)</t>
  </si>
  <si>
    <t>Utilities</t>
  </si>
  <si>
    <t>Depreciation</t>
  </si>
  <si>
    <t>Overhead</t>
  </si>
  <si>
    <t>OPERATING PROFIT</t>
  </si>
  <si>
    <t>Other Income</t>
  </si>
  <si>
    <t>Non Operating Items</t>
  </si>
  <si>
    <t>Deferred Taxes</t>
  </si>
  <si>
    <t>Dividends</t>
  </si>
  <si>
    <t>CASH FLOW FROM OPERATIONS</t>
  </si>
  <si>
    <t>ASSETS</t>
  </si>
  <si>
    <t>LIABILITIES</t>
  </si>
  <si>
    <t>Cash</t>
  </si>
  <si>
    <t>Inventory</t>
  </si>
  <si>
    <t>Prepaid Expenses</t>
  </si>
  <si>
    <t>Land</t>
  </si>
  <si>
    <t>Building</t>
  </si>
  <si>
    <t>Furniture &amp; Fixtures</t>
  </si>
  <si>
    <t>Equipment &amp; Machinery</t>
  </si>
  <si>
    <t>Research &amp; Development</t>
  </si>
  <si>
    <t>Other Assets</t>
  </si>
  <si>
    <t>TOTAL ASSETS</t>
  </si>
  <si>
    <t>Bank Loan</t>
  </si>
  <si>
    <t xml:space="preserve">Accounts Payable </t>
  </si>
  <si>
    <t>Accruals</t>
  </si>
  <si>
    <t>Current Portion of L.T.D.</t>
  </si>
  <si>
    <t>Income Taxes Payable</t>
  </si>
  <si>
    <t>Term Debt</t>
  </si>
  <si>
    <t>Common Shares</t>
  </si>
  <si>
    <t>Preferred Shares</t>
  </si>
  <si>
    <t>Retained Earnings</t>
  </si>
  <si>
    <t>Contributed Surplus</t>
  </si>
  <si>
    <t>NET WORTH</t>
  </si>
  <si>
    <t>Working Capital</t>
  </si>
  <si>
    <t>Married</t>
  </si>
  <si>
    <t>Single</t>
  </si>
  <si>
    <t>Divorced</t>
  </si>
  <si>
    <t>Separated</t>
  </si>
  <si>
    <t>Widowed</t>
  </si>
  <si>
    <t>Month</t>
  </si>
  <si>
    <t>Year</t>
  </si>
  <si>
    <t>RRSP</t>
  </si>
  <si>
    <t>Life Insurance (cash value)</t>
  </si>
  <si>
    <t>Automobiles</t>
  </si>
  <si>
    <t>Stocks, bonds, etc. ($ value)</t>
  </si>
  <si>
    <t>Household &amp; Personal Effects</t>
  </si>
  <si>
    <t>Credit Cards</t>
  </si>
  <si>
    <t>Simplest form of business, which offers relatively low start-up costs and few regulations,</t>
  </si>
  <si>
    <t xml:space="preserve">but where you are personally responsible and all debts and obligations. </t>
  </si>
  <si>
    <t>Each partner shares the profits and obligations; requires a partners/shareholders</t>
  </si>
  <si>
    <t>agreement</t>
  </si>
  <si>
    <t>A legal entity, entailing more regulations, higher startup costs, and higher taxes, but</t>
  </si>
  <si>
    <t>where shareholders have limited responsibility for the debts and obligations of the</t>
  </si>
  <si>
    <t>company</t>
  </si>
  <si>
    <t>years; they will help you set future sales levels.</t>
  </si>
  <si>
    <t>Write down the implicit and explicit assumptions you have been using. For example, if your sales targets</t>
  </si>
  <si>
    <t>assume an increase of 20%, you would indicate that it is due to a planned promotional campaign. If you</t>
  </si>
  <si>
    <t>assume no new product from your competitors, include it here. This process is useful to verify that your</t>
  </si>
  <si>
    <t>sales levels are realistic.</t>
  </si>
  <si>
    <t>Ensure that all of the decisions made in the previous sections appear in your financial plan. Too often, we</t>
  </si>
  <si>
    <t>forget that our great advertising and promotional campaigns, along with the benefits we offer employees as</t>
  </si>
  <si>
    <t>an incentive to stay with us, all have a cost!</t>
  </si>
  <si>
    <r>
      <t xml:space="preserve">Part of a </t>
    </r>
    <r>
      <rPr>
        <i/>
        <sz val="10"/>
        <color indexed="23"/>
        <rFont val="Arial"/>
        <family val="2"/>
      </rPr>
      <t xml:space="preserve">market segment </t>
    </r>
    <r>
      <rPr>
        <sz val="10"/>
        <color indexed="23"/>
        <rFont val="Arial"/>
        <family val="2"/>
      </rPr>
      <t>(e.g., men aged 25 to 35 with an annual income of over $40,000 who live in the Toronto area and are interested specifically in performance arts)</t>
    </r>
  </si>
  <si>
    <t>evolution of your business. Explain why things (negative or positive) have happened and</t>
  </si>
  <si>
    <t>their impact on your financial results.</t>
  </si>
  <si>
    <t>Describe from your historical data the elements on which you rely for your future projects;</t>
  </si>
  <si>
    <t>the bases on which you are building your future.</t>
  </si>
  <si>
    <t>Based on your plans (sales and marketing, human resources and operating), forecast the evolution of your</t>
  </si>
  <si>
    <t>business over the next two years. This is where the results of your plan and actions are seen.</t>
  </si>
  <si>
    <t>The assumptions you make are critical to these projected figures and it is at this level that you may have to</t>
  </si>
  <si>
    <t>Your projected figures will be based on two key elements: your sales objectives and the</t>
  </si>
  <si>
    <t>costs of your planned activities.</t>
  </si>
  <si>
    <t>Some costs (e.g. purchase of equipment) and sales estimates (orders known in advance</t>
  </si>
  <si>
    <t>from a good client for example) can be done easily. Use real figures as much as possible.</t>
  </si>
  <si>
    <t>historical information (trend in revenues will continue, average annual growth</t>
  </si>
  <si>
    <t>adjusted historical information: last year's growth rate + x% because market</t>
  </si>
  <si>
    <t>conditions have changed or because we plan to launch a new product, etc;</t>
  </si>
  <si>
    <t>ratios: industry or market or company specific ratios (e.g. advertising is 3%</t>
  </si>
  <si>
    <t>of sales; fringe benefits and programs are 30-40% of salaries paid);</t>
  </si>
  <si>
    <t>comparison: our company intends to follow the evolution of company Y;</t>
  </si>
  <si>
    <t>market data: the market will grow at x%, our revenues will grow at y% ( or</t>
  </si>
  <si>
    <t>x% market share of a total $X market size.</t>
  </si>
  <si>
    <t>Remember that your assumptions must be relevant; evaluate their strength. These assumptions will add</t>
  </si>
  <si>
    <t>credibility to your numbers.</t>
  </si>
  <si>
    <t>Present your historical sales figures (and your projected sales) on a product (or product line) or a region</t>
  </si>
  <si>
    <t>INCLUDE IT IN THE APPENDIX OF THE BUSINESS PLAN</t>
  </si>
  <si>
    <t>(market, segment) basis. It is often easier to project sales from a 'smaller' unit (product or region) than from</t>
  </si>
  <si>
    <t>If your business is a startup, please provide the assumptions that explain your sales forecasts.</t>
  </si>
  <si>
    <t>For a new business, it can be easier to use a bottom-up method: determine the expected sales for each</t>
  </si>
  <si>
    <t>product in each region and add up these numbers. You can use the market size you established earlier to</t>
  </si>
  <si>
    <t>test your figures.</t>
  </si>
  <si>
    <t>Mortgages, etc.</t>
  </si>
  <si>
    <t>Corporation</t>
  </si>
  <si>
    <t>Partnership</t>
  </si>
  <si>
    <t>Construction</t>
  </si>
  <si>
    <t>Manufacturing</t>
  </si>
  <si>
    <t>Mining</t>
  </si>
  <si>
    <t>Agriculture, Forestry, Fishing and Hunting</t>
  </si>
  <si>
    <t>Wholesale Trade</t>
  </si>
  <si>
    <t>Retail Trade</t>
  </si>
  <si>
    <t>Transportation and Warehousing</t>
  </si>
  <si>
    <t>Information</t>
  </si>
  <si>
    <t>Finance &amp; Insurance</t>
  </si>
  <si>
    <t xml:space="preserve">Professional, Scientific, and Technical Services </t>
  </si>
  <si>
    <t>Administrative and Support</t>
  </si>
  <si>
    <t>Educational Services</t>
  </si>
  <si>
    <t xml:space="preserve">Arts, Entertainment, and Recreation </t>
  </si>
  <si>
    <t xml:space="preserve">Other Services </t>
  </si>
  <si>
    <t xml:space="preserve">Public Administration </t>
  </si>
  <si>
    <t>ADDRESS</t>
  </si>
  <si>
    <t xml:space="preserve">INDUSTRY SECTOR  </t>
  </si>
  <si>
    <t xml:space="preserve">% OF SALES THAT  </t>
  </si>
  <si>
    <t xml:space="preserve">GO TO EXPORT  </t>
  </si>
  <si>
    <t xml:space="preserve">LAST INTERIM STATEMENT  </t>
  </si>
  <si>
    <t>Real Estate/Rental and Leasing</t>
  </si>
  <si>
    <t xml:space="preserve">Management of Companies/Enterprises </t>
  </si>
  <si>
    <t xml:space="preserve">Waste Management/ Remediation Services </t>
  </si>
  <si>
    <t xml:space="preserve">Health Care/Social Assistance </t>
  </si>
  <si>
    <t xml:space="preserve">Accommodation/Food Services </t>
  </si>
  <si>
    <t xml:space="preserve">FAX    </t>
  </si>
  <si>
    <t>Start Date</t>
  </si>
  <si>
    <t>DEFAULT VALUES / DROPDOWNS / CHECKBOXES</t>
  </si>
  <si>
    <t>Cell or description</t>
  </si>
  <si>
    <t>Form of Company</t>
  </si>
  <si>
    <t>Industry Sector</t>
  </si>
  <si>
    <t>February</t>
  </si>
  <si>
    <t>March</t>
  </si>
  <si>
    <t>April</t>
  </si>
  <si>
    <t>June</t>
  </si>
  <si>
    <t>July</t>
  </si>
  <si>
    <t>August</t>
  </si>
  <si>
    <t>September</t>
  </si>
  <si>
    <r>
      <t xml:space="preserve">END OF SECTION 7. </t>
    </r>
    <r>
      <rPr>
        <sz val="10"/>
        <color indexed="23"/>
        <rFont val="Arial"/>
        <family val="2"/>
      </rPr>
      <t xml:space="preserve">PLEASE PRINT THIS DOCUMENT AND </t>
    </r>
  </si>
  <si>
    <t>TELEPHONE: WORK</t>
  </si>
  <si>
    <t>Calculate Vlookup Value</t>
  </si>
  <si>
    <r>
      <t>6</t>
    </r>
    <r>
      <rPr>
        <b/>
        <sz val="10"/>
        <rFont val="Arial"/>
        <family val="2"/>
      </rPr>
      <t xml:space="preserve"> VLookupTable</t>
    </r>
  </si>
  <si>
    <t>$G$446</t>
  </si>
  <si>
    <t>To reset sheet: copy these formulas to C31</t>
  </si>
  <si>
    <t xml:space="preserve">DATE OF BIRTH   </t>
  </si>
  <si>
    <t>&lt;-Months Between Today &amp; Y/E</t>
  </si>
  <si>
    <t>Startup + historical</t>
  </si>
  <si>
    <t>Startup-as-First-Year</t>
  </si>
  <si>
    <t>October</t>
  </si>
  <si>
    <t>November</t>
  </si>
  <si>
    <t>December</t>
  </si>
  <si>
    <t>Total Sales</t>
  </si>
  <si>
    <t>Gross Profit</t>
  </si>
  <si>
    <t>Total Expenses</t>
  </si>
  <si>
    <r>
      <t xml:space="preserve">[ </t>
    </r>
    <r>
      <rPr>
        <b/>
        <sz val="9"/>
        <color indexed="56"/>
        <rFont val="Arial"/>
        <family val="2"/>
      </rPr>
      <t>ACCOUNTS PAYABLE</t>
    </r>
    <r>
      <rPr>
        <b/>
        <sz val="9"/>
        <color indexed="22"/>
        <rFont val="Arial"/>
        <family val="2"/>
      </rPr>
      <t>]</t>
    </r>
  </si>
  <si>
    <t xml:space="preserve">Amounts owed by a business to its suppliers, usually as a result of credit purchases for inventory or services, other expenses (i.e. utilities), or taxes. </t>
  </si>
  <si>
    <r>
      <t xml:space="preserve">[ </t>
    </r>
    <r>
      <rPr>
        <b/>
        <sz val="9"/>
        <color indexed="56"/>
        <rFont val="Arial"/>
        <family val="2"/>
      </rPr>
      <t>ACCOUNTS RECEIVABLE</t>
    </r>
    <r>
      <rPr>
        <b/>
        <sz val="9"/>
        <color indexed="22"/>
        <rFont val="Arial"/>
        <family val="2"/>
      </rPr>
      <t>]</t>
    </r>
  </si>
  <si>
    <r>
      <t xml:space="preserve">[ </t>
    </r>
    <r>
      <rPr>
        <b/>
        <sz val="9"/>
        <color indexed="56"/>
        <rFont val="Arial"/>
        <family val="2"/>
      </rPr>
      <t>ACCRUALS</t>
    </r>
    <r>
      <rPr>
        <b/>
        <sz val="9"/>
        <color indexed="22"/>
        <rFont val="Arial"/>
        <family val="2"/>
      </rPr>
      <t>]</t>
    </r>
  </si>
  <si>
    <t xml:space="preserve">Amounts due to employees but not yet disbursed, sales tax collected but not yet sent on, etc. </t>
  </si>
  <si>
    <r>
      <t xml:space="preserve">[ </t>
    </r>
    <r>
      <rPr>
        <b/>
        <sz val="9"/>
        <color indexed="56"/>
        <rFont val="Arial"/>
        <family val="2"/>
      </rPr>
      <t>ADMINISTRATIVE EXPENSES</t>
    </r>
    <r>
      <rPr>
        <b/>
        <sz val="9"/>
        <color indexed="22"/>
        <rFont val="Arial"/>
        <family val="2"/>
      </rPr>
      <t>]</t>
    </r>
  </si>
  <si>
    <t xml:space="preserve">Operating costs incurred in the normal course of running a business, such as telephone, management and office salaries, professional fees, property taxes, etc. </t>
  </si>
  <si>
    <r>
      <t xml:space="preserve">[ </t>
    </r>
    <r>
      <rPr>
        <b/>
        <sz val="9"/>
        <color indexed="56"/>
        <rFont val="Arial"/>
        <family val="2"/>
      </rPr>
      <t>AGE OF ACCOUNTS RECEIVABLE</t>
    </r>
    <r>
      <rPr>
        <b/>
        <sz val="9"/>
        <color indexed="22"/>
        <rFont val="Arial"/>
        <family val="2"/>
      </rPr>
      <t>]</t>
    </r>
  </si>
  <si>
    <r>
      <t xml:space="preserve">[ </t>
    </r>
    <r>
      <rPr>
        <b/>
        <sz val="9"/>
        <color indexed="56"/>
        <rFont val="Arial"/>
        <family val="2"/>
      </rPr>
      <t>ASSET</t>
    </r>
    <r>
      <rPr>
        <b/>
        <sz val="9"/>
        <color indexed="22"/>
        <rFont val="Arial"/>
        <family val="2"/>
      </rPr>
      <t>]</t>
    </r>
  </si>
  <si>
    <r>
      <t xml:space="preserve">[ </t>
    </r>
    <r>
      <rPr>
        <b/>
        <sz val="9"/>
        <color indexed="56"/>
        <rFont val="Arial"/>
        <family val="2"/>
      </rPr>
      <t>ASSET TURNOVER</t>
    </r>
    <r>
      <rPr>
        <b/>
        <sz val="9"/>
        <color indexed="22"/>
        <rFont val="Arial"/>
        <family val="2"/>
      </rPr>
      <t>]</t>
    </r>
  </si>
  <si>
    <t xml:space="preserve">Financial ratio defined as Sales divided by Total assets. It measures the business' use of assets to generate income, more specifically the level of capital investment relative to its sales volume. The higher the turnover, the more efficiently the business is managing its assets. </t>
  </si>
  <si>
    <r>
      <t xml:space="preserve">[ </t>
    </r>
    <r>
      <rPr>
        <b/>
        <sz val="9"/>
        <color indexed="56"/>
        <rFont val="Arial"/>
        <family val="2"/>
      </rPr>
      <t>BALANCE SHEET</t>
    </r>
    <r>
      <rPr>
        <b/>
        <sz val="9"/>
        <color indexed="22"/>
        <rFont val="Arial"/>
        <family val="2"/>
      </rPr>
      <t>]</t>
    </r>
  </si>
  <si>
    <r>
      <t xml:space="preserve">[ </t>
    </r>
    <r>
      <rPr>
        <b/>
        <sz val="9"/>
        <color indexed="56"/>
        <rFont val="Arial"/>
        <family val="2"/>
      </rPr>
      <t>BOOK VALUE</t>
    </r>
    <r>
      <rPr>
        <b/>
        <sz val="9"/>
        <color indexed="22"/>
        <rFont val="Arial"/>
        <family val="2"/>
      </rPr>
      <t>]</t>
    </r>
  </si>
  <si>
    <r>
      <t xml:space="preserve">[ </t>
    </r>
    <r>
      <rPr>
        <b/>
        <sz val="9"/>
        <color indexed="56"/>
        <rFont val="Arial"/>
        <family val="2"/>
      </rPr>
      <t>BREAK-EVEN POINT</t>
    </r>
    <r>
      <rPr>
        <b/>
        <sz val="9"/>
        <color indexed="22"/>
        <rFont val="Arial"/>
        <family val="2"/>
      </rPr>
      <t>]</t>
    </r>
  </si>
  <si>
    <r>
      <t xml:space="preserve">[ </t>
    </r>
    <r>
      <rPr>
        <b/>
        <sz val="9"/>
        <color indexed="56"/>
        <rFont val="Arial"/>
        <family val="2"/>
      </rPr>
      <t>BUDGET</t>
    </r>
    <r>
      <rPr>
        <b/>
        <sz val="9"/>
        <color indexed="22"/>
        <rFont val="Arial"/>
        <family val="2"/>
      </rPr>
      <t>]</t>
    </r>
  </si>
  <si>
    <r>
      <t xml:space="preserve">[ </t>
    </r>
    <r>
      <rPr>
        <b/>
        <sz val="9"/>
        <color indexed="56"/>
        <rFont val="Arial"/>
        <family val="2"/>
      </rPr>
      <t xml:space="preserve">BUSINESS FINANCING PLAN </t>
    </r>
    <r>
      <rPr>
        <b/>
        <sz val="9"/>
        <color indexed="22"/>
        <rFont val="Arial"/>
        <family val="2"/>
      </rPr>
      <t>]</t>
    </r>
  </si>
  <si>
    <r>
      <t xml:space="preserve">[ </t>
    </r>
    <r>
      <rPr>
        <b/>
        <sz val="9"/>
        <color indexed="56"/>
        <rFont val="Arial"/>
        <family val="2"/>
      </rPr>
      <t xml:space="preserve">CAPITAL </t>
    </r>
    <r>
      <rPr>
        <b/>
        <sz val="9"/>
        <color indexed="22"/>
        <rFont val="Arial"/>
        <family val="2"/>
      </rPr>
      <t>]</t>
    </r>
  </si>
  <si>
    <t xml:space="preserve">The owner's equity in the business. It can take the form of the proprietor's or partners' capital, or, if incorporated, that of common stock, preferred shares and retained earnings. </t>
  </si>
  <si>
    <r>
      <t xml:space="preserve">[ </t>
    </r>
    <r>
      <rPr>
        <b/>
        <sz val="9"/>
        <color indexed="56"/>
        <rFont val="Arial"/>
        <family val="2"/>
      </rPr>
      <t xml:space="preserve">CASH FLOW BUDGET </t>
    </r>
    <r>
      <rPr>
        <b/>
        <sz val="9"/>
        <color indexed="22"/>
        <rFont val="Arial"/>
        <family val="2"/>
      </rPr>
      <t>]</t>
    </r>
  </si>
  <si>
    <r>
      <t xml:space="preserve">[ </t>
    </r>
    <r>
      <rPr>
        <b/>
        <sz val="9"/>
        <color indexed="56"/>
        <rFont val="Arial"/>
        <family val="2"/>
      </rPr>
      <t xml:space="preserve">CLOSING INVENTORY </t>
    </r>
    <r>
      <rPr>
        <b/>
        <sz val="9"/>
        <color indexed="22"/>
        <rFont val="Arial"/>
        <family val="2"/>
      </rPr>
      <t>]</t>
    </r>
  </si>
  <si>
    <t xml:space="preserve">Value of the total inventory or the number of units that a business has on hand at the end of the accounting period. </t>
  </si>
  <si>
    <r>
      <t xml:space="preserve">[ </t>
    </r>
    <r>
      <rPr>
        <b/>
        <sz val="9"/>
        <color indexed="56"/>
        <rFont val="Arial"/>
        <family val="2"/>
      </rPr>
      <t xml:space="preserve">COGS </t>
    </r>
    <r>
      <rPr>
        <b/>
        <sz val="9"/>
        <color indexed="22"/>
        <rFont val="Arial"/>
        <family val="2"/>
      </rPr>
      <t>]</t>
    </r>
  </si>
  <si>
    <r>
      <t xml:space="preserve">[ </t>
    </r>
    <r>
      <rPr>
        <b/>
        <sz val="9"/>
        <color indexed="56"/>
        <rFont val="Arial"/>
        <family val="2"/>
      </rPr>
      <t xml:space="preserve">CONTRIBUTED SURPLUS </t>
    </r>
    <r>
      <rPr>
        <b/>
        <sz val="9"/>
        <color indexed="22"/>
        <rFont val="Arial"/>
        <family val="2"/>
      </rPr>
      <t>]</t>
    </r>
  </si>
  <si>
    <t xml:space="preserve">Any capital contributed to a business other than through the issue of shares. It includes share redemption, donation from a shareholder, certain dividend transactions. </t>
  </si>
  <si>
    <r>
      <t xml:space="preserve">[ </t>
    </r>
    <r>
      <rPr>
        <b/>
        <sz val="9"/>
        <color indexed="56"/>
        <rFont val="Arial"/>
        <family val="2"/>
      </rPr>
      <t xml:space="preserve">CORPORATION </t>
    </r>
    <r>
      <rPr>
        <b/>
        <sz val="9"/>
        <color indexed="22"/>
        <rFont val="Arial"/>
        <family val="2"/>
      </rPr>
      <t>]</t>
    </r>
  </si>
  <si>
    <t xml:space="preserve">Legal entity incorporated under federal or provincial legislation. This entity is distinct from parties or individuals that own it. Shareholders are not liable for debts or obligations of the corporation. </t>
  </si>
  <si>
    <r>
      <t xml:space="preserve">[ </t>
    </r>
    <r>
      <rPr>
        <b/>
        <sz val="9"/>
        <color indexed="56"/>
        <rFont val="Arial"/>
        <family val="2"/>
      </rPr>
      <t xml:space="preserve">CURRENT ASSETS </t>
    </r>
    <r>
      <rPr>
        <b/>
        <sz val="9"/>
        <color indexed="22"/>
        <rFont val="Arial"/>
        <family val="2"/>
      </rPr>
      <t>]</t>
    </r>
  </si>
  <si>
    <t xml:space="preserve">Cash and other assets that, in the normal course of operations, may be converted into cash, or consumed into the production of income within one year from the date of the Balance Sheet. They include cash, accounts receivable, allowance for doubtful accounts, inventory and prepaid expenses. </t>
  </si>
  <si>
    <r>
      <t xml:space="preserve">[ </t>
    </r>
    <r>
      <rPr>
        <b/>
        <sz val="9"/>
        <color indexed="56"/>
        <rFont val="Arial"/>
        <family val="2"/>
      </rPr>
      <t xml:space="preserve">CURRENT LIABILITIES </t>
    </r>
    <r>
      <rPr>
        <b/>
        <sz val="9"/>
        <color indexed="22"/>
        <rFont val="Arial"/>
        <family val="2"/>
      </rPr>
      <t>]</t>
    </r>
  </si>
  <si>
    <r>
      <t xml:space="preserve">[ </t>
    </r>
    <r>
      <rPr>
        <b/>
        <sz val="9"/>
        <color indexed="56"/>
        <rFont val="Arial"/>
        <family val="2"/>
      </rPr>
      <t xml:space="preserve">CURRENT RATIO </t>
    </r>
    <r>
      <rPr>
        <b/>
        <sz val="9"/>
        <color indexed="22"/>
        <rFont val="Arial"/>
        <family val="2"/>
      </rPr>
      <t>]</t>
    </r>
  </si>
  <si>
    <r>
      <t xml:space="preserve">[ </t>
    </r>
    <r>
      <rPr>
        <b/>
        <sz val="9"/>
        <color indexed="56"/>
        <rFont val="Arial"/>
        <family val="2"/>
      </rPr>
      <t xml:space="preserve">DEPRECIATION </t>
    </r>
    <r>
      <rPr>
        <b/>
        <sz val="9"/>
        <color indexed="22"/>
        <rFont val="Arial"/>
        <family val="2"/>
      </rPr>
      <t>]</t>
    </r>
  </si>
  <si>
    <r>
      <t xml:space="preserve">[ </t>
    </r>
    <r>
      <rPr>
        <b/>
        <sz val="9"/>
        <color indexed="56"/>
        <rFont val="Arial"/>
        <family val="2"/>
      </rPr>
      <t xml:space="preserve">DISBURSEMENTS </t>
    </r>
    <r>
      <rPr>
        <b/>
        <sz val="9"/>
        <color indexed="22"/>
        <rFont val="Arial"/>
        <family val="2"/>
      </rPr>
      <t>]</t>
    </r>
  </si>
  <si>
    <t xml:space="preserve">Funds paid out of a business in settlement of obligations. </t>
  </si>
  <si>
    <r>
      <t xml:space="preserve">[ </t>
    </r>
    <r>
      <rPr>
        <b/>
        <sz val="9"/>
        <color indexed="56"/>
        <rFont val="Arial"/>
        <family val="2"/>
      </rPr>
      <t xml:space="preserve">DRAWINGS </t>
    </r>
    <r>
      <rPr>
        <b/>
        <sz val="9"/>
        <color indexed="22"/>
        <rFont val="Arial"/>
        <family val="2"/>
      </rPr>
      <t>]</t>
    </r>
  </si>
  <si>
    <t xml:space="preserve">Withdrawals of assets (usually cash) from a business by a sole proprietor or a partner. </t>
  </si>
  <si>
    <r>
      <t xml:space="preserve">[ </t>
    </r>
    <r>
      <rPr>
        <b/>
        <sz val="9"/>
        <color indexed="56"/>
        <rFont val="Arial"/>
        <family val="2"/>
      </rPr>
      <t xml:space="preserve">EQUIPMENT </t>
    </r>
    <r>
      <rPr>
        <b/>
        <sz val="9"/>
        <color indexed="22"/>
        <rFont val="Arial"/>
        <family val="2"/>
      </rPr>
      <t>]</t>
    </r>
  </si>
  <si>
    <t xml:space="preserve">All machinery and equipment used by the business to earn revenue. It has a limited lifespan and thus is subject to depreciation. </t>
  </si>
  <si>
    <r>
      <t xml:space="preserve">[ </t>
    </r>
    <r>
      <rPr>
        <b/>
        <sz val="9"/>
        <color indexed="56"/>
        <rFont val="Arial"/>
        <family val="2"/>
      </rPr>
      <t xml:space="preserve">FINANCIAL STATEMENTS </t>
    </r>
    <r>
      <rPr>
        <b/>
        <sz val="9"/>
        <color indexed="22"/>
        <rFont val="Arial"/>
        <family val="2"/>
      </rPr>
      <t>]</t>
    </r>
  </si>
  <si>
    <t xml:space="preserve">Formal reports, prepared from accounting records, describing the financial position and performance of the business. They comprise the Balance Sheet, the Income Statement, the Statement of Changes in Financial Position. See also these definitions. </t>
  </si>
  <si>
    <r>
      <t xml:space="preserve">[ </t>
    </r>
    <r>
      <rPr>
        <b/>
        <sz val="9"/>
        <color indexed="56"/>
        <rFont val="Arial"/>
        <family val="2"/>
      </rPr>
      <t xml:space="preserve">FIXED ASSETS </t>
    </r>
    <r>
      <rPr>
        <b/>
        <sz val="9"/>
        <color indexed="22"/>
        <rFont val="Arial"/>
        <family val="2"/>
      </rPr>
      <t>]</t>
    </r>
  </si>
  <si>
    <t xml:space="preserve">Also called capital assets. Property or equipment, not intended to be sold, owned by a business for use in its operations and expected to have a useful  life of several fiscal periods. Included in this are land, buildings, vehicles, furniture and equipment. </t>
  </si>
  <si>
    <r>
      <t xml:space="preserve">[ </t>
    </r>
    <r>
      <rPr>
        <b/>
        <sz val="9"/>
        <color indexed="56"/>
        <rFont val="Arial"/>
        <family val="2"/>
      </rPr>
      <t xml:space="preserve">FIXED COSTS </t>
    </r>
    <r>
      <rPr>
        <b/>
        <sz val="9"/>
        <color indexed="22"/>
        <rFont val="Arial"/>
        <family val="2"/>
      </rPr>
      <t>]</t>
    </r>
  </si>
  <si>
    <t xml:space="preserve">Amounts that do not vary with changes in the volume of sales or production (i.e. rent, depreciation, interest payments). </t>
  </si>
  <si>
    <r>
      <t xml:space="preserve">[ </t>
    </r>
    <r>
      <rPr>
        <b/>
        <sz val="9"/>
        <color indexed="56"/>
        <rFont val="Arial"/>
        <family val="2"/>
      </rPr>
      <t xml:space="preserve">FORECAST </t>
    </r>
    <r>
      <rPr>
        <b/>
        <sz val="9"/>
        <color indexed="22"/>
        <rFont val="Arial"/>
        <family val="2"/>
      </rPr>
      <t>]</t>
    </r>
  </si>
  <si>
    <t>Estimate or prediction of future sales, expenditures, profits, etc</t>
  </si>
  <si>
    <r>
      <t xml:space="preserve">[ </t>
    </r>
    <r>
      <rPr>
        <b/>
        <sz val="9"/>
        <color indexed="56"/>
        <rFont val="Arial"/>
        <family val="2"/>
      </rPr>
      <t xml:space="preserve">GROSS PROFIT </t>
    </r>
    <r>
      <rPr>
        <b/>
        <sz val="9"/>
        <color indexed="22"/>
        <rFont val="Arial"/>
        <family val="2"/>
      </rPr>
      <t>]</t>
    </r>
  </si>
  <si>
    <r>
      <t xml:space="preserve"> [ </t>
    </r>
    <r>
      <rPr>
        <b/>
        <sz val="9"/>
        <color indexed="56"/>
        <rFont val="Arial"/>
        <family val="2"/>
      </rPr>
      <t xml:space="preserve">INCOME STATEMENT </t>
    </r>
    <r>
      <rPr>
        <b/>
        <sz val="9"/>
        <color indexed="22"/>
        <rFont val="Arial"/>
        <family val="2"/>
      </rPr>
      <t>]</t>
    </r>
  </si>
  <si>
    <t xml:space="preserve">Financial statement showing revenues, expenses and net income of a business over an accounting period. </t>
  </si>
  <si>
    <r>
      <t xml:space="preserve">[ </t>
    </r>
    <r>
      <rPr>
        <b/>
        <sz val="9"/>
        <color indexed="56"/>
        <rFont val="Arial"/>
        <family val="2"/>
      </rPr>
      <t xml:space="preserve">INCORPORATION </t>
    </r>
    <r>
      <rPr>
        <b/>
        <sz val="9"/>
        <color indexed="22"/>
        <rFont val="Arial"/>
        <family val="2"/>
      </rPr>
      <t>]</t>
    </r>
  </si>
  <si>
    <t xml:space="preserve">Legal process of bringing a company into existence by filing appropriate documentation with federal or provincial legislation. </t>
  </si>
  <si>
    <r>
      <t xml:space="preserve">[ </t>
    </r>
    <r>
      <rPr>
        <b/>
        <sz val="9"/>
        <color indexed="56"/>
        <rFont val="Arial"/>
        <family val="2"/>
      </rPr>
      <t xml:space="preserve">INTANGIBLE ASSETS </t>
    </r>
    <r>
      <rPr>
        <b/>
        <sz val="9"/>
        <color indexed="22"/>
        <rFont val="Arial"/>
        <family val="2"/>
      </rPr>
      <t>]</t>
    </r>
  </si>
  <si>
    <t xml:space="preserve">Assets that cannot be touched, weighed or measured. They cannot be used for payments of debts and include goodwill (probability that a regular customer will remain so), patent, trademark, incorporations costs. They may produce income and can be sold, that is why they are listed under assets. </t>
  </si>
  <si>
    <t>FinancingType</t>
  </si>
  <si>
    <t>Operating Loan</t>
  </si>
  <si>
    <t>Subordinated Loan</t>
  </si>
  <si>
    <t>Term Loan</t>
  </si>
  <si>
    <t>Lease</t>
  </si>
  <si>
    <t>Mortgage</t>
  </si>
  <si>
    <t>Letter of Credit</t>
  </si>
  <si>
    <t>Line of Credit</t>
  </si>
  <si>
    <t>Revolving Credit</t>
  </si>
  <si>
    <t>Repayment</t>
  </si>
  <si>
    <t>Weekly</t>
  </si>
  <si>
    <t>Monthly</t>
  </si>
  <si>
    <t>Quarterly</t>
  </si>
  <si>
    <t>Semi-annually</t>
  </si>
  <si>
    <t>Repayment2</t>
  </si>
  <si>
    <t>Blended + Interest</t>
  </si>
  <si>
    <t>Blended</t>
  </si>
  <si>
    <t>Interest Only</t>
  </si>
  <si>
    <t xml:space="preserve">      Creditor    </t>
  </si>
  <si>
    <t xml:space="preserve">      Purpose    </t>
  </si>
  <si>
    <t xml:space="preserve">      Type    </t>
  </si>
  <si>
    <t xml:space="preserve">      Collateral    </t>
  </si>
  <si>
    <t xml:space="preserve">      Outstanding    </t>
  </si>
  <si>
    <t xml:space="preserve">      Maturity Date    </t>
  </si>
  <si>
    <t xml:space="preserve">      Repayment    </t>
  </si>
  <si>
    <t xml:space="preserve">Interest Rate    </t>
  </si>
  <si>
    <t>click here.</t>
  </si>
  <si>
    <r>
      <t xml:space="preserve">[ </t>
    </r>
    <r>
      <rPr>
        <b/>
        <sz val="9"/>
        <color indexed="56"/>
        <rFont val="Arial"/>
        <family val="2"/>
      </rPr>
      <t xml:space="preserve">INTEREST COVERAGE RATIO </t>
    </r>
    <r>
      <rPr>
        <b/>
        <sz val="9"/>
        <color indexed="22"/>
        <rFont val="Arial"/>
        <family val="2"/>
      </rPr>
      <t>]</t>
    </r>
  </si>
  <si>
    <r>
      <t xml:space="preserve">[ </t>
    </r>
    <r>
      <rPr>
        <b/>
        <sz val="9"/>
        <color indexed="56"/>
        <rFont val="Arial"/>
        <family val="2"/>
      </rPr>
      <t xml:space="preserve">INVENTORY </t>
    </r>
    <r>
      <rPr>
        <b/>
        <sz val="9"/>
        <color indexed="22"/>
        <rFont val="Arial"/>
        <family val="2"/>
      </rPr>
      <t>]</t>
    </r>
  </si>
  <si>
    <r>
      <t xml:space="preserve">[ </t>
    </r>
    <r>
      <rPr>
        <b/>
        <sz val="9"/>
        <color indexed="56"/>
        <rFont val="Arial"/>
        <family val="2"/>
      </rPr>
      <t xml:space="preserve">INVENTORY TURNOVER </t>
    </r>
    <r>
      <rPr>
        <b/>
        <sz val="9"/>
        <color indexed="22"/>
        <rFont val="Arial"/>
        <family val="2"/>
      </rPr>
      <t>]</t>
    </r>
  </si>
  <si>
    <t>Calculate Differences</t>
  </si>
  <si>
    <t>&lt;-Is Existing? (1=Yes)</t>
  </si>
  <si>
    <t>&lt;--If startup: Add Historical Column?</t>
  </si>
  <si>
    <t xml:space="preserve">FORM OF COMPANY  </t>
  </si>
  <si>
    <t xml:space="preserve">PHONE  </t>
  </si>
  <si>
    <t xml:space="preserve">ADDRESS  </t>
  </si>
  <si>
    <t xml:space="preserve">TRADING NAME  </t>
  </si>
  <si>
    <t xml:space="preserve">LEGAL NAME  </t>
  </si>
  <si>
    <t>COST OF SALES (%)</t>
  </si>
  <si>
    <t>EXPENSES (%)</t>
  </si>
  <si>
    <t>Long-Term Liabilities</t>
  </si>
  <si>
    <t>Current Liabilities</t>
  </si>
  <si>
    <t xml:space="preserve">Financial ratio defined as Cost of goods sold divided by Average inventory. Compute average inventory by adding opening and ending inventory, divide the result by 2. It measures the number of times inventory has been sold in a given year. If it is low, it means that products are not selling well. </t>
  </si>
  <si>
    <r>
      <t xml:space="preserve"> [ </t>
    </r>
    <r>
      <rPr>
        <b/>
        <sz val="9"/>
        <color indexed="56"/>
        <rFont val="Arial"/>
        <family val="2"/>
      </rPr>
      <t xml:space="preserve">LABOUR EXPENSES </t>
    </r>
    <r>
      <rPr>
        <b/>
        <sz val="9"/>
        <color indexed="22"/>
        <rFont val="Arial"/>
        <family val="2"/>
      </rPr>
      <t>]</t>
    </r>
  </si>
  <si>
    <t>&lt;--Y/E Date</t>
  </si>
  <si>
    <t>DATE OF BIRTH</t>
  </si>
  <si>
    <t xml:space="preserve">DATE OF BIRTH  </t>
  </si>
  <si>
    <t xml:space="preserve">SPOUSE'S EMPLOYER    </t>
  </si>
  <si>
    <t xml:space="preserve">PREVIOUS EMPLOYER     </t>
  </si>
  <si>
    <t>(if less than 3 years at present one)</t>
  </si>
  <si>
    <t xml:space="preserve">Amounts owed to you by your customers (under A/R Trade) or other entities (under Other). </t>
  </si>
  <si>
    <t xml:space="preserve">Total direct cost to the business for its employees during an accounting period. Includes actual wages paid and cost of all fringe benefits, unless listed separately. </t>
  </si>
  <si>
    <r>
      <t xml:space="preserve">[ </t>
    </r>
    <r>
      <rPr>
        <b/>
        <sz val="9"/>
        <color indexed="56"/>
        <rFont val="Arial"/>
        <family val="2"/>
      </rPr>
      <t xml:space="preserve">LEASE </t>
    </r>
    <r>
      <rPr>
        <b/>
        <sz val="9"/>
        <color indexed="22"/>
        <rFont val="Arial"/>
        <family val="2"/>
      </rPr>
      <t>]</t>
    </r>
  </si>
  <si>
    <t xml:space="preserve">Legal contract covering the use of property drawn up between an owner (lessor) and a tenant (lessee) for a stated amount of money (rent) and for a specified length of time. </t>
  </si>
  <si>
    <r>
      <t xml:space="preserve">[ </t>
    </r>
    <r>
      <rPr>
        <b/>
        <sz val="9"/>
        <color indexed="56"/>
        <rFont val="Arial"/>
        <family val="2"/>
      </rPr>
      <t xml:space="preserve">LEASEHOLD IMPROVEMENTS </t>
    </r>
    <r>
      <rPr>
        <b/>
        <sz val="9"/>
        <color indexed="22"/>
        <rFont val="Arial"/>
        <family val="2"/>
      </rPr>
      <t>]</t>
    </r>
  </si>
  <si>
    <t xml:space="preserve">Renovations and other improvements done to the leased property at the expense of the lessee. </t>
  </si>
  <si>
    <r>
      <t xml:space="preserve">[ </t>
    </r>
    <r>
      <rPr>
        <b/>
        <sz val="9"/>
        <color indexed="56"/>
        <rFont val="Arial"/>
        <family val="2"/>
      </rPr>
      <t xml:space="preserve">LIABILITIES </t>
    </r>
    <r>
      <rPr>
        <b/>
        <sz val="9"/>
        <color indexed="22"/>
        <rFont val="Arial"/>
        <family val="2"/>
      </rPr>
      <t>]</t>
    </r>
  </si>
  <si>
    <t xml:space="preserve">Amounts owed by the business to its creditors, not necessarily to be paid immediately. An obligation to  remit money or services at a future date, ex. accounts payable, loans. </t>
  </si>
  <si>
    <r>
      <t xml:space="preserve">[ </t>
    </r>
    <r>
      <rPr>
        <b/>
        <sz val="9"/>
        <color indexed="56"/>
        <rFont val="Arial"/>
        <family val="2"/>
      </rPr>
      <t xml:space="preserve">LINE OF CREDIT </t>
    </r>
    <r>
      <rPr>
        <b/>
        <sz val="9"/>
        <color indexed="22"/>
        <rFont val="Arial"/>
        <family val="2"/>
      </rPr>
      <t>]</t>
    </r>
  </si>
  <si>
    <t xml:space="preserve">Agreement between a lender and a borrower under which the latter can borrow continuously up to a fixed maximum amount. </t>
  </si>
  <si>
    <r>
      <t xml:space="preserve">[ </t>
    </r>
    <r>
      <rPr>
        <b/>
        <sz val="9"/>
        <color indexed="56"/>
        <rFont val="Arial"/>
        <family val="2"/>
      </rPr>
      <t xml:space="preserve">LONG-TERM LIABILITIES </t>
    </r>
    <r>
      <rPr>
        <b/>
        <sz val="9"/>
        <color indexed="22"/>
        <rFont val="Arial"/>
        <family val="2"/>
      </rPr>
      <t>]</t>
    </r>
  </si>
  <si>
    <t xml:space="preserve">Outstanding term loans less the current portion (see definition of Current Liabilities) that are not due within the next 12 months. </t>
  </si>
  <si>
    <r>
      <t xml:space="preserve"> [ </t>
    </r>
    <r>
      <rPr>
        <b/>
        <sz val="9"/>
        <color indexed="56"/>
        <rFont val="Arial"/>
        <family val="2"/>
      </rPr>
      <t xml:space="preserve">NET PROFIT </t>
    </r>
    <r>
      <rPr>
        <b/>
        <sz val="9"/>
        <color indexed="22"/>
        <rFont val="Arial"/>
        <family val="2"/>
      </rPr>
      <t>]</t>
    </r>
  </si>
  <si>
    <t>Excess of all revenues over all expenses during the same accounting period.</t>
  </si>
  <si>
    <r>
      <t xml:space="preserve">[ </t>
    </r>
    <r>
      <rPr>
        <b/>
        <sz val="9"/>
        <color indexed="56"/>
        <rFont val="Arial"/>
        <family val="2"/>
      </rPr>
      <t xml:space="preserve">NET PROFIT MARGIN </t>
    </r>
    <r>
      <rPr>
        <b/>
        <sz val="9"/>
        <color indexed="22"/>
        <rFont val="Arial"/>
        <family val="2"/>
      </rPr>
      <t>]</t>
    </r>
  </si>
  <si>
    <t>New/Existing</t>
  </si>
  <si>
    <r>
      <t xml:space="preserve">[ </t>
    </r>
    <r>
      <rPr>
        <b/>
        <sz val="9"/>
        <color indexed="56"/>
        <rFont val="Arial"/>
        <family val="2"/>
      </rPr>
      <t xml:space="preserve">NICHE </t>
    </r>
    <r>
      <rPr>
        <b/>
        <sz val="9"/>
        <color indexed="22"/>
        <rFont val="Arial"/>
        <family val="2"/>
      </rPr>
      <t>]</t>
    </r>
  </si>
  <si>
    <r>
      <t xml:space="preserve">[ </t>
    </r>
    <r>
      <rPr>
        <b/>
        <sz val="9"/>
        <color indexed="56"/>
        <rFont val="Arial"/>
        <family val="2"/>
      </rPr>
      <t xml:space="preserve">MARKET </t>
    </r>
    <r>
      <rPr>
        <b/>
        <sz val="9"/>
        <color indexed="22"/>
        <rFont val="Arial"/>
        <family val="2"/>
      </rPr>
      <t>]</t>
    </r>
  </si>
  <si>
    <t>A group of consumers that can be described in a specific way (e.g., men aged 25 to 35 with an annual income of over $40,000 and living in the Toronto area.)</t>
  </si>
  <si>
    <r>
      <t xml:space="preserve">[ </t>
    </r>
    <r>
      <rPr>
        <b/>
        <sz val="9"/>
        <color indexed="56"/>
        <rFont val="Arial"/>
        <family val="2"/>
      </rPr>
      <t xml:space="preserve">MARKET SEGMENT </t>
    </r>
    <r>
      <rPr>
        <b/>
        <sz val="9"/>
        <color indexed="22"/>
        <rFont val="Arial"/>
        <family val="2"/>
      </rPr>
      <t>]</t>
    </r>
  </si>
  <si>
    <r>
      <t xml:space="preserve">Part of a </t>
    </r>
    <r>
      <rPr>
        <i/>
        <sz val="10"/>
        <color indexed="23"/>
        <rFont val="Arial"/>
        <family val="2"/>
      </rPr>
      <t>market</t>
    </r>
    <r>
      <rPr>
        <sz val="10"/>
        <color indexed="23"/>
        <rFont val="Arial"/>
        <family val="2"/>
      </rPr>
      <t xml:space="preserve"> (e.g., men aged 25 to 35 with an annual income of over $40,000 who live in the Toronto area and are interested in the arts)</t>
    </r>
  </si>
  <si>
    <r>
      <t xml:space="preserve"> [ </t>
    </r>
    <r>
      <rPr>
        <b/>
        <sz val="9"/>
        <color indexed="56"/>
        <rFont val="Arial"/>
        <family val="2"/>
      </rPr>
      <t xml:space="preserve">OPENING INVENTORY </t>
    </r>
    <r>
      <rPr>
        <b/>
        <sz val="9"/>
        <color indexed="22"/>
        <rFont val="Arial"/>
        <family val="2"/>
      </rPr>
      <t>]</t>
    </r>
  </si>
  <si>
    <t xml:space="preserve">Value of total inventory or number of units a business has on hand at the opening of the accounting period. </t>
  </si>
  <si>
    <r>
      <t xml:space="preserve">[ </t>
    </r>
    <r>
      <rPr>
        <b/>
        <sz val="9"/>
        <color indexed="56"/>
        <rFont val="Arial"/>
        <family val="2"/>
      </rPr>
      <t xml:space="preserve">OPERATING FORECAST </t>
    </r>
    <r>
      <rPr>
        <b/>
        <sz val="9"/>
        <color indexed="22"/>
        <rFont val="Arial"/>
        <family val="2"/>
      </rPr>
      <t>]</t>
    </r>
  </si>
  <si>
    <t xml:space="preserve">Anticipated earnings of a business determined by estimating sales and subtracting expected expenses. </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</si>
</sst>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164" formatCode="&quot;$&quot;#,##0;\-&quot;$&quot;#,##0"/>
    <numFmt numFmtId="165" formatCode="&quot;$&quot;#,##0;[Red]\-&quot;$&quot;#,##0"/>
    <numFmt numFmtId="166" formatCode="_(&quot;$&quot;* #,##0.00_);_(&quot;$&quot;* \(#,##0.00\);_(&quot;$&quot;* &quot;-&quot;??_);_(@_)"/>
    <numFmt numFmtId="167" formatCode="_(* #,##0.00_);_(* \(#,##0.00\);_(* &quot;-&quot;??_);_(@_)"/>
    <numFmt numFmtId="168" formatCode="mmmm\-yy"/>
    <numFmt numFmtId="169" formatCode="0.0%"/>
    <numFmt numFmtId="170" formatCode="&quot;$&quot;#,##0"/>
    <numFmt numFmtId="171" formatCode="_(&quot;$&quot;* #,##0_);_(&quot;$&quot;* \(#,##0\);_(&quot;$&quot;* &quot;-&quot;??_);_(@_)"/>
    <numFmt numFmtId="172" formatCode="[$-1009]d\-mmm\-yy;@"/>
    <numFmt numFmtId="173" formatCode="_(* #,##0_);_(* \(#,##0\);_(* &quot;-&quot;??_);_(@_)"/>
    <numFmt numFmtId="174" formatCode="mmm\-yyyy"/>
    <numFmt numFmtId="175" formatCode="[&lt;=9999999]###\-####;###\-###\-####"/>
    <numFmt numFmtId="176" formatCode="####\(&quot;$&quot;\)"/>
  </numFmts>
  <fonts count="39" x14ac:knownFonts="1">
    <font>
      <sz val="10"/>
      <name val="Arial"/>
    </font>
    <font>
      <sz val="10"/>
      <name val="Arial"/>
      <family val="2"/>
    </font>
    <font>
      <b/>
      <sz val="10"/>
      <name val="Arial"/>
      <family val="2"/>
    </font>
    <font>
      <sz val="10"/>
      <name val="Arial"/>
      <family val="2"/>
    </font>
    <font>
      <u/>
      <sz val="10"/>
      <color indexed="12"/>
      <name val="Arial"/>
      <family val="2"/>
    </font>
    <font>
      <sz val="8"/>
      <color indexed="63"/>
      <name val="Arial"/>
      <family val="2"/>
    </font>
    <font>
      <sz val="10"/>
      <color indexed="23"/>
      <name val="Arial"/>
      <family val="2"/>
    </font>
    <font>
      <sz val="10"/>
      <color indexed="63"/>
      <name val="Arial"/>
      <family val="2"/>
    </font>
    <font>
      <b/>
      <sz val="10"/>
      <color indexed="18"/>
      <name val="Arial"/>
      <family val="2"/>
    </font>
    <font>
      <b/>
      <sz val="8"/>
      <name val="Arial"/>
      <family val="2"/>
    </font>
    <font>
      <sz val="10"/>
      <color indexed="10"/>
      <name val="Arial"/>
      <family val="2"/>
    </font>
    <font>
      <sz val="10"/>
      <color indexed="23"/>
      <name val="Arial"/>
      <family val="2"/>
    </font>
    <font>
      <b/>
      <sz val="10"/>
      <color indexed="23"/>
      <name val="Arial"/>
      <family val="2"/>
    </font>
    <font>
      <i/>
      <sz val="10"/>
      <name val="Arial"/>
      <family val="2"/>
    </font>
    <font>
      <b/>
      <sz val="8"/>
      <color indexed="23"/>
      <name val="Arial"/>
      <family val="2"/>
    </font>
    <font>
      <b/>
      <sz val="9"/>
      <color indexed="56"/>
      <name val="Arial"/>
      <family val="2"/>
    </font>
    <font>
      <b/>
      <sz val="9"/>
      <color indexed="22"/>
      <name val="Arial"/>
      <family val="2"/>
    </font>
    <font>
      <i/>
      <sz val="10"/>
      <color indexed="23"/>
      <name val="Arial"/>
      <family val="2"/>
    </font>
    <font>
      <sz val="12"/>
      <name val="Arial"/>
      <family val="2"/>
    </font>
    <font>
      <b/>
      <sz val="12"/>
      <color indexed="56"/>
      <name val="Arial"/>
      <family val="2"/>
    </font>
    <font>
      <sz val="10"/>
      <color indexed="10"/>
      <name val="Arial"/>
      <family val="2"/>
    </font>
    <font>
      <sz val="8"/>
      <color indexed="23"/>
      <name val="Arial"/>
      <family val="2"/>
    </font>
    <font>
      <b/>
      <sz val="9"/>
      <color indexed="18"/>
      <name val="Arial"/>
      <family val="2"/>
    </font>
    <font>
      <b/>
      <sz val="10"/>
      <color indexed="63"/>
      <name val="Arial"/>
      <family val="2"/>
    </font>
    <font>
      <sz val="9"/>
      <name val="Arial"/>
      <family val="2"/>
    </font>
    <font>
      <u/>
      <sz val="10"/>
      <color indexed="63"/>
      <name val="Arial"/>
      <family val="2"/>
    </font>
    <font>
      <b/>
      <sz val="10"/>
      <color indexed="63"/>
      <name val="Arial"/>
      <family val="2"/>
    </font>
    <font>
      <i/>
      <sz val="10"/>
      <color indexed="63"/>
      <name val="Arial"/>
      <family val="2"/>
    </font>
    <font>
      <sz val="10"/>
      <color indexed="63"/>
      <name val="Arial"/>
      <family val="2"/>
    </font>
    <font>
      <sz val="12"/>
      <color indexed="63"/>
      <name val="Times New Roman"/>
      <family val="1"/>
    </font>
    <font>
      <u/>
      <sz val="10"/>
      <color indexed="10"/>
      <name val="Arial"/>
      <family val="2"/>
    </font>
    <font>
      <b/>
      <sz val="8"/>
      <color indexed="55"/>
      <name val="Arial"/>
      <family val="2"/>
    </font>
    <font>
      <i/>
      <sz val="10"/>
      <color indexed="55"/>
      <name val="Arial"/>
      <family val="2"/>
    </font>
    <font>
      <sz val="9"/>
      <color indexed="56"/>
      <name val="Arial"/>
      <family val="2"/>
    </font>
    <font>
      <sz val="9"/>
      <color indexed="23"/>
      <name val="Arial"/>
      <family val="2"/>
    </font>
    <font>
      <sz val="8"/>
      <color indexed="81"/>
      <name val="Tahoma"/>
      <family val="2"/>
    </font>
    <font>
      <b/>
      <sz val="10"/>
      <color indexed="56"/>
      <name val="Arial"/>
      <family val="2"/>
    </font>
    <font>
      <b/>
      <sz val="10"/>
      <name val="Webdings"/>
      <family val="1"/>
      <charset val="2"/>
    </font>
    <font>
      <sz val="8"/>
      <color rgb="FF000000"/>
      <name val="Tahoma"/>
      <family val="2"/>
    </font>
  </fonts>
  <fills count="3">
    <fill>
      <patternFill patternType="none"/>
    </fill>
    <fill>
      <patternFill patternType="gray125"/>
    </fill>
    <fill>
      <patternFill patternType="solid">
        <fgColor indexed="9"/>
        <bgColor indexed="64"/>
      </patternFill>
    </fill>
  </fills>
  <borders count="124">
    <border>
      <left/>
      <right/>
      <top/>
      <bottom/>
      <diagonal/>
    </border>
    <border>
      <left style="thin">
        <color indexed="9"/>
      </left>
      <right style="thin">
        <color indexed="9"/>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diagonal/>
    </border>
    <border>
      <left/>
      <right/>
      <top style="thin">
        <color indexed="9"/>
      </top>
      <bottom/>
      <diagonal/>
    </border>
    <border>
      <left style="thin">
        <color indexed="9"/>
      </left>
      <right style="thin">
        <color indexed="9"/>
      </right>
      <top/>
      <bottom/>
      <diagonal/>
    </border>
    <border>
      <left style="thin">
        <color indexed="9"/>
      </left>
      <right style="thin">
        <color indexed="9"/>
      </right>
      <top/>
      <bottom style="thin">
        <color indexed="64"/>
      </bottom>
      <diagonal/>
    </border>
    <border>
      <left style="thin">
        <color indexed="9"/>
      </left>
      <right style="thin">
        <color indexed="9"/>
      </right>
      <top style="thin">
        <color indexed="64"/>
      </top>
      <bottom style="hair">
        <color indexed="22"/>
      </bottom>
      <diagonal/>
    </border>
    <border>
      <left style="thin">
        <color indexed="9"/>
      </left>
      <right style="thin">
        <color indexed="9"/>
      </right>
      <top style="hair">
        <color indexed="22"/>
      </top>
      <bottom style="hair">
        <color indexed="22"/>
      </bottom>
      <diagonal/>
    </border>
    <border>
      <left style="thin">
        <color indexed="9"/>
      </left>
      <right style="thin">
        <color indexed="9"/>
      </right>
      <top style="hair">
        <color indexed="22"/>
      </top>
      <bottom style="thin">
        <color indexed="22"/>
      </bottom>
      <diagonal/>
    </border>
    <border>
      <left style="thin">
        <color indexed="9"/>
      </left>
      <right style="thin">
        <color indexed="9"/>
      </right>
      <top style="thin">
        <color indexed="22"/>
      </top>
      <bottom/>
      <diagonal/>
    </border>
    <border>
      <left style="thin">
        <color indexed="9"/>
      </left>
      <right style="thin">
        <color indexed="9"/>
      </right>
      <top/>
      <bottom style="hair">
        <color indexed="22"/>
      </bottom>
      <diagonal/>
    </border>
    <border>
      <left style="thin">
        <color indexed="9"/>
      </left>
      <right style="thin">
        <color indexed="9"/>
      </right>
      <top style="hair">
        <color indexed="22"/>
      </top>
      <bottom/>
      <diagonal/>
    </border>
    <border>
      <left style="thin">
        <color indexed="9"/>
      </left>
      <right style="thin">
        <color indexed="9"/>
      </right>
      <top/>
      <bottom style="thin">
        <color indexed="9"/>
      </bottom>
      <diagonal/>
    </border>
    <border>
      <left style="thin">
        <color indexed="9"/>
      </left>
      <right style="thin">
        <color indexed="9"/>
      </right>
      <top style="thin">
        <color indexed="9"/>
      </top>
      <bottom style="thin">
        <color indexed="64"/>
      </bottom>
      <diagonal/>
    </border>
    <border>
      <left style="thin">
        <color indexed="9"/>
      </left>
      <right style="thin">
        <color indexed="9"/>
      </right>
      <top style="hair">
        <color indexed="64"/>
      </top>
      <bottom/>
      <diagonal/>
    </border>
    <border>
      <left style="thin">
        <color indexed="9"/>
      </left>
      <right style="thin">
        <color indexed="9"/>
      </right>
      <top style="hair">
        <color indexed="64"/>
      </top>
      <bottom style="thin">
        <color indexed="9"/>
      </bottom>
      <diagonal/>
    </border>
    <border>
      <left style="thin">
        <color indexed="9"/>
      </left>
      <right style="thin">
        <color indexed="9"/>
      </right>
      <top style="thin">
        <color indexed="64"/>
      </top>
      <bottom style="thin">
        <color indexed="64"/>
      </bottom>
      <diagonal/>
    </border>
    <border>
      <left style="thin">
        <color indexed="9"/>
      </left>
      <right style="thin">
        <color indexed="9"/>
      </right>
      <top style="thin">
        <color indexed="22"/>
      </top>
      <bottom style="thin">
        <color indexed="9"/>
      </bottom>
      <diagonal/>
    </border>
    <border>
      <left style="thin">
        <color indexed="9"/>
      </left>
      <right style="thin">
        <color indexed="9"/>
      </right>
      <top style="thin">
        <color indexed="64"/>
      </top>
      <bottom style="thin">
        <color indexed="9"/>
      </bottom>
      <diagonal/>
    </border>
    <border>
      <left style="thin">
        <color indexed="9"/>
      </left>
      <right style="thin">
        <color indexed="9"/>
      </right>
      <top style="thin">
        <color indexed="9"/>
      </top>
      <bottom style="hair">
        <color indexed="22"/>
      </bottom>
      <diagonal/>
    </border>
    <border>
      <left style="thin">
        <color indexed="9"/>
      </left>
      <right style="thin">
        <color indexed="9"/>
      </right>
      <top style="hair">
        <color indexed="22"/>
      </top>
      <bottom style="thin">
        <color indexed="9"/>
      </bottom>
      <diagonal/>
    </border>
    <border>
      <left style="thin">
        <color indexed="9"/>
      </left>
      <right/>
      <top style="thin">
        <color indexed="9"/>
      </top>
      <bottom style="thin">
        <color indexed="9"/>
      </bottom>
      <diagonal/>
    </border>
    <border>
      <left style="thin">
        <color indexed="9"/>
      </left>
      <right/>
      <top/>
      <bottom style="thin">
        <color indexed="9"/>
      </bottom>
      <diagonal/>
    </border>
    <border>
      <left style="thin">
        <color indexed="9"/>
      </left>
      <right/>
      <top style="thin">
        <color indexed="9"/>
      </top>
      <bottom style="thin">
        <color indexed="64"/>
      </bottom>
      <diagonal/>
    </border>
    <border>
      <left style="thin">
        <color indexed="9"/>
      </left>
      <right/>
      <top style="thin">
        <color indexed="64"/>
      </top>
      <bottom style="hair">
        <color indexed="22"/>
      </bottom>
      <diagonal/>
    </border>
    <border>
      <left style="thin">
        <color indexed="9"/>
      </left>
      <right/>
      <top style="hair">
        <color indexed="22"/>
      </top>
      <bottom style="hair">
        <color indexed="22"/>
      </bottom>
      <diagonal/>
    </border>
    <border>
      <left style="thin">
        <color indexed="9"/>
      </left>
      <right/>
      <top/>
      <bottom style="thin">
        <color indexed="64"/>
      </bottom>
      <diagonal/>
    </border>
    <border>
      <left style="thin">
        <color indexed="9"/>
      </left>
      <right/>
      <top style="hair">
        <color indexed="22"/>
      </top>
      <bottom style="thin">
        <color indexed="22"/>
      </bottom>
      <diagonal/>
    </border>
    <border>
      <left style="thin">
        <color indexed="9"/>
      </left>
      <right/>
      <top style="thin">
        <color indexed="22"/>
      </top>
      <bottom style="thin">
        <color indexed="9"/>
      </bottom>
      <diagonal/>
    </border>
    <border>
      <left style="thin">
        <color indexed="9"/>
      </left>
      <right/>
      <top style="hair">
        <color indexed="64"/>
      </top>
      <bottom style="thin">
        <color indexed="9"/>
      </bottom>
      <diagonal/>
    </border>
    <border>
      <left style="thin">
        <color indexed="9"/>
      </left>
      <right/>
      <top style="thin">
        <color indexed="9"/>
      </top>
      <bottom style="hair">
        <color indexed="22"/>
      </bottom>
      <diagonal/>
    </border>
    <border>
      <left style="thin">
        <color indexed="9"/>
      </left>
      <right style="thin">
        <color indexed="9"/>
      </right>
      <top style="hair">
        <color indexed="22"/>
      </top>
      <bottom style="thin">
        <color indexed="64"/>
      </bottom>
      <diagonal/>
    </border>
    <border>
      <left style="thin">
        <color indexed="9"/>
      </left>
      <right style="thin">
        <color indexed="9"/>
      </right>
      <top style="thin">
        <color indexed="22"/>
      </top>
      <bottom style="thin">
        <color indexed="22"/>
      </bottom>
      <diagonal/>
    </border>
    <border>
      <left style="thin">
        <color indexed="9"/>
      </left>
      <right style="thin">
        <color indexed="9"/>
      </right>
      <top/>
      <bottom style="thin">
        <color indexed="22"/>
      </bottom>
      <diagonal/>
    </border>
    <border>
      <left style="thin">
        <color indexed="9"/>
      </left>
      <right/>
      <top/>
      <bottom style="hair">
        <color indexed="22"/>
      </bottom>
      <diagonal/>
    </border>
    <border>
      <left style="thin">
        <color indexed="9"/>
      </left>
      <right/>
      <top/>
      <bottom/>
      <diagonal/>
    </border>
    <border>
      <left/>
      <right/>
      <top style="thin">
        <color indexed="9"/>
      </top>
      <bottom style="thin">
        <color indexed="9"/>
      </bottom>
      <diagonal/>
    </border>
    <border>
      <left style="thin">
        <color indexed="64"/>
      </left>
      <right style="thin">
        <color indexed="9"/>
      </right>
      <top style="thin">
        <color indexed="9"/>
      </top>
      <bottom style="thin">
        <color indexed="64"/>
      </bottom>
      <diagonal/>
    </border>
    <border>
      <left/>
      <right style="thin">
        <color indexed="9"/>
      </right>
      <top/>
      <bottom style="medium">
        <color indexed="9"/>
      </bottom>
      <diagonal/>
    </border>
    <border>
      <left style="thin">
        <color indexed="9"/>
      </left>
      <right style="thin">
        <color indexed="9"/>
      </right>
      <top style="thin">
        <color indexed="64"/>
      </top>
      <bottom style="thin">
        <color indexed="22"/>
      </bottom>
      <diagonal/>
    </border>
    <border>
      <left style="thin">
        <color indexed="64"/>
      </left>
      <right style="thin">
        <color indexed="9"/>
      </right>
      <top style="thin">
        <color indexed="64"/>
      </top>
      <bottom style="thin">
        <color indexed="22"/>
      </bottom>
      <diagonal/>
    </border>
    <border>
      <left style="thin">
        <color indexed="64"/>
      </left>
      <right style="thin">
        <color indexed="9"/>
      </right>
      <top style="thin">
        <color indexed="22"/>
      </top>
      <bottom style="thin">
        <color indexed="22"/>
      </bottom>
      <diagonal/>
    </border>
    <border>
      <left/>
      <right style="thin">
        <color indexed="9"/>
      </right>
      <top/>
      <bottom style="thin">
        <color indexed="9"/>
      </bottom>
      <diagonal/>
    </border>
    <border>
      <left/>
      <right style="thin">
        <color indexed="9"/>
      </right>
      <top style="thin">
        <color indexed="9"/>
      </top>
      <bottom/>
      <diagonal/>
    </border>
    <border>
      <left style="thin">
        <color indexed="22"/>
      </left>
      <right/>
      <top style="thin">
        <color indexed="9"/>
      </top>
      <bottom style="thin">
        <color indexed="64"/>
      </bottom>
      <diagonal/>
    </border>
    <border>
      <left style="thin">
        <color indexed="64"/>
      </left>
      <right style="thin">
        <color indexed="9"/>
      </right>
      <top style="thin">
        <color indexed="64"/>
      </top>
      <bottom style="medium">
        <color indexed="9"/>
      </bottom>
      <diagonal/>
    </border>
    <border>
      <left style="thin">
        <color indexed="9"/>
      </left>
      <right/>
      <top style="thin">
        <color indexed="64"/>
      </top>
      <bottom style="thin">
        <color indexed="64"/>
      </bottom>
      <diagonal/>
    </border>
    <border>
      <left style="thin">
        <color indexed="9"/>
      </left>
      <right style="thin">
        <color indexed="9"/>
      </right>
      <top style="thin">
        <color indexed="22"/>
      </top>
      <bottom style="hair">
        <color indexed="22"/>
      </bottom>
      <diagonal/>
    </border>
    <border>
      <left style="thin">
        <color indexed="9"/>
      </left>
      <right/>
      <top style="thin">
        <color indexed="22"/>
      </top>
      <bottom style="hair">
        <color indexed="22"/>
      </bottom>
      <diagonal/>
    </border>
    <border>
      <left/>
      <right style="thin">
        <color indexed="9"/>
      </right>
      <top style="thin">
        <color indexed="9"/>
      </top>
      <bottom style="thin">
        <color indexed="64"/>
      </bottom>
      <diagonal/>
    </border>
    <border>
      <left style="thin">
        <color indexed="9"/>
      </left>
      <right/>
      <top style="hair">
        <color indexed="22"/>
      </top>
      <bottom style="thin">
        <color indexed="9"/>
      </bottom>
      <diagonal/>
    </border>
    <border>
      <left/>
      <right/>
      <top/>
      <bottom style="thin">
        <color indexed="64"/>
      </bottom>
      <diagonal/>
    </border>
    <border>
      <left style="thin">
        <color indexed="10"/>
      </left>
      <right style="thin">
        <color indexed="9"/>
      </right>
      <top style="thin">
        <color indexed="10"/>
      </top>
      <bottom style="thin">
        <color indexed="9"/>
      </bottom>
      <diagonal/>
    </border>
    <border>
      <left style="thin">
        <color indexed="9"/>
      </left>
      <right style="thin">
        <color indexed="9"/>
      </right>
      <top style="thin">
        <color indexed="10"/>
      </top>
      <bottom style="thin">
        <color indexed="9"/>
      </bottom>
      <diagonal/>
    </border>
    <border>
      <left style="thin">
        <color indexed="9"/>
      </left>
      <right style="thin">
        <color indexed="10"/>
      </right>
      <top style="thin">
        <color indexed="10"/>
      </top>
      <bottom style="thin">
        <color indexed="9"/>
      </bottom>
      <diagonal/>
    </border>
    <border>
      <left style="thin">
        <color indexed="10"/>
      </left>
      <right style="thin">
        <color indexed="9"/>
      </right>
      <top style="thin">
        <color indexed="9"/>
      </top>
      <bottom style="thin">
        <color indexed="9"/>
      </bottom>
      <diagonal/>
    </border>
    <border>
      <left style="thin">
        <color indexed="9"/>
      </left>
      <right style="thin">
        <color indexed="10"/>
      </right>
      <top style="thin">
        <color indexed="9"/>
      </top>
      <bottom style="thin">
        <color indexed="9"/>
      </bottom>
      <diagonal/>
    </border>
    <border>
      <left style="thin">
        <color indexed="9"/>
      </left>
      <right style="thin">
        <color indexed="9"/>
      </right>
      <top style="thin">
        <color indexed="9"/>
      </top>
      <bottom style="thin">
        <color indexed="22"/>
      </bottom>
      <diagonal/>
    </border>
    <border>
      <left style="thin">
        <color indexed="9"/>
      </left>
      <right/>
      <top style="thin">
        <color indexed="22"/>
      </top>
      <bottom/>
      <diagonal/>
    </border>
    <border>
      <left style="thin">
        <color indexed="9"/>
      </left>
      <right/>
      <top style="thin">
        <color indexed="22"/>
      </top>
      <bottom style="thin">
        <color indexed="22"/>
      </bottom>
      <diagonal/>
    </border>
    <border>
      <left/>
      <right style="thin">
        <color indexed="9"/>
      </right>
      <top/>
      <bottom/>
      <diagonal/>
    </border>
    <border>
      <left style="thin">
        <color indexed="9"/>
      </left>
      <right style="thin">
        <color indexed="9"/>
      </right>
      <top style="thin">
        <color indexed="9"/>
      </top>
      <bottom style="thin">
        <color indexed="55"/>
      </bottom>
      <diagonal/>
    </border>
    <border>
      <left style="thin">
        <color indexed="9"/>
      </left>
      <right style="thin">
        <color indexed="9"/>
      </right>
      <top style="thin">
        <color indexed="55"/>
      </top>
      <bottom style="thin">
        <color indexed="55"/>
      </bottom>
      <diagonal/>
    </border>
    <border>
      <left style="thin">
        <color indexed="9"/>
      </left>
      <right/>
      <top/>
      <bottom style="thin">
        <color indexed="22"/>
      </bottom>
      <diagonal/>
    </border>
    <border>
      <left style="thin">
        <color indexed="9"/>
      </left>
      <right style="thin">
        <color indexed="9"/>
      </right>
      <top style="hair">
        <color indexed="64"/>
      </top>
      <bottom style="hair">
        <color indexed="64"/>
      </bottom>
      <diagonal/>
    </border>
    <border>
      <left style="thin">
        <color indexed="9"/>
      </left>
      <right/>
      <top style="hair">
        <color indexed="64"/>
      </top>
      <bottom style="hair">
        <color indexed="64"/>
      </bottom>
      <diagonal/>
    </border>
    <border>
      <left style="thin">
        <color indexed="22"/>
      </left>
      <right/>
      <top style="thin">
        <color indexed="64"/>
      </top>
      <bottom style="thin">
        <color indexed="22"/>
      </bottom>
      <diagonal/>
    </border>
    <border>
      <left style="thin">
        <color indexed="22"/>
      </left>
      <right/>
      <top style="thin">
        <color indexed="22"/>
      </top>
      <bottom style="thin">
        <color indexed="22"/>
      </bottom>
      <diagonal/>
    </border>
    <border>
      <left style="thin">
        <color indexed="22"/>
      </left>
      <right/>
      <top style="thin">
        <color indexed="22"/>
      </top>
      <bottom style="thin">
        <color indexed="64"/>
      </bottom>
      <diagonal/>
    </border>
    <border>
      <left style="thin">
        <color indexed="22"/>
      </left>
      <right/>
      <top style="thin">
        <color indexed="64"/>
      </top>
      <bottom style="thin">
        <color indexed="9"/>
      </bottom>
      <diagonal/>
    </border>
    <border>
      <left style="thin">
        <color indexed="9"/>
      </left>
      <right/>
      <top style="thin">
        <color indexed="64"/>
      </top>
      <bottom style="thin">
        <color indexed="22"/>
      </bottom>
      <diagonal/>
    </border>
    <border>
      <left style="thin">
        <color indexed="9"/>
      </left>
      <right/>
      <top style="thin">
        <color indexed="64"/>
      </top>
      <bottom style="thin">
        <color indexed="9"/>
      </bottom>
      <diagonal/>
    </border>
    <border>
      <left style="thin">
        <color indexed="9"/>
      </left>
      <right/>
      <top style="hair">
        <color indexed="22"/>
      </top>
      <bottom/>
      <diagonal/>
    </border>
    <border>
      <left/>
      <right/>
      <top/>
      <bottom style="thin">
        <color indexed="22"/>
      </bottom>
      <diagonal/>
    </border>
    <border>
      <left/>
      <right/>
      <top style="thin">
        <color indexed="22"/>
      </top>
      <bottom/>
      <diagonal/>
    </border>
    <border>
      <left style="hair">
        <color indexed="9"/>
      </left>
      <right style="hair">
        <color indexed="9"/>
      </right>
      <top style="hair">
        <color indexed="9"/>
      </top>
      <bottom style="hair">
        <color indexed="9"/>
      </bottom>
      <diagonal/>
    </border>
    <border>
      <left style="thin">
        <color indexed="64"/>
      </left>
      <right style="thin">
        <color indexed="9"/>
      </right>
      <top style="thin">
        <color indexed="64"/>
      </top>
      <bottom style="thin">
        <color indexed="9"/>
      </bottom>
      <diagonal/>
    </border>
    <border>
      <left style="thin">
        <color indexed="10"/>
      </left>
      <right style="thin">
        <color indexed="9"/>
      </right>
      <top style="thin">
        <color indexed="9"/>
      </top>
      <bottom/>
      <diagonal/>
    </border>
    <border>
      <left style="thin">
        <color indexed="9"/>
      </left>
      <right style="thin">
        <color indexed="10"/>
      </right>
      <top style="thin">
        <color indexed="9"/>
      </top>
      <bottom/>
      <diagonal/>
    </border>
    <border>
      <left style="thin">
        <color indexed="10"/>
      </left>
      <right style="thin">
        <color indexed="9"/>
      </right>
      <top/>
      <bottom/>
      <diagonal/>
    </border>
    <border>
      <left/>
      <right style="thin">
        <color indexed="9"/>
      </right>
      <top/>
      <bottom style="thin">
        <color indexed="64"/>
      </bottom>
      <diagonal/>
    </border>
    <border>
      <left style="thin">
        <color indexed="9"/>
      </left>
      <right/>
      <top style="thin">
        <color indexed="22"/>
      </top>
      <bottom style="thin">
        <color indexed="64"/>
      </bottom>
      <diagonal/>
    </border>
    <border>
      <left style="thin">
        <color indexed="22"/>
      </left>
      <right style="thin">
        <color indexed="9"/>
      </right>
      <top style="thin">
        <color indexed="22"/>
      </top>
      <bottom style="thin">
        <color indexed="64"/>
      </bottom>
      <diagonal/>
    </border>
    <border>
      <left style="thin">
        <color indexed="22"/>
      </left>
      <right style="thin">
        <color indexed="9"/>
      </right>
      <top style="thin">
        <color indexed="64"/>
      </top>
      <bottom style="thin">
        <color indexed="9"/>
      </bottom>
      <diagonal/>
    </border>
    <border>
      <left/>
      <right style="thin">
        <color indexed="9"/>
      </right>
      <top/>
      <bottom style="thin">
        <color indexed="22"/>
      </bottom>
      <diagonal/>
    </border>
    <border>
      <left/>
      <right style="hair">
        <color indexed="9"/>
      </right>
      <top style="thin">
        <color indexed="9"/>
      </top>
      <bottom style="thin">
        <color indexed="64"/>
      </bottom>
      <diagonal/>
    </border>
    <border>
      <left style="thin">
        <color indexed="9"/>
      </left>
      <right style="hair">
        <color indexed="9"/>
      </right>
      <top style="thin">
        <color indexed="22"/>
      </top>
      <bottom style="thin">
        <color indexed="22"/>
      </bottom>
      <diagonal/>
    </border>
    <border>
      <left/>
      <right style="thin">
        <color indexed="9"/>
      </right>
      <top style="thin">
        <color indexed="22"/>
      </top>
      <bottom style="thin">
        <color indexed="22"/>
      </bottom>
      <diagonal/>
    </border>
    <border>
      <left style="thin">
        <color indexed="9"/>
      </left>
      <right style="hair">
        <color indexed="9"/>
      </right>
      <top style="thin">
        <color indexed="64"/>
      </top>
      <bottom style="thin">
        <color indexed="22"/>
      </bottom>
      <diagonal/>
    </border>
    <border>
      <left/>
      <right style="thin">
        <color indexed="9"/>
      </right>
      <top style="thin">
        <color indexed="64"/>
      </top>
      <bottom style="thin">
        <color indexed="22"/>
      </bottom>
      <diagonal/>
    </border>
    <border>
      <left style="thin">
        <color indexed="9"/>
      </left>
      <right style="thin">
        <color indexed="9"/>
      </right>
      <top style="thin">
        <color indexed="22"/>
      </top>
      <bottom style="thin">
        <color indexed="64"/>
      </bottom>
      <diagonal/>
    </border>
    <border>
      <left/>
      <right style="thin">
        <color indexed="9"/>
      </right>
      <top style="thin">
        <color indexed="22"/>
      </top>
      <bottom style="thin">
        <color indexed="64"/>
      </bottom>
      <diagonal/>
    </border>
    <border>
      <left/>
      <right/>
      <top style="thin">
        <color indexed="64"/>
      </top>
      <bottom style="thin">
        <color indexed="9"/>
      </bottom>
      <diagonal/>
    </border>
    <border>
      <left/>
      <right style="hair">
        <color indexed="9"/>
      </right>
      <top style="hair">
        <color indexed="9"/>
      </top>
      <bottom style="hair">
        <color indexed="9"/>
      </bottom>
      <diagonal/>
    </border>
    <border>
      <left style="thin">
        <color indexed="9"/>
      </left>
      <right style="thin">
        <color indexed="9"/>
      </right>
      <top style="thin">
        <color indexed="9"/>
      </top>
      <bottom style="thin">
        <color indexed="23"/>
      </bottom>
      <diagonal/>
    </border>
    <border>
      <left/>
      <right style="thin">
        <color indexed="9"/>
      </right>
      <top style="thin">
        <color indexed="9"/>
      </top>
      <bottom style="hair">
        <color indexed="22"/>
      </bottom>
      <diagonal/>
    </border>
    <border>
      <left style="thin">
        <color indexed="9"/>
      </left>
      <right/>
      <top style="thin">
        <color indexed="9"/>
      </top>
      <bottom style="thin">
        <color indexed="22"/>
      </bottom>
      <diagonal/>
    </border>
    <border>
      <left/>
      <right/>
      <top style="thin">
        <color indexed="9"/>
      </top>
      <bottom style="thin">
        <color indexed="22"/>
      </bottom>
      <diagonal/>
    </border>
    <border>
      <left/>
      <right style="thin">
        <color indexed="9"/>
      </right>
      <top style="thin">
        <color indexed="9"/>
      </top>
      <bottom style="thin">
        <color indexed="22"/>
      </bottom>
      <diagonal/>
    </border>
    <border>
      <left/>
      <right style="thin">
        <color indexed="9"/>
      </right>
      <top style="thin">
        <color indexed="22"/>
      </top>
      <bottom/>
      <diagonal/>
    </border>
    <border>
      <left/>
      <right/>
      <top style="thin">
        <color indexed="22"/>
      </top>
      <bottom style="thin">
        <color indexed="22"/>
      </bottom>
      <diagonal/>
    </border>
    <border>
      <left style="thin">
        <color indexed="9"/>
      </left>
      <right style="thin">
        <color indexed="9"/>
      </right>
      <top/>
      <bottom style="hair">
        <color indexed="9"/>
      </bottom>
      <diagonal/>
    </border>
    <border>
      <left/>
      <right style="thin">
        <color indexed="9"/>
      </right>
      <top style="thin">
        <color indexed="22"/>
      </top>
      <bottom style="thin">
        <color indexed="9"/>
      </bottom>
      <diagonal/>
    </border>
    <border>
      <left/>
      <right style="thin">
        <color indexed="9"/>
      </right>
      <top style="hair">
        <color indexed="22"/>
      </top>
      <bottom style="hair">
        <color indexed="22"/>
      </bottom>
      <diagonal/>
    </border>
    <border>
      <left/>
      <right style="thin">
        <color indexed="9"/>
      </right>
      <top style="thin">
        <color indexed="64"/>
      </top>
      <bottom style="hair">
        <color indexed="22"/>
      </bottom>
      <diagonal/>
    </border>
    <border>
      <left style="thin">
        <color indexed="64"/>
      </left>
      <right/>
      <top/>
      <bottom style="thin">
        <color indexed="9"/>
      </bottom>
      <diagonal/>
    </border>
    <border>
      <left/>
      <right/>
      <top style="thin">
        <color indexed="22"/>
      </top>
      <bottom style="thin">
        <color indexed="64"/>
      </bottom>
      <diagonal/>
    </border>
    <border>
      <left style="thin">
        <color indexed="64"/>
      </left>
      <right/>
      <top style="thin">
        <color indexed="9"/>
      </top>
      <bottom style="thin">
        <color indexed="64"/>
      </bottom>
      <diagonal/>
    </border>
    <border>
      <left style="thin">
        <color indexed="9"/>
      </left>
      <right/>
      <top style="hair">
        <color indexed="22"/>
      </top>
      <bottom style="thin">
        <color indexed="64"/>
      </bottom>
      <diagonal/>
    </border>
    <border>
      <left/>
      <right/>
      <top style="hair">
        <color indexed="22"/>
      </top>
      <bottom style="thin">
        <color indexed="64"/>
      </bottom>
      <diagonal/>
    </border>
    <border>
      <left/>
      <right style="thin">
        <color indexed="22"/>
      </right>
      <top style="hair">
        <color indexed="22"/>
      </top>
      <bottom style="thin">
        <color indexed="64"/>
      </bottom>
      <diagonal/>
    </border>
    <border>
      <left/>
      <right/>
      <top/>
      <bottom style="thin">
        <color indexed="9"/>
      </bottom>
      <diagonal/>
    </border>
    <border>
      <left style="thin">
        <color indexed="64"/>
      </left>
      <right/>
      <top style="thin">
        <color indexed="22"/>
      </top>
      <bottom style="thin">
        <color indexed="22"/>
      </bottom>
      <diagonal/>
    </border>
    <border>
      <left style="thin">
        <color indexed="64"/>
      </left>
      <right/>
      <top style="thin">
        <color indexed="22"/>
      </top>
      <bottom/>
      <diagonal/>
    </border>
    <border>
      <left/>
      <right/>
      <top style="thin">
        <color indexed="9"/>
      </top>
      <bottom style="thin">
        <color indexed="64"/>
      </bottom>
      <diagonal/>
    </border>
    <border>
      <left/>
      <right/>
      <top style="thin">
        <color indexed="64"/>
      </top>
      <bottom style="hair">
        <color indexed="22"/>
      </bottom>
      <diagonal/>
    </border>
    <border>
      <left/>
      <right style="thin">
        <color indexed="22"/>
      </right>
      <top style="thin">
        <color indexed="64"/>
      </top>
      <bottom style="hair">
        <color indexed="22"/>
      </bottom>
      <diagonal/>
    </border>
    <border>
      <left/>
      <right/>
      <top style="thin">
        <color indexed="64"/>
      </top>
      <bottom style="thin">
        <color indexed="22"/>
      </bottom>
      <diagonal/>
    </border>
    <border>
      <left/>
      <right/>
      <top style="hair">
        <color indexed="22"/>
      </top>
      <bottom style="hair">
        <color indexed="22"/>
      </bottom>
      <diagonal/>
    </border>
    <border>
      <left/>
      <right style="thin">
        <color indexed="22"/>
      </right>
      <top style="hair">
        <color indexed="22"/>
      </top>
      <bottom style="hair">
        <color indexed="22"/>
      </bottom>
      <diagonal/>
    </border>
    <border>
      <left/>
      <right style="thin">
        <color indexed="22"/>
      </right>
      <top style="thin">
        <color indexed="9"/>
      </top>
      <bottom style="thin">
        <color indexed="64"/>
      </bottom>
      <diagonal/>
    </border>
    <border>
      <left/>
      <right/>
      <top style="thin">
        <color indexed="9"/>
      </top>
      <bottom style="hair">
        <color indexed="22"/>
      </bottom>
      <diagonal/>
    </border>
  </borders>
  <cellStyleXfs count="5">
    <xf numFmtId="0" fontId="0" fillId="0" borderId="0"/>
    <xf numFmtId="167" fontId="1" fillId="0" borderId="0" applyFont="0" applyFill="0" applyBorder="0" applyAlignment="0" applyProtection="0"/>
    <xf numFmtId="166" fontId="1" fillId="0" borderId="0" applyFont="0" applyFill="0" applyBorder="0" applyAlignment="0" applyProtection="0"/>
    <xf numFmtId="0" fontId="4" fillId="0" borderId="0" applyNumberFormat="0" applyFill="0" applyBorder="0" applyAlignment="0" applyProtection="0">
      <alignment vertical="top"/>
      <protection locked="0"/>
    </xf>
    <xf numFmtId="9" fontId="1" fillId="0" borderId="0" applyFont="0" applyFill="0" applyBorder="0" applyAlignment="0" applyProtection="0"/>
  </cellStyleXfs>
  <cellXfs count="640">
    <xf numFmtId="0" fontId="0" fillId="0" borderId="0" xfId="0"/>
    <xf numFmtId="0" fontId="0" fillId="0" borderId="1" xfId="0" applyBorder="1"/>
    <xf numFmtId="0" fontId="5" fillId="0" borderId="1" xfId="0" applyFont="1" applyBorder="1" applyAlignment="1">
      <alignment horizontal="right"/>
    </xf>
    <xf numFmtId="0" fontId="0" fillId="2" borderId="1" xfId="0" applyFill="1" applyBorder="1"/>
    <xf numFmtId="0" fontId="5" fillId="2" borderId="1" xfId="0" applyFont="1" applyFill="1" applyBorder="1" applyAlignment="1">
      <alignment horizontal="right"/>
    </xf>
    <xf numFmtId="0" fontId="0" fillId="0" borderId="2" xfId="0" applyBorder="1"/>
    <xf numFmtId="0" fontId="5" fillId="0" borderId="1" xfId="0" applyFont="1" applyBorder="1" applyAlignment="1">
      <alignment horizontal="right" vertical="top"/>
    </xf>
    <xf numFmtId="0" fontId="7" fillId="0" borderId="1" xfId="0" applyFont="1" applyBorder="1" applyAlignment="1">
      <alignment horizontal="right"/>
    </xf>
    <xf numFmtId="0" fontId="0" fillId="0" borderId="1" xfId="0" applyFont="1" applyBorder="1" applyAlignment="1">
      <alignment horizontal="center"/>
    </xf>
    <xf numFmtId="0" fontId="0" fillId="0" borderId="3" xfId="0" applyBorder="1"/>
    <xf numFmtId="0" fontId="11" fillId="0" borderId="1" xfId="0" applyFont="1" applyBorder="1"/>
    <xf numFmtId="0" fontId="0" fillId="0" borderId="1" xfId="0" applyBorder="1" applyAlignment="1">
      <alignment horizontal="center"/>
    </xf>
    <xf numFmtId="0" fontId="6" fillId="0" borderId="4" xfId="0" applyFont="1" applyBorder="1" applyAlignment="1" applyProtection="1">
      <alignment wrapText="1"/>
    </xf>
    <xf numFmtId="0" fontId="0" fillId="0" borderId="5" xfId="0" applyBorder="1" applyAlignment="1" applyProtection="1"/>
    <xf numFmtId="0" fontId="0" fillId="0" borderId="1" xfId="0" applyBorder="1" applyAlignment="1" applyProtection="1"/>
    <xf numFmtId="0" fontId="9" fillId="0" borderId="1" xfId="0" applyFont="1" applyBorder="1"/>
    <xf numFmtId="0" fontId="4" fillId="2" borderId="1" xfId="3" applyFill="1" applyBorder="1" applyAlignment="1" applyProtection="1"/>
    <xf numFmtId="0" fontId="0" fillId="0" borderId="6" xfId="0" applyBorder="1"/>
    <xf numFmtId="0" fontId="8" fillId="0" borderId="6" xfId="0" applyFont="1" applyBorder="1"/>
    <xf numFmtId="17" fontId="12" fillId="0" borderId="7" xfId="0" applyNumberFormat="1" applyFont="1" applyBorder="1" applyAlignment="1"/>
    <xf numFmtId="0" fontId="0" fillId="0" borderId="8" xfId="0" applyBorder="1"/>
    <xf numFmtId="0" fontId="0" fillId="0" borderId="9" xfId="0" applyBorder="1"/>
    <xf numFmtId="169" fontId="0" fillId="0" borderId="8" xfId="4" applyNumberFormat="1" applyFont="1" applyBorder="1"/>
    <xf numFmtId="169" fontId="0" fillId="0" borderId="9" xfId="4" applyNumberFormat="1" applyFont="1" applyBorder="1"/>
    <xf numFmtId="0" fontId="0" fillId="0" borderId="10" xfId="0" applyBorder="1"/>
    <xf numFmtId="3" fontId="0" fillId="0" borderId="10" xfId="0" applyNumberFormat="1" applyBorder="1"/>
    <xf numFmtId="0" fontId="13" fillId="0" borderId="11" xfId="0" applyFont="1" applyBorder="1" applyAlignment="1">
      <alignment horizontal="right" vertical="top"/>
    </xf>
    <xf numFmtId="0" fontId="13" fillId="0" borderId="11" xfId="0" applyFont="1" applyBorder="1"/>
    <xf numFmtId="0" fontId="0" fillId="0" borderId="12" xfId="0" applyBorder="1"/>
    <xf numFmtId="0" fontId="0" fillId="0" borderId="13" xfId="0" applyBorder="1"/>
    <xf numFmtId="169" fontId="0" fillId="0" borderId="10" xfId="4" applyNumberFormat="1" applyFont="1" applyBorder="1"/>
    <xf numFmtId="169" fontId="13" fillId="0" borderId="11" xfId="4" applyNumberFormat="1" applyFont="1" applyBorder="1" applyAlignment="1">
      <alignment vertical="top"/>
    </xf>
    <xf numFmtId="3" fontId="0" fillId="0" borderId="13" xfId="0" applyNumberFormat="1" applyBorder="1"/>
    <xf numFmtId="0" fontId="0" fillId="0" borderId="1" xfId="0" applyFont="1" applyBorder="1" applyAlignment="1">
      <alignment wrapText="1"/>
    </xf>
    <xf numFmtId="0" fontId="0" fillId="0" borderId="14" xfId="0" applyBorder="1"/>
    <xf numFmtId="17" fontId="12" fillId="0" borderId="3" xfId="0" applyNumberFormat="1" applyFont="1" applyBorder="1" applyAlignment="1"/>
    <xf numFmtId="17" fontId="12" fillId="0" borderId="15" xfId="0" applyNumberFormat="1" applyFont="1" applyBorder="1" applyAlignment="1"/>
    <xf numFmtId="0" fontId="12" fillId="0" borderId="15" xfId="0" applyFont="1" applyBorder="1"/>
    <xf numFmtId="0" fontId="2" fillId="0" borderId="16" xfId="0" applyFont="1" applyBorder="1" applyAlignment="1">
      <alignment horizontal="right"/>
    </xf>
    <xf numFmtId="3" fontId="2" fillId="0" borderId="16" xfId="0" applyNumberFormat="1" applyFont="1" applyFill="1" applyBorder="1"/>
    <xf numFmtId="0" fontId="0" fillId="0" borderId="17" xfId="0" applyBorder="1"/>
    <xf numFmtId="17" fontId="12" fillId="0" borderId="18" xfId="0" applyNumberFormat="1" applyFont="1" applyBorder="1" applyAlignment="1"/>
    <xf numFmtId="0" fontId="13" fillId="0" borderId="19" xfId="0" applyFont="1" applyBorder="1" applyAlignment="1">
      <alignment horizontal="right" vertical="top"/>
    </xf>
    <xf numFmtId="0" fontId="13" fillId="0" borderId="19" xfId="0" applyFont="1" applyBorder="1"/>
    <xf numFmtId="3" fontId="13" fillId="0" borderId="19" xfId="0" applyNumberFormat="1" applyFont="1" applyBorder="1" applyAlignment="1">
      <alignment vertical="top"/>
    </xf>
    <xf numFmtId="0" fontId="2" fillId="0" borderId="14" xfId="0" applyFont="1" applyBorder="1" applyAlignment="1">
      <alignment horizontal="right"/>
    </xf>
    <xf numFmtId="3" fontId="2" fillId="0" borderId="17" xfId="0" applyNumberFormat="1" applyFont="1" applyFill="1" applyBorder="1"/>
    <xf numFmtId="3" fontId="2" fillId="0" borderId="1" xfId="0" applyNumberFormat="1" applyFont="1" applyFill="1" applyBorder="1"/>
    <xf numFmtId="0" fontId="2" fillId="0" borderId="20" xfId="0" applyFont="1" applyBorder="1" applyAlignment="1">
      <alignment horizontal="right"/>
    </xf>
    <xf numFmtId="169" fontId="0" fillId="0" borderId="1" xfId="4" applyNumberFormat="1" applyFont="1" applyBorder="1"/>
    <xf numFmtId="3" fontId="13" fillId="0" borderId="1" xfId="0" applyNumberFormat="1" applyFont="1" applyBorder="1" applyAlignment="1">
      <alignment vertical="top"/>
    </xf>
    <xf numFmtId="3" fontId="0" fillId="0" borderId="1" xfId="0" applyNumberFormat="1" applyBorder="1"/>
    <xf numFmtId="0" fontId="12" fillId="0" borderId="7" xfId="0" applyFont="1" applyBorder="1"/>
    <xf numFmtId="0" fontId="8" fillId="0" borderId="7" xfId="0" applyFont="1" applyBorder="1"/>
    <xf numFmtId="17" fontId="12" fillId="0" borderId="14" xfId="0" applyNumberFormat="1" applyFont="1" applyBorder="1" applyAlignment="1"/>
    <xf numFmtId="0" fontId="0" fillId="0" borderId="15" xfId="0" applyBorder="1"/>
    <xf numFmtId="0" fontId="19" fillId="0" borderId="1" xfId="0" applyNumberFormat="1" applyFont="1" applyBorder="1" applyAlignment="1"/>
    <xf numFmtId="0" fontId="0" fillId="0" borderId="0" xfId="0" applyBorder="1"/>
    <xf numFmtId="0" fontId="0" fillId="0" borderId="3" xfId="0" applyFont="1" applyBorder="1" applyAlignment="1">
      <alignment wrapText="1"/>
    </xf>
    <xf numFmtId="3" fontId="0" fillId="0" borderId="1" xfId="0" applyNumberFormat="1" applyFont="1" applyBorder="1" applyAlignment="1">
      <alignment horizontal="left"/>
    </xf>
    <xf numFmtId="3" fontId="0" fillId="0" borderId="1" xfId="0" applyNumberFormat="1" applyFont="1" applyBorder="1" applyAlignment="1">
      <alignment horizontal="center" wrapText="1"/>
    </xf>
    <xf numFmtId="0" fontId="0" fillId="0" borderId="21" xfId="0" applyBorder="1"/>
    <xf numFmtId="3" fontId="0" fillId="0" borderId="21" xfId="0" applyNumberFormat="1" applyBorder="1"/>
    <xf numFmtId="0" fontId="19" fillId="0" borderId="15" xfId="0" applyFont="1" applyBorder="1"/>
    <xf numFmtId="3" fontId="0" fillId="0" borderId="15" xfId="0" applyNumberFormat="1" applyBorder="1" applyAlignment="1">
      <alignment horizontal="right"/>
    </xf>
    <xf numFmtId="0" fontId="0" fillId="0" borderId="22" xfId="0" applyBorder="1"/>
    <xf numFmtId="3" fontId="0" fillId="0" borderId="14" xfId="0" applyNumberFormat="1" applyBorder="1"/>
    <xf numFmtId="0" fontId="0" fillId="0" borderId="20" xfId="0" applyBorder="1"/>
    <xf numFmtId="0" fontId="19" fillId="0" borderId="15" xfId="0" applyFont="1" applyBorder="1" applyAlignment="1">
      <alignment horizontal="left"/>
    </xf>
    <xf numFmtId="3" fontId="0" fillId="0" borderId="3" xfId="0" applyNumberFormat="1" applyFont="1" applyBorder="1" applyAlignment="1">
      <alignment horizontal="left"/>
    </xf>
    <xf numFmtId="3" fontId="0" fillId="0" borderId="3" xfId="0" applyNumberFormat="1" applyFont="1" applyBorder="1" applyAlignment="1">
      <alignment horizontal="center" wrapText="1"/>
    </xf>
    <xf numFmtId="0" fontId="0" fillId="0" borderId="4" xfId="0" applyBorder="1"/>
    <xf numFmtId="0" fontId="0" fillId="0" borderId="23" xfId="0" applyBorder="1"/>
    <xf numFmtId="0" fontId="0" fillId="0" borderId="23" xfId="0" applyFont="1" applyBorder="1" applyAlignment="1">
      <alignment horizontal="center"/>
    </xf>
    <xf numFmtId="0" fontId="0" fillId="0" borderId="24" xfId="0" applyBorder="1"/>
    <xf numFmtId="17" fontId="12" fillId="0" borderId="25" xfId="0" applyNumberFormat="1" applyFont="1" applyBorder="1" applyAlignment="1"/>
    <xf numFmtId="169" fontId="0" fillId="0" borderId="26" xfId="4" applyNumberFormat="1" applyFont="1" applyBorder="1"/>
    <xf numFmtId="169" fontId="0" fillId="0" borderId="27" xfId="4" applyNumberFormat="1" applyFont="1" applyBorder="1"/>
    <xf numFmtId="17" fontId="12" fillId="0" borderId="28" xfId="0" applyNumberFormat="1" applyFont="1" applyBorder="1" applyAlignment="1"/>
    <xf numFmtId="169" fontId="0" fillId="0" borderId="29" xfId="4" applyNumberFormat="1" applyFont="1" applyBorder="1"/>
    <xf numFmtId="3" fontId="13" fillId="0" borderId="30" xfId="0" applyNumberFormat="1" applyFont="1" applyBorder="1" applyAlignment="1">
      <alignment vertical="top"/>
    </xf>
    <xf numFmtId="3" fontId="2" fillId="0" borderId="31" xfId="0" applyNumberFormat="1" applyFont="1" applyFill="1" applyBorder="1"/>
    <xf numFmtId="3" fontId="2" fillId="0" borderId="23" xfId="0" applyNumberFormat="1" applyFont="1" applyFill="1" applyBorder="1"/>
    <xf numFmtId="0" fontId="19" fillId="0" borderId="23" xfId="0" applyNumberFormat="1" applyFont="1" applyBorder="1" applyAlignment="1"/>
    <xf numFmtId="3" fontId="0" fillId="0" borderId="23" xfId="0" applyNumberFormat="1" applyFont="1" applyBorder="1" applyAlignment="1">
      <alignment horizontal="center" wrapText="1"/>
    </xf>
    <xf numFmtId="3" fontId="0" fillId="0" borderId="25" xfId="0" applyNumberFormat="1" applyBorder="1" applyAlignment="1">
      <alignment horizontal="right"/>
    </xf>
    <xf numFmtId="3" fontId="0" fillId="0" borderId="32" xfId="0" applyNumberFormat="1" applyBorder="1"/>
    <xf numFmtId="3" fontId="0" fillId="0" borderId="24" xfId="0" applyNumberFormat="1" applyBorder="1"/>
    <xf numFmtId="3" fontId="0" fillId="0" borderId="23" xfId="0" applyNumberFormat="1" applyBorder="1"/>
    <xf numFmtId="3" fontId="0" fillId="0" borderId="4" xfId="0" applyNumberFormat="1" applyFont="1" applyBorder="1" applyAlignment="1">
      <alignment horizontal="center" wrapText="1"/>
    </xf>
    <xf numFmtId="3" fontId="13" fillId="0" borderId="23" xfId="0" applyNumberFormat="1" applyFont="1" applyBorder="1" applyAlignment="1">
      <alignment vertical="top"/>
    </xf>
    <xf numFmtId="3" fontId="13" fillId="0" borderId="14" xfId="0" applyNumberFormat="1" applyFont="1" applyBorder="1" applyAlignment="1">
      <alignment vertical="top"/>
    </xf>
    <xf numFmtId="0" fontId="13" fillId="0" borderId="14" xfId="0" applyFont="1" applyBorder="1" applyAlignment="1">
      <alignment horizontal="right" vertical="top"/>
    </xf>
    <xf numFmtId="0" fontId="13" fillId="0" borderId="14" xfId="0" applyFont="1" applyBorder="1"/>
    <xf numFmtId="0" fontId="0" fillId="0" borderId="33" xfId="0" applyBorder="1"/>
    <xf numFmtId="167" fontId="0" fillId="0" borderId="12" xfId="1" applyFont="1" applyBorder="1"/>
    <xf numFmtId="167" fontId="0" fillId="0" borderId="9" xfId="1" applyFont="1" applyBorder="1"/>
    <xf numFmtId="167" fontId="0" fillId="0" borderId="33" xfId="1" applyFont="1" applyBorder="1"/>
    <xf numFmtId="167" fontId="0" fillId="0" borderId="1" xfId="1" applyFont="1" applyBorder="1"/>
    <xf numFmtId="0" fontId="0" fillId="0" borderId="1" xfId="0" applyFont="1" applyBorder="1" applyAlignment="1">
      <alignment horizontal="left"/>
    </xf>
    <xf numFmtId="0" fontId="0" fillId="0" borderId="1" xfId="0" applyFont="1" applyBorder="1" applyAlignment="1">
      <alignment horizontal="center" wrapText="1"/>
    </xf>
    <xf numFmtId="0" fontId="6" fillId="0" borderId="1" xfId="0" applyFont="1" applyBorder="1"/>
    <xf numFmtId="0" fontId="0" fillId="0" borderId="2" xfId="0" applyBorder="1" applyAlignment="1"/>
    <xf numFmtId="0" fontId="5" fillId="2" borderId="14" xfId="0" applyFont="1" applyFill="1" applyBorder="1" applyAlignment="1">
      <alignment horizontal="right"/>
    </xf>
    <xf numFmtId="0" fontId="4" fillId="2" borderId="4" xfId="3" applyFill="1" applyBorder="1" applyAlignment="1" applyProtection="1"/>
    <xf numFmtId="0" fontId="4" fillId="2" borderId="5" xfId="3" applyFill="1" applyBorder="1" applyAlignment="1" applyProtection="1"/>
    <xf numFmtId="0" fontId="21" fillId="0" borderId="1" xfId="0" applyFont="1" applyBorder="1"/>
    <xf numFmtId="0" fontId="5" fillId="0" borderId="23" xfId="0" applyFont="1" applyBorder="1" applyAlignment="1">
      <alignment horizontal="right"/>
    </xf>
    <xf numFmtId="0" fontId="0" fillId="0" borderId="1" xfId="0" applyBorder="1" applyAlignment="1">
      <alignment horizontal="left"/>
    </xf>
    <xf numFmtId="0" fontId="2" fillId="0" borderId="1" xfId="0" applyFont="1" applyBorder="1"/>
    <xf numFmtId="0" fontId="0" fillId="0" borderId="34" xfId="0" applyBorder="1"/>
    <xf numFmtId="0" fontId="0" fillId="2" borderId="1" xfId="0" applyFill="1" applyBorder="1" applyAlignment="1"/>
    <xf numFmtId="0" fontId="0" fillId="0" borderId="35" xfId="0" applyBorder="1"/>
    <xf numFmtId="0" fontId="5" fillId="0" borderId="24" xfId="0" applyFont="1" applyBorder="1" applyAlignment="1">
      <alignment horizontal="right"/>
    </xf>
    <xf numFmtId="0" fontId="5" fillId="0" borderId="3" xfId="0" applyFont="1" applyBorder="1" applyAlignment="1">
      <alignment horizontal="right"/>
    </xf>
    <xf numFmtId="0" fontId="5" fillId="0" borderId="14" xfId="0" applyFont="1" applyBorder="1" applyAlignment="1">
      <alignment horizontal="right"/>
    </xf>
    <xf numFmtId="171" fontId="0" fillId="0" borderId="1" xfId="2" applyNumberFormat="1" applyFont="1" applyBorder="1"/>
    <xf numFmtId="0" fontId="0" fillId="2" borderId="23" xfId="0" applyFill="1" applyBorder="1"/>
    <xf numFmtId="0" fontId="21" fillId="0" borderId="1" xfId="0" applyFont="1" applyBorder="1" applyAlignment="1">
      <alignment vertical="top"/>
    </xf>
    <xf numFmtId="0" fontId="4" fillId="2" borderId="2" xfId="3" applyFill="1" applyBorder="1" applyAlignment="1" applyProtection="1"/>
    <xf numFmtId="0" fontId="0" fillId="0" borderId="1" xfId="0" applyBorder="1" applyAlignment="1"/>
    <xf numFmtId="0" fontId="0" fillId="0" borderId="14" xfId="0" applyFont="1" applyBorder="1" applyAlignment="1">
      <alignment wrapText="1"/>
    </xf>
    <xf numFmtId="0" fontId="0" fillId="0" borderId="12" xfId="0" applyFont="1" applyBorder="1" applyAlignment="1">
      <alignment horizontal="left"/>
    </xf>
    <xf numFmtId="0" fontId="0" fillId="0" borderId="12" xfId="0" applyFont="1" applyBorder="1" applyAlignment="1">
      <alignment horizontal="center" wrapText="1"/>
    </xf>
    <xf numFmtId="0" fontId="0" fillId="0" borderId="36" xfId="0" applyFont="1" applyBorder="1" applyAlignment="1">
      <alignment horizontal="center" wrapText="1"/>
    </xf>
    <xf numFmtId="0" fontId="3" fillId="0" borderId="1" xfId="0" applyFont="1" applyBorder="1"/>
    <xf numFmtId="3" fontId="2" fillId="0" borderId="6" xfId="0" applyNumberFormat="1" applyFont="1" applyFill="1" applyBorder="1"/>
    <xf numFmtId="3" fontId="2" fillId="0" borderId="37" xfId="0" applyNumberFormat="1" applyFont="1" applyFill="1" applyBorder="1"/>
    <xf numFmtId="3" fontId="0" fillId="0" borderId="3" xfId="0" applyNumberFormat="1" applyBorder="1"/>
    <xf numFmtId="3" fontId="0" fillId="0" borderId="4" xfId="0" applyNumberFormat="1" applyBorder="1"/>
    <xf numFmtId="0" fontId="0" fillId="0" borderId="23" xfId="0" applyBorder="1" applyAlignment="1">
      <alignment horizontal="center" wrapText="1"/>
    </xf>
    <xf numFmtId="0" fontId="0" fillId="0" borderId="23" xfId="0" applyFont="1" applyBorder="1" applyAlignment="1">
      <alignment horizontal="center" wrapText="1"/>
    </xf>
    <xf numFmtId="0" fontId="0" fillId="0" borderId="24" xfId="0" applyBorder="1" applyAlignment="1">
      <alignment horizontal="left"/>
    </xf>
    <xf numFmtId="0" fontId="0" fillId="0" borderId="23" xfId="0" applyBorder="1" applyAlignment="1">
      <alignment horizontal="center"/>
    </xf>
    <xf numFmtId="0" fontId="14" fillId="0" borderId="3" xfId="0" applyFont="1" applyBorder="1" applyAlignment="1">
      <alignment horizontal="left"/>
    </xf>
    <xf numFmtId="0" fontId="24" fillId="0" borderId="3" xfId="0" applyFont="1" applyBorder="1" applyAlignment="1">
      <alignment horizontal="left"/>
    </xf>
    <xf numFmtId="0" fontId="0" fillId="0" borderId="3" xfId="0" applyBorder="1" applyAlignment="1">
      <alignment horizontal="center" wrapText="1"/>
    </xf>
    <xf numFmtId="0" fontId="0" fillId="0" borderId="4" xfId="0" applyBorder="1" applyAlignment="1">
      <alignment horizontal="center" wrapText="1"/>
    </xf>
    <xf numFmtId="0" fontId="19" fillId="0" borderId="1" xfId="0" applyFont="1" applyBorder="1"/>
    <xf numFmtId="0" fontId="7" fillId="0" borderId="1" xfId="0" applyFont="1" applyBorder="1" applyAlignment="1"/>
    <xf numFmtId="0" fontId="18" fillId="0" borderId="1" xfId="0" applyFont="1" applyBorder="1"/>
    <xf numFmtId="0" fontId="18" fillId="0" borderId="1" xfId="0" applyFont="1" applyBorder="1" applyAlignment="1">
      <alignment horizontal="left" indent="2"/>
    </xf>
    <xf numFmtId="0" fontId="7" fillId="0" borderId="1" xfId="0" applyFont="1" applyBorder="1"/>
    <xf numFmtId="0" fontId="7" fillId="0" borderId="1" xfId="0" applyFont="1" applyBorder="1" applyAlignment="1" applyProtection="1">
      <alignment wrapText="1"/>
    </xf>
    <xf numFmtId="0" fontId="7" fillId="0" borderId="1" xfId="0" applyFont="1" applyBorder="1" applyAlignment="1" applyProtection="1"/>
    <xf numFmtId="0" fontId="7" fillId="0" borderId="1" xfId="0" applyFont="1" applyBorder="1" applyAlignment="1">
      <alignment vertical="top" wrapText="1"/>
    </xf>
    <xf numFmtId="0" fontId="25" fillId="0" borderId="1" xfId="3" applyFont="1" applyBorder="1" applyAlignment="1" applyProtection="1">
      <alignment vertical="top" wrapText="1"/>
    </xf>
    <xf numFmtId="0" fontId="28" fillId="0" borderId="1" xfId="0" applyFont="1" applyBorder="1" applyAlignment="1"/>
    <xf numFmtId="0" fontId="28" fillId="0" borderId="1" xfId="0" applyFont="1" applyBorder="1"/>
    <xf numFmtId="0" fontId="26" fillId="0" borderId="1" xfId="0" applyFont="1" applyBorder="1" applyAlignment="1">
      <alignment horizontal="right"/>
    </xf>
    <xf numFmtId="0" fontId="30" fillId="0" borderId="1" xfId="3" applyFont="1" applyBorder="1" applyAlignment="1" applyProtection="1"/>
    <xf numFmtId="0" fontId="19" fillId="0" borderId="1" xfId="0" applyFont="1" applyBorder="1" applyAlignment="1"/>
    <xf numFmtId="0" fontId="19" fillId="0" borderId="1" xfId="0" applyFont="1" applyBorder="1" applyAlignment="1">
      <alignment wrapText="1"/>
    </xf>
    <xf numFmtId="0" fontId="29" fillId="0" borderId="1" xfId="0" applyFont="1" applyBorder="1"/>
    <xf numFmtId="0" fontId="17" fillId="0" borderId="1" xfId="0" applyFont="1" applyBorder="1" applyAlignment="1"/>
    <xf numFmtId="0" fontId="6" fillId="0" borderId="1" xfId="0" applyFont="1" applyBorder="1" applyAlignment="1" applyProtection="1">
      <alignment wrapText="1"/>
    </xf>
    <xf numFmtId="0" fontId="16" fillId="0" borderId="1" xfId="0" applyFont="1" applyBorder="1"/>
    <xf numFmtId="0" fontId="0" fillId="0" borderId="1" xfId="0" applyBorder="1" applyAlignment="1">
      <alignment vertical="top" wrapText="1"/>
    </xf>
    <xf numFmtId="0" fontId="11" fillId="0" borderId="1" xfId="0" applyFont="1" applyBorder="1" applyAlignment="1">
      <alignment vertical="top" wrapText="1"/>
    </xf>
    <xf numFmtId="0" fontId="11" fillId="0" borderId="1" xfId="0" applyFont="1" applyBorder="1" applyAlignment="1">
      <alignment horizontal="left" indent="1"/>
    </xf>
    <xf numFmtId="0" fontId="6" fillId="0" borderId="1" xfId="0" applyFont="1" applyBorder="1" applyAlignment="1">
      <alignment vertical="top" wrapText="1"/>
    </xf>
    <xf numFmtId="0" fontId="13" fillId="0" borderId="1" xfId="0" applyFont="1" applyBorder="1" applyAlignment="1">
      <alignment horizontal="right"/>
    </xf>
    <xf numFmtId="0" fontId="31" fillId="2" borderId="1" xfId="0" applyFont="1" applyFill="1" applyBorder="1" applyAlignment="1">
      <alignment horizontal="right"/>
    </xf>
    <xf numFmtId="172" fontId="0" fillId="0" borderId="0" xfId="0" applyNumberFormat="1"/>
    <xf numFmtId="0" fontId="33" fillId="0" borderId="15" xfId="0" applyFont="1" applyBorder="1" applyAlignment="1">
      <alignment horizontal="left"/>
    </xf>
    <xf numFmtId="0" fontId="0" fillId="0" borderId="38" xfId="0" applyBorder="1" applyAlignment="1"/>
    <xf numFmtId="14" fontId="0" fillId="0" borderId="0" xfId="0" applyNumberFormat="1"/>
    <xf numFmtId="0" fontId="32" fillId="0" borderId="0" xfId="0" applyFont="1" applyAlignment="1">
      <alignment horizontal="right"/>
    </xf>
    <xf numFmtId="0" fontId="22" fillId="0" borderId="15" xfId="0" applyFont="1" applyBorder="1" applyAlignment="1"/>
    <xf numFmtId="0" fontId="22" fillId="0" borderId="25" xfId="0" applyFont="1" applyBorder="1" applyAlignment="1"/>
    <xf numFmtId="0" fontId="22" fillId="0" borderId="39" xfId="0" applyFont="1" applyBorder="1" applyAlignment="1"/>
    <xf numFmtId="0" fontId="12" fillId="0" borderId="14" xfId="0" applyFont="1" applyBorder="1"/>
    <xf numFmtId="0" fontId="6" fillId="0" borderId="14" xfId="0" applyFont="1" applyBorder="1"/>
    <xf numFmtId="0" fontId="2" fillId="0" borderId="40" xfId="0" applyFont="1" applyBorder="1" applyAlignment="1">
      <alignment horizontal="left"/>
    </xf>
    <xf numFmtId="0" fontId="34" fillId="0" borderId="41" xfId="0" applyFont="1" applyBorder="1" applyAlignment="1"/>
    <xf numFmtId="0" fontId="0" fillId="0" borderId="41" xfId="0" applyBorder="1"/>
    <xf numFmtId="0" fontId="6" fillId="0" borderId="41" xfId="0" applyFont="1" applyBorder="1" applyAlignment="1"/>
    <xf numFmtId="0" fontId="34" fillId="0" borderId="34" xfId="0" applyFont="1" applyBorder="1" applyAlignment="1"/>
    <xf numFmtId="0" fontId="6" fillId="0" borderId="34" xfId="0" applyFont="1" applyBorder="1" applyAlignment="1"/>
    <xf numFmtId="0" fontId="34" fillId="2" borderId="34" xfId="0" applyFont="1" applyFill="1" applyBorder="1" applyAlignment="1">
      <alignment horizontal="left"/>
    </xf>
    <xf numFmtId="0" fontId="6" fillId="0" borderId="42" xfId="0" applyFont="1" applyBorder="1" applyAlignment="1"/>
    <xf numFmtId="0" fontId="6" fillId="0" borderId="43" xfId="0" applyFont="1" applyBorder="1" applyAlignment="1"/>
    <xf numFmtId="3" fontId="2" fillId="0" borderId="3" xfId="0" applyNumberFormat="1" applyFont="1" applyFill="1" applyBorder="1"/>
    <xf numFmtId="0" fontId="2" fillId="0" borderId="1" xfId="0" applyFont="1" applyBorder="1" applyAlignment="1">
      <alignment horizontal="right"/>
    </xf>
    <xf numFmtId="0" fontId="2" fillId="0" borderId="1" xfId="0" applyFont="1" applyBorder="1" applyAlignment="1">
      <alignment horizontal="left"/>
    </xf>
    <xf numFmtId="0" fontId="13" fillId="0" borderId="24" xfId="0" applyFont="1" applyBorder="1"/>
    <xf numFmtId="0" fontId="2" fillId="0" borderId="14" xfId="0" applyFont="1" applyBorder="1" applyAlignment="1">
      <alignment horizontal="left" vertical="top"/>
    </xf>
    <xf numFmtId="0" fontId="13" fillId="0" borderId="14" xfId="0" applyFont="1" applyBorder="1" applyAlignment="1">
      <alignment horizontal="left" vertical="top"/>
    </xf>
    <xf numFmtId="3" fontId="13" fillId="0" borderId="24" xfId="0" applyNumberFormat="1" applyFont="1" applyBorder="1" applyAlignment="1">
      <alignment vertical="top"/>
    </xf>
    <xf numFmtId="0" fontId="13" fillId="0" borderId="14" xfId="0" applyFont="1" applyBorder="1" applyAlignment="1">
      <alignment horizontal="right" vertical="center"/>
    </xf>
    <xf numFmtId="3" fontId="13" fillId="0" borderId="14" xfId="0" applyNumberFormat="1" applyFont="1" applyBorder="1" applyAlignment="1"/>
    <xf numFmtId="0" fontId="13" fillId="0" borderId="14" xfId="0" applyFont="1" applyBorder="1" applyAlignment="1">
      <alignment horizontal="right"/>
    </xf>
    <xf numFmtId="0" fontId="26" fillId="0" borderId="1" xfId="0" applyFont="1" applyBorder="1" applyAlignment="1">
      <alignment vertical="center" wrapText="1"/>
    </xf>
    <xf numFmtId="0" fontId="0" fillId="0" borderId="2" xfId="0" applyBorder="1" applyAlignment="1">
      <alignment horizontal="center"/>
    </xf>
    <xf numFmtId="0" fontId="0" fillId="0" borderId="44" xfId="0" applyBorder="1" applyAlignment="1">
      <alignment horizontal="center"/>
    </xf>
    <xf numFmtId="0" fontId="6" fillId="0" borderId="1" xfId="0" applyFont="1" applyBorder="1" applyAlignment="1" applyProtection="1">
      <alignment horizontal="left" vertical="center" wrapText="1"/>
    </xf>
    <xf numFmtId="0" fontId="21" fillId="0" borderId="2" xfId="0" applyFont="1" applyBorder="1" applyAlignment="1">
      <alignment horizontal="center" vertical="top"/>
    </xf>
    <xf numFmtId="169" fontId="0" fillId="0" borderId="37" xfId="4" applyNumberFormat="1" applyFont="1" applyBorder="1"/>
    <xf numFmtId="169" fontId="0" fillId="0" borderId="24" xfId="4" applyNumberFormat="1" applyFont="1" applyBorder="1"/>
    <xf numFmtId="0" fontId="0" fillId="0" borderId="37" xfId="0" applyFont="1" applyBorder="1" applyAlignment="1">
      <alignment horizontal="center" wrapText="1"/>
    </xf>
    <xf numFmtId="0" fontId="0" fillId="0" borderId="45" xfId="0" applyBorder="1" applyAlignment="1">
      <alignment horizontal="center"/>
    </xf>
    <xf numFmtId="0" fontId="0" fillId="0" borderId="14" xfId="0" applyBorder="1" applyAlignment="1">
      <alignment horizontal="center"/>
    </xf>
    <xf numFmtId="171" fontId="0" fillId="0" borderId="14" xfId="2" applyNumberFormat="1" applyFont="1" applyBorder="1"/>
    <xf numFmtId="171" fontId="0" fillId="0" borderId="24" xfId="2" applyNumberFormat="1" applyFont="1" applyBorder="1"/>
    <xf numFmtId="0" fontId="12" fillId="0" borderId="3" xfId="0" applyFont="1" applyBorder="1"/>
    <xf numFmtId="172" fontId="0" fillId="0" borderId="0" xfId="0" applyNumberFormat="1" applyFill="1" applyBorder="1"/>
    <xf numFmtId="174" fontId="0" fillId="0" borderId="0" xfId="0" applyNumberFormat="1"/>
    <xf numFmtId="174" fontId="0" fillId="0" borderId="1" xfId="0" applyNumberFormat="1" applyBorder="1"/>
    <xf numFmtId="0" fontId="5" fillId="0" borderId="46" xfId="0" applyFont="1" applyBorder="1" applyAlignment="1">
      <alignment horizontal="center"/>
    </xf>
    <xf numFmtId="2" fontId="14" fillId="0" borderId="6" xfId="0" applyNumberFormat="1" applyFont="1" applyBorder="1" applyAlignment="1"/>
    <xf numFmtId="168" fontId="14" fillId="0" borderId="1" xfId="0" applyNumberFormat="1" applyFont="1" applyBorder="1" applyAlignment="1"/>
    <xf numFmtId="0" fontId="14" fillId="0" borderId="15" xfId="0" applyFont="1" applyBorder="1"/>
    <xf numFmtId="0" fontId="14" fillId="0" borderId="17" xfId="0" applyFont="1" applyBorder="1" applyAlignment="1">
      <alignment horizontal="right"/>
    </xf>
    <xf numFmtId="0" fontId="14" fillId="0" borderId="20" xfId="0" applyFont="1" applyBorder="1" applyAlignment="1">
      <alignment horizontal="left"/>
    </xf>
    <xf numFmtId="0" fontId="14" fillId="0" borderId="20" xfId="0" applyFont="1" applyBorder="1" applyAlignment="1">
      <alignment horizontal="right"/>
    </xf>
    <xf numFmtId="0" fontId="22" fillId="0" borderId="1" xfId="0" applyFont="1" applyBorder="1" applyAlignment="1"/>
    <xf numFmtId="167" fontId="7" fillId="0" borderId="1" xfId="1" applyFont="1" applyBorder="1"/>
    <xf numFmtId="167" fontId="23" fillId="0" borderId="1" xfId="1" applyFont="1" applyBorder="1"/>
    <xf numFmtId="167" fontId="2" fillId="0" borderId="1" xfId="1" applyFont="1" applyBorder="1"/>
    <xf numFmtId="0" fontId="2" fillId="0" borderId="47" xfId="0" applyFont="1" applyBorder="1" applyAlignment="1">
      <alignment horizontal="left"/>
    </xf>
    <xf numFmtId="0" fontId="5" fillId="0" borderId="2" xfId="0" applyFont="1" applyBorder="1" applyAlignment="1"/>
    <xf numFmtId="167" fontId="0" fillId="0" borderId="2" xfId="1" applyFont="1" applyBorder="1" applyAlignment="1"/>
    <xf numFmtId="0" fontId="21" fillId="0" borderId="2" xfId="0" applyFont="1" applyBorder="1" applyAlignment="1">
      <alignment vertical="top"/>
    </xf>
    <xf numFmtId="0" fontId="0" fillId="0" borderId="11" xfId="0" applyBorder="1"/>
    <xf numFmtId="0" fontId="0" fillId="0" borderId="18" xfId="0" applyBorder="1"/>
    <xf numFmtId="169" fontId="0" fillId="0" borderId="14" xfId="4" applyNumberFormat="1" applyFont="1" applyBorder="1"/>
    <xf numFmtId="0" fontId="13" fillId="0" borderId="6" xfId="0" applyFont="1" applyBorder="1" applyAlignment="1">
      <alignment horizontal="right" vertical="top"/>
    </xf>
    <xf numFmtId="0" fontId="13" fillId="0" borderId="6" xfId="0" applyFont="1" applyBorder="1"/>
    <xf numFmtId="169" fontId="13" fillId="0" borderId="6" xfId="4" applyNumberFormat="1" applyFont="1" applyBorder="1" applyAlignment="1">
      <alignment vertical="top"/>
    </xf>
    <xf numFmtId="169" fontId="2" fillId="0" borderId="18" xfId="4" applyNumberFormat="1" applyFont="1" applyFill="1" applyBorder="1"/>
    <xf numFmtId="169" fontId="2" fillId="0" borderId="48" xfId="4" applyNumberFormat="1" applyFont="1" applyFill="1" applyBorder="1"/>
    <xf numFmtId="173" fontId="0" fillId="0" borderId="9" xfId="0" applyNumberFormat="1" applyBorder="1"/>
    <xf numFmtId="173" fontId="0" fillId="0" borderId="10" xfId="0" applyNumberFormat="1" applyBorder="1"/>
    <xf numFmtId="0" fontId="13" fillId="0" borderId="34" xfId="0" applyFont="1" applyBorder="1"/>
    <xf numFmtId="0" fontId="0" fillId="0" borderId="49" xfId="0" applyBorder="1"/>
    <xf numFmtId="169" fontId="0" fillId="0" borderId="49" xfId="4" applyNumberFormat="1" applyFont="1" applyBorder="1"/>
    <xf numFmtId="169" fontId="0" fillId="0" borderId="50" xfId="4" applyNumberFormat="1" applyFont="1" applyBorder="1"/>
    <xf numFmtId="169" fontId="0" fillId="0" borderId="6" xfId="4" applyNumberFormat="1" applyFont="1" applyBorder="1"/>
    <xf numFmtId="0" fontId="0" fillId="0" borderId="24" xfId="0" applyFont="1" applyBorder="1" applyAlignment="1">
      <alignment wrapText="1"/>
    </xf>
    <xf numFmtId="0" fontId="0" fillId="0" borderId="6" xfId="0" applyFont="1" applyBorder="1" applyAlignment="1">
      <alignment wrapText="1"/>
    </xf>
    <xf numFmtId="0" fontId="0" fillId="0" borderId="6" xfId="0" applyFont="1" applyBorder="1" applyAlignment="1">
      <alignment horizontal="left"/>
    </xf>
    <xf numFmtId="0" fontId="0" fillId="0" borderId="6" xfId="0" applyFont="1" applyBorder="1" applyAlignment="1">
      <alignment horizontal="center" wrapText="1"/>
    </xf>
    <xf numFmtId="0" fontId="0" fillId="0" borderId="14" xfId="0" applyFont="1" applyBorder="1" applyAlignment="1">
      <alignment horizontal="center" wrapText="1"/>
    </xf>
    <xf numFmtId="0" fontId="0" fillId="0" borderId="0" xfId="0" applyFill="1"/>
    <xf numFmtId="0" fontId="0" fillId="0" borderId="0" xfId="0" applyFill="1" applyBorder="1"/>
    <xf numFmtId="168" fontId="14" fillId="0" borderId="23" xfId="0" applyNumberFormat="1" applyFont="1" applyBorder="1" applyAlignment="1"/>
    <xf numFmtId="2" fontId="14" fillId="0" borderId="51" xfId="0" applyNumberFormat="1" applyFont="1" applyBorder="1" applyAlignment="1"/>
    <xf numFmtId="0" fontId="0" fillId="0" borderId="1" xfId="0" applyBorder="1" applyProtection="1">
      <protection locked="0"/>
    </xf>
    <xf numFmtId="9" fontId="0" fillId="0" borderId="1" xfId="4" applyFont="1" applyFill="1" applyBorder="1" applyAlignment="1" applyProtection="1">
      <alignment horizontal="left"/>
      <protection locked="0"/>
    </xf>
    <xf numFmtId="3" fontId="0" fillId="0" borderId="9" xfId="0" applyNumberFormat="1" applyBorder="1" applyProtection="1">
      <protection locked="0"/>
    </xf>
    <xf numFmtId="3" fontId="0" fillId="0" borderId="10" xfId="0" applyNumberFormat="1" applyBorder="1" applyProtection="1">
      <protection locked="0"/>
    </xf>
    <xf numFmtId="173" fontId="0" fillId="0" borderId="35" xfId="0" applyNumberFormat="1" applyBorder="1" applyProtection="1">
      <protection locked="0"/>
    </xf>
    <xf numFmtId="173" fontId="0" fillId="0" borderId="34" xfId="0" applyNumberFormat="1" applyBorder="1" applyProtection="1">
      <protection locked="0"/>
    </xf>
    <xf numFmtId="173" fontId="0" fillId="0" borderId="9" xfId="0" applyNumberFormat="1" applyBorder="1" applyProtection="1">
      <protection locked="0"/>
    </xf>
    <xf numFmtId="173" fontId="0" fillId="0" borderId="10" xfId="0" applyNumberFormat="1" applyBorder="1" applyProtection="1">
      <protection locked="0"/>
    </xf>
    <xf numFmtId="173" fontId="0" fillId="0" borderId="12" xfId="0" applyNumberFormat="1" applyBorder="1" applyProtection="1">
      <protection locked="0"/>
    </xf>
    <xf numFmtId="3" fontId="0" fillId="0" borderId="27" xfId="0" applyNumberFormat="1" applyBorder="1" applyProtection="1">
      <protection locked="0"/>
    </xf>
    <xf numFmtId="173" fontId="0" fillId="0" borderId="27" xfId="0" applyNumberFormat="1" applyBorder="1" applyProtection="1">
      <protection locked="0"/>
    </xf>
    <xf numFmtId="3" fontId="0" fillId="0" borderId="9" xfId="4" applyNumberFormat="1" applyFont="1" applyBorder="1" applyProtection="1">
      <protection locked="0"/>
    </xf>
    <xf numFmtId="3" fontId="0" fillId="0" borderId="10" xfId="4" applyNumberFormat="1" applyFont="1" applyBorder="1" applyProtection="1">
      <protection locked="0"/>
    </xf>
    <xf numFmtId="3" fontId="0" fillId="0" borderId="27" xfId="4" applyNumberFormat="1" applyFont="1" applyBorder="1" applyProtection="1">
      <protection locked="0"/>
    </xf>
    <xf numFmtId="3" fontId="0" fillId="0" borderId="29" xfId="0" applyNumberFormat="1" applyBorder="1" applyProtection="1">
      <protection locked="0"/>
    </xf>
    <xf numFmtId="3" fontId="0" fillId="0" borderId="21" xfId="0" applyNumberFormat="1" applyBorder="1" applyProtection="1">
      <protection locked="0"/>
    </xf>
    <xf numFmtId="3" fontId="0" fillId="0" borderId="32" xfId="0" applyNumberFormat="1" applyBorder="1" applyProtection="1">
      <protection locked="0"/>
    </xf>
    <xf numFmtId="3" fontId="0" fillId="0" borderId="22" xfId="0" applyNumberFormat="1" applyBorder="1" applyProtection="1">
      <protection locked="0"/>
    </xf>
    <xf numFmtId="3" fontId="0" fillId="0" borderId="52" xfId="0" applyNumberFormat="1" applyBorder="1" applyProtection="1">
      <protection locked="0"/>
    </xf>
    <xf numFmtId="0" fontId="0" fillId="0" borderId="9" xfId="0" applyBorder="1" applyProtection="1">
      <protection locked="0"/>
    </xf>
    <xf numFmtId="0" fontId="0" fillId="0" borderId="33" xfId="0" applyBorder="1" applyProtection="1">
      <protection locked="0"/>
    </xf>
    <xf numFmtId="3" fontId="13" fillId="0" borderId="19" xfId="0" applyNumberFormat="1" applyFont="1" applyBorder="1" applyAlignment="1" applyProtection="1">
      <alignment vertical="top"/>
      <protection locked="0"/>
    </xf>
    <xf numFmtId="0" fontId="13" fillId="0" borderId="24" xfId="0" applyFont="1" applyBorder="1" applyProtection="1">
      <protection locked="0"/>
    </xf>
    <xf numFmtId="0" fontId="13" fillId="0" borderId="19" xfId="0" applyFont="1" applyBorder="1" applyProtection="1">
      <protection locked="0"/>
    </xf>
    <xf numFmtId="0" fontId="0" fillId="0" borderId="35" xfId="0" applyBorder="1" applyProtection="1">
      <protection locked="0"/>
    </xf>
    <xf numFmtId="0" fontId="0" fillId="0" borderId="6" xfId="0" applyBorder="1" applyAlignment="1" applyProtection="1">
      <alignment horizontal="left"/>
      <protection locked="0"/>
    </xf>
    <xf numFmtId="0" fontId="0" fillId="0" borderId="23" xfId="0" applyBorder="1" applyAlignment="1" applyProtection="1">
      <protection locked="0"/>
    </xf>
    <xf numFmtId="0" fontId="0" fillId="0" borderId="0" xfId="0" applyProtection="1">
      <protection locked="0"/>
    </xf>
    <xf numFmtId="0" fontId="0" fillId="0" borderId="8" xfId="0" applyBorder="1" applyProtection="1">
      <protection locked="0"/>
    </xf>
    <xf numFmtId="0" fontId="7" fillId="0" borderId="14" xfId="0" applyFont="1" applyBorder="1"/>
    <xf numFmtId="0" fontId="7" fillId="0" borderId="21" xfId="0" applyFont="1" applyBorder="1"/>
    <xf numFmtId="0" fontId="3" fillId="0" borderId="1" xfId="0" applyFont="1" applyBorder="1" applyAlignment="1">
      <alignment vertical="center"/>
    </xf>
    <xf numFmtId="0" fontId="0" fillId="0" borderId="1" xfId="0" applyBorder="1" applyAlignment="1">
      <alignment vertical="center"/>
    </xf>
    <xf numFmtId="0" fontId="7" fillId="0" borderId="1" xfId="0" applyFont="1" applyBorder="1" applyAlignment="1">
      <alignment vertical="center"/>
    </xf>
    <xf numFmtId="0" fontId="27" fillId="0" borderId="1" xfId="0" applyFont="1" applyBorder="1" applyAlignment="1">
      <alignment vertical="center"/>
    </xf>
    <xf numFmtId="0" fontId="13" fillId="0" borderId="53" xfId="0" applyFont="1" applyBorder="1"/>
    <xf numFmtId="0" fontId="0" fillId="0" borderId="0" xfId="0" applyAlignment="1">
      <alignment horizontal="left"/>
    </xf>
    <xf numFmtId="0" fontId="0" fillId="0" borderId="1" xfId="0" applyBorder="1" applyAlignment="1" applyProtection="1">
      <alignment horizontal="left"/>
    </xf>
    <xf numFmtId="0" fontId="0" fillId="0" borderId="1" xfId="0" applyBorder="1" applyProtection="1"/>
    <xf numFmtId="0" fontId="13" fillId="0" borderId="0" xfId="0" applyFont="1" applyBorder="1"/>
    <xf numFmtId="0" fontId="32" fillId="0" borderId="54" xfId="0" applyFont="1" applyFill="1" applyBorder="1" applyAlignment="1">
      <alignment horizontal="right"/>
    </xf>
    <xf numFmtId="0" fontId="0" fillId="0" borderId="55" xfId="0" applyBorder="1"/>
    <xf numFmtId="0" fontId="0" fillId="0" borderId="56" xfId="0" applyBorder="1"/>
    <xf numFmtId="0" fontId="32" fillId="0" borderId="57" xfId="0" applyFont="1" applyBorder="1" applyAlignment="1">
      <alignment horizontal="right"/>
    </xf>
    <xf numFmtId="0" fontId="0" fillId="0" borderId="58" xfId="0" applyBorder="1"/>
    <xf numFmtId="0" fontId="0" fillId="0" borderId="1" xfId="0" applyNumberFormat="1" applyBorder="1"/>
    <xf numFmtId="17" fontId="12" fillId="0" borderId="18" xfId="0" applyNumberFormat="1" applyFont="1" applyBorder="1" applyAlignment="1">
      <alignment horizontal="right"/>
    </xf>
    <xf numFmtId="0" fontId="0" fillId="0" borderId="0" xfId="0" applyNumberFormat="1"/>
    <xf numFmtId="0" fontId="0" fillId="0" borderId="1" xfId="0" applyNumberFormat="1" applyBorder="1" applyAlignment="1">
      <alignment horizontal="right"/>
    </xf>
    <xf numFmtId="0" fontId="2" fillId="0" borderId="0" xfId="0" applyFont="1" applyAlignment="1">
      <alignment horizontal="right"/>
    </xf>
    <xf numFmtId="0" fontId="13" fillId="0" borderId="53" xfId="0" applyFont="1" applyBorder="1" applyAlignment="1">
      <alignment horizontal="right"/>
    </xf>
    <xf numFmtId="0" fontId="0" fillId="0" borderId="0" xfId="0" applyAlignment="1">
      <alignment horizontal="right"/>
    </xf>
    <xf numFmtId="0" fontId="0" fillId="0" borderId="2" xfId="0" applyBorder="1" applyAlignment="1">
      <alignment horizontal="right"/>
    </xf>
    <xf numFmtId="0" fontId="0" fillId="0" borderId="0" xfId="0" applyBorder="1" applyAlignment="1">
      <alignment horizontal="right"/>
    </xf>
    <xf numFmtId="0" fontId="12" fillId="0" borderId="2" xfId="0" applyFont="1" applyBorder="1" applyAlignment="1">
      <alignment horizontal="center" vertical="top"/>
    </xf>
    <xf numFmtId="0" fontId="3" fillId="0" borderId="2" xfId="0" applyFont="1" applyBorder="1" applyAlignment="1">
      <alignment horizontal="center" wrapText="1"/>
    </xf>
    <xf numFmtId="0" fontId="3" fillId="0" borderId="2" xfId="0" applyFont="1" applyBorder="1" applyAlignment="1">
      <alignment horizontal="left" wrapText="1"/>
    </xf>
    <xf numFmtId="175" fontId="1" fillId="2" borderId="52" xfId="0" applyNumberFormat="1" applyFont="1" applyFill="1" applyBorder="1" applyAlignment="1" applyProtection="1">
      <protection locked="0"/>
    </xf>
    <xf numFmtId="3" fontId="13" fillId="0" borderId="1" xfId="0" applyNumberFormat="1" applyFont="1" applyBorder="1" applyAlignment="1" applyProtection="1">
      <alignment horizontal="left"/>
      <protection locked="0"/>
    </xf>
    <xf numFmtId="3" fontId="13" fillId="0" borderId="14" xfId="0" applyNumberFormat="1" applyFont="1" applyBorder="1" applyAlignment="1" applyProtection="1">
      <alignment horizontal="left"/>
      <protection locked="0"/>
    </xf>
    <xf numFmtId="3" fontId="13" fillId="0" borderId="19" xfId="0" applyNumberFormat="1" applyFont="1" applyBorder="1" applyAlignment="1" applyProtection="1">
      <alignment horizontal="left"/>
      <protection locked="0"/>
    </xf>
    <xf numFmtId="0" fontId="26" fillId="0" borderId="1" xfId="0" applyFont="1" applyBorder="1"/>
    <xf numFmtId="173" fontId="0" fillId="0" borderId="11" xfId="0" applyNumberFormat="1" applyBorder="1" applyProtection="1">
      <protection locked="0"/>
    </xf>
    <xf numFmtId="0" fontId="11" fillId="0" borderId="1" xfId="0" applyFont="1" applyBorder="1" applyAlignment="1">
      <alignment wrapText="1"/>
    </xf>
    <xf numFmtId="0" fontId="0" fillId="0" borderId="1" xfId="0" applyFont="1" applyBorder="1"/>
    <xf numFmtId="0" fontId="28" fillId="0" borderId="0" xfId="0" applyFont="1"/>
    <xf numFmtId="0" fontId="0" fillId="0" borderId="14" xfId="0" applyBorder="1" applyAlignment="1">
      <alignment horizontal="left"/>
    </xf>
    <xf numFmtId="0" fontId="4" fillId="0" borderId="1" xfId="3" applyBorder="1" applyAlignment="1" applyProtection="1"/>
    <xf numFmtId="0" fontId="0" fillId="0" borderId="2" xfId="0" applyBorder="1" applyAlignment="1" applyProtection="1">
      <protection locked="0"/>
    </xf>
    <xf numFmtId="0" fontId="0" fillId="0" borderId="11" xfId="0" applyBorder="1" applyProtection="1">
      <protection locked="0"/>
    </xf>
    <xf numFmtId="0" fontId="0" fillId="0" borderId="9" xfId="0" applyBorder="1" applyAlignment="1">
      <alignment horizontal="left"/>
    </xf>
    <xf numFmtId="0" fontId="0" fillId="0" borderId="22" xfId="0" applyBorder="1" applyProtection="1">
      <protection locked="0"/>
    </xf>
    <xf numFmtId="0" fontId="0" fillId="0" borderId="59" xfId="0" applyBorder="1"/>
    <xf numFmtId="15" fontId="0" fillId="0" borderId="0" xfId="0" applyNumberFormat="1"/>
    <xf numFmtId="0" fontId="2" fillId="0" borderId="0" xfId="0" applyFont="1" applyFill="1" applyBorder="1"/>
    <xf numFmtId="3" fontId="3" fillId="0" borderId="60" xfId="0" applyNumberFormat="1" applyFont="1" applyBorder="1" applyAlignment="1">
      <alignment horizontal="left"/>
    </xf>
    <xf numFmtId="3" fontId="3" fillId="0" borderId="61" xfId="0" applyNumberFormat="1" applyFont="1" applyBorder="1" applyAlignment="1">
      <alignment horizontal="left"/>
    </xf>
    <xf numFmtId="0" fontId="2" fillId="0" borderId="0" xfId="0" applyFont="1"/>
    <xf numFmtId="0" fontId="0" fillId="0" borderId="37" xfId="0" applyBorder="1"/>
    <xf numFmtId="0" fontId="13" fillId="0" borderId="1" xfId="0" applyFont="1" applyBorder="1"/>
    <xf numFmtId="0" fontId="13" fillId="0" borderId="3" xfId="0" applyFont="1" applyBorder="1"/>
    <xf numFmtId="0" fontId="3" fillId="0" borderId="34" xfId="0" applyFont="1" applyBorder="1" applyAlignment="1" applyProtection="1">
      <alignment vertical="top" wrapText="1"/>
      <protection locked="0"/>
    </xf>
    <xf numFmtId="0" fontId="3" fillId="0" borderId="35" xfId="0" applyFont="1" applyBorder="1" applyAlignment="1" applyProtection="1">
      <alignment vertical="top" wrapText="1"/>
      <protection locked="0"/>
    </xf>
    <xf numFmtId="0" fontId="3" fillId="0" borderId="3" xfId="0" applyFont="1" applyBorder="1" applyAlignment="1" applyProtection="1">
      <alignment vertical="top" wrapText="1"/>
      <protection locked="0"/>
    </xf>
    <xf numFmtId="0" fontId="3" fillId="0" borderId="6" xfId="0" applyFont="1" applyBorder="1" applyAlignment="1" applyProtection="1">
      <alignment vertical="top" wrapText="1"/>
      <protection locked="0"/>
    </xf>
    <xf numFmtId="0" fontId="3" fillId="0" borderId="34" xfId="0" applyFont="1" applyBorder="1" applyAlignment="1" applyProtection="1">
      <alignment vertical="top"/>
      <protection locked="0"/>
    </xf>
    <xf numFmtId="0" fontId="3" fillId="0" borderId="1" xfId="0" applyFont="1" applyBorder="1" applyAlignment="1" applyProtection="1">
      <alignment vertical="top"/>
    </xf>
    <xf numFmtId="0" fontId="3" fillId="0" borderId="59" xfId="0" applyFont="1" applyBorder="1" applyAlignment="1" applyProtection="1">
      <alignment vertical="top"/>
      <protection locked="0"/>
    </xf>
    <xf numFmtId="0" fontId="3" fillId="0" borderId="14" xfId="0" applyFont="1" applyBorder="1" applyAlignment="1" applyProtection="1">
      <alignment vertical="top"/>
    </xf>
    <xf numFmtId="0" fontId="1" fillId="0" borderId="59" xfId="0" applyFont="1" applyBorder="1" applyAlignment="1" applyProtection="1">
      <alignment vertical="top" wrapText="1"/>
      <protection locked="0"/>
    </xf>
    <xf numFmtId="0" fontId="1" fillId="0" borderId="34" xfId="0" applyFont="1" applyBorder="1" applyAlignment="1" applyProtection="1">
      <alignment vertical="top" wrapText="1"/>
      <protection locked="0"/>
    </xf>
    <xf numFmtId="0" fontId="1" fillId="0" borderId="14" xfId="0" applyFont="1" applyBorder="1" applyAlignment="1" applyProtection="1">
      <alignment vertical="top" wrapText="1"/>
    </xf>
    <xf numFmtId="0" fontId="1" fillId="0" borderId="1" xfId="0" applyFont="1" applyBorder="1" applyAlignment="1" applyProtection="1">
      <alignment vertical="top" wrapText="1"/>
    </xf>
    <xf numFmtId="3" fontId="2" fillId="0" borderId="23" xfId="0" applyNumberFormat="1" applyFont="1" applyFill="1" applyBorder="1" applyProtection="1"/>
    <xf numFmtId="0" fontId="0" fillId="0" borderId="4" xfId="0" applyBorder="1" applyAlignment="1" applyProtection="1">
      <alignment horizontal="center" wrapText="1"/>
    </xf>
    <xf numFmtId="0" fontId="0" fillId="0" borderId="37" xfId="0" applyFont="1" applyBorder="1" applyAlignment="1" applyProtection="1">
      <alignment horizontal="center" wrapText="1"/>
    </xf>
    <xf numFmtId="0" fontId="19" fillId="0" borderId="23" xfId="0" applyNumberFormat="1" applyFont="1" applyBorder="1" applyAlignment="1" applyProtection="1"/>
    <xf numFmtId="0" fontId="19" fillId="0" borderId="1" xfId="0" applyNumberFormat="1" applyFont="1" applyBorder="1" applyAlignment="1" applyProtection="1">
      <alignment horizontal="center"/>
    </xf>
    <xf numFmtId="3" fontId="3" fillId="0" borderId="1" xfId="4" applyNumberFormat="1" applyFont="1" applyBorder="1" applyProtection="1"/>
    <xf numFmtId="3" fontId="0" fillId="0" borderId="44" xfId="4" applyNumberFormat="1" applyFont="1" applyBorder="1" applyProtection="1"/>
    <xf numFmtId="3" fontId="0" fillId="0" borderId="2" xfId="2" applyNumberFormat="1" applyFont="1" applyBorder="1" applyProtection="1"/>
    <xf numFmtId="3" fontId="13" fillId="0" borderId="2" xfId="0" applyNumberFormat="1" applyFont="1" applyBorder="1" applyAlignment="1" applyProtection="1">
      <alignment vertical="top"/>
    </xf>
    <xf numFmtId="3" fontId="2" fillId="0" borderId="2" xfId="0" applyNumberFormat="1" applyFont="1" applyFill="1" applyBorder="1" applyProtection="1"/>
    <xf numFmtId="3" fontId="2" fillId="0" borderId="1" xfId="0" applyNumberFormat="1" applyFont="1" applyFill="1" applyBorder="1" applyProtection="1"/>
    <xf numFmtId="0" fontId="19" fillId="0" borderId="62" xfId="0" applyNumberFormat="1" applyFont="1" applyBorder="1" applyAlignment="1" applyProtection="1">
      <alignment horizontal="center"/>
    </xf>
    <xf numFmtId="17" fontId="12" fillId="0" borderId="2" xfId="0" applyNumberFormat="1" applyFont="1" applyBorder="1" applyAlignment="1" applyProtection="1"/>
    <xf numFmtId="0" fontId="0" fillId="0" borderId="23" xfId="0" applyBorder="1" applyProtection="1"/>
    <xf numFmtId="3" fontId="0" fillId="0" borderId="23" xfId="0" applyNumberFormat="1" applyFont="1" applyBorder="1" applyAlignment="1" applyProtection="1">
      <alignment horizontal="center" wrapText="1"/>
    </xf>
    <xf numFmtId="3" fontId="0" fillId="0" borderId="1" xfId="0" applyNumberFormat="1" applyBorder="1" applyAlignment="1" applyProtection="1">
      <alignment horizontal="right"/>
    </xf>
    <xf numFmtId="3" fontId="0" fillId="0" borderId="1" xfId="0" applyNumberFormat="1" applyBorder="1" applyProtection="1"/>
    <xf numFmtId="3" fontId="13" fillId="0" borderId="1" xfId="0" applyNumberFormat="1" applyFont="1" applyBorder="1" applyAlignment="1" applyProtection="1">
      <alignment vertical="top"/>
    </xf>
    <xf numFmtId="3" fontId="2" fillId="0" borderId="1" xfId="0" applyNumberFormat="1" applyFont="1" applyBorder="1" applyProtection="1"/>
    <xf numFmtId="0" fontId="1" fillId="0" borderId="63" xfId="0" applyFont="1" applyBorder="1" applyAlignment="1" applyProtection="1">
      <alignment vertical="top"/>
      <protection locked="0"/>
    </xf>
    <xf numFmtId="0" fontId="1" fillId="0" borderId="64" xfId="0" applyFont="1" applyBorder="1" applyAlignment="1" applyProtection="1">
      <alignment vertical="top"/>
      <protection locked="0"/>
    </xf>
    <xf numFmtId="0" fontId="0" fillId="0" borderId="64" xfId="0" applyBorder="1"/>
    <xf numFmtId="0" fontId="0" fillId="0" borderId="64" xfId="0" applyFont="1" applyBorder="1" applyAlignment="1">
      <alignment horizontal="left"/>
    </xf>
    <xf numFmtId="0" fontId="0" fillId="0" borderId="64" xfId="0" applyFont="1" applyBorder="1" applyAlignment="1">
      <alignment horizontal="center" wrapText="1"/>
    </xf>
    <xf numFmtId="0" fontId="1" fillId="0" borderId="1" xfId="0" applyFont="1" applyBorder="1" applyAlignment="1" applyProtection="1">
      <alignment vertical="top"/>
    </xf>
    <xf numFmtId="0" fontId="0" fillId="0" borderId="1" xfId="0" applyBorder="1" applyAlignment="1" applyProtection="1">
      <alignment horizontal="center" wrapText="1"/>
    </xf>
    <xf numFmtId="0" fontId="0" fillId="0" borderId="1" xfId="0" applyFont="1" applyBorder="1" applyAlignment="1" applyProtection="1">
      <alignment horizontal="center" wrapText="1"/>
    </xf>
    <xf numFmtId="164" fontId="0" fillId="0" borderId="8" xfId="2" applyNumberFormat="1" applyFont="1" applyBorder="1" applyProtection="1">
      <protection locked="0"/>
    </xf>
    <xf numFmtId="164" fontId="2" fillId="0" borderId="18" xfId="2" applyNumberFormat="1" applyFont="1" applyFill="1" applyBorder="1"/>
    <xf numFmtId="164" fontId="13" fillId="0" borderId="6" xfId="0" applyNumberFormat="1" applyFont="1" applyBorder="1" applyAlignment="1">
      <alignment vertical="top"/>
    </xf>
    <xf numFmtId="164" fontId="2" fillId="0" borderId="18" xfId="0" applyNumberFormat="1" applyFont="1" applyFill="1" applyBorder="1"/>
    <xf numFmtId="164" fontId="2" fillId="0" borderId="48" xfId="0" applyNumberFormat="1" applyFont="1" applyFill="1" applyBorder="1"/>
    <xf numFmtId="164" fontId="13" fillId="0" borderId="34" xfId="0" applyNumberFormat="1" applyFont="1" applyBorder="1" applyAlignment="1">
      <alignment vertical="top"/>
    </xf>
    <xf numFmtId="164" fontId="13" fillId="0" borderId="61" xfId="0" applyNumberFormat="1" applyFont="1" applyBorder="1" applyAlignment="1">
      <alignment vertical="top"/>
    </xf>
    <xf numFmtId="164" fontId="13" fillId="0" borderId="11" xfId="0" applyNumberFormat="1" applyFont="1" applyBorder="1" applyAlignment="1">
      <alignment vertical="top"/>
    </xf>
    <xf numFmtId="164" fontId="13" fillId="0" borderId="60" xfId="0" applyNumberFormat="1" applyFont="1" applyBorder="1" applyAlignment="1">
      <alignment vertical="top"/>
    </xf>
    <xf numFmtId="164" fontId="0" fillId="0" borderId="8" xfId="0" applyNumberFormat="1" applyBorder="1"/>
    <xf numFmtId="164" fontId="0" fillId="0" borderId="26" xfId="0" applyNumberFormat="1" applyBorder="1"/>
    <xf numFmtId="164" fontId="13" fillId="0" borderId="19" xfId="0" applyNumberFormat="1" applyFont="1" applyBorder="1" applyAlignment="1">
      <alignment vertical="top"/>
    </xf>
    <xf numFmtId="164" fontId="13" fillId="0" borderId="30" xfId="0" applyNumberFormat="1" applyFont="1" applyBorder="1" applyAlignment="1">
      <alignment vertical="top"/>
    </xf>
    <xf numFmtId="164" fontId="0" fillId="0" borderId="9" xfId="0" applyNumberFormat="1" applyBorder="1"/>
    <xf numFmtId="164" fontId="0" fillId="0" borderId="27" xfId="0" applyNumberFormat="1" applyBorder="1"/>
    <xf numFmtId="164" fontId="2" fillId="0" borderId="35" xfId="0" applyNumberFormat="1" applyFont="1" applyFill="1" applyBorder="1"/>
    <xf numFmtId="164" fontId="2" fillId="0" borderId="65" xfId="0" applyNumberFormat="1" applyFont="1" applyFill="1" applyBorder="1"/>
    <xf numFmtId="164" fontId="0" fillId="0" borderId="12" xfId="0" applyNumberFormat="1" applyBorder="1" applyProtection="1">
      <protection locked="0"/>
    </xf>
    <xf numFmtId="164" fontId="0" fillId="0" borderId="36" xfId="0" applyNumberFormat="1" applyBorder="1" applyProtection="1">
      <protection locked="0"/>
    </xf>
    <xf numFmtId="164" fontId="0" fillId="0" borderId="9" xfId="0" applyNumberFormat="1" applyBorder="1" applyProtection="1">
      <protection locked="0"/>
    </xf>
    <xf numFmtId="164" fontId="0" fillId="0" borderId="27" xfId="0" applyNumberFormat="1" applyBorder="1" applyProtection="1">
      <protection locked="0"/>
    </xf>
    <xf numFmtId="164" fontId="2" fillId="0" borderId="66" xfId="0" applyNumberFormat="1" applyFont="1" applyFill="1" applyBorder="1"/>
    <xf numFmtId="164" fontId="2" fillId="0" borderId="67" xfId="0" applyNumberFormat="1" applyFont="1" applyFill="1" applyBorder="1"/>
    <xf numFmtId="164" fontId="0" fillId="0" borderId="8" xfId="4" applyNumberFormat="1" applyFont="1" applyBorder="1" applyProtection="1">
      <protection locked="0"/>
    </xf>
    <xf numFmtId="164" fontId="0" fillId="0" borderId="26" xfId="4" applyNumberFormat="1" applyFont="1" applyBorder="1" applyProtection="1">
      <protection locked="0"/>
    </xf>
    <xf numFmtId="164" fontId="13" fillId="0" borderId="24" xfId="0" applyNumberFormat="1" applyFont="1" applyBorder="1" applyAlignment="1">
      <alignment vertical="top"/>
    </xf>
    <xf numFmtId="164" fontId="0" fillId="0" borderId="32" xfId="4" applyNumberFormat="1" applyFont="1" applyBorder="1" applyProtection="1">
      <protection locked="0"/>
    </xf>
    <xf numFmtId="164" fontId="0" fillId="0" borderId="21" xfId="0" applyNumberFormat="1" applyBorder="1" applyProtection="1">
      <protection locked="0"/>
    </xf>
    <xf numFmtId="164" fontId="0" fillId="0" borderId="32" xfId="0" applyNumberFormat="1" applyBorder="1" applyProtection="1">
      <protection locked="0"/>
    </xf>
    <xf numFmtId="164" fontId="0" fillId="0" borderId="21" xfId="0" applyNumberFormat="1" applyBorder="1"/>
    <xf numFmtId="164" fontId="0" fillId="0" borderId="32" xfId="0" applyNumberFormat="1" applyBorder="1"/>
    <xf numFmtId="164" fontId="2" fillId="0" borderId="18" xfId="0" applyNumberFormat="1" applyFont="1" applyBorder="1"/>
    <xf numFmtId="164" fontId="2" fillId="0" borderId="48" xfId="0" applyNumberFormat="1" applyFont="1" applyBorder="1"/>
    <xf numFmtId="165" fontId="0" fillId="0" borderId="12" xfId="0" applyNumberFormat="1" applyBorder="1" applyProtection="1">
      <protection locked="0"/>
    </xf>
    <xf numFmtId="165" fontId="0" fillId="0" borderId="36" xfId="0" applyNumberFormat="1" applyBorder="1" applyProtection="1">
      <protection locked="0"/>
    </xf>
    <xf numFmtId="165" fontId="13" fillId="0" borderId="19" xfId="0" applyNumberFormat="1" applyFont="1" applyBorder="1" applyAlignment="1">
      <alignment vertical="top"/>
    </xf>
    <xf numFmtId="165" fontId="13" fillId="0" borderId="30" xfId="0" applyNumberFormat="1" applyFont="1" applyBorder="1" applyAlignment="1">
      <alignment vertical="top"/>
    </xf>
    <xf numFmtId="165" fontId="0" fillId="0" borderId="21" xfId="0" applyNumberFormat="1" applyBorder="1" applyProtection="1">
      <protection locked="0"/>
    </xf>
    <xf numFmtId="165" fontId="0" fillId="0" borderId="32" xfId="0" applyNumberFormat="1" applyBorder="1" applyProtection="1">
      <protection locked="0"/>
    </xf>
    <xf numFmtId="165" fontId="13" fillId="0" borderId="19" xfId="0" applyNumberFormat="1" applyFont="1" applyBorder="1"/>
    <xf numFmtId="165" fontId="0" fillId="0" borderId="21" xfId="0" applyNumberFormat="1" applyBorder="1"/>
    <xf numFmtId="165" fontId="0" fillId="0" borderId="32" xfId="0" applyNumberFormat="1" applyBorder="1"/>
    <xf numFmtId="165" fontId="2" fillId="0" borderId="18" xfId="0" applyNumberFormat="1" applyFont="1" applyBorder="1"/>
    <xf numFmtId="165" fontId="2" fillId="0" borderId="48" xfId="0" applyNumberFormat="1" applyFont="1" applyBorder="1"/>
    <xf numFmtId="165" fontId="0" fillId="0" borderId="59" xfId="0" applyNumberFormat="1" applyBorder="1" applyProtection="1">
      <protection locked="0"/>
    </xf>
    <xf numFmtId="165" fontId="13" fillId="0" borderId="14" xfId="0" applyNumberFormat="1" applyFont="1" applyBorder="1" applyAlignment="1">
      <alignment vertical="top"/>
    </xf>
    <xf numFmtId="0" fontId="13" fillId="0" borderId="1" xfId="0" applyFont="1" applyBorder="1" applyAlignment="1" applyProtection="1"/>
    <xf numFmtId="0" fontId="13" fillId="0" borderId="1" xfId="0" applyFont="1" applyBorder="1" applyAlignment="1">
      <alignment horizontal="center"/>
    </xf>
    <xf numFmtId="0" fontId="13" fillId="0" borderId="1" xfId="0" applyFont="1" applyBorder="1" applyAlignment="1" applyProtection="1">
      <alignment horizontal="left"/>
    </xf>
    <xf numFmtId="165" fontId="0" fillId="0" borderId="68" xfId="1" applyNumberFormat="1" applyFont="1" applyBorder="1" applyAlignment="1" applyProtection="1">
      <protection locked="0"/>
    </xf>
    <xf numFmtId="165" fontId="0" fillId="0" borderId="69" xfId="1" applyNumberFormat="1" applyFont="1" applyBorder="1" applyAlignment="1" applyProtection="1">
      <protection locked="0"/>
    </xf>
    <xf numFmtId="165" fontId="0" fillId="0" borderId="70" xfId="1" applyNumberFormat="1" applyFont="1" applyBorder="1" applyAlignment="1" applyProtection="1">
      <protection locked="0"/>
    </xf>
    <xf numFmtId="165" fontId="0" fillId="0" borderId="71" xfId="1" applyNumberFormat="1" applyFont="1" applyBorder="1" applyAlignment="1"/>
    <xf numFmtId="165" fontId="7" fillId="0" borderId="72" xfId="1" applyNumberFormat="1" applyFont="1" applyBorder="1" applyProtection="1">
      <protection locked="0"/>
    </xf>
    <xf numFmtId="165" fontId="7" fillId="0" borderId="73" xfId="1" applyNumberFormat="1" applyFont="1" applyBorder="1" applyProtection="1"/>
    <xf numFmtId="165" fontId="7" fillId="0" borderId="41" xfId="1" applyNumberFormat="1" applyFont="1" applyBorder="1" applyProtection="1">
      <protection locked="0"/>
    </xf>
    <xf numFmtId="38" fontId="0" fillId="0" borderId="15" xfId="1" applyNumberFormat="1" applyFont="1" applyBorder="1" applyProtection="1"/>
    <xf numFmtId="38" fontId="7" fillId="0" borderId="14" xfId="1" applyNumberFormat="1" applyFont="1" applyBorder="1" applyProtection="1"/>
    <xf numFmtId="0" fontId="12" fillId="0" borderId="1" xfId="0" applyFont="1" applyBorder="1"/>
    <xf numFmtId="0" fontId="0" fillId="0" borderId="74" xfId="0" applyBorder="1" applyProtection="1">
      <protection locked="0"/>
    </xf>
    <xf numFmtId="3" fontId="0" fillId="0" borderId="61" xfId="4" applyNumberFormat="1" applyFont="1" applyBorder="1" applyProtection="1">
      <protection locked="0"/>
    </xf>
    <xf numFmtId="164" fontId="0" fillId="0" borderId="75" xfId="2" applyNumberFormat="1" applyFont="1" applyBorder="1" applyProtection="1">
      <protection locked="0"/>
    </xf>
    <xf numFmtId="3" fontId="0" fillId="0" borderId="76" xfId="2" applyNumberFormat="1" applyFont="1" applyBorder="1" applyProtection="1">
      <protection locked="0"/>
    </xf>
    <xf numFmtId="0" fontId="0" fillId="0" borderId="2" xfId="0" applyBorder="1" applyProtection="1"/>
    <xf numFmtId="3" fontId="3" fillId="0" borderId="2" xfId="4" applyNumberFormat="1" applyFont="1" applyBorder="1" applyProtection="1"/>
    <xf numFmtId="0" fontId="20" fillId="0" borderId="77" xfId="0" applyFont="1" applyBorder="1" applyAlignment="1">
      <alignment wrapText="1"/>
    </xf>
    <xf numFmtId="170" fontId="13" fillId="0" borderId="18" xfId="0" applyNumberFormat="1" applyFont="1" applyBorder="1" applyAlignment="1">
      <alignment horizontal="right" vertical="top"/>
    </xf>
    <xf numFmtId="164" fontId="13" fillId="0" borderId="18" xfId="0" applyNumberFormat="1" applyFont="1" applyBorder="1" applyAlignment="1">
      <alignment horizontal="right" vertical="top"/>
    </xf>
    <xf numFmtId="0" fontId="12" fillId="0" borderId="78" xfId="0" applyFont="1" applyBorder="1" applyAlignment="1">
      <alignment horizontal="left"/>
    </xf>
    <xf numFmtId="0" fontId="12" fillId="0" borderId="20" xfId="0" applyFont="1" applyBorder="1" applyAlignment="1">
      <alignment horizontal="left"/>
    </xf>
    <xf numFmtId="165" fontId="7" fillId="0" borderId="20" xfId="1" applyNumberFormat="1" applyFont="1" applyBorder="1" applyProtection="1"/>
    <xf numFmtId="0" fontId="37" fillId="0" borderId="0" xfId="0" applyNumberFormat="1" applyFont="1"/>
    <xf numFmtId="174" fontId="0" fillId="0" borderId="55" xfId="0" applyNumberFormat="1" applyBorder="1"/>
    <xf numFmtId="0" fontId="32" fillId="0" borderId="57" xfId="0" applyFont="1" applyFill="1" applyBorder="1" applyAlignment="1">
      <alignment horizontal="right"/>
    </xf>
    <xf numFmtId="49" fontId="0" fillId="0" borderId="1" xfId="0" applyNumberFormat="1" applyBorder="1"/>
    <xf numFmtId="0" fontId="0" fillId="0" borderId="1" xfId="0" applyFill="1" applyBorder="1"/>
    <xf numFmtId="0" fontId="32" fillId="0" borderId="79" xfId="0" applyFont="1" applyBorder="1" applyAlignment="1">
      <alignment horizontal="right"/>
    </xf>
    <xf numFmtId="174" fontId="0" fillId="0" borderId="3" xfId="0" applyNumberFormat="1" applyBorder="1"/>
    <xf numFmtId="0" fontId="0" fillId="0" borderId="3" xfId="0" applyNumberFormat="1" applyBorder="1"/>
    <xf numFmtId="0" fontId="0" fillId="0" borderId="80" xfId="0" applyBorder="1"/>
    <xf numFmtId="0" fontId="32" fillId="0" borderId="81" xfId="0" applyFont="1" applyFill="1" applyBorder="1" applyAlignment="1">
      <alignment horizontal="right"/>
    </xf>
    <xf numFmtId="0" fontId="0" fillId="0" borderId="6" xfId="0" applyFill="1" applyBorder="1"/>
    <xf numFmtId="17" fontId="0" fillId="0" borderId="0" xfId="0" applyNumberFormat="1"/>
    <xf numFmtId="3" fontId="3" fillId="0" borderId="34" xfId="0" applyNumberFormat="1" applyFont="1" applyBorder="1" applyAlignment="1">
      <alignment horizontal="left" vertical="top"/>
    </xf>
    <xf numFmtId="2" fontId="14" fillId="0" borderId="82" xfId="0" applyNumberFormat="1" applyFont="1" applyBorder="1" applyAlignment="1"/>
    <xf numFmtId="2" fontId="14" fillId="0" borderId="14" xfId="0" applyNumberFormat="1" applyFont="1" applyBorder="1" applyAlignment="1"/>
    <xf numFmtId="0" fontId="0" fillId="0" borderId="83" xfId="0" applyBorder="1" applyAlignment="1" applyProtection="1">
      <alignment horizontal="left"/>
      <protection locked="0"/>
    </xf>
    <xf numFmtId="0" fontId="0" fillId="0" borderId="84" xfId="0" applyBorder="1" applyAlignment="1" applyProtection="1">
      <alignment horizontal="left"/>
      <protection locked="0"/>
    </xf>
    <xf numFmtId="167" fontId="0" fillId="0" borderId="85" xfId="1" applyFont="1" applyBorder="1" applyAlignment="1">
      <alignment horizontal="left"/>
    </xf>
    <xf numFmtId="167" fontId="0" fillId="0" borderId="73" xfId="1" applyFont="1" applyBorder="1" applyAlignment="1">
      <alignment horizontal="left"/>
    </xf>
    <xf numFmtId="0" fontId="3" fillId="0" borderId="3" xfId="0" applyFont="1" applyBorder="1" applyAlignment="1" applyProtection="1">
      <alignment horizontal="left" vertical="top"/>
      <protection locked="0"/>
    </xf>
    <xf numFmtId="0" fontId="3" fillId="0" borderId="6" xfId="0" applyFont="1" applyBorder="1" applyAlignment="1" applyProtection="1">
      <alignment vertical="top"/>
      <protection locked="0"/>
    </xf>
    <xf numFmtId="0" fontId="3" fillId="0" borderId="35" xfId="0" applyFont="1" applyBorder="1" applyAlignment="1" applyProtection="1">
      <alignment vertical="top"/>
      <protection locked="0"/>
    </xf>
    <xf numFmtId="0" fontId="3" fillId="0" borderId="59" xfId="0" applyFont="1" applyBorder="1" applyAlignment="1" applyProtection="1">
      <alignment horizontal="left" vertical="top"/>
      <protection locked="0"/>
    </xf>
    <xf numFmtId="0" fontId="3" fillId="0" borderId="34" xfId="0" applyFont="1" applyBorder="1" applyAlignment="1" applyProtection="1">
      <alignment horizontal="left" vertical="top"/>
      <protection locked="0"/>
    </xf>
    <xf numFmtId="0" fontId="1" fillId="0" borderId="59" xfId="0" applyFont="1" applyBorder="1" applyAlignment="1" applyProtection="1">
      <alignment horizontal="left" vertical="top"/>
      <protection locked="0"/>
    </xf>
    <xf numFmtId="0" fontId="1" fillId="0" borderId="34" xfId="0" applyFont="1" applyBorder="1" applyAlignment="1" applyProtection="1">
      <alignment horizontal="left" vertical="top"/>
      <protection locked="0"/>
    </xf>
    <xf numFmtId="0" fontId="1" fillId="0" borderId="63" xfId="0" applyFont="1" applyBorder="1" applyAlignment="1" applyProtection="1">
      <alignment horizontal="left" vertical="top"/>
      <protection locked="0"/>
    </xf>
    <xf numFmtId="0" fontId="1" fillId="0" borderId="64" xfId="0" applyFont="1" applyBorder="1" applyAlignment="1" applyProtection="1">
      <alignment horizontal="left" vertical="top"/>
      <protection locked="0"/>
    </xf>
    <xf numFmtId="169" fontId="3" fillId="0" borderId="86" xfId="4" applyNumberFormat="1" applyFont="1" applyBorder="1" applyAlignment="1">
      <alignment horizontal="left"/>
    </xf>
    <xf numFmtId="0" fontId="0" fillId="0" borderId="7" xfId="0" applyBorder="1"/>
    <xf numFmtId="3" fontId="3" fillId="0" borderId="15" xfId="0" applyNumberFormat="1" applyFont="1" applyBorder="1" applyAlignment="1">
      <alignment horizontal="left"/>
    </xf>
    <xf numFmtId="3" fontId="0" fillId="0" borderId="87" xfId="2" applyNumberFormat="1" applyFont="1" applyBorder="1" applyProtection="1">
      <protection locked="0"/>
    </xf>
    <xf numFmtId="3" fontId="3" fillId="0" borderId="11" xfId="0" applyNumberFormat="1" applyFont="1" applyBorder="1" applyAlignment="1">
      <alignment horizontal="left" vertical="top"/>
    </xf>
    <xf numFmtId="164" fontId="13" fillId="0" borderId="19" xfId="0" applyNumberFormat="1" applyFont="1" applyBorder="1" applyAlignment="1" applyProtection="1">
      <alignment vertical="top"/>
    </xf>
    <xf numFmtId="3" fontId="0" fillId="0" borderId="29" xfId="4" applyNumberFormat="1" applyFont="1" applyBorder="1" applyProtection="1">
      <protection locked="0"/>
    </xf>
    <xf numFmtId="164" fontId="0" fillId="0" borderId="2" xfId="0" applyNumberFormat="1" applyBorder="1" applyProtection="1"/>
    <xf numFmtId="3" fontId="3" fillId="0" borderId="44" xfId="4" applyNumberFormat="1" applyFont="1" applyBorder="1" applyProtection="1"/>
    <xf numFmtId="176" fontId="14" fillId="0" borderId="14" xfId="0" applyNumberFormat="1" applyFont="1" applyBorder="1" applyAlignment="1">
      <alignment horizontal="right"/>
    </xf>
    <xf numFmtId="173" fontId="0" fillId="0" borderId="13" xfId="0" applyNumberFormat="1" applyBorder="1"/>
    <xf numFmtId="173" fontId="0" fillId="0" borderId="13" xfId="0" applyNumberFormat="1" applyBorder="1" applyProtection="1">
      <protection locked="0"/>
    </xf>
    <xf numFmtId="0" fontId="0" fillId="0" borderId="13" xfId="0" applyBorder="1" applyProtection="1">
      <protection locked="0"/>
    </xf>
    <xf numFmtId="0" fontId="0" fillId="0" borderId="12" xfId="0" applyBorder="1" applyProtection="1">
      <protection locked="0"/>
    </xf>
    <xf numFmtId="0" fontId="13" fillId="0" borderId="6" xfId="0" applyFont="1" applyFill="1" applyBorder="1" applyAlignment="1" applyProtection="1">
      <alignment horizontal="right" vertical="center"/>
      <protection locked="0"/>
    </xf>
    <xf numFmtId="0" fontId="0" fillId="0" borderId="0" xfId="0" applyAlignment="1">
      <alignment vertical="center"/>
    </xf>
    <xf numFmtId="169" fontId="0" fillId="0" borderId="12" xfId="4" applyNumberFormat="1" applyFont="1" applyBorder="1"/>
    <xf numFmtId="169" fontId="0" fillId="0" borderId="36" xfId="4" applyNumberFormat="1" applyFont="1" applyBorder="1"/>
    <xf numFmtId="0" fontId="8" fillId="0" borderId="15" xfId="0" applyFont="1" applyBorder="1"/>
    <xf numFmtId="169" fontId="0" fillId="0" borderId="15" xfId="4" applyNumberFormat="1" applyFont="1" applyBorder="1"/>
    <xf numFmtId="0" fontId="0" fillId="0" borderId="88" xfId="0" applyBorder="1"/>
    <xf numFmtId="0" fontId="0" fillId="0" borderId="89" xfId="0" applyBorder="1"/>
    <xf numFmtId="0" fontId="13" fillId="0" borderId="34" xfId="0" applyFont="1" applyBorder="1" applyAlignment="1">
      <alignment horizontal="right" vertical="top"/>
    </xf>
    <xf numFmtId="169" fontId="2" fillId="0" borderId="7" xfId="4" applyNumberFormat="1" applyFont="1" applyFill="1" applyBorder="1"/>
    <xf numFmtId="0" fontId="0" fillId="0" borderId="90" xfId="0" applyBorder="1"/>
    <xf numFmtId="0" fontId="0" fillId="0" borderId="91" xfId="0" applyBorder="1"/>
    <xf numFmtId="169" fontId="0" fillId="0" borderId="41" xfId="4" applyNumberFormat="1" applyFont="1" applyBorder="1"/>
    <xf numFmtId="169" fontId="0" fillId="0" borderId="72" xfId="4" applyNumberFormat="1" applyFont="1" applyBorder="1"/>
    <xf numFmtId="169" fontId="0" fillId="0" borderId="34" xfId="4" applyNumberFormat="1" applyFont="1" applyBorder="1"/>
    <xf numFmtId="169" fontId="0" fillId="0" borderId="61" xfId="4" applyNumberFormat="1" applyFont="1" applyBorder="1"/>
    <xf numFmtId="0" fontId="13" fillId="0" borderId="92" xfId="0" applyFont="1" applyFill="1" applyBorder="1" applyAlignment="1" applyProtection="1">
      <alignment horizontal="right" vertical="center"/>
      <protection locked="0"/>
    </xf>
    <xf numFmtId="0" fontId="0" fillId="0" borderId="93" xfId="0" applyBorder="1" applyAlignment="1">
      <alignment vertical="center"/>
    </xf>
    <xf numFmtId="169" fontId="0" fillId="0" borderId="92" xfId="4" applyNumberFormat="1" applyFont="1" applyBorder="1"/>
    <xf numFmtId="0" fontId="0" fillId="0" borderId="92" xfId="0" applyBorder="1" applyAlignment="1">
      <alignment vertical="center"/>
    </xf>
    <xf numFmtId="3" fontId="0" fillId="0" borderId="13" xfId="0" applyNumberFormat="1" applyBorder="1" applyProtection="1">
      <protection locked="0"/>
    </xf>
    <xf numFmtId="3" fontId="0" fillId="0" borderId="74" xfId="0" applyNumberFormat="1" applyBorder="1" applyProtection="1">
      <protection locked="0"/>
    </xf>
    <xf numFmtId="0" fontId="0" fillId="0" borderId="10" xfId="0" applyBorder="1" applyProtection="1">
      <protection locked="0"/>
    </xf>
    <xf numFmtId="0" fontId="0" fillId="0" borderId="65" xfId="0" applyBorder="1"/>
    <xf numFmtId="164" fontId="0" fillId="0" borderId="35" xfId="0" applyNumberFormat="1" applyBorder="1" applyProtection="1">
      <protection locked="0"/>
    </xf>
    <xf numFmtId="164" fontId="0" fillId="0" borderId="65" xfId="0" applyNumberFormat="1" applyBorder="1" applyProtection="1">
      <protection locked="0"/>
    </xf>
    <xf numFmtId="0" fontId="0" fillId="0" borderId="61" xfId="0" applyBorder="1"/>
    <xf numFmtId="3" fontId="0" fillId="0" borderId="34" xfId="0" applyNumberFormat="1" applyBorder="1" applyProtection="1">
      <protection locked="0"/>
    </xf>
    <xf numFmtId="3" fontId="0" fillId="0" borderId="61" xfId="0" applyNumberFormat="1" applyBorder="1" applyProtection="1">
      <protection locked="0"/>
    </xf>
    <xf numFmtId="0" fontId="14" fillId="0" borderId="14" xfId="0" applyFont="1" applyBorder="1" applyAlignment="1">
      <alignment horizontal="right"/>
    </xf>
    <xf numFmtId="164" fontId="0" fillId="0" borderId="59" xfId="4" applyNumberFormat="1" applyFont="1" applyBorder="1" applyProtection="1">
      <protection locked="0"/>
    </xf>
    <xf numFmtId="3" fontId="0" fillId="0" borderId="34" xfId="4" applyNumberFormat="1" applyFont="1" applyBorder="1" applyProtection="1">
      <protection locked="0"/>
    </xf>
    <xf numFmtId="3" fontId="13" fillId="0" borderId="19" xfId="4" applyNumberFormat="1" applyFont="1" applyBorder="1"/>
    <xf numFmtId="0" fontId="0" fillId="0" borderId="34" xfId="0" applyBorder="1" applyProtection="1">
      <protection locked="0"/>
    </xf>
    <xf numFmtId="164" fontId="0" fillId="0" borderId="34" xfId="4" applyNumberFormat="1" applyFont="1" applyBorder="1" applyProtection="1">
      <protection locked="0"/>
    </xf>
    <xf numFmtId="170" fontId="13" fillId="0" borderId="1" xfId="0" applyNumberFormat="1" applyFont="1" applyBorder="1" applyAlignment="1">
      <alignment horizontal="right" vertical="top"/>
    </xf>
    <xf numFmtId="3" fontId="13" fillId="0" borderId="94" xfId="2" applyNumberFormat="1" applyFont="1" applyBorder="1" applyAlignment="1" applyProtection="1">
      <alignment horizontal="right"/>
      <protection locked="0"/>
    </xf>
    <xf numFmtId="0" fontId="20" fillId="0" borderId="95" xfId="0" applyFont="1" applyBorder="1"/>
    <xf numFmtId="165" fontId="0" fillId="0" borderId="41" xfId="0" applyNumberFormat="1" applyBorder="1" applyProtection="1">
      <protection locked="0"/>
    </xf>
    <xf numFmtId="3" fontId="0" fillId="0" borderId="92" xfId="0" applyNumberFormat="1" applyBorder="1" applyProtection="1">
      <protection locked="0"/>
    </xf>
    <xf numFmtId="175" fontId="7" fillId="2" borderId="14" xfId="0" applyNumberFormat="1" applyFont="1" applyFill="1" applyBorder="1" applyAlignment="1" applyProtection="1">
      <alignment horizontal="right"/>
      <protection locked="0"/>
    </xf>
    <xf numFmtId="171" fontId="0" fillId="0" borderId="34" xfId="2" applyNumberFormat="1" applyFont="1" applyBorder="1" applyProtection="1">
      <protection locked="0"/>
    </xf>
    <xf numFmtId="1" fontId="13" fillId="0" borderId="1" xfId="0" applyNumberFormat="1" applyFont="1" applyBorder="1" applyAlignment="1" applyProtection="1">
      <alignment horizontal="center"/>
    </xf>
    <xf numFmtId="0" fontId="0" fillId="0" borderId="96" xfId="0" applyBorder="1" applyAlignment="1" applyProtection="1">
      <alignment horizontal="left"/>
      <protection locked="0"/>
    </xf>
    <xf numFmtId="3" fontId="0" fillId="0" borderId="9" xfId="2" applyNumberFormat="1" applyFont="1" applyBorder="1" applyProtection="1">
      <protection locked="0"/>
    </xf>
    <xf numFmtId="3" fontId="0" fillId="0" borderId="33" xfId="2" applyNumberFormat="1" applyFont="1" applyBorder="1" applyProtection="1">
      <protection locked="0"/>
    </xf>
    <xf numFmtId="3" fontId="0" fillId="0" borderId="9" xfId="0" applyNumberFormat="1" applyBorder="1"/>
    <xf numFmtId="3" fontId="0" fillId="0" borderId="27" xfId="0" applyNumberFormat="1" applyBorder="1"/>
    <xf numFmtId="3" fontId="7" fillId="0" borderId="61" xfId="1" applyNumberFormat="1" applyFont="1" applyBorder="1" applyProtection="1">
      <protection locked="0"/>
    </xf>
    <xf numFmtId="3" fontId="7" fillId="0" borderId="83" xfId="1" applyNumberFormat="1" applyFont="1" applyBorder="1" applyProtection="1">
      <protection locked="0"/>
    </xf>
    <xf numFmtId="3" fontId="7" fillId="0" borderId="34" xfId="1" applyNumberFormat="1" applyFont="1" applyBorder="1" applyProtection="1">
      <protection locked="0"/>
    </xf>
    <xf numFmtId="3" fontId="7" fillId="0" borderId="11" xfId="1" applyNumberFormat="1" applyFont="1" applyBorder="1" applyProtection="1">
      <protection locked="0"/>
    </xf>
    <xf numFmtId="164" fontId="13" fillId="0" borderId="11" xfId="0" applyNumberFormat="1" applyFont="1" applyBorder="1" applyAlignment="1" applyProtection="1">
      <alignment vertical="top"/>
      <protection locked="0"/>
    </xf>
    <xf numFmtId="164" fontId="13" fillId="0" borderId="60" xfId="0" applyNumberFormat="1" applyFont="1" applyBorder="1" applyAlignment="1" applyProtection="1">
      <alignment vertical="top"/>
      <protection locked="0"/>
    </xf>
    <xf numFmtId="17" fontId="13" fillId="0" borderId="65" xfId="0" applyNumberFormat="1" applyFont="1" applyBorder="1" applyAlignment="1" applyProtection="1">
      <alignment horizontal="left"/>
      <protection locked="0"/>
    </xf>
    <xf numFmtId="0" fontId="13" fillId="0" borderId="75" xfId="0" applyFont="1" applyBorder="1" applyAlignment="1" applyProtection="1">
      <alignment horizontal="left"/>
      <protection locked="0"/>
    </xf>
    <xf numFmtId="0" fontId="13" fillId="0" borderId="86" xfId="0" applyFont="1" applyBorder="1" applyAlignment="1" applyProtection="1">
      <alignment horizontal="left"/>
      <protection locked="0"/>
    </xf>
    <xf numFmtId="169" fontId="0" fillId="0" borderId="32" xfId="4" applyNumberFormat="1" applyFont="1" applyBorder="1" applyAlignment="1">
      <alignment horizontal="left"/>
    </xf>
    <xf numFmtId="169" fontId="0" fillId="0" borderId="97" xfId="4" applyNumberFormat="1" applyFont="1" applyBorder="1" applyAlignment="1">
      <alignment horizontal="left"/>
    </xf>
    <xf numFmtId="0" fontId="0" fillId="0" borderId="13" xfId="0" applyBorder="1" applyAlignment="1">
      <alignment horizontal="left"/>
    </xf>
    <xf numFmtId="0" fontId="13" fillId="0" borderId="98" xfId="0" applyFont="1" applyBorder="1" applyAlignment="1" applyProtection="1">
      <alignment horizontal="left"/>
      <protection locked="0"/>
    </xf>
    <xf numFmtId="0" fontId="13" fillId="0" borderId="99" xfId="0" applyFont="1" applyBorder="1" applyAlignment="1" applyProtection="1">
      <alignment horizontal="left"/>
      <protection locked="0"/>
    </xf>
    <xf numFmtId="0" fontId="13" fillId="0" borderId="100" xfId="0" applyFont="1" applyBorder="1" applyAlignment="1" applyProtection="1">
      <alignment horizontal="left"/>
      <protection locked="0"/>
    </xf>
    <xf numFmtId="165" fontId="13" fillId="0" borderId="60" xfId="0" applyNumberFormat="1" applyFont="1" applyBorder="1" applyAlignment="1" applyProtection="1">
      <alignment horizontal="right"/>
      <protection locked="0"/>
    </xf>
    <xf numFmtId="165" fontId="13" fillId="0" borderId="101" xfId="0" applyNumberFormat="1" applyFont="1" applyBorder="1" applyAlignment="1" applyProtection="1">
      <alignment horizontal="right"/>
      <protection locked="0"/>
    </xf>
    <xf numFmtId="0" fontId="13" fillId="0" borderId="61" xfId="0" applyFont="1" applyBorder="1" applyAlignment="1" applyProtection="1">
      <alignment horizontal="left"/>
      <protection locked="0"/>
    </xf>
    <xf numFmtId="0" fontId="13" fillId="0" borderId="102" xfId="0" applyFont="1" applyBorder="1" applyAlignment="1" applyProtection="1">
      <alignment horizontal="left"/>
      <protection locked="0"/>
    </xf>
    <xf numFmtId="0" fontId="13" fillId="0" borderId="89" xfId="0" applyFont="1" applyBorder="1" applyAlignment="1" applyProtection="1">
      <alignment horizontal="left"/>
      <protection locked="0"/>
    </xf>
    <xf numFmtId="0" fontId="0" fillId="0" borderId="61" xfId="0" applyBorder="1" applyAlignment="1" applyProtection="1">
      <alignment horizontal="left"/>
      <protection locked="0"/>
    </xf>
    <xf numFmtId="0" fontId="0" fillId="0" borderId="89" xfId="0" applyBorder="1" applyAlignment="1" applyProtection="1">
      <alignment horizontal="left"/>
      <protection locked="0"/>
    </xf>
    <xf numFmtId="0" fontId="0" fillId="0" borderId="83" xfId="0" applyBorder="1" applyAlignment="1" applyProtection="1">
      <alignment horizontal="left"/>
      <protection locked="0"/>
    </xf>
    <xf numFmtId="0" fontId="0" fillId="0" borderId="93" xfId="0" applyBorder="1" applyAlignment="1" applyProtection="1">
      <alignment horizontal="left"/>
      <protection locked="0"/>
    </xf>
    <xf numFmtId="0" fontId="6" fillId="0" borderId="107" xfId="0" applyFont="1" applyBorder="1" applyAlignment="1" applyProtection="1">
      <alignment horizontal="left"/>
    </xf>
    <xf numFmtId="0" fontId="6" fillId="0" borderId="44" xfId="0" applyFont="1" applyBorder="1" applyAlignment="1" applyProtection="1">
      <alignment horizontal="left"/>
    </xf>
    <xf numFmtId="0" fontId="0" fillId="0" borderId="108" xfId="0" applyBorder="1" applyAlignment="1" applyProtection="1">
      <alignment horizontal="left"/>
      <protection locked="0"/>
    </xf>
    <xf numFmtId="0" fontId="0" fillId="0" borderId="109" xfId="0" applyBorder="1" applyAlignment="1" applyProtection="1">
      <alignment horizontal="left"/>
    </xf>
    <xf numFmtId="0" fontId="0" fillId="0" borderId="51" xfId="0" applyBorder="1" applyAlignment="1" applyProtection="1">
      <alignment horizontal="left"/>
    </xf>
    <xf numFmtId="0" fontId="0" fillId="0" borderId="110" xfId="0" applyBorder="1" applyAlignment="1" applyProtection="1">
      <alignment horizontal="left"/>
      <protection locked="0"/>
    </xf>
    <xf numFmtId="0" fontId="0" fillId="0" borderId="111" xfId="0" applyBorder="1" applyAlignment="1" applyProtection="1">
      <alignment horizontal="left"/>
      <protection locked="0"/>
    </xf>
    <xf numFmtId="0" fontId="0" fillId="0" borderId="112" xfId="0" applyBorder="1" applyAlignment="1" applyProtection="1">
      <alignment horizontal="left"/>
      <protection locked="0"/>
    </xf>
    <xf numFmtId="0" fontId="0" fillId="0" borderId="24" xfId="0" applyBorder="1" applyAlignment="1">
      <alignment horizontal="left"/>
    </xf>
    <xf numFmtId="0" fontId="0" fillId="0" borderId="113" xfId="0" applyBorder="1" applyAlignment="1">
      <alignment horizontal="left"/>
    </xf>
    <xf numFmtId="0" fontId="6" fillId="0" borderId="114" xfId="0" applyFont="1" applyBorder="1" applyAlignment="1" applyProtection="1">
      <alignment horizontal="left"/>
      <protection locked="0"/>
    </xf>
    <xf numFmtId="0" fontId="6" fillId="0" borderId="89" xfId="0" applyFont="1" applyBorder="1" applyAlignment="1" applyProtection="1">
      <alignment horizontal="left"/>
      <protection locked="0"/>
    </xf>
    <xf numFmtId="0" fontId="6" fillId="0" borderId="115" xfId="0" applyFont="1" applyBorder="1" applyAlignment="1" applyProtection="1">
      <alignment horizontal="left"/>
      <protection locked="0"/>
    </xf>
    <xf numFmtId="0" fontId="6" fillId="0" borderId="101" xfId="0" applyFont="1" applyBorder="1" applyAlignment="1" applyProtection="1">
      <alignment horizontal="left"/>
      <protection locked="0"/>
    </xf>
    <xf numFmtId="0" fontId="5" fillId="0" borderId="46" xfId="0" applyFont="1" applyBorder="1" applyAlignment="1">
      <alignment horizontal="center"/>
    </xf>
    <xf numFmtId="0" fontId="5" fillId="0" borderId="116" xfId="0" applyFont="1" applyBorder="1" applyAlignment="1">
      <alignment horizontal="center"/>
    </xf>
    <xf numFmtId="0" fontId="0" fillId="0" borderId="26" xfId="0" applyBorder="1" applyAlignment="1" applyProtection="1">
      <alignment horizontal="left"/>
      <protection locked="0"/>
    </xf>
    <xf numFmtId="0" fontId="0" fillId="0" borderId="117" xfId="0" applyBorder="1" applyAlignment="1" applyProtection="1">
      <alignment horizontal="left"/>
      <protection locked="0"/>
    </xf>
    <xf numFmtId="0" fontId="0" fillId="0" borderId="118" xfId="0" applyBorder="1" applyAlignment="1" applyProtection="1">
      <alignment horizontal="left"/>
      <protection locked="0"/>
    </xf>
    <xf numFmtId="0" fontId="0" fillId="0" borderId="68" xfId="0" applyBorder="1" applyAlignment="1" applyProtection="1">
      <alignment horizontal="left"/>
      <protection locked="0"/>
    </xf>
    <xf numFmtId="0" fontId="0" fillId="0" borderId="119" xfId="0" applyBorder="1" applyAlignment="1" applyProtection="1">
      <alignment horizontal="left"/>
      <protection locked="0"/>
    </xf>
    <xf numFmtId="0" fontId="0" fillId="0" borderId="27" xfId="0" applyBorder="1" applyAlignment="1" applyProtection="1">
      <alignment horizontal="left"/>
      <protection locked="0"/>
    </xf>
    <xf numFmtId="0" fontId="0" fillId="0" borderId="120" xfId="0" applyBorder="1" applyAlignment="1" applyProtection="1">
      <alignment horizontal="left"/>
      <protection locked="0"/>
    </xf>
    <xf numFmtId="0" fontId="0" fillId="0" borderId="121" xfId="0" applyBorder="1" applyAlignment="1" applyProtection="1">
      <alignment horizontal="left"/>
      <protection locked="0"/>
    </xf>
    <xf numFmtId="0" fontId="0" fillId="0" borderId="69" xfId="0" applyBorder="1" applyAlignment="1" applyProtection="1">
      <alignment horizontal="left"/>
      <protection locked="0"/>
    </xf>
    <xf numFmtId="0" fontId="0" fillId="0" borderId="102" xfId="0" applyBorder="1" applyAlignment="1" applyProtection="1">
      <alignment horizontal="left"/>
      <protection locked="0"/>
    </xf>
    <xf numFmtId="0" fontId="5" fillId="0" borderId="25" xfId="0" applyFont="1" applyBorder="1" applyAlignment="1">
      <alignment horizontal="center"/>
    </xf>
    <xf numFmtId="0" fontId="5" fillId="0" borderId="122" xfId="0" applyFont="1" applyBorder="1" applyAlignment="1">
      <alignment horizontal="center"/>
    </xf>
    <xf numFmtId="0" fontId="0" fillId="0" borderId="98" xfId="0" applyBorder="1" applyAlignment="1" applyProtection="1">
      <alignment horizontal="left"/>
      <protection locked="0"/>
    </xf>
    <xf numFmtId="0" fontId="0" fillId="0" borderId="100" xfId="0" applyBorder="1" applyAlignment="1" applyProtection="1">
      <alignment horizontal="left"/>
      <protection locked="0"/>
    </xf>
    <xf numFmtId="0" fontId="0" fillId="0" borderId="14" xfId="0" applyBorder="1" applyAlignment="1">
      <alignment horizontal="left"/>
    </xf>
    <xf numFmtId="0" fontId="0" fillId="0" borderId="1" xfId="0" applyBorder="1" applyAlignment="1">
      <alignment horizontal="left"/>
    </xf>
    <xf numFmtId="0" fontId="0" fillId="0" borderId="65" xfId="0" applyBorder="1" applyAlignment="1" applyProtection="1">
      <alignment horizontal="left"/>
      <protection locked="0"/>
    </xf>
    <xf numFmtId="0" fontId="0" fillId="0" borderId="75" xfId="0" applyBorder="1" applyAlignment="1" applyProtection="1">
      <alignment horizontal="left"/>
      <protection locked="0"/>
    </xf>
    <xf numFmtId="0" fontId="0" fillId="0" borderId="23" xfId="0" applyBorder="1" applyAlignment="1">
      <alignment horizontal="center"/>
    </xf>
    <xf numFmtId="0" fontId="0" fillId="0" borderId="2" xfId="0" applyBorder="1" applyAlignment="1">
      <alignment horizontal="center"/>
    </xf>
    <xf numFmtId="0" fontId="0" fillId="2" borderId="9" xfId="0" applyFill="1" applyBorder="1" applyAlignment="1" applyProtection="1">
      <alignment horizontal="left"/>
      <protection locked="0"/>
    </xf>
    <xf numFmtId="0" fontId="0" fillId="0" borderId="24" xfId="0" applyBorder="1" applyAlignment="1">
      <alignment horizontal="center"/>
    </xf>
    <xf numFmtId="0" fontId="0" fillId="0" borderId="44" xfId="0" applyBorder="1" applyAlignment="1">
      <alignment horizontal="center"/>
    </xf>
    <xf numFmtId="0" fontId="1" fillId="2" borderId="61" xfId="3" applyFont="1" applyFill="1" applyBorder="1" applyAlignment="1" applyProtection="1">
      <alignment horizontal="left"/>
      <protection locked="0"/>
    </xf>
    <xf numFmtId="0" fontId="1" fillId="2" borderId="102" xfId="3" applyFont="1" applyFill="1" applyBorder="1" applyAlignment="1" applyProtection="1">
      <alignment horizontal="left"/>
      <protection locked="0"/>
    </xf>
    <xf numFmtId="0" fontId="1" fillId="2" borderId="34" xfId="0" applyFont="1" applyFill="1" applyBorder="1" applyAlignment="1" applyProtection="1">
      <alignment horizontal="left"/>
      <protection locked="0"/>
    </xf>
    <xf numFmtId="0" fontId="0" fillId="2" borderId="98" xfId="3" applyFont="1" applyFill="1" applyBorder="1" applyAlignment="1" applyProtection="1">
      <alignment horizontal="left"/>
      <protection locked="0"/>
    </xf>
    <xf numFmtId="0" fontId="0" fillId="2" borderId="99" xfId="3" applyFont="1" applyFill="1" applyBorder="1" applyAlignment="1" applyProtection="1">
      <alignment horizontal="left"/>
      <protection locked="0"/>
    </xf>
    <xf numFmtId="0" fontId="4" fillId="2" borderId="23" xfId="3" applyFill="1" applyBorder="1" applyAlignment="1" applyProtection="1">
      <alignment horizontal="left"/>
      <protection locked="0"/>
    </xf>
    <xf numFmtId="0" fontId="4" fillId="2" borderId="38" xfId="3" applyFill="1" applyBorder="1" applyAlignment="1" applyProtection="1">
      <alignment horizontal="left"/>
      <protection locked="0"/>
    </xf>
    <xf numFmtId="0" fontId="4" fillId="2" borderId="2" xfId="3" applyFill="1" applyBorder="1" applyAlignment="1" applyProtection="1">
      <alignment horizontal="left"/>
      <protection locked="0"/>
    </xf>
    <xf numFmtId="0" fontId="0" fillId="2" borderId="23" xfId="0" applyFill="1" applyBorder="1" applyAlignment="1" applyProtection="1">
      <alignment horizontal="left"/>
      <protection locked="0"/>
    </xf>
    <xf numFmtId="0" fontId="0" fillId="2" borderId="38" xfId="0" applyFill="1" applyBorder="1" applyAlignment="1" applyProtection="1">
      <alignment horizontal="left"/>
      <protection locked="0"/>
    </xf>
    <xf numFmtId="0" fontId="0" fillId="2" borderId="2" xfId="0" applyFill="1" applyBorder="1" applyAlignment="1" applyProtection="1">
      <alignment horizontal="left"/>
      <protection locked="0"/>
    </xf>
    <xf numFmtId="169" fontId="0" fillId="0" borderId="27" xfId="4" applyNumberFormat="1" applyFont="1" applyBorder="1" applyAlignment="1">
      <alignment horizontal="left"/>
    </xf>
    <xf numFmtId="169" fontId="0" fillId="0" borderId="105" xfId="4" applyNumberFormat="1" applyFont="1" applyBorder="1" applyAlignment="1">
      <alignment horizontal="left"/>
    </xf>
    <xf numFmtId="169" fontId="0" fillId="0" borderId="26" xfId="4" applyNumberFormat="1" applyFont="1" applyBorder="1" applyAlignment="1">
      <alignment horizontal="left"/>
    </xf>
    <xf numFmtId="0" fontId="0" fillId="0" borderId="106" xfId="0" applyBorder="1"/>
    <xf numFmtId="0" fontId="0" fillId="0" borderId="105" xfId="0" applyBorder="1" applyAlignment="1" applyProtection="1">
      <alignment horizontal="left"/>
      <protection locked="0"/>
    </xf>
    <xf numFmtId="0" fontId="6" fillId="0" borderId="1" xfId="0" applyFont="1" applyBorder="1" applyAlignment="1" applyProtection="1">
      <alignment horizontal="left" vertical="center" wrapText="1"/>
    </xf>
    <xf numFmtId="0" fontId="1" fillId="2" borderId="23" xfId="0" applyFont="1" applyFill="1" applyBorder="1" applyAlignment="1" applyProtection="1">
      <alignment horizontal="left"/>
      <protection locked="0"/>
    </xf>
    <xf numFmtId="0" fontId="1" fillId="2" borderId="2" xfId="0" applyFont="1" applyFill="1" applyBorder="1" applyAlignment="1" applyProtection="1">
      <alignment horizontal="left"/>
      <protection locked="0"/>
    </xf>
    <xf numFmtId="10" fontId="13" fillId="0" borderId="98" xfId="4" applyNumberFormat="1" applyFont="1" applyBorder="1" applyAlignment="1" applyProtection="1">
      <alignment horizontal="right" indent="2"/>
      <protection locked="0"/>
    </xf>
    <xf numFmtId="10" fontId="13" fillId="0" borderId="100" xfId="4" applyNumberFormat="1" applyFont="1" applyBorder="1" applyAlignment="1" applyProtection="1">
      <alignment horizontal="right" indent="2"/>
      <protection locked="0"/>
    </xf>
    <xf numFmtId="0" fontId="0" fillId="0" borderId="32" xfId="0" applyBorder="1" applyAlignment="1" applyProtection="1">
      <alignment horizontal="left"/>
      <protection locked="0"/>
    </xf>
    <xf numFmtId="0" fontId="0" fillId="0" borderId="123" xfId="0" applyBorder="1" applyAlignment="1" applyProtection="1">
      <alignment horizontal="left"/>
      <protection locked="0"/>
    </xf>
    <xf numFmtId="0" fontId="0" fillId="0" borderId="97" xfId="0" applyBorder="1" applyAlignment="1" applyProtection="1">
      <alignment horizontal="left"/>
      <protection locked="0"/>
    </xf>
    <xf numFmtId="0" fontId="4" fillId="2" borderId="23" xfId="3" applyFont="1" applyFill="1" applyBorder="1" applyAlignment="1" applyProtection="1">
      <alignment horizontal="left"/>
      <protection locked="0"/>
    </xf>
    <xf numFmtId="169" fontId="0" fillId="0" borderId="61" xfId="4" applyNumberFormat="1" applyFont="1" applyBorder="1" applyAlignment="1" applyProtection="1">
      <alignment horizontal="left"/>
      <protection locked="0"/>
    </xf>
    <xf numFmtId="169" fontId="0" fillId="0" borderId="89" xfId="4" applyNumberFormat="1" applyFont="1" applyBorder="1" applyAlignment="1" applyProtection="1">
      <alignment horizontal="left"/>
      <protection locked="0"/>
    </xf>
    <xf numFmtId="169" fontId="3" fillId="0" borderId="98" xfId="4" applyNumberFormat="1" applyFont="1" applyBorder="1" applyAlignment="1">
      <alignment horizontal="left"/>
    </xf>
    <xf numFmtId="169" fontId="3" fillId="0" borderId="100" xfId="4" applyNumberFormat="1" applyFont="1" applyBorder="1" applyAlignment="1">
      <alignment horizontal="left"/>
    </xf>
    <xf numFmtId="0" fontId="9" fillId="0" borderId="1" xfId="0" applyFont="1" applyBorder="1" applyAlignment="1" applyProtection="1">
      <alignment horizontal="center"/>
      <protection locked="0"/>
    </xf>
    <xf numFmtId="0" fontId="19" fillId="0" borderId="4" xfId="0" applyNumberFormat="1" applyFont="1" applyBorder="1" applyAlignment="1">
      <alignment horizontal="center"/>
    </xf>
    <xf numFmtId="0" fontId="19" fillId="0" borderId="5" xfId="0" applyNumberFormat="1" applyFont="1" applyBorder="1" applyAlignment="1">
      <alignment horizontal="center"/>
    </xf>
    <xf numFmtId="3" fontId="13" fillId="0" borderId="14" xfId="0" applyNumberFormat="1" applyFont="1" applyBorder="1" applyAlignment="1">
      <alignment horizontal="right" vertical="top"/>
    </xf>
    <xf numFmtId="0" fontId="9" fillId="0" borderId="23" xfId="0" applyFont="1" applyBorder="1" applyAlignment="1">
      <alignment horizontal="left"/>
    </xf>
    <xf numFmtId="0" fontId="9" fillId="0" borderId="38" xfId="0" applyFont="1" applyBorder="1" applyAlignment="1">
      <alignment horizontal="left"/>
    </xf>
    <xf numFmtId="0" fontId="9" fillId="0" borderId="2" xfId="0" applyFont="1" applyBorder="1" applyAlignment="1">
      <alignment horizontal="left"/>
    </xf>
    <xf numFmtId="169" fontId="13" fillId="0" borderId="30" xfId="4" applyNumberFormat="1" applyFont="1" applyBorder="1" applyAlignment="1">
      <alignment horizontal="right"/>
    </xf>
    <xf numFmtId="169" fontId="13" fillId="0" borderId="104" xfId="4" applyNumberFormat="1" applyFont="1" applyBorder="1" applyAlignment="1">
      <alignment horizontal="right"/>
    </xf>
    <xf numFmtId="0" fontId="20" fillId="0" borderId="3" xfId="0" applyFont="1" applyBorder="1" applyAlignment="1">
      <alignment horizontal="left" wrapText="1" indent="1"/>
    </xf>
    <xf numFmtId="0" fontId="20" fillId="0" borderId="6" xfId="0" applyFont="1" applyBorder="1" applyAlignment="1">
      <alignment horizontal="left" wrapText="1" indent="1"/>
    </xf>
    <xf numFmtId="0" fontId="20" fillId="0" borderId="103" xfId="0" applyFont="1" applyBorder="1" applyAlignment="1">
      <alignment horizontal="left" wrapText="1" indent="1"/>
    </xf>
    <xf numFmtId="0" fontId="26" fillId="0" borderId="1" xfId="0" applyFont="1" applyBorder="1" applyAlignment="1">
      <alignment horizontal="left"/>
    </xf>
    <xf numFmtId="0" fontId="27" fillId="0" borderId="1" xfId="0" applyFont="1" applyBorder="1" applyAlignment="1">
      <alignment horizontal="right"/>
    </xf>
    <xf numFmtId="0" fontId="17" fillId="0" borderId="1" xfId="0" applyFont="1" applyBorder="1" applyAlignment="1">
      <alignment horizontal="right"/>
    </xf>
    <xf numFmtId="0" fontId="4" fillId="0" borderId="23" xfId="3" applyBorder="1" applyAlignment="1" applyProtection="1">
      <alignment horizontal="left"/>
    </xf>
    <xf numFmtId="0" fontId="4" fillId="0" borderId="2" xfId="3" applyBorder="1" applyAlignment="1" applyProtection="1">
      <alignment horizontal="left"/>
    </xf>
    <xf numFmtId="0" fontId="4" fillId="0" borderId="23" xfId="3" applyBorder="1" applyAlignment="1" applyProtection="1">
      <alignment horizontal="center"/>
    </xf>
    <xf numFmtId="0" fontId="4" fillId="0" borderId="38" xfId="3" applyBorder="1" applyAlignment="1" applyProtection="1">
      <alignment horizontal="center"/>
    </xf>
    <xf numFmtId="0" fontId="4" fillId="0" borderId="2" xfId="3" applyBorder="1" applyAlignment="1" applyProtection="1">
      <alignment horizontal="center"/>
    </xf>
  </cellXfs>
  <cellStyles count="5">
    <cellStyle name="Lien hypertexte" xfId="3" builtinId="8"/>
    <cellStyle name="Milliers" xfId="1" builtinId="3"/>
    <cellStyle name="Monétaire" xfId="2" builtinId="4"/>
    <cellStyle name="Normal" xfId="0" builtinId="0"/>
    <cellStyle name="Pourcentage" xfId="4" builtinId="5"/>
  </cellStyles>
  <dxfs count="14">
    <dxf>
      <font>
        <condense val="0"/>
        <extend val="0"/>
        <color indexed="9"/>
      </font>
      <border>
        <top style="thin">
          <color indexed="9"/>
        </top>
        <bottom style="thin">
          <color indexed="9"/>
        </bottom>
      </border>
    </dxf>
    <dxf>
      <font>
        <b val="0"/>
        <i val="0"/>
        <condense val="0"/>
        <extend val="0"/>
        <color indexed="23"/>
      </font>
      <border>
        <left style="thin">
          <color indexed="55"/>
        </left>
      </border>
    </dxf>
    <dxf>
      <font>
        <b val="0"/>
        <i val="0"/>
        <condense val="0"/>
        <extend val="0"/>
        <color indexed="23"/>
      </font>
    </dxf>
    <dxf>
      <font>
        <condense val="0"/>
        <extend val="0"/>
        <color indexed="9"/>
      </font>
      <border>
        <top style="thin">
          <color indexed="9"/>
        </top>
        <bottom style="thin">
          <color indexed="9"/>
        </bottom>
      </border>
    </dxf>
    <dxf>
      <font>
        <condense val="0"/>
        <extend val="0"/>
        <color indexed="10"/>
      </font>
    </dxf>
    <dxf>
      <font>
        <b val="0"/>
        <i val="0"/>
        <condense val="0"/>
        <extend val="0"/>
        <color indexed="56"/>
      </font>
      <fill>
        <patternFill>
          <bgColor indexed="51"/>
        </patternFill>
      </fill>
      <border>
        <left style="thin">
          <color indexed="9"/>
        </left>
      </border>
    </dxf>
    <dxf>
      <font>
        <condense val="0"/>
        <extend val="0"/>
        <color indexed="9"/>
      </font>
    </dxf>
    <dxf>
      <font>
        <condense val="0"/>
        <extend val="0"/>
        <color indexed="9"/>
      </font>
      <fill>
        <patternFill>
          <bgColor indexed="56"/>
        </patternFill>
      </fill>
      <border>
        <left style="thin">
          <color indexed="9"/>
        </left>
      </border>
    </dxf>
    <dxf>
      <font>
        <condense val="0"/>
        <extend val="0"/>
        <color indexed="9"/>
      </font>
    </dxf>
    <dxf>
      <border>
        <left style="thin">
          <color indexed="9"/>
        </left>
      </border>
    </dxf>
    <dxf>
      <font>
        <condense val="0"/>
        <extend val="0"/>
        <color indexed="9"/>
      </font>
    </dxf>
    <dxf>
      <font>
        <condense val="0"/>
        <extend val="0"/>
        <color indexed="9"/>
      </font>
      <border>
        <left style="thin">
          <color indexed="9"/>
        </left>
        <right style="thin">
          <color indexed="9"/>
        </right>
        <top style="thin">
          <color indexed="9"/>
        </top>
        <bottom style="thin">
          <color indexed="9"/>
        </bottom>
      </border>
    </dxf>
    <dxf>
      <font>
        <condense val="0"/>
        <extend val="0"/>
        <color indexed="9"/>
      </font>
    </dxf>
    <dxf>
      <font>
        <b val="0"/>
        <i val="0"/>
        <condense val="0"/>
        <extend val="0"/>
        <color indexed="23"/>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trlProps/ctrlProp1.xml><?xml version="1.0" encoding="utf-8"?>
<formControlPr xmlns="http://schemas.microsoft.com/office/spreadsheetml/2009/9/main" objectType="Radio" firstButton="1" fmlaLink="'2'!$C$3" lockText="1"/>
</file>

<file path=xl/ctrlProps/ctrlProp10.xml><?xml version="1.0" encoding="utf-8"?>
<formControlPr xmlns="http://schemas.microsoft.com/office/spreadsheetml/2009/9/main" objectType="Drop" dropLines="14" dropStyle="combo" dx="16" fmlaLink="'2'!$C$31" fmlaRange="'2'!$B$31:$B$43" noThreeD="1" val="0"/>
</file>

<file path=xl/ctrlProps/ctrlProp11.xml><?xml version="1.0" encoding="utf-8"?>
<formControlPr xmlns="http://schemas.microsoft.com/office/spreadsheetml/2009/9/main" objectType="Drop" dropLines="5" dropStyle="combo" dx="16" fmlaLink="'2'!$C$32" fmlaRange="'2'!$C$45:$C$74" noThreeD="1" val="0"/>
</file>

<file path=xl/ctrlProps/ctrlProp12.xml><?xml version="1.0" encoding="utf-8"?>
<formControlPr xmlns="http://schemas.microsoft.com/office/spreadsheetml/2009/9/main" objectType="Drop" dropLines="14" dropStyle="combo" dx="16" fmlaLink="'2'!$C$33" fmlaRange="'2'!$B$31:$B$43" noThreeD="1" val="0"/>
</file>

<file path=xl/ctrlProps/ctrlProp13.xml><?xml version="1.0" encoding="utf-8"?>
<formControlPr xmlns="http://schemas.microsoft.com/office/spreadsheetml/2009/9/main" objectType="Drop" dropLines="5" dropStyle="combo" dx="16" fmlaLink="'2'!$C$34" fmlaRange="'2'!$C$75:$C$80" noThreeD="1" val="0"/>
</file>

<file path=xl/ctrlProps/ctrlProp14.xml><?xml version="1.0" encoding="utf-8"?>
<formControlPr xmlns="http://schemas.microsoft.com/office/spreadsheetml/2009/9/main" objectType="Drop" dropLines="14" dropStyle="combo" dx="16" fmlaLink="'2'!$C$35" fmlaRange="'2'!$B$31:$B$44" noThreeD="1" val="0"/>
</file>

<file path=xl/ctrlProps/ctrlProp15.xml><?xml version="1.0" encoding="utf-8"?>
<formControlPr xmlns="http://schemas.microsoft.com/office/spreadsheetml/2009/9/main" objectType="Drop" dropLines="5" dropStyle="combo" dx="16" fmlaLink="'2'!$C$36" fmlaRange="'2'!$C$81:$C$85" noThreeD="1" val="0"/>
</file>

<file path=xl/ctrlProps/ctrlProp16.xml><?xml version="1.0" encoding="utf-8"?>
<formControlPr xmlns="http://schemas.microsoft.com/office/spreadsheetml/2009/9/main" objectType="Drop" dropLines="12" dropStyle="combo" dx="16" fmlaLink="'2'!$C$9" fmlaRange="'2'!$B$9:$B$30" noThreeD="1" sel="0" val="0"/>
</file>

<file path=xl/ctrlProps/ctrlProp17.xml><?xml version="1.0" encoding="utf-8"?>
<formControlPr xmlns="http://schemas.microsoft.com/office/spreadsheetml/2009/9/main" objectType="Drop" dropLines="4" dropStyle="combo" dx="16" fmlaLink="'2'!$C$5" fmlaRange="'2'!$B$5:$B$7" noThreeD="1" sel="0" val="0"/>
</file>

<file path=xl/ctrlProps/ctrlProp18.xml><?xml version="1.0" encoding="utf-8"?>
<formControlPr xmlns="http://schemas.microsoft.com/office/spreadsheetml/2009/9/main" objectType="Drop" dropLines="4" dropStyle="combo" dx="16" fmlaLink="'2'!$C$5" fmlaRange="'2'!$B$5:$B$8" noThreeD="1" sel="0" val="0"/>
</file>

<file path=xl/ctrlProps/ctrlProp19.xml><?xml version="1.0" encoding="utf-8"?>
<formControlPr xmlns="http://schemas.microsoft.com/office/spreadsheetml/2009/9/main" objectType="Drop" dropStyle="combo" dx="16" fmlaLink="'2'!$E$47" fmlaRange="'2'!$B$87:$B$93" noThreeD="1" sel="0" val="0"/>
</file>

<file path=xl/ctrlProps/ctrlProp2.xml><?xml version="1.0" encoding="utf-8"?>
<formControlPr xmlns="http://schemas.microsoft.com/office/spreadsheetml/2009/9/main" objectType="Radio" lockText="1"/>
</file>

<file path=xl/ctrlProps/ctrlProp20.xml><?xml version="1.0" encoding="utf-8"?>
<formControlPr xmlns="http://schemas.microsoft.com/office/spreadsheetml/2009/9/main" objectType="Drop" dropStyle="combo" dx="16" fmlaLink="'2'!$E$48" fmlaRange="'2'!$B$87:$B$93" noThreeD="1" sel="0" val="0"/>
</file>

<file path=xl/ctrlProps/ctrlProp21.xml><?xml version="1.0" encoding="utf-8"?>
<formControlPr xmlns="http://schemas.microsoft.com/office/spreadsheetml/2009/9/main" objectType="Drop" dropStyle="combo" dx="16" fmlaLink="'2'!$E$49" fmlaRange="'2'!$B$87:$B$93" noThreeD="1" sel="0" val="0"/>
</file>

<file path=xl/ctrlProps/ctrlProp22.xml><?xml version="1.0" encoding="utf-8"?>
<formControlPr xmlns="http://schemas.microsoft.com/office/spreadsheetml/2009/9/main" objectType="Drop" dropStyle="combo" dx="16" fmlaLink="'2'!$D$51" fmlaRange="'2'!$B$103:$B$107" noThreeD="1" sel="0" val="0"/>
</file>

<file path=xl/ctrlProps/ctrlProp23.xml><?xml version="1.0" encoding="utf-8"?>
<formControlPr xmlns="http://schemas.microsoft.com/office/spreadsheetml/2009/9/main" objectType="Drop" dropStyle="combo" dx="16" fmlaLink="'2'!$D$52" fmlaRange="'2'!$B$108:$B$111" noThreeD="1" sel="0" val="0"/>
</file>

<file path=xl/ctrlProps/ctrlProp3.xml><?xml version="1.0" encoding="utf-8"?>
<formControlPr xmlns="http://schemas.microsoft.com/office/spreadsheetml/2009/9/main" objectType="Drop" dropStyle="combo" dx="16" fmlaLink="'2'!$D$48" fmlaRange="'2'!$B$103:$B$107" noThreeD="1" sel="0" val="0"/>
</file>

<file path=xl/ctrlProps/ctrlProp4.xml><?xml version="1.0" encoding="utf-8"?>
<formControlPr xmlns="http://schemas.microsoft.com/office/spreadsheetml/2009/9/main" objectType="Drop" dropLines="9" dropStyle="combo" dx="16" fmlaLink="'2'!$D$47" fmlaRange="'2'!$B$94:$B$102" noThreeD="1" sel="0" val="0"/>
</file>

<file path=xl/ctrlProps/ctrlProp5.xml><?xml version="1.0" encoding="utf-8"?>
<formControlPr xmlns="http://schemas.microsoft.com/office/spreadsheetml/2009/9/main" objectType="Drop" dropStyle="combo" dx="16" fmlaLink="'2'!$D$49" fmlaRange="'2'!$B$108:$B$111" noThreeD="1" sel="0" val="0"/>
</file>

<file path=xl/ctrlProps/ctrlProp6.xml><?xml version="1.0" encoding="utf-8"?>
<formControlPr xmlns="http://schemas.microsoft.com/office/spreadsheetml/2009/9/main" objectType="Drop" dropLines="9" dropStyle="combo" dx="16" fmlaLink="'2'!$D$50" fmlaRange="'2'!$B$94:$B$102" noThreeD="1" sel="0" val="0"/>
</file>

<file path=xl/ctrlProps/ctrlProp7.xml><?xml version="1.0" encoding="utf-8"?>
<formControlPr xmlns="http://schemas.microsoft.com/office/spreadsheetml/2009/9/main" objectType="Drop" dropStyle="combo" dx="16" fmlaLink="'2'!$D$54" fmlaRange="'2'!$B$103:$B$107" noThreeD="1" sel="0" val="0"/>
</file>

<file path=xl/ctrlProps/ctrlProp8.xml><?xml version="1.0" encoding="utf-8"?>
<formControlPr xmlns="http://schemas.microsoft.com/office/spreadsheetml/2009/9/main" objectType="Drop" dropLines="5" dropStyle="combo" dx="16" fmlaLink="'2'!$D$53" fmlaRange="'2'!$B$94:$B$102" noThreeD="1" sel="0" val="0"/>
</file>

<file path=xl/ctrlProps/ctrlProp9.xml><?xml version="1.0" encoding="utf-8"?>
<formControlPr xmlns="http://schemas.microsoft.com/office/spreadsheetml/2009/9/main" objectType="Drop" dropStyle="combo" dx="16" fmlaLink="'2'!$D$55" fmlaRange="'2'!$B$108:$B$111" noThreeD="1" sel="0" val="0"/>
</file>

<file path=xl/drawings/_rels/drawing2.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image" Target="../media/image12.png"/><Relationship Id="rId18" Type="http://schemas.openxmlformats.org/officeDocument/2006/relationships/image" Target="../media/image17.png"/><Relationship Id="rId26" Type="http://schemas.openxmlformats.org/officeDocument/2006/relationships/hyperlink" Target="#UserGuide!A1"/><Relationship Id="rId3" Type="http://schemas.openxmlformats.org/officeDocument/2006/relationships/image" Target="../media/image3.png"/><Relationship Id="rId21" Type="http://schemas.openxmlformats.org/officeDocument/2006/relationships/image" Target="../media/image20.png"/><Relationship Id="rId7" Type="http://schemas.openxmlformats.org/officeDocument/2006/relationships/hyperlink" Target="http://www23.statcan.gc.ca/imdb/p3VD.pl?Function=getVDPage1&amp;TVD=118464" TargetMode="External"/><Relationship Id="rId12" Type="http://schemas.openxmlformats.org/officeDocument/2006/relationships/image" Target="../media/image11.png"/><Relationship Id="rId17" Type="http://schemas.openxmlformats.org/officeDocument/2006/relationships/image" Target="../media/image16.png"/><Relationship Id="rId25" Type="http://schemas.openxmlformats.org/officeDocument/2006/relationships/image" Target="../media/image23.png"/><Relationship Id="rId2" Type="http://schemas.openxmlformats.org/officeDocument/2006/relationships/image" Target="../media/image2.png"/><Relationship Id="rId16" Type="http://schemas.openxmlformats.org/officeDocument/2006/relationships/image" Target="../media/image15.png"/><Relationship Id="rId20" Type="http://schemas.openxmlformats.org/officeDocument/2006/relationships/image" Target="../media/image19.png"/><Relationship Id="rId29" Type="http://schemas.openxmlformats.org/officeDocument/2006/relationships/image" Target="../media/image2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0.png"/><Relationship Id="rId24" Type="http://schemas.openxmlformats.org/officeDocument/2006/relationships/image" Target="../media/image22.png"/><Relationship Id="rId5" Type="http://schemas.openxmlformats.org/officeDocument/2006/relationships/image" Target="../media/image5.png"/><Relationship Id="rId15" Type="http://schemas.openxmlformats.org/officeDocument/2006/relationships/image" Target="../media/image14.png"/><Relationship Id="rId23" Type="http://schemas.openxmlformats.org/officeDocument/2006/relationships/image" Target="../media/image21.png"/><Relationship Id="rId28" Type="http://schemas.openxmlformats.org/officeDocument/2006/relationships/image" Target="../media/image25.png"/><Relationship Id="rId10" Type="http://schemas.openxmlformats.org/officeDocument/2006/relationships/image" Target="../media/image9.png"/><Relationship Id="rId19" Type="http://schemas.openxmlformats.org/officeDocument/2006/relationships/image" Target="../media/image18.png"/><Relationship Id="rId4" Type="http://schemas.openxmlformats.org/officeDocument/2006/relationships/image" Target="../media/image4.png"/><Relationship Id="rId9" Type="http://schemas.openxmlformats.org/officeDocument/2006/relationships/image" Target="../media/image8.png"/><Relationship Id="rId14" Type="http://schemas.openxmlformats.org/officeDocument/2006/relationships/image" Target="../media/image13.png"/><Relationship Id="rId22" Type="http://schemas.openxmlformats.org/officeDocument/2006/relationships/hyperlink" Target="#GlossaryLink"/><Relationship Id="rId27" Type="http://schemas.openxmlformats.org/officeDocument/2006/relationships/image" Target="../media/image24.png"/><Relationship Id="rId30" Type="http://schemas.openxmlformats.org/officeDocument/2006/relationships/image" Target="../media/image27.png"/></Relationships>
</file>

<file path=xl/drawings/_rels/drawing3.xml.rels><?xml version="1.0" encoding="UTF-8" standalone="yes"?>
<Relationships xmlns="http://schemas.openxmlformats.org/package/2006/relationships"><Relationship Id="rId8" Type="http://schemas.openxmlformats.org/officeDocument/2006/relationships/image" Target="../media/image35.png"/><Relationship Id="rId13" Type="http://schemas.openxmlformats.org/officeDocument/2006/relationships/image" Target="../media/image40.png"/><Relationship Id="rId18" Type="http://schemas.openxmlformats.org/officeDocument/2006/relationships/image" Target="../media/image45.png"/><Relationship Id="rId26" Type="http://schemas.openxmlformats.org/officeDocument/2006/relationships/image" Target="../media/image51.png"/><Relationship Id="rId3" Type="http://schemas.openxmlformats.org/officeDocument/2006/relationships/image" Target="../media/image30.png"/><Relationship Id="rId21" Type="http://schemas.openxmlformats.org/officeDocument/2006/relationships/hyperlink" Target="#UserGuide!A1"/><Relationship Id="rId7" Type="http://schemas.openxmlformats.org/officeDocument/2006/relationships/image" Target="../media/image34.png"/><Relationship Id="rId12" Type="http://schemas.openxmlformats.org/officeDocument/2006/relationships/image" Target="../media/image39.png"/><Relationship Id="rId17" Type="http://schemas.openxmlformats.org/officeDocument/2006/relationships/image" Target="../media/image44.png"/><Relationship Id="rId25" Type="http://schemas.openxmlformats.org/officeDocument/2006/relationships/image" Target="../media/image50.png"/><Relationship Id="rId2" Type="http://schemas.openxmlformats.org/officeDocument/2006/relationships/image" Target="../media/image29.png"/><Relationship Id="rId16" Type="http://schemas.openxmlformats.org/officeDocument/2006/relationships/image" Target="../media/image43.png"/><Relationship Id="rId20" Type="http://schemas.openxmlformats.org/officeDocument/2006/relationships/image" Target="../media/image47.png"/><Relationship Id="rId1" Type="http://schemas.openxmlformats.org/officeDocument/2006/relationships/image" Target="../media/image28.png"/><Relationship Id="rId6" Type="http://schemas.openxmlformats.org/officeDocument/2006/relationships/image" Target="../media/image33.png"/><Relationship Id="rId11" Type="http://schemas.openxmlformats.org/officeDocument/2006/relationships/image" Target="../media/image38.png"/><Relationship Id="rId24" Type="http://schemas.openxmlformats.org/officeDocument/2006/relationships/image" Target="../media/image49.png"/><Relationship Id="rId5" Type="http://schemas.openxmlformats.org/officeDocument/2006/relationships/image" Target="../media/image32.png"/><Relationship Id="rId15" Type="http://schemas.openxmlformats.org/officeDocument/2006/relationships/image" Target="../media/image42.png"/><Relationship Id="rId23" Type="http://schemas.openxmlformats.org/officeDocument/2006/relationships/hyperlink" Target="#'Financial Plan'!A1"/><Relationship Id="rId10" Type="http://schemas.openxmlformats.org/officeDocument/2006/relationships/image" Target="../media/image37.png"/><Relationship Id="rId19" Type="http://schemas.openxmlformats.org/officeDocument/2006/relationships/image" Target="../media/image46.png"/><Relationship Id="rId4" Type="http://schemas.openxmlformats.org/officeDocument/2006/relationships/image" Target="../media/image31.png"/><Relationship Id="rId9" Type="http://schemas.openxmlformats.org/officeDocument/2006/relationships/image" Target="../media/image36.png"/><Relationship Id="rId14" Type="http://schemas.openxmlformats.org/officeDocument/2006/relationships/image" Target="../media/image41.png"/><Relationship Id="rId22" Type="http://schemas.openxmlformats.org/officeDocument/2006/relationships/image" Target="../media/image48.png"/></Relationships>
</file>

<file path=xl/drawings/_rels/drawing4.xml.rels><?xml version="1.0" encoding="UTF-8" standalone="yes"?>
<Relationships xmlns="http://schemas.openxmlformats.org/package/2006/relationships"><Relationship Id="rId8" Type="http://schemas.openxmlformats.org/officeDocument/2006/relationships/image" Target="../media/image59.png"/><Relationship Id="rId13" Type="http://schemas.openxmlformats.org/officeDocument/2006/relationships/image" Target="../media/image64.png"/><Relationship Id="rId18" Type="http://schemas.openxmlformats.org/officeDocument/2006/relationships/image" Target="../media/image69.png"/><Relationship Id="rId3" Type="http://schemas.openxmlformats.org/officeDocument/2006/relationships/image" Target="../media/image54.png"/><Relationship Id="rId21" Type="http://schemas.openxmlformats.org/officeDocument/2006/relationships/hyperlink" Target="#'Financial Plan'!A1"/><Relationship Id="rId7" Type="http://schemas.openxmlformats.org/officeDocument/2006/relationships/image" Target="../media/image58.png"/><Relationship Id="rId12" Type="http://schemas.openxmlformats.org/officeDocument/2006/relationships/image" Target="../media/image63.png"/><Relationship Id="rId17" Type="http://schemas.openxmlformats.org/officeDocument/2006/relationships/image" Target="../media/image68.png"/><Relationship Id="rId25" Type="http://schemas.openxmlformats.org/officeDocument/2006/relationships/image" Target="../media/image74.png"/><Relationship Id="rId2" Type="http://schemas.openxmlformats.org/officeDocument/2006/relationships/image" Target="../media/image53.png"/><Relationship Id="rId16" Type="http://schemas.openxmlformats.org/officeDocument/2006/relationships/image" Target="../media/image67.png"/><Relationship Id="rId20" Type="http://schemas.openxmlformats.org/officeDocument/2006/relationships/image" Target="../media/image70.png"/><Relationship Id="rId1" Type="http://schemas.openxmlformats.org/officeDocument/2006/relationships/image" Target="../media/image52.png"/><Relationship Id="rId6" Type="http://schemas.openxmlformats.org/officeDocument/2006/relationships/image" Target="../media/image57.png"/><Relationship Id="rId11" Type="http://schemas.openxmlformats.org/officeDocument/2006/relationships/image" Target="../media/image62.png"/><Relationship Id="rId24" Type="http://schemas.openxmlformats.org/officeDocument/2006/relationships/image" Target="../media/image73.png"/><Relationship Id="rId5" Type="http://schemas.openxmlformats.org/officeDocument/2006/relationships/image" Target="../media/image56.png"/><Relationship Id="rId15" Type="http://schemas.openxmlformats.org/officeDocument/2006/relationships/image" Target="../media/image66.png"/><Relationship Id="rId23" Type="http://schemas.openxmlformats.org/officeDocument/2006/relationships/image" Target="../media/image72.png"/><Relationship Id="rId10" Type="http://schemas.openxmlformats.org/officeDocument/2006/relationships/image" Target="../media/image61.png"/><Relationship Id="rId19" Type="http://schemas.openxmlformats.org/officeDocument/2006/relationships/hyperlink" Target="#Glossary!A1"/><Relationship Id="rId4" Type="http://schemas.openxmlformats.org/officeDocument/2006/relationships/image" Target="../media/image55.png"/><Relationship Id="rId9" Type="http://schemas.openxmlformats.org/officeDocument/2006/relationships/image" Target="../media/image60.png"/><Relationship Id="rId14" Type="http://schemas.openxmlformats.org/officeDocument/2006/relationships/image" Target="../media/image65.png"/><Relationship Id="rId22" Type="http://schemas.openxmlformats.org/officeDocument/2006/relationships/image" Target="../media/image71.png"/></Relationships>
</file>

<file path=xl/drawings/drawing1.xml><?xml version="1.0" encoding="utf-8"?>
<xdr:wsDr xmlns:xdr="http://schemas.openxmlformats.org/drawingml/2006/spreadsheetDrawing" xmlns:a="http://schemas.openxmlformats.org/drawingml/2006/main">
  <xdr:twoCellAnchor>
    <xdr:from>
      <xdr:col>1</xdr:col>
      <xdr:colOff>142875</xdr:colOff>
      <xdr:row>654</xdr:row>
      <xdr:rowOff>123825</xdr:rowOff>
    </xdr:from>
    <xdr:to>
      <xdr:col>1</xdr:col>
      <xdr:colOff>142875</xdr:colOff>
      <xdr:row>656</xdr:row>
      <xdr:rowOff>66675</xdr:rowOff>
    </xdr:to>
    <xdr:sp macro="" textlink="">
      <xdr:nvSpPr>
        <xdr:cNvPr id="7570" name="Line 1"/>
        <xdr:cNvSpPr>
          <a:spLocks noChangeShapeType="1"/>
        </xdr:cNvSpPr>
      </xdr:nvSpPr>
      <xdr:spPr bwMode="auto">
        <a:xfrm>
          <a:off x="1981200" y="106022775"/>
          <a:ext cx="0" cy="266700"/>
        </a:xfrm>
        <a:prstGeom prst="line">
          <a:avLst/>
        </a:prstGeom>
        <a:noFill/>
        <a:ln w="9525">
          <a:solidFill>
            <a:srgbClr xmlns:mc="http://schemas.openxmlformats.org/markup-compatibility/2006" xmlns:a14="http://schemas.microsoft.com/office/drawing/2010/main" val="C0C0C0" mc:Ignorable="a14" a14:legacySpreadsheetColorIndex="2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142875</xdr:colOff>
      <xdr:row>648</xdr:row>
      <xdr:rowOff>123825</xdr:rowOff>
    </xdr:from>
    <xdr:to>
      <xdr:col>1</xdr:col>
      <xdr:colOff>142875</xdr:colOff>
      <xdr:row>650</xdr:row>
      <xdr:rowOff>66675</xdr:rowOff>
    </xdr:to>
    <xdr:sp macro="" textlink="">
      <xdr:nvSpPr>
        <xdr:cNvPr id="7571" name="Line 2"/>
        <xdr:cNvSpPr>
          <a:spLocks noChangeShapeType="1"/>
        </xdr:cNvSpPr>
      </xdr:nvSpPr>
      <xdr:spPr bwMode="auto">
        <a:xfrm>
          <a:off x="1981200" y="105051225"/>
          <a:ext cx="0" cy="266700"/>
        </a:xfrm>
        <a:prstGeom prst="line">
          <a:avLst/>
        </a:prstGeom>
        <a:noFill/>
        <a:ln w="9525">
          <a:solidFill>
            <a:srgbClr xmlns:mc="http://schemas.openxmlformats.org/markup-compatibility/2006" xmlns:a14="http://schemas.microsoft.com/office/drawing/2010/main" val="C0C0C0" mc:Ignorable="a14" a14:legacySpreadsheetColorIndex="2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142875</xdr:colOff>
      <xdr:row>654</xdr:row>
      <xdr:rowOff>123825</xdr:rowOff>
    </xdr:from>
    <xdr:to>
      <xdr:col>1</xdr:col>
      <xdr:colOff>142875</xdr:colOff>
      <xdr:row>656</xdr:row>
      <xdr:rowOff>66675</xdr:rowOff>
    </xdr:to>
    <xdr:sp macro="" textlink="">
      <xdr:nvSpPr>
        <xdr:cNvPr id="7572" name="Line 392"/>
        <xdr:cNvSpPr>
          <a:spLocks noChangeShapeType="1"/>
        </xdr:cNvSpPr>
      </xdr:nvSpPr>
      <xdr:spPr bwMode="auto">
        <a:xfrm>
          <a:off x="1981200" y="106022775"/>
          <a:ext cx="0" cy="266700"/>
        </a:xfrm>
        <a:prstGeom prst="line">
          <a:avLst/>
        </a:prstGeom>
        <a:noFill/>
        <a:ln w="9525">
          <a:solidFill>
            <a:srgbClr xmlns:mc="http://schemas.openxmlformats.org/markup-compatibility/2006" xmlns:a14="http://schemas.microsoft.com/office/drawing/2010/main" val="C0C0C0" mc:Ignorable="a14" a14:legacySpreadsheetColorIndex="2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142875</xdr:colOff>
      <xdr:row>648</xdr:row>
      <xdr:rowOff>123825</xdr:rowOff>
    </xdr:from>
    <xdr:to>
      <xdr:col>1</xdr:col>
      <xdr:colOff>142875</xdr:colOff>
      <xdr:row>650</xdr:row>
      <xdr:rowOff>66675</xdr:rowOff>
    </xdr:to>
    <xdr:sp macro="" textlink="">
      <xdr:nvSpPr>
        <xdr:cNvPr id="7573" name="Line 393"/>
        <xdr:cNvSpPr>
          <a:spLocks noChangeShapeType="1"/>
        </xdr:cNvSpPr>
      </xdr:nvSpPr>
      <xdr:spPr bwMode="auto">
        <a:xfrm>
          <a:off x="1981200" y="105051225"/>
          <a:ext cx="0" cy="266700"/>
        </a:xfrm>
        <a:prstGeom prst="line">
          <a:avLst/>
        </a:prstGeom>
        <a:noFill/>
        <a:ln w="9525">
          <a:solidFill>
            <a:srgbClr xmlns:mc="http://schemas.openxmlformats.org/markup-compatibility/2006" xmlns:a14="http://schemas.microsoft.com/office/drawing/2010/main" val="C0C0C0" mc:Ignorable="a14" a14:legacySpreadsheetColorIndex="22"/>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xdr:colOff>
      <xdr:row>88</xdr:row>
      <xdr:rowOff>38100</xdr:rowOff>
    </xdr:from>
    <xdr:to>
      <xdr:col>1</xdr:col>
      <xdr:colOff>1047750</xdr:colOff>
      <xdr:row>89</xdr:row>
      <xdr:rowOff>47625</xdr:rowOff>
    </xdr:to>
    <xdr:pic>
      <xdr:nvPicPr>
        <xdr:cNvPr id="8851" name="Picture 1292" descr="ExcelMenu2_r5_c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985" t="10001"/>
        <a:stretch>
          <a:fillRect/>
        </a:stretch>
      </xdr:blipFill>
      <xdr:spPr bwMode="auto">
        <a:xfrm>
          <a:off x="19050" y="15859125"/>
          <a:ext cx="12382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432</xdr:row>
      <xdr:rowOff>47625</xdr:rowOff>
    </xdr:from>
    <xdr:to>
      <xdr:col>2</xdr:col>
      <xdr:colOff>0</xdr:colOff>
      <xdr:row>433</xdr:row>
      <xdr:rowOff>133350</xdr:rowOff>
    </xdr:to>
    <xdr:pic>
      <xdr:nvPicPr>
        <xdr:cNvPr id="8852" name="Picture 531" descr="ExcelMenu2_r1_c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r="-500" b="7143"/>
        <a:stretch>
          <a:fillRect/>
        </a:stretch>
      </xdr:blipFill>
      <xdr:spPr bwMode="auto">
        <a:xfrm>
          <a:off x="0" y="76066650"/>
          <a:ext cx="19145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374</xdr:row>
      <xdr:rowOff>0</xdr:rowOff>
    </xdr:from>
    <xdr:to>
      <xdr:col>1</xdr:col>
      <xdr:colOff>1609725</xdr:colOff>
      <xdr:row>374</xdr:row>
      <xdr:rowOff>142875</xdr:rowOff>
    </xdr:to>
    <xdr:pic>
      <xdr:nvPicPr>
        <xdr:cNvPr id="8853" name="Picture 530" descr="ExcelMenu2_r5_c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t="15001" b="10001"/>
        <a:stretch>
          <a:fillRect/>
        </a:stretch>
      </xdr:blipFill>
      <xdr:spPr bwMode="auto">
        <a:xfrm>
          <a:off x="0" y="65093850"/>
          <a:ext cx="1819275"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38100</xdr:colOff>
      <xdr:row>25</xdr:row>
      <xdr:rowOff>0</xdr:rowOff>
    </xdr:from>
    <xdr:to>
      <xdr:col>1</xdr:col>
      <xdr:colOff>1038225</xdr:colOff>
      <xdr:row>25</xdr:row>
      <xdr:rowOff>161925</xdr:rowOff>
    </xdr:to>
    <xdr:pic>
      <xdr:nvPicPr>
        <xdr:cNvPr id="8854" name="Picture 523" descr="ExcelMenu2_r2_c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l="5223" t="10527"/>
        <a:stretch>
          <a:fillRect/>
        </a:stretch>
      </xdr:blipFill>
      <xdr:spPr bwMode="auto">
        <a:xfrm>
          <a:off x="38100" y="5476875"/>
          <a:ext cx="12096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6</xdr:row>
      <xdr:rowOff>66675</xdr:rowOff>
    </xdr:from>
    <xdr:to>
      <xdr:col>2</xdr:col>
      <xdr:colOff>57150</xdr:colOff>
      <xdr:row>6</xdr:row>
      <xdr:rowOff>142875</xdr:rowOff>
    </xdr:to>
    <xdr:pic>
      <xdr:nvPicPr>
        <xdr:cNvPr id="8855" name="Picture 12" descr="bullet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24050" y="1457325"/>
          <a:ext cx="47625"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11</xdr:row>
      <xdr:rowOff>57150</xdr:rowOff>
    </xdr:from>
    <xdr:to>
      <xdr:col>2</xdr:col>
      <xdr:colOff>57150</xdr:colOff>
      <xdr:row>11</xdr:row>
      <xdr:rowOff>123825</xdr:rowOff>
    </xdr:to>
    <xdr:pic>
      <xdr:nvPicPr>
        <xdr:cNvPr id="8856" name="Picture 13" descr="bullet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24050" y="2371725"/>
          <a:ext cx="47625"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12</xdr:row>
      <xdr:rowOff>57150</xdr:rowOff>
    </xdr:from>
    <xdr:to>
      <xdr:col>2</xdr:col>
      <xdr:colOff>57150</xdr:colOff>
      <xdr:row>12</xdr:row>
      <xdr:rowOff>123825</xdr:rowOff>
    </xdr:to>
    <xdr:pic>
      <xdr:nvPicPr>
        <xdr:cNvPr id="8857" name="Picture 16" descr="bullet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24050" y="2533650"/>
          <a:ext cx="47625"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152400</xdr:colOff>
      <xdr:row>5</xdr:row>
      <xdr:rowOff>104775</xdr:rowOff>
    </xdr:from>
    <xdr:to>
      <xdr:col>8</xdr:col>
      <xdr:colOff>9525</xdr:colOff>
      <xdr:row>6</xdr:row>
      <xdr:rowOff>9525</xdr:rowOff>
    </xdr:to>
    <xdr:sp macro="" textlink="">
      <xdr:nvSpPr>
        <xdr:cNvPr id="8858" name="Freeform 37"/>
        <xdr:cNvSpPr>
          <a:spLocks/>
        </xdr:cNvSpPr>
      </xdr:nvSpPr>
      <xdr:spPr bwMode="auto">
        <a:xfrm>
          <a:off x="2066925" y="1333500"/>
          <a:ext cx="4791075" cy="66675"/>
        </a:xfrm>
        <a:custGeom>
          <a:avLst/>
          <a:gdLst>
            <a:gd name="T0" fmla="*/ 0 w 233"/>
            <a:gd name="T1" fmla="*/ 0 h 12"/>
            <a:gd name="T2" fmla="*/ 0 w 233"/>
            <a:gd name="T3" fmla="*/ 66675 h 12"/>
            <a:gd name="T4" fmla="*/ 4791075 w 233"/>
            <a:gd name="T5" fmla="*/ 66675 h 12"/>
            <a:gd name="T6" fmla="*/ 4791075 w 233"/>
            <a:gd name="T7" fmla="*/ 0 h 1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33" h="12">
              <a:moveTo>
                <a:pt x="0" y="0"/>
              </a:moveTo>
              <a:lnTo>
                <a:pt x="0" y="12"/>
              </a:lnTo>
              <a:lnTo>
                <a:pt x="233" y="12"/>
              </a:lnTo>
              <a:lnTo>
                <a:pt x="233" y="0"/>
              </a:lnTo>
            </a:path>
          </a:pathLst>
        </a:custGeom>
        <a:noFill/>
        <a:ln w="3175" cmpd="sng">
          <a:solidFill>
            <a:srgbClr xmlns:mc="http://schemas.openxmlformats.org/markup-compatibility/2006" xmlns:a14="http://schemas.microsoft.com/office/drawing/2010/main" val="C0C0C0" mc:Ignorable="a14" a14:legacySpreadsheetColorIndex="22"/>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fPrintsWithSheet="0"/>
  </xdr:twoCellAnchor>
  <xdr:twoCellAnchor editAs="oneCell">
    <xdr:from>
      <xdr:col>2</xdr:col>
      <xdr:colOff>133350</xdr:colOff>
      <xdr:row>11</xdr:row>
      <xdr:rowOff>95250</xdr:rowOff>
    </xdr:from>
    <xdr:to>
      <xdr:col>4</xdr:col>
      <xdr:colOff>942975</xdr:colOff>
      <xdr:row>12</xdr:row>
      <xdr:rowOff>19050</xdr:rowOff>
    </xdr:to>
    <xdr:sp macro="" textlink="">
      <xdr:nvSpPr>
        <xdr:cNvPr id="8859" name="Freeform 39"/>
        <xdr:cNvSpPr>
          <a:spLocks/>
        </xdr:cNvSpPr>
      </xdr:nvSpPr>
      <xdr:spPr bwMode="auto">
        <a:xfrm>
          <a:off x="2047875" y="2409825"/>
          <a:ext cx="1933575" cy="85725"/>
        </a:xfrm>
        <a:custGeom>
          <a:avLst/>
          <a:gdLst>
            <a:gd name="T0" fmla="*/ 0 w 233"/>
            <a:gd name="T1" fmla="*/ 0 h 12"/>
            <a:gd name="T2" fmla="*/ 0 w 233"/>
            <a:gd name="T3" fmla="*/ 85725 h 12"/>
            <a:gd name="T4" fmla="*/ 1933575 w 233"/>
            <a:gd name="T5" fmla="*/ 85725 h 12"/>
            <a:gd name="T6" fmla="*/ 1933575 w 233"/>
            <a:gd name="T7" fmla="*/ 0 h 1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33" h="12">
              <a:moveTo>
                <a:pt x="0" y="0"/>
              </a:moveTo>
              <a:lnTo>
                <a:pt x="0" y="12"/>
              </a:lnTo>
              <a:lnTo>
                <a:pt x="233" y="12"/>
              </a:lnTo>
              <a:lnTo>
                <a:pt x="233" y="0"/>
              </a:lnTo>
            </a:path>
          </a:pathLst>
        </a:custGeom>
        <a:noFill/>
        <a:ln w="3175" cmpd="sng">
          <a:solidFill>
            <a:srgbClr xmlns:mc="http://schemas.openxmlformats.org/markup-compatibility/2006" xmlns:a14="http://schemas.microsoft.com/office/drawing/2010/main" val="C0C0C0" mc:Ignorable="a14" a14:legacySpreadsheetColorIndex="22"/>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fPrintsWithSheet="0"/>
  </xdr:twoCellAnchor>
  <xdr:twoCellAnchor editAs="oneCell">
    <xdr:from>
      <xdr:col>2</xdr:col>
      <xdr:colOff>142875</xdr:colOff>
      <xdr:row>7</xdr:row>
      <xdr:rowOff>47625</xdr:rowOff>
    </xdr:from>
    <xdr:to>
      <xdr:col>3</xdr:col>
      <xdr:colOff>0</xdr:colOff>
      <xdr:row>10</xdr:row>
      <xdr:rowOff>142875</xdr:rowOff>
    </xdr:to>
    <xdr:sp macro="" textlink="">
      <xdr:nvSpPr>
        <xdr:cNvPr id="8860" name="Freeform 44"/>
        <xdr:cNvSpPr>
          <a:spLocks/>
        </xdr:cNvSpPr>
      </xdr:nvSpPr>
      <xdr:spPr bwMode="auto">
        <a:xfrm rot="5400000" flipH="1">
          <a:off x="1743075" y="1952625"/>
          <a:ext cx="657225" cy="28575"/>
        </a:xfrm>
        <a:custGeom>
          <a:avLst/>
          <a:gdLst>
            <a:gd name="T0" fmla="*/ 0 w 233"/>
            <a:gd name="T1" fmla="*/ 0 h 12"/>
            <a:gd name="T2" fmla="*/ 0 w 233"/>
            <a:gd name="T3" fmla="*/ 28575 h 12"/>
            <a:gd name="T4" fmla="*/ 657225 w 233"/>
            <a:gd name="T5" fmla="*/ 28575 h 12"/>
            <a:gd name="T6" fmla="*/ 657225 w 233"/>
            <a:gd name="T7" fmla="*/ 0 h 1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33" h="12">
              <a:moveTo>
                <a:pt x="0" y="0"/>
              </a:moveTo>
              <a:lnTo>
                <a:pt x="0" y="12"/>
              </a:lnTo>
              <a:lnTo>
                <a:pt x="233" y="12"/>
              </a:lnTo>
              <a:lnTo>
                <a:pt x="233" y="0"/>
              </a:lnTo>
            </a:path>
          </a:pathLst>
        </a:custGeom>
        <a:noFill/>
        <a:ln w="3175" cmpd="sng">
          <a:solidFill>
            <a:srgbClr xmlns:mc="http://schemas.openxmlformats.org/markup-compatibility/2006" xmlns:a14="http://schemas.microsoft.com/office/drawing/2010/main" val="C0C0C0" mc:Ignorable="a14" a14:legacySpreadsheetColorIndex="22"/>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fPrintsWithSheet="0"/>
  </xdr:twoCellAnchor>
  <xdr:twoCellAnchor editAs="oneCell">
    <xdr:from>
      <xdr:col>6</xdr:col>
      <xdr:colOff>9525</xdr:colOff>
      <xdr:row>11</xdr:row>
      <xdr:rowOff>104775</xdr:rowOff>
    </xdr:from>
    <xdr:to>
      <xdr:col>7</xdr:col>
      <xdr:colOff>942975</xdr:colOff>
      <xdr:row>12</xdr:row>
      <xdr:rowOff>9525</xdr:rowOff>
    </xdr:to>
    <xdr:sp macro="" textlink="">
      <xdr:nvSpPr>
        <xdr:cNvPr id="8861" name="Freeform 61"/>
        <xdr:cNvSpPr>
          <a:spLocks/>
        </xdr:cNvSpPr>
      </xdr:nvSpPr>
      <xdr:spPr bwMode="auto">
        <a:xfrm>
          <a:off x="4953000" y="2419350"/>
          <a:ext cx="1885950" cy="66675"/>
        </a:xfrm>
        <a:custGeom>
          <a:avLst/>
          <a:gdLst>
            <a:gd name="T0" fmla="*/ 0 w 233"/>
            <a:gd name="T1" fmla="*/ 0 h 12"/>
            <a:gd name="T2" fmla="*/ 0 w 233"/>
            <a:gd name="T3" fmla="*/ 66675 h 12"/>
            <a:gd name="T4" fmla="*/ 1885950 w 233"/>
            <a:gd name="T5" fmla="*/ 66675 h 12"/>
            <a:gd name="T6" fmla="*/ 1885950 w 233"/>
            <a:gd name="T7" fmla="*/ 0 h 1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33" h="12">
              <a:moveTo>
                <a:pt x="0" y="0"/>
              </a:moveTo>
              <a:lnTo>
                <a:pt x="0" y="12"/>
              </a:lnTo>
              <a:lnTo>
                <a:pt x="233" y="12"/>
              </a:lnTo>
              <a:lnTo>
                <a:pt x="233" y="0"/>
              </a:lnTo>
            </a:path>
          </a:pathLst>
        </a:custGeom>
        <a:noFill/>
        <a:ln w="3175" cmpd="sng">
          <a:solidFill>
            <a:srgbClr xmlns:mc="http://schemas.openxmlformats.org/markup-compatibility/2006" xmlns:a14="http://schemas.microsoft.com/office/drawing/2010/main" val="C0C0C0" mc:Ignorable="a14" a14:legacySpreadsheetColorIndex="22"/>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fPrintsWithSheet="0"/>
  </xdr:twoCellAnchor>
  <xdr:twoCellAnchor editAs="oneCell">
    <xdr:from>
      <xdr:col>2</xdr:col>
      <xdr:colOff>9525</xdr:colOff>
      <xdr:row>13</xdr:row>
      <xdr:rowOff>257175</xdr:rowOff>
    </xdr:from>
    <xdr:to>
      <xdr:col>2</xdr:col>
      <xdr:colOff>57150</xdr:colOff>
      <xdr:row>13</xdr:row>
      <xdr:rowOff>333375</xdr:rowOff>
    </xdr:to>
    <xdr:pic>
      <xdr:nvPicPr>
        <xdr:cNvPr id="8862" name="Picture 82" descr="bullet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24050" y="2895600"/>
          <a:ext cx="47625"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16</xdr:row>
      <xdr:rowOff>133350</xdr:rowOff>
    </xdr:from>
    <xdr:to>
      <xdr:col>2</xdr:col>
      <xdr:colOff>57150</xdr:colOff>
      <xdr:row>16</xdr:row>
      <xdr:rowOff>209550</xdr:rowOff>
    </xdr:to>
    <xdr:pic>
      <xdr:nvPicPr>
        <xdr:cNvPr id="8863" name="Picture 84" descr="bullet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24050" y="3829050"/>
          <a:ext cx="47625"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17</xdr:row>
      <xdr:rowOff>142875</xdr:rowOff>
    </xdr:from>
    <xdr:to>
      <xdr:col>2</xdr:col>
      <xdr:colOff>57150</xdr:colOff>
      <xdr:row>17</xdr:row>
      <xdr:rowOff>219075</xdr:rowOff>
    </xdr:to>
    <xdr:pic>
      <xdr:nvPicPr>
        <xdr:cNvPr id="8864" name="Picture 85" descr="bullet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24050" y="4076700"/>
          <a:ext cx="47625"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18</xdr:row>
      <xdr:rowOff>133350</xdr:rowOff>
    </xdr:from>
    <xdr:to>
      <xdr:col>2</xdr:col>
      <xdr:colOff>57150</xdr:colOff>
      <xdr:row>18</xdr:row>
      <xdr:rowOff>209550</xdr:rowOff>
    </xdr:to>
    <xdr:pic>
      <xdr:nvPicPr>
        <xdr:cNvPr id="8865" name="Picture 86" descr="bullet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24050" y="4305300"/>
          <a:ext cx="47625"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20</xdr:row>
      <xdr:rowOff>123825</xdr:rowOff>
    </xdr:from>
    <xdr:to>
      <xdr:col>2</xdr:col>
      <xdr:colOff>57150</xdr:colOff>
      <xdr:row>20</xdr:row>
      <xdr:rowOff>200025</xdr:rowOff>
    </xdr:to>
    <xdr:pic>
      <xdr:nvPicPr>
        <xdr:cNvPr id="8866" name="Picture 87" descr="bullet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24050" y="4772025"/>
          <a:ext cx="47625"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9525</xdr:colOff>
      <xdr:row>19</xdr:row>
      <xdr:rowOff>152400</xdr:rowOff>
    </xdr:from>
    <xdr:to>
      <xdr:col>4</xdr:col>
      <xdr:colOff>0</xdr:colOff>
      <xdr:row>20</xdr:row>
      <xdr:rowOff>9525</xdr:rowOff>
    </xdr:to>
    <xdr:sp macro="" textlink="">
      <xdr:nvSpPr>
        <xdr:cNvPr id="8867" name="Freeform 88"/>
        <xdr:cNvSpPr>
          <a:spLocks/>
        </xdr:cNvSpPr>
      </xdr:nvSpPr>
      <xdr:spPr bwMode="auto">
        <a:xfrm>
          <a:off x="2095500" y="4562475"/>
          <a:ext cx="942975" cy="95250"/>
        </a:xfrm>
        <a:custGeom>
          <a:avLst/>
          <a:gdLst>
            <a:gd name="T0" fmla="*/ 0 w 233"/>
            <a:gd name="T1" fmla="*/ 0 h 12"/>
            <a:gd name="T2" fmla="*/ 0 w 233"/>
            <a:gd name="T3" fmla="*/ 95250 h 12"/>
            <a:gd name="T4" fmla="*/ 942975 w 233"/>
            <a:gd name="T5" fmla="*/ 95250 h 12"/>
            <a:gd name="T6" fmla="*/ 942975 w 233"/>
            <a:gd name="T7" fmla="*/ 0 h 1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33" h="12">
              <a:moveTo>
                <a:pt x="0" y="0"/>
              </a:moveTo>
              <a:lnTo>
                <a:pt x="0" y="12"/>
              </a:lnTo>
              <a:lnTo>
                <a:pt x="233" y="12"/>
              </a:lnTo>
              <a:lnTo>
                <a:pt x="233" y="0"/>
              </a:lnTo>
            </a:path>
          </a:pathLst>
        </a:custGeom>
        <a:noFill/>
        <a:ln w="3175" cmpd="sng">
          <a:solidFill>
            <a:srgbClr xmlns:mc="http://schemas.openxmlformats.org/markup-compatibility/2006" xmlns:a14="http://schemas.microsoft.com/office/drawing/2010/main" val="C0C0C0" mc:Ignorable="a14" a14:legacySpreadsheetColorIndex="22"/>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fPrintsWithSheet="0"/>
  </xdr:twoCellAnchor>
  <xdr:twoCellAnchor editAs="oneCell">
    <xdr:from>
      <xdr:col>2</xdr:col>
      <xdr:colOff>9525</xdr:colOff>
      <xdr:row>19</xdr:row>
      <xdr:rowOff>142875</xdr:rowOff>
    </xdr:from>
    <xdr:to>
      <xdr:col>2</xdr:col>
      <xdr:colOff>57150</xdr:colOff>
      <xdr:row>19</xdr:row>
      <xdr:rowOff>219075</xdr:rowOff>
    </xdr:to>
    <xdr:pic>
      <xdr:nvPicPr>
        <xdr:cNvPr id="8868" name="Picture 89" descr="bullet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24050" y="4552950"/>
          <a:ext cx="47625"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904875</xdr:colOff>
      <xdr:row>11</xdr:row>
      <xdr:rowOff>66675</xdr:rowOff>
    </xdr:from>
    <xdr:to>
      <xdr:col>5</xdr:col>
      <xdr:colOff>942975</xdr:colOff>
      <xdr:row>11</xdr:row>
      <xdr:rowOff>133350</xdr:rowOff>
    </xdr:to>
    <xdr:pic>
      <xdr:nvPicPr>
        <xdr:cNvPr id="8869" name="Picture 109" descr="bullet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895850" y="2381250"/>
          <a:ext cx="3810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1695450</xdr:colOff>
      <xdr:row>14</xdr:row>
      <xdr:rowOff>171450</xdr:rowOff>
    </xdr:from>
    <xdr:to>
      <xdr:col>2</xdr:col>
      <xdr:colOff>38100</xdr:colOff>
      <xdr:row>14</xdr:row>
      <xdr:rowOff>247650</xdr:rowOff>
    </xdr:to>
    <xdr:pic>
      <xdr:nvPicPr>
        <xdr:cNvPr id="8870" name="Picture 161" descr="bullet5"/>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905000" y="3181350"/>
          <a:ext cx="47625"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editAs="oneCell">
    <xdr:from>
      <xdr:col>2</xdr:col>
      <xdr:colOff>0</xdr:colOff>
      <xdr:row>5</xdr:row>
      <xdr:rowOff>66675</xdr:rowOff>
    </xdr:from>
    <xdr:to>
      <xdr:col>2</xdr:col>
      <xdr:colOff>47625</xdr:colOff>
      <xdr:row>5</xdr:row>
      <xdr:rowOff>142875</xdr:rowOff>
    </xdr:to>
    <xdr:pic>
      <xdr:nvPicPr>
        <xdr:cNvPr id="8871" name="Picture 191" descr="bullet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14525" y="1295400"/>
          <a:ext cx="47625"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19</xdr:row>
      <xdr:rowOff>104775</xdr:rowOff>
    </xdr:from>
    <xdr:to>
      <xdr:col>5</xdr:col>
      <xdr:colOff>552450</xdr:colOff>
      <xdr:row>20</xdr:row>
      <xdr:rowOff>104775</xdr:rowOff>
    </xdr:to>
    <xdr:sp macro="" textlink="">
      <xdr:nvSpPr>
        <xdr:cNvPr id="1233" name="Text Box 209">
          <a:hlinkClick xmlns:r="http://schemas.openxmlformats.org/officeDocument/2006/relationships" r:id="rId7"/>
        </xdr:cNvPr>
        <xdr:cNvSpPr txBox="1">
          <a:spLocks noChangeArrowheads="1"/>
        </xdr:cNvSpPr>
      </xdr:nvSpPr>
      <xdr:spPr bwMode="auto">
        <a:xfrm>
          <a:off x="3086100" y="4514850"/>
          <a:ext cx="145732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CA" sz="1000" b="0" i="0" u="none" strike="noStrike" baseline="0">
              <a:solidFill>
                <a:srgbClr val="000000"/>
              </a:solidFill>
              <a:latin typeface="Arial"/>
              <a:cs typeface="Arial"/>
            </a:rPr>
            <a:t>(You can find it </a:t>
          </a:r>
          <a:r>
            <a:rPr lang="en-CA" sz="1000" b="0" i="0" u="none" strike="noStrike" baseline="0">
              <a:solidFill>
                <a:srgbClr val="FF0000"/>
              </a:solidFill>
              <a:latin typeface="Arial"/>
              <a:cs typeface="Arial"/>
            </a:rPr>
            <a:t>here</a:t>
          </a:r>
          <a:r>
            <a:rPr lang="en-CA" sz="1000" b="0" i="0" u="none" strike="noStrike" baseline="0">
              <a:solidFill>
                <a:srgbClr val="000000"/>
              </a:solidFill>
              <a:latin typeface="Arial"/>
              <a:cs typeface="Arial"/>
            </a:rPr>
            <a:t>)</a:t>
          </a:r>
        </a:p>
      </xdr:txBody>
    </xdr:sp>
    <xdr:clientData fPrintsWithSheet="0"/>
  </xdr:twoCellAnchor>
  <xdr:twoCellAnchor editAs="oneCell">
    <xdr:from>
      <xdr:col>2</xdr:col>
      <xdr:colOff>9525</xdr:colOff>
      <xdr:row>7</xdr:row>
      <xdr:rowOff>57150</xdr:rowOff>
    </xdr:from>
    <xdr:to>
      <xdr:col>2</xdr:col>
      <xdr:colOff>57150</xdr:colOff>
      <xdr:row>7</xdr:row>
      <xdr:rowOff>133350</xdr:rowOff>
    </xdr:to>
    <xdr:pic>
      <xdr:nvPicPr>
        <xdr:cNvPr id="8873" name="Picture 257" descr="bullet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24050" y="1647825"/>
          <a:ext cx="47625"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152400</xdr:colOff>
      <xdr:row>463</xdr:row>
      <xdr:rowOff>95250</xdr:rowOff>
    </xdr:from>
    <xdr:to>
      <xdr:col>4</xdr:col>
      <xdr:colOff>361950</xdr:colOff>
      <xdr:row>464</xdr:row>
      <xdr:rowOff>19050</xdr:rowOff>
    </xdr:to>
    <xdr:sp macro="" textlink="">
      <xdr:nvSpPr>
        <xdr:cNvPr id="8874" name="Freeform 265"/>
        <xdr:cNvSpPr>
          <a:spLocks/>
        </xdr:cNvSpPr>
      </xdr:nvSpPr>
      <xdr:spPr bwMode="auto">
        <a:xfrm>
          <a:off x="2066925" y="81476850"/>
          <a:ext cx="1333500" cy="85725"/>
        </a:xfrm>
        <a:custGeom>
          <a:avLst/>
          <a:gdLst>
            <a:gd name="T0" fmla="*/ 0 w 233"/>
            <a:gd name="T1" fmla="*/ 0 h 12"/>
            <a:gd name="T2" fmla="*/ 0 w 233"/>
            <a:gd name="T3" fmla="*/ 85725 h 12"/>
            <a:gd name="T4" fmla="*/ 1333500 w 233"/>
            <a:gd name="T5" fmla="*/ 85725 h 12"/>
            <a:gd name="T6" fmla="*/ 1333500 w 233"/>
            <a:gd name="T7" fmla="*/ 0 h 1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33" h="12">
              <a:moveTo>
                <a:pt x="0" y="0"/>
              </a:moveTo>
              <a:lnTo>
                <a:pt x="0" y="12"/>
              </a:lnTo>
              <a:lnTo>
                <a:pt x="233" y="12"/>
              </a:lnTo>
              <a:lnTo>
                <a:pt x="233" y="0"/>
              </a:lnTo>
            </a:path>
          </a:pathLst>
        </a:custGeom>
        <a:noFill/>
        <a:ln w="3175" cmpd="sng">
          <a:solidFill>
            <a:srgbClr xmlns:mc="http://schemas.openxmlformats.org/markup-compatibility/2006" xmlns:a14="http://schemas.microsoft.com/office/drawing/2010/main" val="C0C0C0" mc:Ignorable="a14" a14:legacySpreadsheetColorIndex="22"/>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fPrintsWithSheet="0"/>
  </xdr:twoCellAnchor>
  <xdr:twoCellAnchor editAs="oneCell">
    <xdr:from>
      <xdr:col>2</xdr:col>
      <xdr:colOff>152400</xdr:colOff>
      <xdr:row>464</xdr:row>
      <xdr:rowOff>123825</xdr:rowOff>
    </xdr:from>
    <xdr:to>
      <xdr:col>6</xdr:col>
      <xdr:colOff>38100</xdr:colOff>
      <xdr:row>465</xdr:row>
      <xdr:rowOff>28575</xdr:rowOff>
    </xdr:to>
    <xdr:sp macro="" textlink="">
      <xdr:nvSpPr>
        <xdr:cNvPr id="8875" name="Freeform 267"/>
        <xdr:cNvSpPr>
          <a:spLocks/>
        </xdr:cNvSpPr>
      </xdr:nvSpPr>
      <xdr:spPr bwMode="auto">
        <a:xfrm>
          <a:off x="2066925" y="81667350"/>
          <a:ext cx="2914650" cy="66675"/>
        </a:xfrm>
        <a:custGeom>
          <a:avLst/>
          <a:gdLst>
            <a:gd name="T0" fmla="*/ 0 w 233"/>
            <a:gd name="T1" fmla="*/ 0 h 12"/>
            <a:gd name="T2" fmla="*/ 0 w 233"/>
            <a:gd name="T3" fmla="*/ 66675 h 12"/>
            <a:gd name="T4" fmla="*/ 2914650 w 233"/>
            <a:gd name="T5" fmla="*/ 66675 h 12"/>
            <a:gd name="T6" fmla="*/ 2914650 w 233"/>
            <a:gd name="T7" fmla="*/ 0 h 1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33" h="12">
              <a:moveTo>
                <a:pt x="0" y="0"/>
              </a:moveTo>
              <a:lnTo>
                <a:pt x="0" y="12"/>
              </a:lnTo>
              <a:lnTo>
                <a:pt x="233" y="12"/>
              </a:lnTo>
              <a:lnTo>
                <a:pt x="233" y="0"/>
              </a:lnTo>
            </a:path>
          </a:pathLst>
        </a:custGeom>
        <a:noFill/>
        <a:ln w="3175" cmpd="sng">
          <a:solidFill>
            <a:srgbClr xmlns:mc="http://schemas.openxmlformats.org/markup-compatibility/2006" xmlns:a14="http://schemas.microsoft.com/office/drawing/2010/main" val="C0C0C0" mc:Ignorable="a14" a14:legacySpreadsheetColorIndex="22"/>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fPrintsWithSheet="0"/>
  </xdr:twoCellAnchor>
  <xdr:twoCellAnchor editAs="oneCell">
    <xdr:from>
      <xdr:col>4</xdr:col>
      <xdr:colOff>971550</xdr:colOff>
      <xdr:row>463</xdr:row>
      <xdr:rowOff>95250</xdr:rowOff>
    </xdr:from>
    <xdr:to>
      <xdr:col>6</xdr:col>
      <xdr:colOff>28575</xdr:colOff>
      <xdr:row>464</xdr:row>
      <xdr:rowOff>0</xdr:rowOff>
    </xdr:to>
    <xdr:sp macro="" textlink="">
      <xdr:nvSpPr>
        <xdr:cNvPr id="8876" name="Freeform 268"/>
        <xdr:cNvSpPr>
          <a:spLocks/>
        </xdr:cNvSpPr>
      </xdr:nvSpPr>
      <xdr:spPr bwMode="auto">
        <a:xfrm>
          <a:off x="3990975" y="81476850"/>
          <a:ext cx="981075" cy="66675"/>
        </a:xfrm>
        <a:custGeom>
          <a:avLst/>
          <a:gdLst>
            <a:gd name="T0" fmla="*/ 0 w 233"/>
            <a:gd name="T1" fmla="*/ 0 h 12"/>
            <a:gd name="T2" fmla="*/ 0 w 233"/>
            <a:gd name="T3" fmla="*/ 66675 h 12"/>
            <a:gd name="T4" fmla="*/ 981075 w 233"/>
            <a:gd name="T5" fmla="*/ 66675 h 12"/>
            <a:gd name="T6" fmla="*/ 981075 w 233"/>
            <a:gd name="T7" fmla="*/ 0 h 1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33" h="12">
              <a:moveTo>
                <a:pt x="0" y="0"/>
              </a:moveTo>
              <a:lnTo>
                <a:pt x="0" y="12"/>
              </a:lnTo>
              <a:lnTo>
                <a:pt x="233" y="12"/>
              </a:lnTo>
              <a:lnTo>
                <a:pt x="233" y="0"/>
              </a:lnTo>
            </a:path>
          </a:pathLst>
        </a:custGeom>
        <a:noFill/>
        <a:ln w="3175" cmpd="sng">
          <a:solidFill>
            <a:srgbClr xmlns:mc="http://schemas.openxmlformats.org/markup-compatibility/2006" xmlns:a14="http://schemas.microsoft.com/office/drawing/2010/main" val="C0C0C0" mc:Ignorable="a14" a14:legacySpreadsheetColorIndex="22"/>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fPrintsWithSheet="0"/>
  </xdr:twoCellAnchor>
  <xdr:twoCellAnchor>
    <xdr:from>
      <xdr:col>13</xdr:col>
      <xdr:colOff>142875</xdr:colOff>
      <xdr:row>652</xdr:row>
      <xdr:rowOff>123825</xdr:rowOff>
    </xdr:from>
    <xdr:to>
      <xdr:col>13</xdr:col>
      <xdr:colOff>142875</xdr:colOff>
      <xdr:row>654</xdr:row>
      <xdr:rowOff>66675</xdr:rowOff>
    </xdr:to>
    <xdr:sp macro="" textlink="">
      <xdr:nvSpPr>
        <xdr:cNvPr id="8877" name="Line 389"/>
        <xdr:cNvSpPr>
          <a:spLocks noChangeShapeType="1"/>
        </xdr:cNvSpPr>
      </xdr:nvSpPr>
      <xdr:spPr bwMode="auto">
        <a:xfrm>
          <a:off x="14992350" y="112137825"/>
          <a:ext cx="0" cy="266700"/>
        </a:xfrm>
        <a:prstGeom prst="line">
          <a:avLst/>
        </a:prstGeom>
        <a:noFill/>
        <a:ln w="9525">
          <a:solidFill>
            <a:srgbClr xmlns:mc="http://schemas.openxmlformats.org/markup-compatibility/2006" xmlns:a14="http://schemas.microsoft.com/office/drawing/2010/main" val="C0C0C0" mc:Ignorable="a14" a14:legacySpreadsheetColorIndex="2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1</xdr:col>
      <xdr:colOff>9525</xdr:colOff>
      <xdr:row>134</xdr:row>
      <xdr:rowOff>57150</xdr:rowOff>
    </xdr:from>
    <xdr:to>
      <xdr:col>1</xdr:col>
      <xdr:colOff>95250</xdr:colOff>
      <xdr:row>134</xdr:row>
      <xdr:rowOff>133350</xdr:rowOff>
    </xdr:to>
    <xdr:sp macro="" textlink="">
      <xdr:nvSpPr>
        <xdr:cNvPr id="8878" name="AutoShape 446"/>
        <xdr:cNvSpPr>
          <a:spLocks noChangeArrowheads="1"/>
        </xdr:cNvSpPr>
      </xdr:nvSpPr>
      <xdr:spPr bwMode="auto">
        <a:xfrm flipV="1">
          <a:off x="219075" y="23241000"/>
          <a:ext cx="85725" cy="76200"/>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xdr:col>
      <xdr:colOff>9525</xdr:colOff>
      <xdr:row>164</xdr:row>
      <xdr:rowOff>57150</xdr:rowOff>
    </xdr:from>
    <xdr:to>
      <xdr:col>1</xdr:col>
      <xdr:colOff>95250</xdr:colOff>
      <xdr:row>164</xdr:row>
      <xdr:rowOff>133350</xdr:rowOff>
    </xdr:to>
    <xdr:sp macro="" textlink="">
      <xdr:nvSpPr>
        <xdr:cNvPr id="8879" name="AutoShape 447"/>
        <xdr:cNvSpPr>
          <a:spLocks noChangeArrowheads="1"/>
        </xdr:cNvSpPr>
      </xdr:nvSpPr>
      <xdr:spPr bwMode="auto">
        <a:xfrm flipV="1">
          <a:off x="219075" y="28956000"/>
          <a:ext cx="85725" cy="76200"/>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xdr:col>
      <xdr:colOff>9525</xdr:colOff>
      <xdr:row>80</xdr:row>
      <xdr:rowOff>57150</xdr:rowOff>
    </xdr:from>
    <xdr:to>
      <xdr:col>1</xdr:col>
      <xdr:colOff>95250</xdr:colOff>
      <xdr:row>80</xdr:row>
      <xdr:rowOff>133350</xdr:rowOff>
    </xdr:to>
    <xdr:sp macro="" textlink="">
      <xdr:nvSpPr>
        <xdr:cNvPr id="8880" name="AutoShape 448"/>
        <xdr:cNvSpPr>
          <a:spLocks noChangeArrowheads="1"/>
        </xdr:cNvSpPr>
      </xdr:nvSpPr>
      <xdr:spPr bwMode="auto">
        <a:xfrm flipV="1">
          <a:off x="219075" y="14716125"/>
          <a:ext cx="85725" cy="76200"/>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xdr:col>
      <xdr:colOff>9525</xdr:colOff>
      <xdr:row>41</xdr:row>
      <xdr:rowOff>57150</xdr:rowOff>
    </xdr:from>
    <xdr:to>
      <xdr:col>1</xdr:col>
      <xdr:colOff>95250</xdr:colOff>
      <xdr:row>41</xdr:row>
      <xdr:rowOff>133350</xdr:rowOff>
    </xdr:to>
    <xdr:sp macro="" textlink="">
      <xdr:nvSpPr>
        <xdr:cNvPr id="8881" name="AutoShape 449"/>
        <xdr:cNvSpPr>
          <a:spLocks noChangeArrowheads="1"/>
        </xdr:cNvSpPr>
      </xdr:nvSpPr>
      <xdr:spPr bwMode="auto">
        <a:xfrm flipV="1">
          <a:off x="219075" y="8162925"/>
          <a:ext cx="85725" cy="76200"/>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13</xdr:col>
      <xdr:colOff>142875</xdr:colOff>
      <xdr:row>646</xdr:row>
      <xdr:rowOff>123825</xdr:rowOff>
    </xdr:from>
    <xdr:to>
      <xdr:col>13</xdr:col>
      <xdr:colOff>142875</xdr:colOff>
      <xdr:row>648</xdr:row>
      <xdr:rowOff>66675</xdr:rowOff>
    </xdr:to>
    <xdr:sp macro="" textlink="">
      <xdr:nvSpPr>
        <xdr:cNvPr id="8882" name="Line 450"/>
        <xdr:cNvSpPr>
          <a:spLocks noChangeShapeType="1"/>
        </xdr:cNvSpPr>
      </xdr:nvSpPr>
      <xdr:spPr bwMode="auto">
        <a:xfrm>
          <a:off x="14992350" y="111166275"/>
          <a:ext cx="0" cy="266700"/>
        </a:xfrm>
        <a:prstGeom prst="line">
          <a:avLst/>
        </a:prstGeom>
        <a:noFill/>
        <a:ln w="9525">
          <a:solidFill>
            <a:srgbClr xmlns:mc="http://schemas.openxmlformats.org/markup-compatibility/2006" xmlns:a14="http://schemas.microsoft.com/office/drawing/2010/main" val="C0C0C0" mc:Ignorable="a14" a14:legacySpreadsheetColorIndex="2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1</xdr:col>
      <xdr:colOff>9525</xdr:colOff>
      <xdr:row>271</xdr:row>
      <xdr:rowOff>57150</xdr:rowOff>
    </xdr:from>
    <xdr:to>
      <xdr:col>1</xdr:col>
      <xdr:colOff>95250</xdr:colOff>
      <xdr:row>271</xdr:row>
      <xdr:rowOff>133350</xdr:rowOff>
    </xdr:to>
    <xdr:sp macro="" textlink="">
      <xdr:nvSpPr>
        <xdr:cNvPr id="8883" name="AutoShape 451"/>
        <xdr:cNvSpPr>
          <a:spLocks noChangeArrowheads="1"/>
        </xdr:cNvSpPr>
      </xdr:nvSpPr>
      <xdr:spPr bwMode="auto">
        <a:xfrm flipV="1">
          <a:off x="219075" y="47710725"/>
          <a:ext cx="85725" cy="76200"/>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xdr:col>
      <xdr:colOff>9525</xdr:colOff>
      <xdr:row>362</xdr:row>
      <xdr:rowOff>57150</xdr:rowOff>
    </xdr:from>
    <xdr:to>
      <xdr:col>1</xdr:col>
      <xdr:colOff>95250</xdr:colOff>
      <xdr:row>362</xdr:row>
      <xdr:rowOff>133350</xdr:rowOff>
    </xdr:to>
    <xdr:sp macro="" textlink="">
      <xdr:nvSpPr>
        <xdr:cNvPr id="8884" name="AutoShape 452"/>
        <xdr:cNvSpPr>
          <a:spLocks noChangeArrowheads="1"/>
        </xdr:cNvSpPr>
      </xdr:nvSpPr>
      <xdr:spPr bwMode="auto">
        <a:xfrm flipV="1">
          <a:off x="219075" y="62950725"/>
          <a:ext cx="85725" cy="76200"/>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xdr:col>
      <xdr:colOff>9525</xdr:colOff>
      <xdr:row>446</xdr:row>
      <xdr:rowOff>57150</xdr:rowOff>
    </xdr:from>
    <xdr:to>
      <xdr:col>1</xdr:col>
      <xdr:colOff>95250</xdr:colOff>
      <xdr:row>446</xdr:row>
      <xdr:rowOff>133350</xdr:rowOff>
    </xdr:to>
    <xdr:sp macro="" textlink="">
      <xdr:nvSpPr>
        <xdr:cNvPr id="8885" name="AutoShape 453"/>
        <xdr:cNvSpPr>
          <a:spLocks noChangeArrowheads="1"/>
        </xdr:cNvSpPr>
      </xdr:nvSpPr>
      <xdr:spPr bwMode="auto">
        <a:xfrm flipV="1">
          <a:off x="219075" y="78343125"/>
          <a:ext cx="85725" cy="76200"/>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xdr:col>
      <xdr:colOff>9525</xdr:colOff>
      <xdr:row>423</xdr:row>
      <xdr:rowOff>57150</xdr:rowOff>
    </xdr:from>
    <xdr:to>
      <xdr:col>1</xdr:col>
      <xdr:colOff>95250</xdr:colOff>
      <xdr:row>423</xdr:row>
      <xdr:rowOff>133350</xdr:rowOff>
    </xdr:to>
    <xdr:sp macro="" textlink="">
      <xdr:nvSpPr>
        <xdr:cNvPr id="8886" name="AutoShape 454"/>
        <xdr:cNvSpPr>
          <a:spLocks noChangeArrowheads="1"/>
        </xdr:cNvSpPr>
      </xdr:nvSpPr>
      <xdr:spPr bwMode="auto">
        <a:xfrm flipV="1">
          <a:off x="219075" y="74352150"/>
          <a:ext cx="85725" cy="76200"/>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57150</xdr:colOff>
      <xdr:row>436</xdr:row>
      <xdr:rowOff>38100</xdr:rowOff>
    </xdr:from>
    <xdr:to>
      <xdr:col>0</xdr:col>
      <xdr:colOff>190500</xdr:colOff>
      <xdr:row>436</xdr:row>
      <xdr:rowOff>123825</xdr:rowOff>
    </xdr:to>
    <xdr:pic macro="[0]!GotoRange">
      <xdr:nvPicPr>
        <xdr:cNvPr id="8887" name="Picture 496" descr="GlossaryEntryRight"/>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7150" y="76704825"/>
          <a:ext cx="13335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editAs="oneCell">
    <xdr:from>
      <xdr:col>0</xdr:col>
      <xdr:colOff>57150</xdr:colOff>
      <xdr:row>437</xdr:row>
      <xdr:rowOff>38100</xdr:rowOff>
    </xdr:from>
    <xdr:to>
      <xdr:col>0</xdr:col>
      <xdr:colOff>190500</xdr:colOff>
      <xdr:row>437</xdr:row>
      <xdr:rowOff>123825</xdr:rowOff>
    </xdr:to>
    <xdr:pic macro="[0]!GotoRange">
      <xdr:nvPicPr>
        <xdr:cNvPr id="8888" name="Picture 497" descr="GlossaryEntryRight"/>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7150" y="76866750"/>
          <a:ext cx="13335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editAs="oneCell">
    <xdr:from>
      <xdr:col>0</xdr:col>
      <xdr:colOff>57150</xdr:colOff>
      <xdr:row>438</xdr:row>
      <xdr:rowOff>38100</xdr:rowOff>
    </xdr:from>
    <xdr:to>
      <xdr:col>0</xdr:col>
      <xdr:colOff>190500</xdr:colOff>
      <xdr:row>438</xdr:row>
      <xdr:rowOff>123825</xdr:rowOff>
    </xdr:to>
    <xdr:pic macro="[0]!GotoRange">
      <xdr:nvPicPr>
        <xdr:cNvPr id="8889" name="Picture 498" descr="GlossaryEntryRight"/>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7150" y="77028675"/>
          <a:ext cx="13335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editAs="oneCell">
    <xdr:from>
      <xdr:col>0</xdr:col>
      <xdr:colOff>57150</xdr:colOff>
      <xdr:row>439</xdr:row>
      <xdr:rowOff>38100</xdr:rowOff>
    </xdr:from>
    <xdr:to>
      <xdr:col>0</xdr:col>
      <xdr:colOff>190500</xdr:colOff>
      <xdr:row>439</xdr:row>
      <xdr:rowOff>123825</xdr:rowOff>
    </xdr:to>
    <xdr:pic macro="[0]!GotoRange">
      <xdr:nvPicPr>
        <xdr:cNvPr id="8890" name="Picture 499" descr="GlossaryEntryRight"/>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7150" y="77190600"/>
          <a:ext cx="13335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editAs="oneCell">
    <xdr:from>
      <xdr:col>0</xdr:col>
      <xdr:colOff>57150</xdr:colOff>
      <xdr:row>440</xdr:row>
      <xdr:rowOff>47625</xdr:rowOff>
    </xdr:from>
    <xdr:to>
      <xdr:col>0</xdr:col>
      <xdr:colOff>190500</xdr:colOff>
      <xdr:row>440</xdr:row>
      <xdr:rowOff>133350</xdr:rowOff>
    </xdr:to>
    <xdr:pic macro="[0]!GotoRange">
      <xdr:nvPicPr>
        <xdr:cNvPr id="8891" name="Picture 500" descr="GlossaryEntryRight"/>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7150" y="77362050"/>
          <a:ext cx="13335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editAs="oneCell">
    <xdr:from>
      <xdr:col>0</xdr:col>
      <xdr:colOff>57150</xdr:colOff>
      <xdr:row>441</xdr:row>
      <xdr:rowOff>38100</xdr:rowOff>
    </xdr:from>
    <xdr:to>
      <xdr:col>0</xdr:col>
      <xdr:colOff>190500</xdr:colOff>
      <xdr:row>441</xdr:row>
      <xdr:rowOff>123825</xdr:rowOff>
    </xdr:to>
    <xdr:pic macro="[0]!GotoRange">
      <xdr:nvPicPr>
        <xdr:cNvPr id="8892" name="Picture 501" descr="GlossaryEntryRight"/>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7150" y="77514450"/>
          <a:ext cx="13335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editAs="oneCell">
    <xdr:from>
      <xdr:col>0</xdr:col>
      <xdr:colOff>57150</xdr:colOff>
      <xdr:row>442</xdr:row>
      <xdr:rowOff>38100</xdr:rowOff>
    </xdr:from>
    <xdr:to>
      <xdr:col>0</xdr:col>
      <xdr:colOff>190500</xdr:colOff>
      <xdr:row>442</xdr:row>
      <xdr:rowOff>123825</xdr:rowOff>
    </xdr:to>
    <xdr:pic macro="[0]!GotoRange">
      <xdr:nvPicPr>
        <xdr:cNvPr id="8893" name="Picture 502" descr="GlossaryEntryRight"/>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7150" y="77676375"/>
          <a:ext cx="13335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editAs="oneCell">
    <xdr:from>
      <xdr:col>0</xdr:col>
      <xdr:colOff>0</xdr:colOff>
      <xdr:row>2</xdr:row>
      <xdr:rowOff>76200</xdr:rowOff>
    </xdr:from>
    <xdr:to>
      <xdr:col>1</xdr:col>
      <xdr:colOff>1009650</xdr:colOff>
      <xdr:row>5</xdr:row>
      <xdr:rowOff>9525</xdr:rowOff>
    </xdr:to>
    <xdr:pic>
      <xdr:nvPicPr>
        <xdr:cNvPr id="8894" name="Picture 506" descr="ExcelMenu2_r1_c1"/>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l="5225" b="7143"/>
        <a:stretch>
          <a:fillRect/>
        </a:stretch>
      </xdr:blipFill>
      <xdr:spPr bwMode="auto">
        <a:xfrm>
          <a:off x="0" y="990600"/>
          <a:ext cx="12192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9525</xdr:colOff>
      <xdr:row>49</xdr:row>
      <xdr:rowOff>0</xdr:rowOff>
    </xdr:from>
    <xdr:to>
      <xdr:col>1</xdr:col>
      <xdr:colOff>1038225</xdr:colOff>
      <xdr:row>50</xdr:row>
      <xdr:rowOff>0</xdr:rowOff>
    </xdr:to>
    <xdr:pic>
      <xdr:nvPicPr>
        <xdr:cNvPr id="8895" name="Picture 525" descr="ExcelMenu2_r3_c1"/>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l="2985" t="10527"/>
        <a:stretch>
          <a:fillRect/>
        </a:stretch>
      </xdr:blipFill>
      <xdr:spPr bwMode="auto">
        <a:xfrm>
          <a:off x="9525" y="9486900"/>
          <a:ext cx="12382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9525</xdr:colOff>
      <xdr:row>141</xdr:row>
      <xdr:rowOff>28575</xdr:rowOff>
    </xdr:from>
    <xdr:to>
      <xdr:col>1</xdr:col>
      <xdr:colOff>1314450</xdr:colOff>
      <xdr:row>142</xdr:row>
      <xdr:rowOff>114300</xdr:rowOff>
    </xdr:to>
    <xdr:pic>
      <xdr:nvPicPr>
        <xdr:cNvPr id="8896" name="Picture 527" descr="ExcelMenu2_r1_c2"/>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t="3572" r="16754" b="3572"/>
        <a:stretch>
          <a:fillRect/>
        </a:stretch>
      </xdr:blipFill>
      <xdr:spPr bwMode="auto">
        <a:xfrm>
          <a:off x="9525" y="24479250"/>
          <a:ext cx="151447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28575</xdr:colOff>
      <xdr:row>177</xdr:row>
      <xdr:rowOff>57150</xdr:rowOff>
    </xdr:from>
    <xdr:to>
      <xdr:col>1</xdr:col>
      <xdr:colOff>1609725</xdr:colOff>
      <xdr:row>178</xdr:row>
      <xdr:rowOff>66675</xdr:rowOff>
    </xdr:to>
    <xdr:pic>
      <xdr:nvPicPr>
        <xdr:cNvPr id="8897" name="Picture 528" descr="ExcelMenu2_r2_c2"/>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l="1570" t="10527" b="-5263"/>
        <a:stretch>
          <a:fillRect/>
        </a:stretch>
      </xdr:blipFill>
      <xdr:spPr bwMode="auto">
        <a:xfrm>
          <a:off x="28575" y="31556325"/>
          <a:ext cx="17907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19050</xdr:colOff>
      <xdr:row>455</xdr:row>
      <xdr:rowOff>9525</xdr:rowOff>
    </xdr:from>
    <xdr:to>
      <xdr:col>1</xdr:col>
      <xdr:colOff>1676400</xdr:colOff>
      <xdr:row>455</xdr:row>
      <xdr:rowOff>142875</xdr:rowOff>
    </xdr:to>
    <xdr:pic>
      <xdr:nvPicPr>
        <xdr:cNvPr id="8898" name="Picture 532" descr="ExcelMenu2_r2_c3"/>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l="1500" t="5264" r="500" b="21053"/>
        <a:stretch>
          <a:fillRect/>
        </a:stretch>
      </xdr:blipFill>
      <xdr:spPr bwMode="auto">
        <a:xfrm>
          <a:off x="19050" y="79981425"/>
          <a:ext cx="18669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15</xdr:row>
      <xdr:rowOff>133350</xdr:rowOff>
    </xdr:from>
    <xdr:to>
      <xdr:col>2</xdr:col>
      <xdr:colOff>57150</xdr:colOff>
      <xdr:row>15</xdr:row>
      <xdr:rowOff>209550</xdr:rowOff>
    </xdr:to>
    <xdr:pic>
      <xdr:nvPicPr>
        <xdr:cNvPr id="8899" name="Picture 533" descr="bullet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24050" y="3581400"/>
          <a:ext cx="47625"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2</xdr:col>
          <xdr:colOff>142875</xdr:colOff>
          <xdr:row>14</xdr:row>
          <xdr:rowOff>76200</xdr:rowOff>
        </xdr:from>
        <xdr:to>
          <xdr:col>6</xdr:col>
          <xdr:colOff>285750</xdr:colOff>
          <xdr:row>14</xdr:row>
          <xdr:rowOff>295275</xdr:rowOff>
        </xdr:to>
        <xdr:sp macro="" textlink="">
          <xdr:nvSpPr>
            <xdr:cNvPr id="1580" name="Option Button 556" hidden="1">
              <a:extLst>
                <a:ext uri="{63B3BB69-23CF-44E3-9099-C40C66FF867C}">
                  <a14:compatExt spid="_x0000_s158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fr-CA" sz="800" b="0" i="0" u="none" strike="noStrike" baseline="0">
                  <a:solidFill>
                    <a:srgbClr val="000000"/>
                  </a:solidFill>
                  <a:latin typeface="Tahoma"/>
                  <a:ea typeface="Tahoma"/>
                  <a:cs typeface="Tahoma"/>
                </a:rPr>
                <a:t>START-UP OR LESS THAN 1 YEAR IN BUSINESS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14</xdr:row>
          <xdr:rowOff>228600</xdr:rowOff>
        </xdr:from>
        <xdr:to>
          <xdr:col>5</xdr:col>
          <xdr:colOff>581025</xdr:colOff>
          <xdr:row>15</xdr:row>
          <xdr:rowOff>9525</xdr:rowOff>
        </xdr:to>
        <xdr:sp macro="" textlink="">
          <xdr:nvSpPr>
            <xdr:cNvPr id="1582" name="Option Button 558" hidden="1">
              <a:extLst>
                <a:ext uri="{63B3BB69-23CF-44E3-9099-C40C66FF867C}">
                  <a14:compatExt spid="_x0000_s158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fr-CA" sz="800" b="0" i="0" u="none" strike="noStrike" baseline="0">
                  <a:solidFill>
                    <a:srgbClr val="000000"/>
                  </a:solidFill>
                  <a:latin typeface="Tahoma"/>
                  <a:ea typeface="Tahoma"/>
                  <a:cs typeface="Tahoma"/>
                </a:rPr>
                <a:t>IN BUSINESS OVER 1 YEAR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398</xdr:row>
          <xdr:rowOff>85725</xdr:rowOff>
        </xdr:from>
        <xdr:to>
          <xdr:col>4</xdr:col>
          <xdr:colOff>304800</xdr:colOff>
          <xdr:row>398</xdr:row>
          <xdr:rowOff>285750</xdr:rowOff>
        </xdr:to>
        <xdr:sp macro="" textlink="">
          <xdr:nvSpPr>
            <xdr:cNvPr id="1713" name="Drop Down 689" hidden="1">
              <a:extLst>
                <a:ext uri="{63B3BB69-23CF-44E3-9099-C40C66FF867C}">
                  <a14:compatExt spid="_x0000_s1713"/>
                </a:ext>
              </a:extLst>
            </xdr:cNvPr>
            <xdr:cNvSpPr/>
          </xdr:nvSpPr>
          <xdr:spPr>
            <a:xfrm>
              <a:off x="0" y="0"/>
              <a:ext cx="0" cy="0"/>
            </a:xfrm>
            <a:prstGeom prst="rect">
              <a:avLst/>
            </a:prstGeom>
          </xdr:spPr>
        </xdr:sp>
        <xdr:clientData/>
      </xdr:twoCellAnchor>
    </mc:Choice>
    <mc:Fallback/>
  </mc:AlternateContent>
  <xdr:twoCellAnchor>
    <xdr:from>
      <xdr:col>1</xdr:col>
      <xdr:colOff>1562100</xdr:colOff>
      <xdr:row>392</xdr:row>
      <xdr:rowOff>47625</xdr:rowOff>
    </xdr:from>
    <xdr:to>
      <xdr:col>1</xdr:col>
      <xdr:colOff>1638300</xdr:colOff>
      <xdr:row>392</xdr:row>
      <xdr:rowOff>133350</xdr:rowOff>
    </xdr:to>
    <xdr:sp macro="" textlink="">
      <xdr:nvSpPr>
        <xdr:cNvPr id="8900" name="AutoShape 694"/>
        <xdr:cNvSpPr>
          <a:spLocks noChangeArrowheads="1"/>
        </xdr:cNvSpPr>
      </xdr:nvSpPr>
      <xdr:spPr bwMode="auto">
        <a:xfrm rot="5400000">
          <a:off x="1766887" y="68089463"/>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1</xdr:col>
          <xdr:colOff>1695450</xdr:colOff>
          <xdr:row>393</xdr:row>
          <xdr:rowOff>28575</xdr:rowOff>
        </xdr:from>
        <xdr:to>
          <xdr:col>4</xdr:col>
          <xdr:colOff>295275</xdr:colOff>
          <xdr:row>393</xdr:row>
          <xdr:rowOff>228600</xdr:rowOff>
        </xdr:to>
        <xdr:sp macro="" textlink="">
          <xdr:nvSpPr>
            <xdr:cNvPr id="1719" name="Drop Down 695" hidden="1">
              <a:extLst>
                <a:ext uri="{63B3BB69-23CF-44E3-9099-C40C66FF867C}">
                  <a14:compatExt spid="_x0000_s1719"/>
                </a:ext>
              </a:extLst>
            </xdr:cNvPr>
            <xdr:cNvSpPr/>
          </xdr:nvSpPr>
          <xdr:spPr>
            <a:xfrm>
              <a:off x="0" y="0"/>
              <a:ext cx="0" cy="0"/>
            </a:xfrm>
            <a:prstGeom prst="rect">
              <a:avLst/>
            </a:prstGeom>
          </xdr:spPr>
        </xdr:sp>
        <xdr:clientData/>
      </xdr:twoCellAnchor>
    </mc:Choice>
    <mc:Fallback/>
  </mc:AlternateContent>
  <xdr:twoCellAnchor>
    <xdr:from>
      <xdr:col>1</xdr:col>
      <xdr:colOff>1562100</xdr:colOff>
      <xdr:row>391</xdr:row>
      <xdr:rowOff>47625</xdr:rowOff>
    </xdr:from>
    <xdr:to>
      <xdr:col>1</xdr:col>
      <xdr:colOff>1638300</xdr:colOff>
      <xdr:row>391</xdr:row>
      <xdr:rowOff>133350</xdr:rowOff>
    </xdr:to>
    <xdr:sp macro="" textlink="">
      <xdr:nvSpPr>
        <xdr:cNvPr id="8901" name="AutoShape 696"/>
        <xdr:cNvSpPr>
          <a:spLocks noChangeArrowheads="1"/>
        </xdr:cNvSpPr>
      </xdr:nvSpPr>
      <xdr:spPr bwMode="auto">
        <a:xfrm rot="5400000">
          <a:off x="1766887" y="67927538"/>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1562100</xdr:colOff>
      <xdr:row>393</xdr:row>
      <xdr:rowOff>47625</xdr:rowOff>
    </xdr:from>
    <xdr:to>
      <xdr:col>1</xdr:col>
      <xdr:colOff>1638300</xdr:colOff>
      <xdr:row>393</xdr:row>
      <xdr:rowOff>133350</xdr:rowOff>
    </xdr:to>
    <xdr:sp macro="" textlink="">
      <xdr:nvSpPr>
        <xdr:cNvPr id="8902" name="AutoShape 697"/>
        <xdr:cNvSpPr>
          <a:spLocks noChangeArrowheads="1"/>
        </xdr:cNvSpPr>
      </xdr:nvSpPr>
      <xdr:spPr bwMode="auto">
        <a:xfrm rot="5400000">
          <a:off x="1766887" y="68251388"/>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1562100</xdr:colOff>
      <xdr:row>394</xdr:row>
      <xdr:rowOff>47625</xdr:rowOff>
    </xdr:from>
    <xdr:to>
      <xdr:col>1</xdr:col>
      <xdr:colOff>1638300</xdr:colOff>
      <xdr:row>394</xdr:row>
      <xdr:rowOff>133350</xdr:rowOff>
    </xdr:to>
    <xdr:sp macro="" textlink="">
      <xdr:nvSpPr>
        <xdr:cNvPr id="8903" name="AutoShape 698"/>
        <xdr:cNvSpPr>
          <a:spLocks noChangeArrowheads="1"/>
        </xdr:cNvSpPr>
      </xdr:nvSpPr>
      <xdr:spPr bwMode="auto">
        <a:xfrm rot="5400000">
          <a:off x="1766887" y="68518088"/>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1562100</xdr:colOff>
      <xdr:row>395</xdr:row>
      <xdr:rowOff>104775</xdr:rowOff>
    </xdr:from>
    <xdr:to>
      <xdr:col>1</xdr:col>
      <xdr:colOff>1638300</xdr:colOff>
      <xdr:row>395</xdr:row>
      <xdr:rowOff>190500</xdr:rowOff>
    </xdr:to>
    <xdr:sp macro="" textlink="">
      <xdr:nvSpPr>
        <xdr:cNvPr id="8904" name="AutoShape 699"/>
        <xdr:cNvSpPr>
          <a:spLocks noChangeArrowheads="1"/>
        </xdr:cNvSpPr>
      </xdr:nvSpPr>
      <xdr:spPr bwMode="auto">
        <a:xfrm rot="5400000">
          <a:off x="1766887" y="68737163"/>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1562100</xdr:colOff>
      <xdr:row>396</xdr:row>
      <xdr:rowOff>104775</xdr:rowOff>
    </xdr:from>
    <xdr:to>
      <xdr:col>1</xdr:col>
      <xdr:colOff>1638300</xdr:colOff>
      <xdr:row>396</xdr:row>
      <xdr:rowOff>190500</xdr:rowOff>
    </xdr:to>
    <xdr:sp macro="" textlink="">
      <xdr:nvSpPr>
        <xdr:cNvPr id="8905" name="AutoShape 700"/>
        <xdr:cNvSpPr>
          <a:spLocks noChangeArrowheads="1"/>
        </xdr:cNvSpPr>
      </xdr:nvSpPr>
      <xdr:spPr bwMode="auto">
        <a:xfrm rot="5400000">
          <a:off x="1766887" y="68946713"/>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1562100</xdr:colOff>
      <xdr:row>397</xdr:row>
      <xdr:rowOff>85725</xdr:rowOff>
    </xdr:from>
    <xdr:to>
      <xdr:col>1</xdr:col>
      <xdr:colOff>1638300</xdr:colOff>
      <xdr:row>397</xdr:row>
      <xdr:rowOff>171450</xdr:rowOff>
    </xdr:to>
    <xdr:sp macro="" textlink="">
      <xdr:nvSpPr>
        <xdr:cNvPr id="8906" name="AutoShape 702"/>
        <xdr:cNvSpPr>
          <a:spLocks noChangeArrowheads="1"/>
        </xdr:cNvSpPr>
      </xdr:nvSpPr>
      <xdr:spPr bwMode="auto">
        <a:xfrm rot="5400000">
          <a:off x="1766887" y="69194363"/>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1562100</xdr:colOff>
      <xdr:row>398</xdr:row>
      <xdr:rowOff>142875</xdr:rowOff>
    </xdr:from>
    <xdr:to>
      <xdr:col>1</xdr:col>
      <xdr:colOff>1638300</xdr:colOff>
      <xdr:row>398</xdr:row>
      <xdr:rowOff>228600</xdr:rowOff>
    </xdr:to>
    <xdr:sp macro="" textlink="">
      <xdr:nvSpPr>
        <xdr:cNvPr id="8907" name="AutoShape 703"/>
        <xdr:cNvSpPr>
          <a:spLocks noChangeArrowheads="1"/>
        </xdr:cNvSpPr>
      </xdr:nvSpPr>
      <xdr:spPr bwMode="auto">
        <a:xfrm rot="5400000">
          <a:off x="1766887" y="69442013"/>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4</xdr:col>
          <xdr:colOff>742950</xdr:colOff>
          <xdr:row>398</xdr:row>
          <xdr:rowOff>76200</xdr:rowOff>
        </xdr:from>
        <xdr:to>
          <xdr:col>5</xdr:col>
          <xdr:colOff>904875</xdr:colOff>
          <xdr:row>398</xdr:row>
          <xdr:rowOff>285750</xdr:rowOff>
        </xdr:to>
        <xdr:sp macro="" textlink="">
          <xdr:nvSpPr>
            <xdr:cNvPr id="1728" name="Drop Down 704" hidden="1">
              <a:extLst>
                <a:ext uri="{63B3BB69-23CF-44E3-9099-C40C66FF867C}">
                  <a14:compatExt spid="_x0000_s1728"/>
                </a:ext>
              </a:extLst>
            </xdr:cNvPr>
            <xdr:cNvSpPr/>
          </xdr:nvSpPr>
          <xdr:spPr>
            <a:xfrm>
              <a:off x="0" y="0"/>
              <a:ext cx="0" cy="0"/>
            </a:xfrm>
            <a:prstGeom prst="rect">
              <a:avLst/>
            </a:prstGeom>
          </xdr:spPr>
        </xdr:sp>
        <xdr:clientData/>
      </xdr:twoCellAnchor>
    </mc:Choice>
    <mc:Fallback/>
  </mc:AlternateContent>
  <xdr:twoCellAnchor>
    <xdr:from>
      <xdr:col>4</xdr:col>
      <xdr:colOff>657225</xdr:colOff>
      <xdr:row>398</xdr:row>
      <xdr:rowOff>161925</xdr:rowOff>
    </xdr:from>
    <xdr:to>
      <xdr:col>4</xdr:col>
      <xdr:colOff>733425</xdr:colOff>
      <xdr:row>398</xdr:row>
      <xdr:rowOff>247650</xdr:rowOff>
    </xdr:to>
    <xdr:sp macro="" textlink="">
      <xdr:nvSpPr>
        <xdr:cNvPr id="8908" name="AutoShape 705"/>
        <xdr:cNvSpPr>
          <a:spLocks noChangeArrowheads="1"/>
        </xdr:cNvSpPr>
      </xdr:nvSpPr>
      <xdr:spPr bwMode="auto">
        <a:xfrm rot="5400000">
          <a:off x="3690937" y="69461063"/>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absolute">
    <xdr:from>
      <xdr:col>0</xdr:col>
      <xdr:colOff>0</xdr:colOff>
      <xdr:row>0</xdr:row>
      <xdr:rowOff>0</xdr:rowOff>
    </xdr:from>
    <xdr:to>
      <xdr:col>1</xdr:col>
      <xdr:colOff>1143000</xdr:colOff>
      <xdr:row>1</xdr:row>
      <xdr:rowOff>76200</xdr:rowOff>
    </xdr:to>
    <xdr:pic>
      <xdr:nvPicPr>
        <xdr:cNvPr id="8909" name="Picture 706" descr="ExcelMenu5_r1_c1"/>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0"/>
          <a:ext cx="13525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editAs="absolute">
    <xdr:from>
      <xdr:col>0</xdr:col>
      <xdr:colOff>0</xdr:colOff>
      <xdr:row>1</xdr:row>
      <xdr:rowOff>76200</xdr:rowOff>
    </xdr:from>
    <xdr:to>
      <xdr:col>1</xdr:col>
      <xdr:colOff>1143000</xdr:colOff>
      <xdr:row>1</xdr:row>
      <xdr:rowOff>276225</xdr:rowOff>
    </xdr:to>
    <xdr:pic>
      <xdr:nvPicPr>
        <xdr:cNvPr id="8910" name="Picture 707" descr="ExcelMenu5_r2_c1"/>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0" y="238125"/>
          <a:ext cx="135255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editAs="oneCell">
    <xdr:from>
      <xdr:col>0</xdr:col>
      <xdr:colOff>0</xdr:colOff>
      <xdr:row>1</xdr:row>
      <xdr:rowOff>276225</xdr:rowOff>
    </xdr:from>
    <xdr:to>
      <xdr:col>1</xdr:col>
      <xdr:colOff>1143000</xdr:colOff>
      <xdr:row>1</xdr:row>
      <xdr:rowOff>476250</xdr:rowOff>
    </xdr:to>
    <xdr:pic>
      <xdr:nvPicPr>
        <xdr:cNvPr id="8911" name="Picture 708" descr="ExcelMenu5_r3_c1"/>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0" y="438150"/>
          <a:ext cx="135255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xdr:row>
      <xdr:rowOff>476250</xdr:rowOff>
    </xdr:from>
    <xdr:to>
      <xdr:col>1</xdr:col>
      <xdr:colOff>1143000</xdr:colOff>
      <xdr:row>1</xdr:row>
      <xdr:rowOff>676275</xdr:rowOff>
    </xdr:to>
    <xdr:pic>
      <xdr:nvPicPr>
        <xdr:cNvPr id="8912" name="Picture 709" descr="ExcelMenu5_r4_c1"/>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0" y="638175"/>
          <a:ext cx="135255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1143000</xdr:colOff>
      <xdr:row>0</xdr:row>
      <xdr:rowOff>0</xdr:rowOff>
    </xdr:from>
    <xdr:to>
      <xdr:col>4</xdr:col>
      <xdr:colOff>190500</xdr:colOff>
      <xdr:row>1</xdr:row>
      <xdr:rowOff>76200</xdr:rowOff>
    </xdr:to>
    <xdr:pic>
      <xdr:nvPicPr>
        <xdr:cNvPr id="8913" name="Picture 710" descr="ExcelMenu5_r1_c3"/>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352550" y="0"/>
          <a:ext cx="18764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1143000</xdr:colOff>
      <xdr:row>1</xdr:row>
      <xdr:rowOff>76200</xdr:rowOff>
    </xdr:from>
    <xdr:to>
      <xdr:col>4</xdr:col>
      <xdr:colOff>190500</xdr:colOff>
      <xdr:row>1</xdr:row>
      <xdr:rowOff>276225</xdr:rowOff>
    </xdr:to>
    <xdr:pic>
      <xdr:nvPicPr>
        <xdr:cNvPr id="8914" name="Picture 712" descr="ExcelMenu5_r2_c3"/>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352550" y="238125"/>
          <a:ext cx="18764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1143000</xdr:colOff>
      <xdr:row>1</xdr:row>
      <xdr:rowOff>276225</xdr:rowOff>
    </xdr:from>
    <xdr:to>
      <xdr:col>4</xdr:col>
      <xdr:colOff>190500</xdr:colOff>
      <xdr:row>1</xdr:row>
      <xdr:rowOff>476250</xdr:rowOff>
    </xdr:to>
    <xdr:pic>
      <xdr:nvPicPr>
        <xdr:cNvPr id="8915" name="Picture 713" descr="ExcelMenu5_r3_c3"/>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352550" y="438150"/>
          <a:ext cx="18764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1143000</xdr:colOff>
      <xdr:row>1</xdr:row>
      <xdr:rowOff>476250</xdr:rowOff>
    </xdr:from>
    <xdr:to>
      <xdr:col>4</xdr:col>
      <xdr:colOff>190500</xdr:colOff>
      <xdr:row>1</xdr:row>
      <xdr:rowOff>676275</xdr:rowOff>
    </xdr:to>
    <xdr:pic>
      <xdr:nvPicPr>
        <xdr:cNvPr id="8916" name="Picture 714" descr="ExcelMenu5_r4_c3"/>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352550" y="638175"/>
          <a:ext cx="18764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0</xdr:row>
      <xdr:rowOff>0</xdr:rowOff>
    </xdr:from>
    <xdr:to>
      <xdr:col>5</xdr:col>
      <xdr:colOff>171450</xdr:colOff>
      <xdr:row>1</xdr:row>
      <xdr:rowOff>276225</xdr:rowOff>
    </xdr:to>
    <xdr:pic>
      <xdr:nvPicPr>
        <xdr:cNvPr id="8917" name="Picture 716" descr="ExcelMenu5_r1_c4">
          <a:hlinkClick xmlns:r="http://schemas.openxmlformats.org/officeDocument/2006/relationships" r:id="rId22"/>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3228975" y="0"/>
          <a:ext cx="933450"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180975</xdr:colOff>
      <xdr:row>1</xdr:row>
      <xdr:rowOff>276225</xdr:rowOff>
    </xdr:from>
    <xdr:to>
      <xdr:col>6</xdr:col>
      <xdr:colOff>152400</xdr:colOff>
      <xdr:row>1</xdr:row>
      <xdr:rowOff>476250</xdr:rowOff>
    </xdr:to>
    <xdr:pic>
      <xdr:nvPicPr>
        <xdr:cNvPr id="8918" name="Picture 717" descr="ExcelMenu5_r3_c4"/>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219450" y="438150"/>
          <a:ext cx="18764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180975</xdr:colOff>
      <xdr:row>1</xdr:row>
      <xdr:rowOff>476250</xdr:rowOff>
    </xdr:from>
    <xdr:to>
      <xdr:col>6</xdr:col>
      <xdr:colOff>152400</xdr:colOff>
      <xdr:row>1</xdr:row>
      <xdr:rowOff>676275</xdr:rowOff>
    </xdr:to>
    <xdr:pic>
      <xdr:nvPicPr>
        <xdr:cNvPr id="8919" name="Picture 718" descr="ExcelMenu5_r4_c4"/>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3219450" y="638175"/>
          <a:ext cx="18764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152400</xdr:colOff>
      <xdr:row>0</xdr:row>
      <xdr:rowOff>0</xdr:rowOff>
    </xdr:from>
    <xdr:to>
      <xdr:col>5</xdr:col>
      <xdr:colOff>866775</xdr:colOff>
      <xdr:row>1</xdr:row>
      <xdr:rowOff>276225</xdr:rowOff>
    </xdr:to>
    <xdr:pic>
      <xdr:nvPicPr>
        <xdr:cNvPr id="8920" name="Picture 719" descr="ExcelMenu5_r1_c5">
          <a:hlinkClick xmlns:r="http://schemas.openxmlformats.org/officeDocument/2006/relationships" r:id="rId26"/>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4143375" y="0"/>
          <a:ext cx="71437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142875</xdr:colOff>
      <xdr:row>1</xdr:row>
      <xdr:rowOff>276225</xdr:rowOff>
    </xdr:from>
    <xdr:to>
      <xdr:col>7</xdr:col>
      <xdr:colOff>200025</xdr:colOff>
      <xdr:row>1</xdr:row>
      <xdr:rowOff>676275</xdr:rowOff>
    </xdr:to>
    <xdr:pic>
      <xdr:nvPicPr>
        <xdr:cNvPr id="8921" name="Picture 720" descr="ExcelMenu5_r3_c7"/>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5086350" y="438150"/>
          <a:ext cx="100965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866775</xdr:colOff>
      <xdr:row>0</xdr:row>
      <xdr:rowOff>0</xdr:rowOff>
    </xdr:from>
    <xdr:to>
      <xdr:col>7</xdr:col>
      <xdr:colOff>200025</xdr:colOff>
      <xdr:row>1</xdr:row>
      <xdr:rowOff>276225</xdr:rowOff>
    </xdr:to>
    <xdr:pic>
      <xdr:nvPicPr>
        <xdr:cNvPr id="8922" name="Picture 722" descr="ExcelMenu5_r1_c6-b"/>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4857750" y="0"/>
          <a:ext cx="1238250"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971550</xdr:colOff>
      <xdr:row>503</xdr:row>
      <xdr:rowOff>95250</xdr:rowOff>
    </xdr:from>
    <xdr:to>
      <xdr:col>6</xdr:col>
      <xdr:colOff>28575</xdr:colOff>
      <xdr:row>504</xdr:row>
      <xdr:rowOff>0</xdr:rowOff>
    </xdr:to>
    <xdr:sp macro="" textlink="">
      <xdr:nvSpPr>
        <xdr:cNvPr id="8923" name="Freeform 807"/>
        <xdr:cNvSpPr>
          <a:spLocks/>
        </xdr:cNvSpPr>
      </xdr:nvSpPr>
      <xdr:spPr bwMode="auto">
        <a:xfrm>
          <a:off x="3990975" y="87896700"/>
          <a:ext cx="981075" cy="66675"/>
        </a:xfrm>
        <a:custGeom>
          <a:avLst/>
          <a:gdLst>
            <a:gd name="T0" fmla="*/ 0 w 233"/>
            <a:gd name="T1" fmla="*/ 0 h 12"/>
            <a:gd name="T2" fmla="*/ 0 w 233"/>
            <a:gd name="T3" fmla="*/ 66675 h 12"/>
            <a:gd name="T4" fmla="*/ 981075 w 233"/>
            <a:gd name="T5" fmla="*/ 66675 h 12"/>
            <a:gd name="T6" fmla="*/ 981075 w 233"/>
            <a:gd name="T7" fmla="*/ 0 h 1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33" h="12">
              <a:moveTo>
                <a:pt x="0" y="0"/>
              </a:moveTo>
              <a:lnTo>
                <a:pt x="0" y="12"/>
              </a:lnTo>
              <a:lnTo>
                <a:pt x="233" y="12"/>
              </a:lnTo>
              <a:lnTo>
                <a:pt x="233" y="0"/>
              </a:lnTo>
            </a:path>
          </a:pathLst>
        </a:custGeom>
        <a:noFill/>
        <a:ln w="3175" cmpd="sng">
          <a:solidFill>
            <a:srgbClr xmlns:mc="http://schemas.openxmlformats.org/markup-compatibility/2006" xmlns:a14="http://schemas.microsoft.com/office/drawing/2010/main" val="C0C0C0" mc:Ignorable="a14" a14:legacySpreadsheetColorIndex="22"/>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fPrintsWithSheet="0"/>
  </xdr:twoCellAnchor>
  <xdr:twoCellAnchor editAs="oneCell">
    <xdr:from>
      <xdr:col>2</xdr:col>
      <xdr:colOff>152400</xdr:colOff>
      <xdr:row>544</xdr:row>
      <xdr:rowOff>123825</xdr:rowOff>
    </xdr:from>
    <xdr:to>
      <xdr:col>6</xdr:col>
      <xdr:colOff>95250</xdr:colOff>
      <xdr:row>545</xdr:row>
      <xdr:rowOff>38100</xdr:rowOff>
    </xdr:to>
    <xdr:sp macro="" textlink="">
      <xdr:nvSpPr>
        <xdr:cNvPr id="8924" name="Freeform 837"/>
        <xdr:cNvSpPr>
          <a:spLocks/>
        </xdr:cNvSpPr>
      </xdr:nvSpPr>
      <xdr:spPr bwMode="auto">
        <a:xfrm>
          <a:off x="2066925" y="94554675"/>
          <a:ext cx="2971800" cy="76200"/>
        </a:xfrm>
        <a:custGeom>
          <a:avLst/>
          <a:gdLst>
            <a:gd name="T0" fmla="*/ 0 w 233"/>
            <a:gd name="T1" fmla="*/ 0 h 12"/>
            <a:gd name="T2" fmla="*/ 0 w 233"/>
            <a:gd name="T3" fmla="*/ 76200 h 12"/>
            <a:gd name="T4" fmla="*/ 2971800 w 233"/>
            <a:gd name="T5" fmla="*/ 76200 h 12"/>
            <a:gd name="T6" fmla="*/ 2971800 w 233"/>
            <a:gd name="T7" fmla="*/ 0 h 1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33" h="12">
              <a:moveTo>
                <a:pt x="0" y="0"/>
              </a:moveTo>
              <a:lnTo>
                <a:pt x="0" y="12"/>
              </a:lnTo>
              <a:lnTo>
                <a:pt x="233" y="12"/>
              </a:lnTo>
              <a:lnTo>
                <a:pt x="233" y="0"/>
              </a:lnTo>
            </a:path>
          </a:pathLst>
        </a:custGeom>
        <a:noFill/>
        <a:ln w="3175" cmpd="sng">
          <a:solidFill>
            <a:srgbClr xmlns:mc="http://schemas.openxmlformats.org/markup-compatibility/2006" xmlns:a14="http://schemas.microsoft.com/office/drawing/2010/main" val="C0C0C0" mc:Ignorable="a14" a14:legacySpreadsheetColorIndex="22"/>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fPrintsWithSheet="0"/>
  </xdr:twoCellAnchor>
  <xdr:twoCellAnchor editAs="oneCell">
    <xdr:from>
      <xdr:col>4</xdr:col>
      <xdr:colOff>971550</xdr:colOff>
      <xdr:row>543</xdr:row>
      <xdr:rowOff>95250</xdr:rowOff>
    </xdr:from>
    <xdr:to>
      <xdr:col>6</xdr:col>
      <xdr:colOff>28575</xdr:colOff>
      <xdr:row>544</xdr:row>
      <xdr:rowOff>0</xdr:rowOff>
    </xdr:to>
    <xdr:sp macro="" textlink="">
      <xdr:nvSpPr>
        <xdr:cNvPr id="8925" name="Freeform 838"/>
        <xdr:cNvSpPr>
          <a:spLocks/>
        </xdr:cNvSpPr>
      </xdr:nvSpPr>
      <xdr:spPr bwMode="auto">
        <a:xfrm>
          <a:off x="3990975" y="94364175"/>
          <a:ext cx="981075" cy="66675"/>
        </a:xfrm>
        <a:custGeom>
          <a:avLst/>
          <a:gdLst>
            <a:gd name="T0" fmla="*/ 0 w 233"/>
            <a:gd name="T1" fmla="*/ 0 h 12"/>
            <a:gd name="T2" fmla="*/ 0 w 233"/>
            <a:gd name="T3" fmla="*/ 66675 h 12"/>
            <a:gd name="T4" fmla="*/ 981075 w 233"/>
            <a:gd name="T5" fmla="*/ 66675 h 12"/>
            <a:gd name="T6" fmla="*/ 981075 w 233"/>
            <a:gd name="T7" fmla="*/ 0 h 1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33" h="12">
              <a:moveTo>
                <a:pt x="0" y="0"/>
              </a:moveTo>
              <a:lnTo>
                <a:pt x="0" y="12"/>
              </a:lnTo>
              <a:lnTo>
                <a:pt x="233" y="12"/>
              </a:lnTo>
              <a:lnTo>
                <a:pt x="233" y="0"/>
              </a:lnTo>
            </a:path>
          </a:pathLst>
        </a:custGeom>
        <a:noFill/>
        <a:ln w="3175" cmpd="sng">
          <a:solidFill>
            <a:srgbClr xmlns:mc="http://schemas.openxmlformats.org/markup-compatibility/2006" xmlns:a14="http://schemas.microsoft.com/office/drawing/2010/main" val="C0C0C0" mc:Ignorable="a14" a14:legacySpreadsheetColorIndex="22"/>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fPrintsWithSheet="0"/>
  </xdr:twoCellAnchor>
  <xdr:twoCellAnchor editAs="oneCell">
    <xdr:from>
      <xdr:col>4</xdr:col>
      <xdr:colOff>866775</xdr:colOff>
      <xdr:row>543</xdr:row>
      <xdr:rowOff>66675</xdr:rowOff>
    </xdr:from>
    <xdr:to>
      <xdr:col>4</xdr:col>
      <xdr:colOff>914400</xdr:colOff>
      <xdr:row>543</xdr:row>
      <xdr:rowOff>133350</xdr:rowOff>
    </xdr:to>
    <xdr:pic>
      <xdr:nvPicPr>
        <xdr:cNvPr id="8926" name="Picture 861" descr="bullet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905250" y="94335600"/>
          <a:ext cx="47625"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142875</xdr:colOff>
      <xdr:row>6</xdr:row>
      <xdr:rowOff>133350</xdr:rowOff>
    </xdr:from>
    <xdr:to>
      <xdr:col>8</xdr:col>
      <xdr:colOff>0</xdr:colOff>
      <xdr:row>7</xdr:row>
      <xdr:rowOff>0</xdr:rowOff>
    </xdr:to>
    <xdr:sp macro="" textlink="">
      <xdr:nvSpPr>
        <xdr:cNvPr id="8927" name="Freeform 862"/>
        <xdr:cNvSpPr>
          <a:spLocks/>
        </xdr:cNvSpPr>
      </xdr:nvSpPr>
      <xdr:spPr bwMode="auto">
        <a:xfrm>
          <a:off x="2057400" y="1524000"/>
          <a:ext cx="4791075" cy="66675"/>
        </a:xfrm>
        <a:custGeom>
          <a:avLst/>
          <a:gdLst>
            <a:gd name="T0" fmla="*/ 0 w 233"/>
            <a:gd name="T1" fmla="*/ 0 h 12"/>
            <a:gd name="T2" fmla="*/ 0 w 233"/>
            <a:gd name="T3" fmla="*/ 66675 h 12"/>
            <a:gd name="T4" fmla="*/ 4791075 w 233"/>
            <a:gd name="T5" fmla="*/ 66675 h 12"/>
            <a:gd name="T6" fmla="*/ 4791075 w 233"/>
            <a:gd name="T7" fmla="*/ 0 h 1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33" h="12">
              <a:moveTo>
                <a:pt x="0" y="0"/>
              </a:moveTo>
              <a:lnTo>
                <a:pt x="0" y="12"/>
              </a:lnTo>
              <a:lnTo>
                <a:pt x="233" y="12"/>
              </a:lnTo>
              <a:lnTo>
                <a:pt x="233" y="0"/>
              </a:lnTo>
            </a:path>
          </a:pathLst>
        </a:custGeom>
        <a:noFill/>
        <a:ln w="3175" cmpd="sng">
          <a:solidFill>
            <a:srgbClr xmlns:mc="http://schemas.openxmlformats.org/markup-compatibility/2006" xmlns:a14="http://schemas.microsoft.com/office/drawing/2010/main" val="C0C0C0" mc:Ignorable="a14" a14:legacySpreadsheetColorIndex="22"/>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fPrintsWithSheet="0"/>
  </xdr:twoCellAnchor>
  <xdr:twoCellAnchor editAs="oneCell">
    <xdr:from>
      <xdr:col>2</xdr:col>
      <xdr:colOff>142875</xdr:colOff>
      <xdr:row>12</xdr:row>
      <xdr:rowOff>114300</xdr:rowOff>
    </xdr:from>
    <xdr:to>
      <xdr:col>8</xdr:col>
      <xdr:colOff>0</xdr:colOff>
      <xdr:row>13</xdr:row>
      <xdr:rowOff>19050</xdr:rowOff>
    </xdr:to>
    <xdr:sp macro="" textlink="">
      <xdr:nvSpPr>
        <xdr:cNvPr id="8928" name="Freeform 863"/>
        <xdr:cNvSpPr>
          <a:spLocks/>
        </xdr:cNvSpPr>
      </xdr:nvSpPr>
      <xdr:spPr bwMode="auto">
        <a:xfrm>
          <a:off x="2057400" y="2590800"/>
          <a:ext cx="4791075" cy="66675"/>
        </a:xfrm>
        <a:custGeom>
          <a:avLst/>
          <a:gdLst>
            <a:gd name="T0" fmla="*/ 0 w 233"/>
            <a:gd name="T1" fmla="*/ 0 h 12"/>
            <a:gd name="T2" fmla="*/ 0 w 233"/>
            <a:gd name="T3" fmla="*/ 66675 h 12"/>
            <a:gd name="T4" fmla="*/ 4791075 w 233"/>
            <a:gd name="T5" fmla="*/ 66675 h 12"/>
            <a:gd name="T6" fmla="*/ 4791075 w 233"/>
            <a:gd name="T7" fmla="*/ 0 h 1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33" h="12">
              <a:moveTo>
                <a:pt x="0" y="0"/>
              </a:moveTo>
              <a:lnTo>
                <a:pt x="0" y="12"/>
              </a:lnTo>
              <a:lnTo>
                <a:pt x="233" y="12"/>
              </a:lnTo>
              <a:lnTo>
                <a:pt x="233" y="0"/>
              </a:lnTo>
            </a:path>
          </a:pathLst>
        </a:custGeom>
        <a:noFill/>
        <a:ln w="3175" cmpd="sng">
          <a:solidFill>
            <a:srgbClr xmlns:mc="http://schemas.openxmlformats.org/markup-compatibility/2006" xmlns:a14="http://schemas.microsoft.com/office/drawing/2010/main" val="C0C0C0" mc:Ignorable="a14" a14:legacySpreadsheetColorIndex="22"/>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fPrintsWithSheet="0"/>
  </xdr:twoCellAnchor>
  <xdr:twoCellAnchor editAs="oneCell">
    <xdr:from>
      <xdr:col>0</xdr:col>
      <xdr:colOff>9525</xdr:colOff>
      <xdr:row>280</xdr:row>
      <xdr:rowOff>0</xdr:rowOff>
    </xdr:from>
    <xdr:to>
      <xdr:col>1</xdr:col>
      <xdr:colOff>1447800</xdr:colOff>
      <xdr:row>281</xdr:row>
      <xdr:rowOff>47625</xdr:rowOff>
    </xdr:to>
    <xdr:pic>
      <xdr:nvPicPr>
        <xdr:cNvPr id="8929" name="Picture 864" descr="ExcelMenu2_r3_c2"/>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l="523" r="8900" b="-15790"/>
        <a:stretch>
          <a:fillRect/>
        </a:stretch>
      </xdr:blipFill>
      <xdr:spPr bwMode="auto">
        <a:xfrm>
          <a:off x="9525" y="49244250"/>
          <a:ext cx="1647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1562100</xdr:colOff>
      <xdr:row>402</xdr:row>
      <xdr:rowOff>47625</xdr:rowOff>
    </xdr:from>
    <xdr:to>
      <xdr:col>1</xdr:col>
      <xdr:colOff>1638300</xdr:colOff>
      <xdr:row>402</xdr:row>
      <xdr:rowOff>133350</xdr:rowOff>
    </xdr:to>
    <xdr:sp macro="" textlink="">
      <xdr:nvSpPr>
        <xdr:cNvPr id="8930" name="AutoShape 867"/>
        <xdr:cNvSpPr>
          <a:spLocks noChangeArrowheads="1"/>
        </xdr:cNvSpPr>
      </xdr:nvSpPr>
      <xdr:spPr bwMode="auto">
        <a:xfrm rot="5400000">
          <a:off x="1766887" y="70080188"/>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1</xdr:col>
          <xdr:colOff>1695450</xdr:colOff>
          <xdr:row>403</xdr:row>
          <xdr:rowOff>28575</xdr:rowOff>
        </xdr:from>
        <xdr:to>
          <xdr:col>4</xdr:col>
          <xdr:colOff>295275</xdr:colOff>
          <xdr:row>403</xdr:row>
          <xdr:rowOff>228600</xdr:rowOff>
        </xdr:to>
        <xdr:sp macro="" textlink="">
          <xdr:nvSpPr>
            <xdr:cNvPr id="1892" name="Drop Down 868" hidden="1">
              <a:extLst>
                <a:ext uri="{63B3BB69-23CF-44E3-9099-C40C66FF867C}">
                  <a14:compatExt spid="_x0000_s1892"/>
                </a:ext>
              </a:extLst>
            </xdr:cNvPr>
            <xdr:cNvSpPr/>
          </xdr:nvSpPr>
          <xdr:spPr>
            <a:xfrm>
              <a:off x="0" y="0"/>
              <a:ext cx="0" cy="0"/>
            </a:xfrm>
            <a:prstGeom prst="rect">
              <a:avLst/>
            </a:prstGeom>
          </xdr:spPr>
        </xdr:sp>
        <xdr:clientData/>
      </xdr:twoCellAnchor>
    </mc:Choice>
    <mc:Fallback/>
  </mc:AlternateContent>
  <xdr:twoCellAnchor>
    <xdr:from>
      <xdr:col>1</xdr:col>
      <xdr:colOff>1562100</xdr:colOff>
      <xdr:row>401</xdr:row>
      <xdr:rowOff>47625</xdr:rowOff>
    </xdr:from>
    <xdr:to>
      <xdr:col>1</xdr:col>
      <xdr:colOff>1638300</xdr:colOff>
      <xdr:row>401</xdr:row>
      <xdr:rowOff>133350</xdr:rowOff>
    </xdr:to>
    <xdr:sp macro="" textlink="">
      <xdr:nvSpPr>
        <xdr:cNvPr id="8931" name="AutoShape 869"/>
        <xdr:cNvSpPr>
          <a:spLocks noChangeArrowheads="1"/>
        </xdr:cNvSpPr>
      </xdr:nvSpPr>
      <xdr:spPr bwMode="auto">
        <a:xfrm rot="5400000">
          <a:off x="1766887" y="69918263"/>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1562100</xdr:colOff>
      <xdr:row>403</xdr:row>
      <xdr:rowOff>47625</xdr:rowOff>
    </xdr:from>
    <xdr:to>
      <xdr:col>1</xdr:col>
      <xdr:colOff>1638300</xdr:colOff>
      <xdr:row>403</xdr:row>
      <xdr:rowOff>133350</xdr:rowOff>
    </xdr:to>
    <xdr:sp macro="" textlink="">
      <xdr:nvSpPr>
        <xdr:cNvPr id="8932" name="AutoShape 870"/>
        <xdr:cNvSpPr>
          <a:spLocks noChangeArrowheads="1"/>
        </xdr:cNvSpPr>
      </xdr:nvSpPr>
      <xdr:spPr bwMode="auto">
        <a:xfrm rot="5400000">
          <a:off x="1766887" y="70242113"/>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1562100</xdr:colOff>
      <xdr:row>404</xdr:row>
      <xdr:rowOff>47625</xdr:rowOff>
    </xdr:from>
    <xdr:to>
      <xdr:col>1</xdr:col>
      <xdr:colOff>1638300</xdr:colOff>
      <xdr:row>404</xdr:row>
      <xdr:rowOff>133350</xdr:rowOff>
    </xdr:to>
    <xdr:sp macro="" textlink="">
      <xdr:nvSpPr>
        <xdr:cNvPr id="8933" name="AutoShape 871"/>
        <xdr:cNvSpPr>
          <a:spLocks noChangeArrowheads="1"/>
        </xdr:cNvSpPr>
      </xdr:nvSpPr>
      <xdr:spPr bwMode="auto">
        <a:xfrm rot="5400000">
          <a:off x="1766887" y="70508813"/>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1562100</xdr:colOff>
      <xdr:row>405</xdr:row>
      <xdr:rowOff>104775</xdr:rowOff>
    </xdr:from>
    <xdr:to>
      <xdr:col>1</xdr:col>
      <xdr:colOff>1638300</xdr:colOff>
      <xdr:row>405</xdr:row>
      <xdr:rowOff>190500</xdr:rowOff>
    </xdr:to>
    <xdr:sp macro="" textlink="">
      <xdr:nvSpPr>
        <xdr:cNvPr id="8934" name="AutoShape 872"/>
        <xdr:cNvSpPr>
          <a:spLocks noChangeArrowheads="1"/>
        </xdr:cNvSpPr>
      </xdr:nvSpPr>
      <xdr:spPr bwMode="auto">
        <a:xfrm rot="5400000">
          <a:off x="1766887" y="70727888"/>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1562100</xdr:colOff>
      <xdr:row>406</xdr:row>
      <xdr:rowOff>104775</xdr:rowOff>
    </xdr:from>
    <xdr:to>
      <xdr:col>1</xdr:col>
      <xdr:colOff>1638300</xdr:colOff>
      <xdr:row>406</xdr:row>
      <xdr:rowOff>190500</xdr:rowOff>
    </xdr:to>
    <xdr:sp macro="" textlink="">
      <xdr:nvSpPr>
        <xdr:cNvPr id="8935" name="AutoShape 873"/>
        <xdr:cNvSpPr>
          <a:spLocks noChangeArrowheads="1"/>
        </xdr:cNvSpPr>
      </xdr:nvSpPr>
      <xdr:spPr bwMode="auto">
        <a:xfrm rot="5400000">
          <a:off x="1766887" y="70927913"/>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1562100</xdr:colOff>
      <xdr:row>407</xdr:row>
      <xdr:rowOff>85725</xdr:rowOff>
    </xdr:from>
    <xdr:to>
      <xdr:col>1</xdr:col>
      <xdr:colOff>1638300</xdr:colOff>
      <xdr:row>407</xdr:row>
      <xdr:rowOff>171450</xdr:rowOff>
    </xdr:to>
    <xdr:sp macro="" textlink="">
      <xdr:nvSpPr>
        <xdr:cNvPr id="8936" name="AutoShape 875"/>
        <xdr:cNvSpPr>
          <a:spLocks noChangeArrowheads="1"/>
        </xdr:cNvSpPr>
      </xdr:nvSpPr>
      <xdr:spPr bwMode="auto">
        <a:xfrm rot="5400000">
          <a:off x="1766887" y="71175563"/>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1562100</xdr:colOff>
      <xdr:row>408</xdr:row>
      <xdr:rowOff>142875</xdr:rowOff>
    </xdr:from>
    <xdr:to>
      <xdr:col>1</xdr:col>
      <xdr:colOff>1638300</xdr:colOff>
      <xdr:row>408</xdr:row>
      <xdr:rowOff>228600</xdr:rowOff>
    </xdr:to>
    <xdr:sp macro="" textlink="">
      <xdr:nvSpPr>
        <xdr:cNvPr id="8937" name="AutoShape 876"/>
        <xdr:cNvSpPr>
          <a:spLocks noChangeArrowheads="1"/>
        </xdr:cNvSpPr>
      </xdr:nvSpPr>
      <xdr:spPr bwMode="auto">
        <a:xfrm rot="5400000">
          <a:off x="1766887" y="71423213"/>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4</xdr:col>
      <xdr:colOff>657225</xdr:colOff>
      <xdr:row>408</xdr:row>
      <xdr:rowOff>161925</xdr:rowOff>
    </xdr:from>
    <xdr:to>
      <xdr:col>4</xdr:col>
      <xdr:colOff>733425</xdr:colOff>
      <xdr:row>408</xdr:row>
      <xdr:rowOff>247650</xdr:rowOff>
    </xdr:to>
    <xdr:sp macro="" textlink="">
      <xdr:nvSpPr>
        <xdr:cNvPr id="8938" name="AutoShape 878"/>
        <xdr:cNvSpPr>
          <a:spLocks noChangeArrowheads="1"/>
        </xdr:cNvSpPr>
      </xdr:nvSpPr>
      <xdr:spPr bwMode="auto">
        <a:xfrm rot="5400000">
          <a:off x="3695700" y="71437500"/>
          <a:ext cx="76200"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418</xdr:row>
          <xdr:rowOff>85725</xdr:rowOff>
        </xdr:from>
        <xdr:to>
          <xdr:col>4</xdr:col>
          <xdr:colOff>304800</xdr:colOff>
          <xdr:row>418</xdr:row>
          <xdr:rowOff>285750</xdr:rowOff>
        </xdr:to>
        <xdr:sp macro="" textlink="">
          <xdr:nvSpPr>
            <xdr:cNvPr id="1903" name="Drop Down 879" hidden="1">
              <a:extLst>
                <a:ext uri="{63B3BB69-23CF-44E3-9099-C40C66FF867C}">
                  <a14:compatExt spid="_x0000_s1903"/>
                </a:ext>
              </a:extLst>
            </xdr:cNvPr>
            <xdr:cNvSpPr/>
          </xdr:nvSpPr>
          <xdr:spPr>
            <a:xfrm>
              <a:off x="0" y="0"/>
              <a:ext cx="0" cy="0"/>
            </a:xfrm>
            <a:prstGeom prst="rect">
              <a:avLst/>
            </a:prstGeom>
          </xdr:spPr>
        </xdr:sp>
        <xdr:clientData/>
      </xdr:twoCellAnchor>
    </mc:Choice>
    <mc:Fallback/>
  </mc:AlternateContent>
  <xdr:twoCellAnchor>
    <xdr:from>
      <xdr:col>1</xdr:col>
      <xdr:colOff>1562100</xdr:colOff>
      <xdr:row>412</xdr:row>
      <xdr:rowOff>47625</xdr:rowOff>
    </xdr:from>
    <xdr:to>
      <xdr:col>1</xdr:col>
      <xdr:colOff>1638300</xdr:colOff>
      <xdr:row>412</xdr:row>
      <xdr:rowOff>133350</xdr:rowOff>
    </xdr:to>
    <xdr:sp macro="" textlink="">
      <xdr:nvSpPr>
        <xdr:cNvPr id="8939" name="AutoShape 881"/>
        <xdr:cNvSpPr>
          <a:spLocks noChangeArrowheads="1"/>
        </xdr:cNvSpPr>
      </xdr:nvSpPr>
      <xdr:spPr bwMode="auto">
        <a:xfrm rot="5400000">
          <a:off x="1766887" y="71937563"/>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1</xdr:col>
          <xdr:colOff>1695450</xdr:colOff>
          <xdr:row>413</xdr:row>
          <xdr:rowOff>28575</xdr:rowOff>
        </xdr:from>
        <xdr:to>
          <xdr:col>4</xdr:col>
          <xdr:colOff>295275</xdr:colOff>
          <xdr:row>413</xdr:row>
          <xdr:rowOff>228600</xdr:rowOff>
        </xdr:to>
        <xdr:sp macro="" textlink="">
          <xdr:nvSpPr>
            <xdr:cNvPr id="1906" name="Drop Down 882" hidden="1">
              <a:extLst>
                <a:ext uri="{63B3BB69-23CF-44E3-9099-C40C66FF867C}">
                  <a14:compatExt spid="_x0000_s1906"/>
                </a:ext>
              </a:extLst>
            </xdr:cNvPr>
            <xdr:cNvSpPr/>
          </xdr:nvSpPr>
          <xdr:spPr>
            <a:xfrm>
              <a:off x="0" y="0"/>
              <a:ext cx="0" cy="0"/>
            </a:xfrm>
            <a:prstGeom prst="rect">
              <a:avLst/>
            </a:prstGeom>
          </xdr:spPr>
        </xdr:sp>
        <xdr:clientData/>
      </xdr:twoCellAnchor>
    </mc:Choice>
    <mc:Fallback/>
  </mc:AlternateContent>
  <xdr:twoCellAnchor>
    <xdr:from>
      <xdr:col>1</xdr:col>
      <xdr:colOff>1562100</xdr:colOff>
      <xdr:row>411</xdr:row>
      <xdr:rowOff>47625</xdr:rowOff>
    </xdr:from>
    <xdr:to>
      <xdr:col>1</xdr:col>
      <xdr:colOff>1638300</xdr:colOff>
      <xdr:row>411</xdr:row>
      <xdr:rowOff>133350</xdr:rowOff>
    </xdr:to>
    <xdr:sp macro="" textlink="">
      <xdr:nvSpPr>
        <xdr:cNvPr id="8940" name="AutoShape 883"/>
        <xdr:cNvSpPr>
          <a:spLocks noChangeArrowheads="1"/>
        </xdr:cNvSpPr>
      </xdr:nvSpPr>
      <xdr:spPr bwMode="auto">
        <a:xfrm rot="5400000">
          <a:off x="1766887" y="71775638"/>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1562100</xdr:colOff>
      <xdr:row>413</xdr:row>
      <xdr:rowOff>47625</xdr:rowOff>
    </xdr:from>
    <xdr:to>
      <xdr:col>1</xdr:col>
      <xdr:colOff>1638300</xdr:colOff>
      <xdr:row>413</xdr:row>
      <xdr:rowOff>133350</xdr:rowOff>
    </xdr:to>
    <xdr:sp macro="" textlink="">
      <xdr:nvSpPr>
        <xdr:cNvPr id="8941" name="AutoShape 884"/>
        <xdr:cNvSpPr>
          <a:spLocks noChangeArrowheads="1"/>
        </xdr:cNvSpPr>
      </xdr:nvSpPr>
      <xdr:spPr bwMode="auto">
        <a:xfrm rot="5400000">
          <a:off x="1766887" y="72099488"/>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1562100</xdr:colOff>
      <xdr:row>414</xdr:row>
      <xdr:rowOff>47625</xdr:rowOff>
    </xdr:from>
    <xdr:to>
      <xdr:col>1</xdr:col>
      <xdr:colOff>1638300</xdr:colOff>
      <xdr:row>414</xdr:row>
      <xdr:rowOff>133350</xdr:rowOff>
    </xdr:to>
    <xdr:sp macro="" textlink="">
      <xdr:nvSpPr>
        <xdr:cNvPr id="8942" name="AutoShape 885"/>
        <xdr:cNvSpPr>
          <a:spLocks noChangeArrowheads="1"/>
        </xdr:cNvSpPr>
      </xdr:nvSpPr>
      <xdr:spPr bwMode="auto">
        <a:xfrm rot="5400000">
          <a:off x="1766887" y="72366188"/>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1562100</xdr:colOff>
      <xdr:row>415</xdr:row>
      <xdr:rowOff>104775</xdr:rowOff>
    </xdr:from>
    <xdr:to>
      <xdr:col>1</xdr:col>
      <xdr:colOff>1638300</xdr:colOff>
      <xdr:row>415</xdr:row>
      <xdr:rowOff>190500</xdr:rowOff>
    </xdr:to>
    <xdr:sp macro="" textlink="">
      <xdr:nvSpPr>
        <xdr:cNvPr id="8943" name="AutoShape 886"/>
        <xdr:cNvSpPr>
          <a:spLocks noChangeArrowheads="1"/>
        </xdr:cNvSpPr>
      </xdr:nvSpPr>
      <xdr:spPr bwMode="auto">
        <a:xfrm rot="5400000">
          <a:off x="1766887" y="72585263"/>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1562100</xdr:colOff>
      <xdr:row>416</xdr:row>
      <xdr:rowOff>104775</xdr:rowOff>
    </xdr:from>
    <xdr:to>
      <xdr:col>1</xdr:col>
      <xdr:colOff>1638300</xdr:colOff>
      <xdr:row>416</xdr:row>
      <xdr:rowOff>190500</xdr:rowOff>
    </xdr:to>
    <xdr:sp macro="" textlink="">
      <xdr:nvSpPr>
        <xdr:cNvPr id="8944" name="AutoShape 887"/>
        <xdr:cNvSpPr>
          <a:spLocks noChangeArrowheads="1"/>
        </xdr:cNvSpPr>
      </xdr:nvSpPr>
      <xdr:spPr bwMode="auto">
        <a:xfrm rot="5400000">
          <a:off x="1766887" y="72832913"/>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1562100</xdr:colOff>
      <xdr:row>417</xdr:row>
      <xdr:rowOff>85725</xdr:rowOff>
    </xdr:from>
    <xdr:to>
      <xdr:col>1</xdr:col>
      <xdr:colOff>1638300</xdr:colOff>
      <xdr:row>417</xdr:row>
      <xdr:rowOff>171450</xdr:rowOff>
    </xdr:to>
    <xdr:sp macro="" textlink="">
      <xdr:nvSpPr>
        <xdr:cNvPr id="8945" name="AutoShape 889"/>
        <xdr:cNvSpPr>
          <a:spLocks noChangeArrowheads="1"/>
        </xdr:cNvSpPr>
      </xdr:nvSpPr>
      <xdr:spPr bwMode="auto">
        <a:xfrm rot="5400000">
          <a:off x="1766887" y="73080563"/>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1562100</xdr:colOff>
      <xdr:row>418</xdr:row>
      <xdr:rowOff>142875</xdr:rowOff>
    </xdr:from>
    <xdr:to>
      <xdr:col>1</xdr:col>
      <xdr:colOff>1638300</xdr:colOff>
      <xdr:row>418</xdr:row>
      <xdr:rowOff>228600</xdr:rowOff>
    </xdr:to>
    <xdr:sp macro="" textlink="">
      <xdr:nvSpPr>
        <xdr:cNvPr id="8946" name="AutoShape 890"/>
        <xdr:cNvSpPr>
          <a:spLocks noChangeArrowheads="1"/>
        </xdr:cNvSpPr>
      </xdr:nvSpPr>
      <xdr:spPr bwMode="auto">
        <a:xfrm rot="5400000">
          <a:off x="1766887" y="73385363"/>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4</xdr:col>
          <xdr:colOff>742950</xdr:colOff>
          <xdr:row>418</xdr:row>
          <xdr:rowOff>76200</xdr:rowOff>
        </xdr:from>
        <xdr:to>
          <xdr:col>5</xdr:col>
          <xdr:colOff>904875</xdr:colOff>
          <xdr:row>418</xdr:row>
          <xdr:rowOff>276225</xdr:rowOff>
        </xdr:to>
        <xdr:sp macro="" textlink="">
          <xdr:nvSpPr>
            <xdr:cNvPr id="1915" name="Drop Down 891" hidden="1">
              <a:extLst>
                <a:ext uri="{63B3BB69-23CF-44E3-9099-C40C66FF867C}">
                  <a14:compatExt spid="_x0000_s1915"/>
                </a:ext>
              </a:extLst>
            </xdr:cNvPr>
            <xdr:cNvSpPr/>
          </xdr:nvSpPr>
          <xdr:spPr>
            <a:xfrm>
              <a:off x="0" y="0"/>
              <a:ext cx="0" cy="0"/>
            </a:xfrm>
            <a:prstGeom prst="rect">
              <a:avLst/>
            </a:prstGeom>
          </xdr:spPr>
        </xdr:sp>
        <xdr:clientData/>
      </xdr:twoCellAnchor>
    </mc:Choice>
    <mc:Fallback/>
  </mc:AlternateContent>
  <xdr:twoCellAnchor>
    <xdr:from>
      <xdr:col>4</xdr:col>
      <xdr:colOff>657225</xdr:colOff>
      <xdr:row>418</xdr:row>
      <xdr:rowOff>161925</xdr:rowOff>
    </xdr:from>
    <xdr:to>
      <xdr:col>4</xdr:col>
      <xdr:colOff>733425</xdr:colOff>
      <xdr:row>418</xdr:row>
      <xdr:rowOff>247650</xdr:rowOff>
    </xdr:to>
    <xdr:sp macro="" textlink="">
      <xdr:nvSpPr>
        <xdr:cNvPr id="8947" name="AutoShape 892"/>
        <xdr:cNvSpPr>
          <a:spLocks noChangeArrowheads="1"/>
        </xdr:cNvSpPr>
      </xdr:nvSpPr>
      <xdr:spPr bwMode="auto">
        <a:xfrm rot="5400000">
          <a:off x="3690937" y="73404413"/>
          <a:ext cx="85725" cy="762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1</xdr:col>
      <xdr:colOff>1238250</xdr:colOff>
      <xdr:row>14</xdr:row>
      <xdr:rowOff>95250</xdr:rowOff>
    </xdr:from>
    <xdr:ext cx="423065" cy="141001"/>
    <xdr:sp macro="" textlink="">
      <xdr:nvSpPr>
        <xdr:cNvPr id="1917" name="Text Box 893"/>
        <xdr:cNvSpPr txBox="1">
          <a:spLocks noChangeArrowheads="1"/>
        </xdr:cNvSpPr>
      </xdr:nvSpPr>
      <xdr:spPr bwMode="auto">
        <a:xfrm>
          <a:off x="1447800" y="3105150"/>
          <a:ext cx="423065" cy="1410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CA" sz="800" b="0" i="0" u="none" strike="noStrike" baseline="0">
              <a:solidFill>
                <a:srgbClr val="333333"/>
              </a:solidFill>
              <a:latin typeface="Arial"/>
              <a:cs typeface="Arial"/>
            </a:rPr>
            <a:t>STATUS</a:t>
          </a:r>
        </a:p>
      </xdr:txBody>
    </xdr:sp>
    <xdr:clientData fPrintsWithSheet="0"/>
  </xdr:oneCellAnchor>
  <xdr:twoCellAnchor editAs="absolute">
    <xdr:from>
      <xdr:col>0</xdr:col>
      <xdr:colOff>28575</xdr:colOff>
      <xdr:row>2</xdr:row>
      <xdr:rowOff>0</xdr:rowOff>
    </xdr:from>
    <xdr:to>
      <xdr:col>4</xdr:col>
      <xdr:colOff>238125</xdr:colOff>
      <xdr:row>3</xdr:row>
      <xdr:rowOff>28575</xdr:rowOff>
    </xdr:to>
    <xdr:sp macro="" textlink="">
      <xdr:nvSpPr>
        <xdr:cNvPr id="1919" name="Text Box 895"/>
        <xdr:cNvSpPr txBox="1">
          <a:spLocks noChangeArrowheads="1"/>
        </xdr:cNvSpPr>
      </xdr:nvSpPr>
      <xdr:spPr bwMode="auto">
        <a:xfrm>
          <a:off x="28575" y="914400"/>
          <a:ext cx="3248025" cy="1524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CA" sz="1000" b="1" i="0" u="none" strike="noStrike" baseline="0">
              <a:solidFill>
                <a:srgbClr val="000000"/>
              </a:solidFill>
              <a:latin typeface="Arial"/>
              <a:cs typeface="Arial"/>
            </a:rPr>
            <a:t>PLEASE FILL IN THE FOLLOWING INFORMATION</a:t>
          </a:r>
        </a:p>
      </xdr:txBody>
    </xdr:sp>
    <xdr:clientData fPrintsWithSheet="0"/>
  </xdr:twoCellAnchor>
  <mc:AlternateContent xmlns:mc="http://schemas.openxmlformats.org/markup-compatibility/2006">
    <mc:Choice xmlns:a14="http://schemas.microsoft.com/office/drawing/2010/main" Requires="a14">
      <xdr:twoCellAnchor editAs="oneCell">
        <xdr:from>
          <xdr:col>3</xdr:col>
          <xdr:colOff>0</xdr:colOff>
          <xdr:row>15</xdr:row>
          <xdr:rowOff>38100</xdr:rowOff>
        </xdr:from>
        <xdr:to>
          <xdr:col>4</xdr:col>
          <xdr:colOff>76200</xdr:colOff>
          <xdr:row>16</xdr:row>
          <xdr:rowOff>0</xdr:rowOff>
        </xdr:to>
        <xdr:sp macro="" textlink="">
          <xdr:nvSpPr>
            <xdr:cNvPr id="1954" name="Drop Down 930" hidden="1">
              <a:extLst>
                <a:ext uri="{63B3BB69-23CF-44E3-9099-C40C66FF867C}">
                  <a14:compatExt spid="_x0000_s19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85725</xdr:colOff>
          <xdr:row>15</xdr:row>
          <xdr:rowOff>38100</xdr:rowOff>
        </xdr:from>
        <xdr:to>
          <xdr:col>4</xdr:col>
          <xdr:colOff>685800</xdr:colOff>
          <xdr:row>16</xdr:row>
          <xdr:rowOff>0</xdr:rowOff>
        </xdr:to>
        <xdr:sp macro="" textlink="">
          <xdr:nvSpPr>
            <xdr:cNvPr id="1955" name="Drop Down 931" hidden="1">
              <a:extLst>
                <a:ext uri="{63B3BB69-23CF-44E3-9099-C40C66FF867C}">
                  <a14:compatExt spid="_x0000_s19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16</xdr:row>
          <xdr:rowOff>38100</xdr:rowOff>
        </xdr:from>
        <xdr:to>
          <xdr:col>4</xdr:col>
          <xdr:colOff>76200</xdr:colOff>
          <xdr:row>17</xdr:row>
          <xdr:rowOff>9525</xdr:rowOff>
        </xdr:to>
        <xdr:sp macro="" textlink="">
          <xdr:nvSpPr>
            <xdr:cNvPr id="1956" name="Drop Down 932" hidden="1">
              <a:extLst>
                <a:ext uri="{63B3BB69-23CF-44E3-9099-C40C66FF867C}">
                  <a14:compatExt spid="_x0000_s19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85725</xdr:colOff>
          <xdr:row>16</xdr:row>
          <xdr:rowOff>47625</xdr:rowOff>
        </xdr:from>
        <xdr:to>
          <xdr:col>4</xdr:col>
          <xdr:colOff>685800</xdr:colOff>
          <xdr:row>17</xdr:row>
          <xdr:rowOff>19050</xdr:rowOff>
        </xdr:to>
        <xdr:sp macro="" textlink="">
          <xdr:nvSpPr>
            <xdr:cNvPr id="1957" name="Drop Down 933" hidden="1">
              <a:extLst>
                <a:ext uri="{63B3BB69-23CF-44E3-9099-C40C66FF867C}">
                  <a14:compatExt spid="_x0000_s19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17</xdr:row>
          <xdr:rowOff>47625</xdr:rowOff>
        </xdr:from>
        <xdr:to>
          <xdr:col>4</xdr:col>
          <xdr:colOff>76200</xdr:colOff>
          <xdr:row>18</xdr:row>
          <xdr:rowOff>19050</xdr:rowOff>
        </xdr:to>
        <xdr:sp macro="" textlink="">
          <xdr:nvSpPr>
            <xdr:cNvPr id="1961" name="Drop Down 937" hidden="1">
              <a:extLst>
                <a:ext uri="{63B3BB69-23CF-44E3-9099-C40C66FF867C}">
                  <a14:compatExt spid="_x0000_s19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85725</xdr:colOff>
          <xdr:row>17</xdr:row>
          <xdr:rowOff>47625</xdr:rowOff>
        </xdr:from>
        <xdr:to>
          <xdr:col>4</xdr:col>
          <xdr:colOff>685800</xdr:colOff>
          <xdr:row>18</xdr:row>
          <xdr:rowOff>19050</xdr:rowOff>
        </xdr:to>
        <xdr:sp macro="" textlink="">
          <xdr:nvSpPr>
            <xdr:cNvPr id="1962" name="Drop Down 938" hidden="1">
              <a:extLst>
                <a:ext uri="{63B3BB69-23CF-44E3-9099-C40C66FF867C}">
                  <a14:compatExt spid="_x0000_s19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152400</xdr:colOff>
          <xdr:row>18</xdr:row>
          <xdr:rowOff>76200</xdr:rowOff>
        </xdr:from>
        <xdr:to>
          <xdr:col>6</xdr:col>
          <xdr:colOff>409575</xdr:colOff>
          <xdr:row>19</xdr:row>
          <xdr:rowOff>38100</xdr:rowOff>
        </xdr:to>
        <xdr:sp macro="" textlink="">
          <xdr:nvSpPr>
            <xdr:cNvPr id="1963" name="Drop Down 939" hidden="1">
              <a:extLst>
                <a:ext uri="{63B3BB69-23CF-44E3-9099-C40C66FF867C}">
                  <a14:compatExt spid="_x0000_s1963"/>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13</xdr:row>
          <xdr:rowOff>180975</xdr:rowOff>
        </xdr:from>
        <xdr:to>
          <xdr:col>4</xdr:col>
          <xdr:colOff>171450</xdr:colOff>
          <xdr:row>14</xdr:row>
          <xdr:rowOff>9525</xdr:rowOff>
        </xdr:to>
        <xdr:sp macro="" textlink="">
          <xdr:nvSpPr>
            <xdr:cNvPr id="1967" name="Drop Down 943" hidden="1">
              <a:extLst>
                <a:ext uri="{63B3BB69-23CF-44E3-9099-C40C66FF867C}">
                  <a14:compatExt spid="_x0000_s1967"/>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13</xdr:row>
          <xdr:rowOff>180975</xdr:rowOff>
        </xdr:from>
        <xdr:to>
          <xdr:col>4</xdr:col>
          <xdr:colOff>171450</xdr:colOff>
          <xdr:row>14</xdr:row>
          <xdr:rowOff>9525</xdr:rowOff>
        </xdr:to>
        <xdr:sp macro="" textlink="">
          <xdr:nvSpPr>
            <xdr:cNvPr id="1992" name="Drop Down 968" hidden="1">
              <a:extLst>
                <a:ext uri="{63B3BB69-23CF-44E3-9099-C40C66FF867C}">
                  <a14:compatExt spid="_x0000_s1992"/>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472</xdr:row>
          <xdr:rowOff>19050</xdr:rowOff>
        </xdr:from>
        <xdr:to>
          <xdr:col>5</xdr:col>
          <xdr:colOff>323850</xdr:colOff>
          <xdr:row>473</xdr:row>
          <xdr:rowOff>19050</xdr:rowOff>
        </xdr:to>
        <xdr:sp macro="" textlink="">
          <xdr:nvSpPr>
            <xdr:cNvPr id="1993" name="Drop Down 969" hidden="1">
              <a:extLst>
                <a:ext uri="{63B3BB69-23CF-44E3-9099-C40C66FF867C}">
                  <a14:compatExt spid="_x0000_s1993"/>
                </a:ext>
              </a:extLst>
            </xdr:cNvPr>
            <xdr:cNvSpPr/>
          </xdr:nvSpPr>
          <xdr:spPr>
            <a:xfrm>
              <a:off x="0" y="0"/>
              <a:ext cx="0" cy="0"/>
            </a:xfrm>
            <a:prstGeom prst="rect">
              <a:avLst/>
            </a:prstGeom>
          </xdr:spPr>
        </xdr:sp>
        <xdr:clientData/>
      </xdr:twoCellAnchor>
    </mc:Choice>
    <mc:Fallback/>
  </mc:AlternateContent>
  <xdr:twoCellAnchor>
    <xdr:from>
      <xdr:col>6</xdr:col>
      <xdr:colOff>533400</xdr:colOff>
      <xdr:row>465</xdr:row>
      <xdr:rowOff>76200</xdr:rowOff>
    </xdr:from>
    <xdr:to>
      <xdr:col>6</xdr:col>
      <xdr:colOff>533400</xdr:colOff>
      <xdr:row>466</xdr:row>
      <xdr:rowOff>47625</xdr:rowOff>
    </xdr:to>
    <xdr:sp macro="" textlink="">
      <xdr:nvSpPr>
        <xdr:cNvPr id="8950" name="Line 1029"/>
        <xdr:cNvSpPr>
          <a:spLocks noChangeShapeType="1"/>
        </xdr:cNvSpPr>
      </xdr:nvSpPr>
      <xdr:spPr bwMode="auto">
        <a:xfrm flipV="1">
          <a:off x="5476875" y="81781650"/>
          <a:ext cx="0" cy="85725"/>
        </a:xfrm>
        <a:prstGeom prst="line">
          <a:avLst/>
        </a:prstGeom>
        <a:noFill/>
        <a:ln w="9525">
          <a:solidFill>
            <a:srgbClr xmlns:mc="http://schemas.openxmlformats.org/markup-compatibility/2006" xmlns:a14="http://schemas.microsoft.com/office/drawing/2010/main" val="808080" mc:Ignorable="a14" a14:legacySpreadsheetColorIndex="23"/>
          </a:solidFill>
          <a:round/>
          <a:headEnd type="arrow" w="med" len="med"/>
          <a:tailEnd/>
        </a:ln>
        <a:extLst>
          <a:ext uri="{909E8E84-426E-40DD-AFC4-6F175D3DCCD1}">
            <a14:hiddenFill xmlns:a14="http://schemas.microsoft.com/office/drawing/2010/main">
              <a:noFill/>
            </a14:hiddenFill>
          </a:ext>
        </a:extLst>
      </xdr:spPr>
    </xdr:sp>
    <xdr:clientData/>
  </xdr:twoCellAnchor>
  <xdr:twoCellAnchor>
    <xdr:from>
      <xdr:col>6</xdr:col>
      <xdr:colOff>533400</xdr:colOff>
      <xdr:row>465</xdr:row>
      <xdr:rowOff>76200</xdr:rowOff>
    </xdr:from>
    <xdr:to>
      <xdr:col>6</xdr:col>
      <xdr:colOff>942975</xdr:colOff>
      <xdr:row>465</xdr:row>
      <xdr:rowOff>76200</xdr:rowOff>
    </xdr:to>
    <xdr:sp macro="" textlink="">
      <xdr:nvSpPr>
        <xdr:cNvPr id="8951" name="Line 1030"/>
        <xdr:cNvSpPr>
          <a:spLocks noChangeShapeType="1"/>
        </xdr:cNvSpPr>
      </xdr:nvSpPr>
      <xdr:spPr bwMode="auto">
        <a:xfrm>
          <a:off x="5476875" y="81781650"/>
          <a:ext cx="409575" cy="0"/>
        </a:xfrm>
        <a:prstGeom prst="line">
          <a:avLst/>
        </a:prstGeom>
        <a:noFill/>
        <a:ln w="9525">
          <a:solidFill>
            <a:srgbClr xmlns:mc="http://schemas.openxmlformats.org/markup-compatibility/2006" xmlns:a14="http://schemas.microsoft.com/office/drawing/2010/main" val="808080" mc:Ignorable="a14" a14:legacySpreadsheetColorIndex="23"/>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xdr:col>
      <xdr:colOff>161925</xdr:colOff>
      <xdr:row>503</xdr:row>
      <xdr:rowOff>95250</xdr:rowOff>
    </xdr:from>
    <xdr:to>
      <xdr:col>4</xdr:col>
      <xdr:colOff>304800</xdr:colOff>
      <xdr:row>504</xdr:row>
      <xdr:rowOff>9525</xdr:rowOff>
    </xdr:to>
    <xdr:sp macro="" textlink="">
      <xdr:nvSpPr>
        <xdr:cNvPr id="8952" name="Freeform 1035"/>
        <xdr:cNvSpPr>
          <a:spLocks/>
        </xdr:cNvSpPr>
      </xdr:nvSpPr>
      <xdr:spPr bwMode="auto">
        <a:xfrm>
          <a:off x="2076450" y="87896700"/>
          <a:ext cx="1266825" cy="76200"/>
        </a:xfrm>
        <a:custGeom>
          <a:avLst/>
          <a:gdLst>
            <a:gd name="T0" fmla="*/ 0 w 233"/>
            <a:gd name="T1" fmla="*/ 0 h 12"/>
            <a:gd name="T2" fmla="*/ 0 w 233"/>
            <a:gd name="T3" fmla="*/ 76200 h 12"/>
            <a:gd name="T4" fmla="*/ 1266825 w 233"/>
            <a:gd name="T5" fmla="*/ 76200 h 12"/>
            <a:gd name="T6" fmla="*/ 1266825 w 233"/>
            <a:gd name="T7" fmla="*/ 0 h 1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33" h="12">
              <a:moveTo>
                <a:pt x="0" y="0"/>
              </a:moveTo>
              <a:lnTo>
                <a:pt x="0" y="12"/>
              </a:lnTo>
              <a:lnTo>
                <a:pt x="233" y="12"/>
              </a:lnTo>
              <a:lnTo>
                <a:pt x="233" y="0"/>
              </a:lnTo>
            </a:path>
          </a:pathLst>
        </a:custGeom>
        <a:noFill/>
        <a:ln w="3175" cmpd="sng">
          <a:solidFill>
            <a:srgbClr xmlns:mc="http://schemas.openxmlformats.org/markup-compatibility/2006" xmlns:a14="http://schemas.microsoft.com/office/drawing/2010/main" val="C0C0C0" mc:Ignorable="a14" a14:legacySpreadsheetColorIndex="22"/>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fPrintsWithSheet="0"/>
  </xdr:twoCellAnchor>
  <xdr:twoCellAnchor editAs="oneCell">
    <xdr:from>
      <xdr:col>2</xdr:col>
      <xdr:colOff>152400</xdr:colOff>
      <xdr:row>504</xdr:row>
      <xdr:rowOff>123825</xdr:rowOff>
    </xdr:from>
    <xdr:to>
      <xdr:col>6</xdr:col>
      <xdr:colOff>47625</xdr:colOff>
      <xdr:row>505</xdr:row>
      <xdr:rowOff>28575</xdr:rowOff>
    </xdr:to>
    <xdr:sp macro="" textlink="">
      <xdr:nvSpPr>
        <xdr:cNvPr id="8953" name="Freeform 1037"/>
        <xdr:cNvSpPr>
          <a:spLocks/>
        </xdr:cNvSpPr>
      </xdr:nvSpPr>
      <xdr:spPr bwMode="auto">
        <a:xfrm>
          <a:off x="2066925" y="88087200"/>
          <a:ext cx="2924175" cy="66675"/>
        </a:xfrm>
        <a:custGeom>
          <a:avLst/>
          <a:gdLst>
            <a:gd name="T0" fmla="*/ 0 w 233"/>
            <a:gd name="T1" fmla="*/ 0 h 12"/>
            <a:gd name="T2" fmla="*/ 0 w 233"/>
            <a:gd name="T3" fmla="*/ 66675 h 12"/>
            <a:gd name="T4" fmla="*/ 2924175 w 233"/>
            <a:gd name="T5" fmla="*/ 66675 h 12"/>
            <a:gd name="T6" fmla="*/ 2924175 w 233"/>
            <a:gd name="T7" fmla="*/ 0 h 1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33" h="12">
              <a:moveTo>
                <a:pt x="0" y="0"/>
              </a:moveTo>
              <a:lnTo>
                <a:pt x="0" y="12"/>
              </a:lnTo>
              <a:lnTo>
                <a:pt x="233" y="12"/>
              </a:lnTo>
              <a:lnTo>
                <a:pt x="233" y="0"/>
              </a:lnTo>
            </a:path>
          </a:pathLst>
        </a:custGeom>
        <a:noFill/>
        <a:ln w="3175" cmpd="sng">
          <a:solidFill>
            <a:srgbClr xmlns:mc="http://schemas.openxmlformats.org/markup-compatibility/2006" xmlns:a14="http://schemas.microsoft.com/office/drawing/2010/main" val="C0C0C0" mc:Ignorable="a14" a14:legacySpreadsheetColorIndex="22"/>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fPrintsWithSheet="0"/>
  </xdr:twoCellAnchor>
  <mc:AlternateContent xmlns:mc="http://schemas.openxmlformats.org/markup-compatibility/2006">
    <mc:Choice xmlns:a14="http://schemas.microsoft.com/office/drawing/2010/main" Requires="a14">
      <xdr:twoCellAnchor editAs="oneCell">
        <xdr:from>
          <xdr:col>3</xdr:col>
          <xdr:colOff>19050</xdr:colOff>
          <xdr:row>512</xdr:row>
          <xdr:rowOff>19050</xdr:rowOff>
        </xdr:from>
        <xdr:to>
          <xdr:col>5</xdr:col>
          <xdr:colOff>323850</xdr:colOff>
          <xdr:row>513</xdr:row>
          <xdr:rowOff>0</xdr:rowOff>
        </xdr:to>
        <xdr:sp macro="" textlink="">
          <xdr:nvSpPr>
            <xdr:cNvPr id="8224" name="Drop Down 1056" hidden="1">
              <a:extLst>
                <a:ext uri="{63B3BB69-23CF-44E3-9099-C40C66FF867C}">
                  <a14:compatExt spid="_x0000_s8224"/>
                </a:ext>
              </a:extLst>
            </xdr:cNvPr>
            <xdr:cNvSpPr/>
          </xdr:nvSpPr>
          <xdr:spPr>
            <a:xfrm>
              <a:off x="0" y="0"/>
              <a:ext cx="0" cy="0"/>
            </a:xfrm>
            <a:prstGeom prst="rect">
              <a:avLst/>
            </a:prstGeom>
          </xdr:spPr>
        </xdr:sp>
        <xdr:clientData/>
      </xdr:twoCellAnchor>
    </mc:Choice>
    <mc:Fallback/>
  </mc:AlternateContent>
  <xdr:twoCellAnchor>
    <xdr:from>
      <xdr:col>6</xdr:col>
      <xdr:colOff>533400</xdr:colOff>
      <xdr:row>505</xdr:row>
      <xdr:rowOff>76200</xdr:rowOff>
    </xdr:from>
    <xdr:to>
      <xdr:col>6</xdr:col>
      <xdr:colOff>533400</xdr:colOff>
      <xdr:row>506</xdr:row>
      <xdr:rowOff>47625</xdr:rowOff>
    </xdr:to>
    <xdr:sp macro="" textlink="">
      <xdr:nvSpPr>
        <xdr:cNvPr id="8954" name="Line 1061"/>
        <xdr:cNvSpPr>
          <a:spLocks noChangeShapeType="1"/>
        </xdr:cNvSpPr>
      </xdr:nvSpPr>
      <xdr:spPr bwMode="auto">
        <a:xfrm flipV="1">
          <a:off x="5476875" y="88201500"/>
          <a:ext cx="0" cy="133350"/>
        </a:xfrm>
        <a:prstGeom prst="line">
          <a:avLst/>
        </a:prstGeom>
        <a:noFill/>
        <a:ln w="9525">
          <a:solidFill>
            <a:srgbClr xmlns:mc="http://schemas.openxmlformats.org/markup-compatibility/2006" xmlns:a14="http://schemas.microsoft.com/office/drawing/2010/main" val="808080" mc:Ignorable="a14" a14:legacySpreadsheetColorIndex="23"/>
          </a:solidFill>
          <a:round/>
          <a:headEnd type="arrow" w="med" len="med"/>
          <a:tailEnd/>
        </a:ln>
        <a:extLst>
          <a:ext uri="{909E8E84-426E-40DD-AFC4-6F175D3DCCD1}">
            <a14:hiddenFill xmlns:a14="http://schemas.microsoft.com/office/drawing/2010/main">
              <a:noFill/>
            </a14:hiddenFill>
          </a:ext>
        </a:extLst>
      </xdr:spPr>
    </xdr:sp>
    <xdr:clientData/>
  </xdr:twoCellAnchor>
  <xdr:twoCellAnchor>
    <xdr:from>
      <xdr:col>6</xdr:col>
      <xdr:colOff>533400</xdr:colOff>
      <xdr:row>505</xdr:row>
      <xdr:rowOff>76200</xdr:rowOff>
    </xdr:from>
    <xdr:to>
      <xdr:col>6</xdr:col>
      <xdr:colOff>942975</xdr:colOff>
      <xdr:row>505</xdr:row>
      <xdr:rowOff>76200</xdr:rowOff>
    </xdr:to>
    <xdr:sp macro="" textlink="">
      <xdr:nvSpPr>
        <xdr:cNvPr id="8955" name="Line 1062"/>
        <xdr:cNvSpPr>
          <a:spLocks noChangeShapeType="1"/>
        </xdr:cNvSpPr>
      </xdr:nvSpPr>
      <xdr:spPr bwMode="auto">
        <a:xfrm>
          <a:off x="5476875" y="88201500"/>
          <a:ext cx="409575" cy="0"/>
        </a:xfrm>
        <a:prstGeom prst="line">
          <a:avLst/>
        </a:prstGeom>
        <a:noFill/>
        <a:ln w="9525">
          <a:solidFill>
            <a:srgbClr xmlns:mc="http://schemas.openxmlformats.org/markup-compatibility/2006" xmlns:a14="http://schemas.microsoft.com/office/drawing/2010/main" val="808080" mc:Ignorable="a14" a14:legacySpreadsheetColorIndex="23"/>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xdr:col>
      <xdr:colOff>133350</xdr:colOff>
      <xdr:row>543</xdr:row>
      <xdr:rowOff>95250</xdr:rowOff>
    </xdr:from>
    <xdr:to>
      <xdr:col>4</xdr:col>
      <xdr:colOff>295275</xdr:colOff>
      <xdr:row>544</xdr:row>
      <xdr:rowOff>9525</xdr:rowOff>
    </xdr:to>
    <xdr:sp macro="" textlink="">
      <xdr:nvSpPr>
        <xdr:cNvPr id="8956" name="Freeform 1067"/>
        <xdr:cNvSpPr>
          <a:spLocks/>
        </xdr:cNvSpPr>
      </xdr:nvSpPr>
      <xdr:spPr bwMode="auto">
        <a:xfrm>
          <a:off x="2047875" y="94364175"/>
          <a:ext cx="1285875" cy="76200"/>
        </a:xfrm>
        <a:custGeom>
          <a:avLst/>
          <a:gdLst>
            <a:gd name="T0" fmla="*/ 0 w 233"/>
            <a:gd name="T1" fmla="*/ 0 h 12"/>
            <a:gd name="T2" fmla="*/ 0 w 233"/>
            <a:gd name="T3" fmla="*/ 76200 h 12"/>
            <a:gd name="T4" fmla="*/ 1285875 w 233"/>
            <a:gd name="T5" fmla="*/ 76200 h 12"/>
            <a:gd name="T6" fmla="*/ 1285875 w 233"/>
            <a:gd name="T7" fmla="*/ 0 h 1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33" h="12">
              <a:moveTo>
                <a:pt x="0" y="0"/>
              </a:moveTo>
              <a:lnTo>
                <a:pt x="0" y="12"/>
              </a:lnTo>
              <a:lnTo>
                <a:pt x="233" y="12"/>
              </a:lnTo>
              <a:lnTo>
                <a:pt x="233" y="0"/>
              </a:lnTo>
            </a:path>
          </a:pathLst>
        </a:custGeom>
        <a:noFill/>
        <a:ln w="3175" cmpd="sng">
          <a:solidFill>
            <a:srgbClr xmlns:mc="http://schemas.openxmlformats.org/markup-compatibility/2006" xmlns:a14="http://schemas.microsoft.com/office/drawing/2010/main" val="C0C0C0" mc:Ignorable="a14" a14:legacySpreadsheetColorIndex="22"/>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fPrintsWithSheet="0"/>
  </xdr:twoCellAnchor>
  <xdr:twoCellAnchor editAs="oneCell">
    <xdr:from>
      <xdr:col>4</xdr:col>
      <xdr:colOff>866775</xdr:colOff>
      <xdr:row>543</xdr:row>
      <xdr:rowOff>66675</xdr:rowOff>
    </xdr:from>
    <xdr:to>
      <xdr:col>4</xdr:col>
      <xdr:colOff>914400</xdr:colOff>
      <xdr:row>543</xdr:row>
      <xdr:rowOff>133350</xdr:rowOff>
    </xdr:to>
    <xdr:pic>
      <xdr:nvPicPr>
        <xdr:cNvPr id="8957" name="Picture 1092" descr="bullet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905250" y="94335600"/>
          <a:ext cx="47625"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19050</xdr:colOff>
          <xdr:row>552</xdr:row>
          <xdr:rowOff>19050</xdr:rowOff>
        </xdr:from>
        <xdr:to>
          <xdr:col>5</xdr:col>
          <xdr:colOff>323850</xdr:colOff>
          <xdr:row>553</xdr:row>
          <xdr:rowOff>0</xdr:rowOff>
        </xdr:to>
        <xdr:sp macro="" textlink="">
          <xdr:nvSpPr>
            <xdr:cNvPr id="8287" name="Drop Down 1119" hidden="1">
              <a:extLst>
                <a:ext uri="{63B3BB69-23CF-44E3-9099-C40C66FF867C}">
                  <a14:compatExt spid="_x0000_s8287"/>
                </a:ext>
              </a:extLst>
            </xdr:cNvPr>
            <xdr:cNvSpPr/>
          </xdr:nvSpPr>
          <xdr:spPr>
            <a:xfrm>
              <a:off x="0" y="0"/>
              <a:ext cx="0" cy="0"/>
            </a:xfrm>
            <a:prstGeom prst="rect">
              <a:avLst/>
            </a:prstGeom>
          </xdr:spPr>
        </xdr:sp>
        <xdr:clientData/>
      </xdr:twoCellAnchor>
    </mc:Choice>
    <mc:Fallback/>
  </mc:AlternateContent>
  <xdr:twoCellAnchor>
    <xdr:from>
      <xdr:col>6</xdr:col>
      <xdr:colOff>533400</xdr:colOff>
      <xdr:row>545</xdr:row>
      <xdr:rowOff>76200</xdr:rowOff>
    </xdr:from>
    <xdr:to>
      <xdr:col>6</xdr:col>
      <xdr:colOff>533400</xdr:colOff>
      <xdr:row>546</xdr:row>
      <xdr:rowOff>47625</xdr:rowOff>
    </xdr:to>
    <xdr:sp macro="" textlink="">
      <xdr:nvSpPr>
        <xdr:cNvPr id="8958" name="Line 1124"/>
        <xdr:cNvSpPr>
          <a:spLocks noChangeShapeType="1"/>
        </xdr:cNvSpPr>
      </xdr:nvSpPr>
      <xdr:spPr bwMode="auto">
        <a:xfrm flipV="1">
          <a:off x="5476875" y="94668975"/>
          <a:ext cx="0" cy="133350"/>
        </a:xfrm>
        <a:prstGeom prst="line">
          <a:avLst/>
        </a:prstGeom>
        <a:noFill/>
        <a:ln w="9525">
          <a:solidFill>
            <a:srgbClr xmlns:mc="http://schemas.openxmlformats.org/markup-compatibility/2006" xmlns:a14="http://schemas.microsoft.com/office/drawing/2010/main" val="808080" mc:Ignorable="a14" a14:legacySpreadsheetColorIndex="23"/>
          </a:solidFill>
          <a:round/>
          <a:headEnd type="arrow" w="med" len="med"/>
          <a:tailEnd/>
        </a:ln>
        <a:extLst>
          <a:ext uri="{909E8E84-426E-40DD-AFC4-6F175D3DCCD1}">
            <a14:hiddenFill xmlns:a14="http://schemas.microsoft.com/office/drawing/2010/main">
              <a:noFill/>
            </a14:hiddenFill>
          </a:ext>
        </a:extLst>
      </xdr:spPr>
    </xdr:sp>
    <xdr:clientData/>
  </xdr:twoCellAnchor>
  <xdr:twoCellAnchor>
    <xdr:from>
      <xdr:col>6</xdr:col>
      <xdr:colOff>533400</xdr:colOff>
      <xdr:row>545</xdr:row>
      <xdr:rowOff>76200</xdr:rowOff>
    </xdr:from>
    <xdr:to>
      <xdr:col>6</xdr:col>
      <xdr:colOff>942975</xdr:colOff>
      <xdr:row>545</xdr:row>
      <xdr:rowOff>76200</xdr:rowOff>
    </xdr:to>
    <xdr:sp macro="" textlink="">
      <xdr:nvSpPr>
        <xdr:cNvPr id="8959" name="Line 1125"/>
        <xdr:cNvSpPr>
          <a:spLocks noChangeShapeType="1"/>
        </xdr:cNvSpPr>
      </xdr:nvSpPr>
      <xdr:spPr bwMode="auto">
        <a:xfrm>
          <a:off x="5476875" y="94668975"/>
          <a:ext cx="409575" cy="0"/>
        </a:xfrm>
        <a:prstGeom prst="line">
          <a:avLst/>
        </a:prstGeom>
        <a:noFill/>
        <a:ln w="9525">
          <a:solidFill>
            <a:srgbClr xmlns:mc="http://schemas.openxmlformats.org/markup-compatibility/2006" xmlns:a14="http://schemas.microsoft.com/office/drawing/2010/main" val="808080" mc:Ignorable="a14" a14:legacySpreadsheetColorIndex="23"/>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57150</xdr:colOff>
      <xdr:row>443</xdr:row>
      <xdr:rowOff>38100</xdr:rowOff>
    </xdr:from>
    <xdr:to>
      <xdr:col>0</xdr:col>
      <xdr:colOff>190500</xdr:colOff>
      <xdr:row>443</xdr:row>
      <xdr:rowOff>123825</xdr:rowOff>
    </xdr:to>
    <xdr:pic macro="[0]!GotoRange">
      <xdr:nvPicPr>
        <xdr:cNvPr id="8960" name="Picture 1152" descr="GlossaryEntryRight"/>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7150" y="77838300"/>
          <a:ext cx="13335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xdr:from>
      <xdr:col>2</xdr:col>
      <xdr:colOff>19050</xdr:colOff>
      <xdr:row>497</xdr:row>
      <xdr:rowOff>57150</xdr:rowOff>
    </xdr:from>
    <xdr:to>
      <xdr:col>2</xdr:col>
      <xdr:colOff>66675</xdr:colOff>
      <xdr:row>497</xdr:row>
      <xdr:rowOff>123825</xdr:rowOff>
    </xdr:to>
    <xdr:sp macro="" textlink="">
      <xdr:nvSpPr>
        <xdr:cNvPr id="8961" name="AutoShape 1194"/>
        <xdr:cNvSpPr>
          <a:spLocks noChangeArrowheads="1"/>
        </xdr:cNvSpPr>
      </xdr:nvSpPr>
      <xdr:spPr bwMode="auto">
        <a:xfrm rot="5400000">
          <a:off x="1924050" y="867632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506</xdr:row>
      <xdr:rowOff>47625</xdr:rowOff>
    </xdr:from>
    <xdr:to>
      <xdr:col>2</xdr:col>
      <xdr:colOff>66675</xdr:colOff>
      <xdr:row>506</xdr:row>
      <xdr:rowOff>114300</xdr:rowOff>
    </xdr:to>
    <xdr:sp macro="" textlink="">
      <xdr:nvSpPr>
        <xdr:cNvPr id="8962" name="AutoShape 1195"/>
        <xdr:cNvSpPr>
          <a:spLocks noChangeArrowheads="1"/>
        </xdr:cNvSpPr>
      </xdr:nvSpPr>
      <xdr:spPr bwMode="auto">
        <a:xfrm rot="5400000">
          <a:off x="1924050" y="883443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507</xdr:row>
      <xdr:rowOff>47625</xdr:rowOff>
    </xdr:from>
    <xdr:to>
      <xdr:col>2</xdr:col>
      <xdr:colOff>66675</xdr:colOff>
      <xdr:row>507</xdr:row>
      <xdr:rowOff>114300</xdr:rowOff>
    </xdr:to>
    <xdr:sp macro="" textlink="">
      <xdr:nvSpPr>
        <xdr:cNvPr id="8963" name="AutoShape 1196"/>
        <xdr:cNvSpPr>
          <a:spLocks noChangeArrowheads="1"/>
        </xdr:cNvSpPr>
      </xdr:nvSpPr>
      <xdr:spPr bwMode="auto">
        <a:xfrm rot="5400000">
          <a:off x="1924050" y="885063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508</xdr:row>
      <xdr:rowOff>57150</xdr:rowOff>
    </xdr:from>
    <xdr:to>
      <xdr:col>2</xdr:col>
      <xdr:colOff>66675</xdr:colOff>
      <xdr:row>508</xdr:row>
      <xdr:rowOff>123825</xdr:rowOff>
    </xdr:to>
    <xdr:sp macro="" textlink="">
      <xdr:nvSpPr>
        <xdr:cNvPr id="8964" name="AutoShape 1197"/>
        <xdr:cNvSpPr>
          <a:spLocks noChangeArrowheads="1"/>
        </xdr:cNvSpPr>
      </xdr:nvSpPr>
      <xdr:spPr bwMode="auto">
        <a:xfrm rot="5400000">
          <a:off x="1924050" y="886777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509</xdr:row>
      <xdr:rowOff>57150</xdr:rowOff>
    </xdr:from>
    <xdr:to>
      <xdr:col>2</xdr:col>
      <xdr:colOff>66675</xdr:colOff>
      <xdr:row>509</xdr:row>
      <xdr:rowOff>123825</xdr:rowOff>
    </xdr:to>
    <xdr:sp macro="" textlink="">
      <xdr:nvSpPr>
        <xdr:cNvPr id="8965" name="AutoShape 1198"/>
        <xdr:cNvSpPr>
          <a:spLocks noChangeArrowheads="1"/>
        </xdr:cNvSpPr>
      </xdr:nvSpPr>
      <xdr:spPr bwMode="auto">
        <a:xfrm rot="5400000">
          <a:off x="1924050" y="888396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498</xdr:row>
      <xdr:rowOff>95250</xdr:rowOff>
    </xdr:from>
    <xdr:to>
      <xdr:col>2</xdr:col>
      <xdr:colOff>66675</xdr:colOff>
      <xdr:row>498</xdr:row>
      <xdr:rowOff>161925</xdr:rowOff>
    </xdr:to>
    <xdr:sp macro="" textlink="">
      <xdr:nvSpPr>
        <xdr:cNvPr id="8966" name="AutoShape 1199"/>
        <xdr:cNvSpPr>
          <a:spLocks noChangeArrowheads="1"/>
        </xdr:cNvSpPr>
      </xdr:nvSpPr>
      <xdr:spPr bwMode="auto">
        <a:xfrm rot="5400000">
          <a:off x="1924050" y="869632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499</xdr:row>
      <xdr:rowOff>85725</xdr:rowOff>
    </xdr:from>
    <xdr:to>
      <xdr:col>2</xdr:col>
      <xdr:colOff>66675</xdr:colOff>
      <xdr:row>499</xdr:row>
      <xdr:rowOff>152400</xdr:rowOff>
    </xdr:to>
    <xdr:sp macro="" textlink="">
      <xdr:nvSpPr>
        <xdr:cNvPr id="8967" name="AutoShape 1200"/>
        <xdr:cNvSpPr>
          <a:spLocks noChangeArrowheads="1"/>
        </xdr:cNvSpPr>
      </xdr:nvSpPr>
      <xdr:spPr bwMode="auto">
        <a:xfrm rot="5400000">
          <a:off x="1924050" y="871442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4</xdr:col>
      <xdr:colOff>857250</xdr:colOff>
      <xdr:row>463</xdr:row>
      <xdr:rowOff>57150</xdr:rowOff>
    </xdr:from>
    <xdr:to>
      <xdr:col>4</xdr:col>
      <xdr:colOff>904875</xdr:colOff>
      <xdr:row>463</xdr:row>
      <xdr:rowOff>123825</xdr:rowOff>
    </xdr:to>
    <xdr:sp macro="" textlink="">
      <xdr:nvSpPr>
        <xdr:cNvPr id="8968" name="AutoShape 1201"/>
        <xdr:cNvSpPr>
          <a:spLocks noChangeArrowheads="1"/>
        </xdr:cNvSpPr>
      </xdr:nvSpPr>
      <xdr:spPr bwMode="auto">
        <a:xfrm rot="5400000">
          <a:off x="3886200" y="814482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504</xdr:row>
      <xdr:rowOff>57150</xdr:rowOff>
    </xdr:from>
    <xdr:to>
      <xdr:col>2</xdr:col>
      <xdr:colOff>66675</xdr:colOff>
      <xdr:row>504</xdr:row>
      <xdr:rowOff>123825</xdr:rowOff>
    </xdr:to>
    <xdr:sp macro="" textlink="">
      <xdr:nvSpPr>
        <xdr:cNvPr id="8969" name="AutoShape 1202"/>
        <xdr:cNvSpPr>
          <a:spLocks noChangeArrowheads="1"/>
        </xdr:cNvSpPr>
      </xdr:nvSpPr>
      <xdr:spPr bwMode="auto">
        <a:xfrm rot="5400000">
          <a:off x="1924050" y="880300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512</xdr:row>
      <xdr:rowOff>114300</xdr:rowOff>
    </xdr:from>
    <xdr:to>
      <xdr:col>2</xdr:col>
      <xdr:colOff>66675</xdr:colOff>
      <xdr:row>512</xdr:row>
      <xdr:rowOff>180975</xdr:rowOff>
    </xdr:to>
    <xdr:sp macro="" textlink="">
      <xdr:nvSpPr>
        <xdr:cNvPr id="8970" name="AutoShape 1203"/>
        <xdr:cNvSpPr>
          <a:spLocks noChangeArrowheads="1"/>
        </xdr:cNvSpPr>
      </xdr:nvSpPr>
      <xdr:spPr bwMode="auto">
        <a:xfrm rot="5400000">
          <a:off x="1924050" y="892968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513</xdr:row>
      <xdr:rowOff>57150</xdr:rowOff>
    </xdr:from>
    <xdr:to>
      <xdr:col>2</xdr:col>
      <xdr:colOff>66675</xdr:colOff>
      <xdr:row>513</xdr:row>
      <xdr:rowOff>123825</xdr:rowOff>
    </xdr:to>
    <xdr:sp macro="" textlink="">
      <xdr:nvSpPr>
        <xdr:cNvPr id="8971" name="AutoShape 1204"/>
        <xdr:cNvSpPr>
          <a:spLocks noChangeArrowheads="1"/>
        </xdr:cNvSpPr>
      </xdr:nvSpPr>
      <xdr:spPr bwMode="auto">
        <a:xfrm rot="5400000">
          <a:off x="1924050" y="894588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514</xdr:row>
      <xdr:rowOff>104775</xdr:rowOff>
    </xdr:from>
    <xdr:to>
      <xdr:col>2</xdr:col>
      <xdr:colOff>66675</xdr:colOff>
      <xdr:row>514</xdr:row>
      <xdr:rowOff>171450</xdr:rowOff>
    </xdr:to>
    <xdr:sp macro="" textlink="">
      <xdr:nvSpPr>
        <xdr:cNvPr id="8972" name="AutoShape 1205"/>
        <xdr:cNvSpPr>
          <a:spLocks noChangeArrowheads="1"/>
        </xdr:cNvSpPr>
      </xdr:nvSpPr>
      <xdr:spPr bwMode="auto">
        <a:xfrm rot="5400000">
          <a:off x="1924050" y="896683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515</xdr:row>
      <xdr:rowOff>57150</xdr:rowOff>
    </xdr:from>
    <xdr:to>
      <xdr:col>2</xdr:col>
      <xdr:colOff>66675</xdr:colOff>
      <xdr:row>515</xdr:row>
      <xdr:rowOff>123825</xdr:rowOff>
    </xdr:to>
    <xdr:sp macro="" textlink="">
      <xdr:nvSpPr>
        <xdr:cNvPr id="8973" name="AutoShape 1206"/>
        <xdr:cNvSpPr>
          <a:spLocks noChangeArrowheads="1"/>
        </xdr:cNvSpPr>
      </xdr:nvSpPr>
      <xdr:spPr bwMode="auto">
        <a:xfrm rot="5400000">
          <a:off x="1924050" y="898302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516</xdr:row>
      <xdr:rowOff>57150</xdr:rowOff>
    </xdr:from>
    <xdr:to>
      <xdr:col>2</xdr:col>
      <xdr:colOff>66675</xdr:colOff>
      <xdr:row>516</xdr:row>
      <xdr:rowOff>123825</xdr:rowOff>
    </xdr:to>
    <xdr:sp macro="" textlink="">
      <xdr:nvSpPr>
        <xdr:cNvPr id="8974" name="AutoShape 1207"/>
        <xdr:cNvSpPr>
          <a:spLocks noChangeArrowheads="1"/>
        </xdr:cNvSpPr>
      </xdr:nvSpPr>
      <xdr:spPr bwMode="auto">
        <a:xfrm rot="5400000">
          <a:off x="1924050" y="899922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517</xdr:row>
      <xdr:rowOff>57150</xdr:rowOff>
    </xdr:from>
    <xdr:to>
      <xdr:col>2</xdr:col>
      <xdr:colOff>66675</xdr:colOff>
      <xdr:row>517</xdr:row>
      <xdr:rowOff>123825</xdr:rowOff>
    </xdr:to>
    <xdr:sp macro="" textlink="">
      <xdr:nvSpPr>
        <xdr:cNvPr id="8975" name="AutoShape 1208"/>
        <xdr:cNvSpPr>
          <a:spLocks noChangeArrowheads="1"/>
        </xdr:cNvSpPr>
      </xdr:nvSpPr>
      <xdr:spPr bwMode="auto">
        <a:xfrm rot="5400000">
          <a:off x="1924050" y="901541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876300</xdr:colOff>
      <xdr:row>503</xdr:row>
      <xdr:rowOff>57150</xdr:rowOff>
    </xdr:from>
    <xdr:to>
      <xdr:col>6</xdr:col>
      <xdr:colOff>923925</xdr:colOff>
      <xdr:row>503</xdr:row>
      <xdr:rowOff>123825</xdr:rowOff>
    </xdr:to>
    <xdr:sp macro="" textlink="">
      <xdr:nvSpPr>
        <xdr:cNvPr id="8976" name="AutoShape 1209"/>
        <xdr:cNvSpPr>
          <a:spLocks noChangeArrowheads="1"/>
        </xdr:cNvSpPr>
      </xdr:nvSpPr>
      <xdr:spPr bwMode="auto">
        <a:xfrm rot="5400000">
          <a:off x="5810250" y="878681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847725</xdr:colOff>
      <xdr:row>506</xdr:row>
      <xdr:rowOff>57150</xdr:rowOff>
    </xdr:from>
    <xdr:to>
      <xdr:col>6</xdr:col>
      <xdr:colOff>895350</xdr:colOff>
      <xdr:row>506</xdr:row>
      <xdr:rowOff>123825</xdr:rowOff>
    </xdr:to>
    <xdr:sp macro="" textlink="">
      <xdr:nvSpPr>
        <xdr:cNvPr id="8977" name="AutoShape 1210"/>
        <xdr:cNvSpPr>
          <a:spLocks noChangeArrowheads="1"/>
        </xdr:cNvSpPr>
      </xdr:nvSpPr>
      <xdr:spPr bwMode="auto">
        <a:xfrm rot="5400000">
          <a:off x="5781675" y="883539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847725</xdr:colOff>
      <xdr:row>507</xdr:row>
      <xdr:rowOff>57150</xdr:rowOff>
    </xdr:from>
    <xdr:to>
      <xdr:col>6</xdr:col>
      <xdr:colOff>895350</xdr:colOff>
      <xdr:row>507</xdr:row>
      <xdr:rowOff>123825</xdr:rowOff>
    </xdr:to>
    <xdr:sp macro="" textlink="">
      <xdr:nvSpPr>
        <xdr:cNvPr id="8978" name="AutoShape 1211"/>
        <xdr:cNvSpPr>
          <a:spLocks noChangeArrowheads="1"/>
        </xdr:cNvSpPr>
      </xdr:nvSpPr>
      <xdr:spPr bwMode="auto">
        <a:xfrm rot="5400000">
          <a:off x="5781675" y="885158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847725</xdr:colOff>
      <xdr:row>508</xdr:row>
      <xdr:rowOff>57150</xdr:rowOff>
    </xdr:from>
    <xdr:to>
      <xdr:col>6</xdr:col>
      <xdr:colOff>895350</xdr:colOff>
      <xdr:row>508</xdr:row>
      <xdr:rowOff>123825</xdr:rowOff>
    </xdr:to>
    <xdr:sp macro="" textlink="">
      <xdr:nvSpPr>
        <xdr:cNvPr id="8979" name="AutoShape 1212"/>
        <xdr:cNvSpPr>
          <a:spLocks noChangeArrowheads="1"/>
        </xdr:cNvSpPr>
      </xdr:nvSpPr>
      <xdr:spPr bwMode="auto">
        <a:xfrm rot="5400000">
          <a:off x="5781675" y="886777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847725</xdr:colOff>
      <xdr:row>509</xdr:row>
      <xdr:rowOff>57150</xdr:rowOff>
    </xdr:from>
    <xdr:to>
      <xdr:col>6</xdr:col>
      <xdr:colOff>895350</xdr:colOff>
      <xdr:row>509</xdr:row>
      <xdr:rowOff>123825</xdr:rowOff>
    </xdr:to>
    <xdr:sp macro="" textlink="">
      <xdr:nvSpPr>
        <xdr:cNvPr id="8980" name="AutoShape 1213"/>
        <xdr:cNvSpPr>
          <a:spLocks noChangeArrowheads="1"/>
        </xdr:cNvSpPr>
      </xdr:nvSpPr>
      <xdr:spPr bwMode="auto">
        <a:xfrm rot="5400000">
          <a:off x="5781675" y="888396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847725</xdr:colOff>
      <xdr:row>514</xdr:row>
      <xdr:rowOff>104775</xdr:rowOff>
    </xdr:from>
    <xdr:to>
      <xdr:col>6</xdr:col>
      <xdr:colOff>895350</xdr:colOff>
      <xdr:row>514</xdr:row>
      <xdr:rowOff>171450</xdr:rowOff>
    </xdr:to>
    <xdr:sp macro="" textlink="">
      <xdr:nvSpPr>
        <xdr:cNvPr id="8981" name="AutoShape 1214"/>
        <xdr:cNvSpPr>
          <a:spLocks noChangeArrowheads="1"/>
        </xdr:cNvSpPr>
      </xdr:nvSpPr>
      <xdr:spPr bwMode="auto">
        <a:xfrm rot="5400000">
          <a:off x="5781675" y="896683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847725</xdr:colOff>
      <xdr:row>515</xdr:row>
      <xdr:rowOff>57150</xdr:rowOff>
    </xdr:from>
    <xdr:to>
      <xdr:col>6</xdr:col>
      <xdr:colOff>895350</xdr:colOff>
      <xdr:row>515</xdr:row>
      <xdr:rowOff>123825</xdr:rowOff>
    </xdr:to>
    <xdr:sp macro="" textlink="">
      <xdr:nvSpPr>
        <xdr:cNvPr id="8982" name="AutoShape 1215"/>
        <xdr:cNvSpPr>
          <a:spLocks noChangeArrowheads="1"/>
        </xdr:cNvSpPr>
      </xdr:nvSpPr>
      <xdr:spPr bwMode="auto">
        <a:xfrm rot="5400000">
          <a:off x="5781675" y="898302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847725</xdr:colOff>
      <xdr:row>516</xdr:row>
      <xdr:rowOff>57150</xdr:rowOff>
    </xdr:from>
    <xdr:to>
      <xdr:col>6</xdr:col>
      <xdr:colOff>895350</xdr:colOff>
      <xdr:row>516</xdr:row>
      <xdr:rowOff>123825</xdr:rowOff>
    </xdr:to>
    <xdr:sp macro="" textlink="">
      <xdr:nvSpPr>
        <xdr:cNvPr id="8983" name="AutoShape 1216"/>
        <xdr:cNvSpPr>
          <a:spLocks noChangeArrowheads="1"/>
        </xdr:cNvSpPr>
      </xdr:nvSpPr>
      <xdr:spPr bwMode="auto">
        <a:xfrm rot="5400000">
          <a:off x="5781675" y="899922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847725</xdr:colOff>
      <xdr:row>517</xdr:row>
      <xdr:rowOff>57150</xdr:rowOff>
    </xdr:from>
    <xdr:to>
      <xdr:col>6</xdr:col>
      <xdr:colOff>895350</xdr:colOff>
      <xdr:row>517</xdr:row>
      <xdr:rowOff>123825</xdr:rowOff>
    </xdr:to>
    <xdr:sp macro="" textlink="">
      <xdr:nvSpPr>
        <xdr:cNvPr id="8984" name="AutoShape 1217"/>
        <xdr:cNvSpPr>
          <a:spLocks noChangeArrowheads="1"/>
        </xdr:cNvSpPr>
      </xdr:nvSpPr>
      <xdr:spPr bwMode="auto">
        <a:xfrm rot="5400000">
          <a:off x="5781675" y="901541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537</xdr:row>
      <xdr:rowOff>57150</xdr:rowOff>
    </xdr:from>
    <xdr:to>
      <xdr:col>2</xdr:col>
      <xdr:colOff>66675</xdr:colOff>
      <xdr:row>537</xdr:row>
      <xdr:rowOff>123825</xdr:rowOff>
    </xdr:to>
    <xdr:sp macro="" textlink="">
      <xdr:nvSpPr>
        <xdr:cNvPr id="8985" name="AutoShape 1241"/>
        <xdr:cNvSpPr>
          <a:spLocks noChangeArrowheads="1"/>
        </xdr:cNvSpPr>
      </xdr:nvSpPr>
      <xdr:spPr bwMode="auto">
        <a:xfrm rot="5400000">
          <a:off x="1924050" y="932307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546</xdr:row>
      <xdr:rowOff>47625</xdr:rowOff>
    </xdr:from>
    <xdr:to>
      <xdr:col>2</xdr:col>
      <xdr:colOff>66675</xdr:colOff>
      <xdr:row>546</xdr:row>
      <xdr:rowOff>114300</xdr:rowOff>
    </xdr:to>
    <xdr:sp macro="" textlink="">
      <xdr:nvSpPr>
        <xdr:cNvPr id="8986" name="AutoShape 1242"/>
        <xdr:cNvSpPr>
          <a:spLocks noChangeArrowheads="1"/>
        </xdr:cNvSpPr>
      </xdr:nvSpPr>
      <xdr:spPr bwMode="auto">
        <a:xfrm rot="5400000">
          <a:off x="1924050" y="948118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547</xdr:row>
      <xdr:rowOff>47625</xdr:rowOff>
    </xdr:from>
    <xdr:to>
      <xdr:col>2</xdr:col>
      <xdr:colOff>66675</xdr:colOff>
      <xdr:row>547</xdr:row>
      <xdr:rowOff>114300</xdr:rowOff>
    </xdr:to>
    <xdr:sp macro="" textlink="">
      <xdr:nvSpPr>
        <xdr:cNvPr id="8987" name="AutoShape 1243"/>
        <xdr:cNvSpPr>
          <a:spLocks noChangeArrowheads="1"/>
        </xdr:cNvSpPr>
      </xdr:nvSpPr>
      <xdr:spPr bwMode="auto">
        <a:xfrm rot="5400000">
          <a:off x="1924050" y="949737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548</xdr:row>
      <xdr:rowOff>57150</xdr:rowOff>
    </xdr:from>
    <xdr:to>
      <xdr:col>2</xdr:col>
      <xdr:colOff>66675</xdr:colOff>
      <xdr:row>548</xdr:row>
      <xdr:rowOff>123825</xdr:rowOff>
    </xdr:to>
    <xdr:sp macro="" textlink="">
      <xdr:nvSpPr>
        <xdr:cNvPr id="8988" name="AutoShape 1244"/>
        <xdr:cNvSpPr>
          <a:spLocks noChangeArrowheads="1"/>
        </xdr:cNvSpPr>
      </xdr:nvSpPr>
      <xdr:spPr bwMode="auto">
        <a:xfrm rot="5400000">
          <a:off x="1924050" y="951452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549</xdr:row>
      <xdr:rowOff>57150</xdr:rowOff>
    </xdr:from>
    <xdr:to>
      <xdr:col>2</xdr:col>
      <xdr:colOff>66675</xdr:colOff>
      <xdr:row>549</xdr:row>
      <xdr:rowOff>123825</xdr:rowOff>
    </xdr:to>
    <xdr:sp macro="" textlink="">
      <xdr:nvSpPr>
        <xdr:cNvPr id="8989" name="AutoShape 1245"/>
        <xdr:cNvSpPr>
          <a:spLocks noChangeArrowheads="1"/>
        </xdr:cNvSpPr>
      </xdr:nvSpPr>
      <xdr:spPr bwMode="auto">
        <a:xfrm rot="5400000">
          <a:off x="1924050" y="953071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538</xdr:row>
      <xdr:rowOff>95250</xdr:rowOff>
    </xdr:from>
    <xdr:to>
      <xdr:col>2</xdr:col>
      <xdr:colOff>66675</xdr:colOff>
      <xdr:row>538</xdr:row>
      <xdr:rowOff>161925</xdr:rowOff>
    </xdr:to>
    <xdr:sp macro="" textlink="">
      <xdr:nvSpPr>
        <xdr:cNvPr id="8990" name="AutoShape 1246"/>
        <xdr:cNvSpPr>
          <a:spLocks noChangeArrowheads="1"/>
        </xdr:cNvSpPr>
      </xdr:nvSpPr>
      <xdr:spPr bwMode="auto">
        <a:xfrm rot="5400000">
          <a:off x="1924050" y="934307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539</xdr:row>
      <xdr:rowOff>85725</xdr:rowOff>
    </xdr:from>
    <xdr:to>
      <xdr:col>2</xdr:col>
      <xdr:colOff>66675</xdr:colOff>
      <xdr:row>539</xdr:row>
      <xdr:rowOff>152400</xdr:rowOff>
    </xdr:to>
    <xdr:sp macro="" textlink="">
      <xdr:nvSpPr>
        <xdr:cNvPr id="8991" name="AutoShape 1247"/>
        <xdr:cNvSpPr>
          <a:spLocks noChangeArrowheads="1"/>
        </xdr:cNvSpPr>
      </xdr:nvSpPr>
      <xdr:spPr bwMode="auto">
        <a:xfrm rot="5400000">
          <a:off x="1924050" y="936117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544</xdr:row>
      <xdr:rowOff>57150</xdr:rowOff>
    </xdr:from>
    <xdr:to>
      <xdr:col>2</xdr:col>
      <xdr:colOff>66675</xdr:colOff>
      <xdr:row>544</xdr:row>
      <xdr:rowOff>123825</xdr:rowOff>
    </xdr:to>
    <xdr:sp macro="" textlink="">
      <xdr:nvSpPr>
        <xdr:cNvPr id="8992" name="AutoShape 1248"/>
        <xdr:cNvSpPr>
          <a:spLocks noChangeArrowheads="1"/>
        </xdr:cNvSpPr>
      </xdr:nvSpPr>
      <xdr:spPr bwMode="auto">
        <a:xfrm rot="5400000">
          <a:off x="1924050" y="944975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552</xdr:row>
      <xdr:rowOff>114300</xdr:rowOff>
    </xdr:from>
    <xdr:to>
      <xdr:col>2</xdr:col>
      <xdr:colOff>66675</xdr:colOff>
      <xdr:row>552</xdr:row>
      <xdr:rowOff>180975</xdr:rowOff>
    </xdr:to>
    <xdr:sp macro="" textlink="">
      <xdr:nvSpPr>
        <xdr:cNvPr id="8993" name="AutoShape 1249"/>
        <xdr:cNvSpPr>
          <a:spLocks noChangeArrowheads="1"/>
        </xdr:cNvSpPr>
      </xdr:nvSpPr>
      <xdr:spPr bwMode="auto">
        <a:xfrm rot="5400000">
          <a:off x="1924050" y="957929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553</xdr:row>
      <xdr:rowOff>57150</xdr:rowOff>
    </xdr:from>
    <xdr:to>
      <xdr:col>2</xdr:col>
      <xdr:colOff>66675</xdr:colOff>
      <xdr:row>553</xdr:row>
      <xdr:rowOff>123825</xdr:rowOff>
    </xdr:to>
    <xdr:sp macro="" textlink="">
      <xdr:nvSpPr>
        <xdr:cNvPr id="8994" name="AutoShape 1250"/>
        <xdr:cNvSpPr>
          <a:spLocks noChangeArrowheads="1"/>
        </xdr:cNvSpPr>
      </xdr:nvSpPr>
      <xdr:spPr bwMode="auto">
        <a:xfrm rot="5400000">
          <a:off x="1924050" y="959548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554</xdr:row>
      <xdr:rowOff>104775</xdr:rowOff>
    </xdr:from>
    <xdr:to>
      <xdr:col>2</xdr:col>
      <xdr:colOff>66675</xdr:colOff>
      <xdr:row>554</xdr:row>
      <xdr:rowOff>171450</xdr:rowOff>
    </xdr:to>
    <xdr:sp macro="" textlink="">
      <xdr:nvSpPr>
        <xdr:cNvPr id="8995" name="AutoShape 1251"/>
        <xdr:cNvSpPr>
          <a:spLocks noChangeArrowheads="1"/>
        </xdr:cNvSpPr>
      </xdr:nvSpPr>
      <xdr:spPr bwMode="auto">
        <a:xfrm rot="5400000">
          <a:off x="1924050" y="961644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555</xdr:row>
      <xdr:rowOff>57150</xdr:rowOff>
    </xdr:from>
    <xdr:to>
      <xdr:col>2</xdr:col>
      <xdr:colOff>66675</xdr:colOff>
      <xdr:row>555</xdr:row>
      <xdr:rowOff>123825</xdr:rowOff>
    </xdr:to>
    <xdr:sp macro="" textlink="">
      <xdr:nvSpPr>
        <xdr:cNvPr id="8996" name="AutoShape 1252"/>
        <xdr:cNvSpPr>
          <a:spLocks noChangeArrowheads="1"/>
        </xdr:cNvSpPr>
      </xdr:nvSpPr>
      <xdr:spPr bwMode="auto">
        <a:xfrm rot="5400000">
          <a:off x="1924050" y="963263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556</xdr:row>
      <xdr:rowOff>57150</xdr:rowOff>
    </xdr:from>
    <xdr:to>
      <xdr:col>2</xdr:col>
      <xdr:colOff>66675</xdr:colOff>
      <xdr:row>556</xdr:row>
      <xdr:rowOff>123825</xdr:rowOff>
    </xdr:to>
    <xdr:sp macro="" textlink="">
      <xdr:nvSpPr>
        <xdr:cNvPr id="8997" name="AutoShape 1253"/>
        <xdr:cNvSpPr>
          <a:spLocks noChangeArrowheads="1"/>
        </xdr:cNvSpPr>
      </xdr:nvSpPr>
      <xdr:spPr bwMode="auto">
        <a:xfrm rot="5400000">
          <a:off x="1924050" y="964882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557</xdr:row>
      <xdr:rowOff>57150</xdr:rowOff>
    </xdr:from>
    <xdr:to>
      <xdr:col>2</xdr:col>
      <xdr:colOff>66675</xdr:colOff>
      <xdr:row>557</xdr:row>
      <xdr:rowOff>123825</xdr:rowOff>
    </xdr:to>
    <xdr:sp macro="" textlink="">
      <xdr:nvSpPr>
        <xdr:cNvPr id="8998" name="AutoShape 1254"/>
        <xdr:cNvSpPr>
          <a:spLocks noChangeArrowheads="1"/>
        </xdr:cNvSpPr>
      </xdr:nvSpPr>
      <xdr:spPr bwMode="auto">
        <a:xfrm rot="5400000">
          <a:off x="1924050" y="966501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876300</xdr:colOff>
      <xdr:row>543</xdr:row>
      <xdr:rowOff>57150</xdr:rowOff>
    </xdr:from>
    <xdr:to>
      <xdr:col>6</xdr:col>
      <xdr:colOff>923925</xdr:colOff>
      <xdr:row>543</xdr:row>
      <xdr:rowOff>123825</xdr:rowOff>
    </xdr:to>
    <xdr:sp macro="" textlink="">
      <xdr:nvSpPr>
        <xdr:cNvPr id="8999" name="AutoShape 1255"/>
        <xdr:cNvSpPr>
          <a:spLocks noChangeArrowheads="1"/>
        </xdr:cNvSpPr>
      </xdr:nvSpPr>
      <xdr:spPr bwMode="auto">
        <a:xfrm rot="5400000">
          <a:off x="5810250" y="943356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847725</xdr:colOff>
      <xdr:row>546</xdr:row>
      <xdr:rowOff>57150</xdr:rowOff>
    </xdr:from>
    <xdr:to>
      <xdr:col>6</xdr:col>
      <xdr:colOff>895350</xdr:colOff>
      <xdr:row>546</xdr:row>
      <xdr:rowOff>123825</xdr:rowOff>
    </xdr:to>
    <xdr:sp macro="" textlink="">
      <xdr:nvSpPr>
        <xdr:cNvPr id="9000" name="AutoShape 1256"/>
        <xdr:cNvSpPr>
          <a:spLocks noChangeArrowheads="1"/>
        </xdr:cNvSpPr>
      </xdr:nvSpPr>
      <xdr:spPr bwMode="auto">
        <a:xfrm rot="5400000">
          <a:off x="5781675" y="948213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847725</xdr:colOff>
      <xdr:row>547</xdr:row>
      <xdr:rowOff>57150</xdr:rowOff>
    </xdr:from>
    <xdr:to>
      <xdr:col>6</xdr:col>
      <xdr:colOff>895350</xdr:colOff>
      <xdr:row>547</xdr:row>
      <xdr:rowOff>123825</xdr:rowOff>
    </xdr:to>
    <xdr:sp macro="" textlink="">
      <xdr:nvSpPr>
        <xdr:cNvPr id="9001" name="AutoShape 1257"/>
        <xdr:cNvSpPr>
          <a:spLocks noChangeArrowheads="1"/>
        </xdr:cNvSpPr>
      </xdr:nvSpPr>
      <xdr:spPr bwMode="auto">
        <a:xfrm rot="5400000">
          <a:off x="5781675" y="949833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847725</xdr:colOff>
      <xdr:row>548</xdr:row>
      <xdr:rowOff>57150</xdr:rowOff>
    </xdr:from>
    <xdr:to>
      <xdr:col>6</xdr:col>
      <xdr:colOff>895350</xdr:colOff>
      <xdr:row>548</xdr:row>
      <xdr:rowOff>123825</xdr:rowOff>
    </xdr:to>
    <xdr:sp macro="" textlink="">
      <xdr:nvSpPr>
        <xdr:cNvPr id="9002" name="AutoShape 1258"/>
        <xdr:cNvSpPr>
          <a:spLocks noChangeArrowheads="1"/>
        </xdr:cNvSpPr>
      </xdr:nvSpPr>
      <xdr:spPr bwMode="auto">
        <a:xfrm rot="5400000">
          <a:off x="5781675" y="951452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847725</xdr:colOff>
      <xdr:row>549</xdr:row>
      <xdr:rowOff>57150</xdr:rowOff>
    </xdr:from>
    <xdr:to>
      <xdr:col>6</xdr:col>
      <xdr:colOff>895350</xdr:colOff>
      <xdr:row>549</xdr:row>
      <xdr:rowOff>123825</xdr:rowOff>
    </xdr:to>
    <xdr:sp macro="" textlink="">
      <xdr:nvSpPr>
        <xdr:cNvPr id="9003" name="AutoShape 1259"/>
        <xdr:cNvSpPr>
          <a:spLocks noChangeArrowheads="1"/>
        </xdr:cNvSpPr>
      </xdr:nvSpPr>
      <xdr:spPr bwMode="auto">
        <a:xfrm rot="5400000">
          <a:off x="5781675" y="953071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847725</xdr:colOff>
      <xdr:row>554</xdr:row>
      <xdr:rowOff>104775</xdr:rowOff>
    </xdr:from>
    <xdr:to>
      <xdr:col>6</xdr:col>
      <xdr:colOff>895350</xdr:colOff>
      <xdr:row>554</xdr:row>
      <xdr:rowOff>171450</xdr:rowOff>
    </xdr:to>
    <xdr:sp macro="" textlink="">
      <xdr:nvSpPr>
        <xdr:cNvPr id="9004" name="AutoShape 1260"/>
        <xdr:cNvSpPr>
          <a:spLocks noChangeArrowheads="1"/>
        </xdr:cNvSpPr>
      </xdr:nvSpPr>
      <xdr:spPr bwMode="auto">
        <a:xfrm rot="5400000">
          <a:off x="5781675" y="961644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847725</xdr:colOff>
      <xdr:row>555</xdr:row>
      <xdr:rowOff>57150</xdr:rowOff>
    </xdr:from>
    <xdr:to>
      <xdr:col>6</xdr:col>
      <xdr:colOff>895350</xdr:colOff>
      <xdr:row>555</xdr:row>
      <xdr:rowOff>123825</xdr:rowOff>
    </xdr:to>
    <xdr:sp macro="" textlink="">
      <xdr:nvSpPr>
        <xdr:cNvPr id="9005" name="AutoShape 1261"/>
        <xdr:cNvSpPr>
          <a:spLocks noChangeArrowheads="1"/>
        </xdr:cNvSpPr>
      </xdr:nvSpPr>
      <xdr:spPr bwMode="auto">
        <a:xfrm rot="5400000">
          <a:off x="5781675" y="963263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847725</xdr:colOff>
      <xdr:row>556</xdr:row>
      <xdr:rowOff>57150</xdr:rowOff>
    </xdr:from>
    <xdr:to>
      <xdr:col>6</xdr:col>
      <xdr:colOff>895350</xdr:colOff>
      <xdr:row>556</xdr:row>
      <xdr:rowOff>123825</xdr:rowOff>
    </xdr:to>
    <xdr:sp macro="" textlink="">
      <xdr:nvSpPr>
        <xdr:cNvPr id="9006" name="AutoShape 1262"/>
        <xdr:cNvSpPr>
          <a:spLocks noChangeArrowheads="1"/>
        </xdr:cNvSpPr>
      </xdr:nvSpPr>
      <xdr:spPr bwMode="auto">
        <a:xfrm rot="5400000">
          <a:off x="5781675" y="964882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847725</xdr:colOff>
      <xdr:row>557</xdr:row>
      <xdr:rowOff>57150</xdr:rowOff>
    </xdr:from>
    <xdr:to>
      <xdr:col>6</xdr:col>
      <xdr:colOff>895350</xdr:colOff>
      <xdr:row>557</xdr:row>
      <xdr:rowOff>123825</xdr:rowOff>
    </xdr:to>
    <xdr:sp macro="" textlink="">
      <xdr:nvSpPr>
        <xdr:cNvPr id="9007" name="AutoShape 1263"/>
        <xdr:cNvSpPr>
          <a:spLocks noChangeArrowheads="1"/>
        </xdr:cNvSpPr>
      </xdr:nvSpPr>
      <xdr:spPr bwMode="auto">
        <a:xfrm rot="5400000">
          <a:off x="5781675" y="966501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457</xdr:row>
      <xdr:rowOff>57150</xdr:rowOff>
    </xdr:from>
    <xdr:to>
      <xdr:col>2</xdr:col>
      <xdr:colOff>66675</xdr:colOff>
      <xdr:row>457</xdr:row>
      <xdr:rowOff>123825</xdr:rowOff>
    </xdr:to>
    <xdr:sp macro="" textlink="">
      <xdr:nvSpPr>
        <xdr:cNvPr id="9008" name="AutoShape 1264"/>
        <xdr:cNvSpPr>
          <a:spLocks noChangeArrowheads="1"/>
        </xdr:cNvSpPr>
      </xdr:nvSpPr>
      <xdr:spPr bwMode="auto">
        <a:xfrm rot="5400000">
          <a:off x="1924050" y="803433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466</xdr:row>
      <xdr:rowOff>47625</xdr:rowOff>
    </xdr:from>
    <xdr:to>
      <xdr:col>2</xdr:col>
      <xdr:colOff>66675</xdr:colOff>
      <xdr:row>466</xdr:row>
      <xdr:rowOff>114300</xdr:rowOff>
    </xdr:to>
    <xdr:sp macro="" textlink="">
      <xdr:nvSpPr>
        <xdr:cNvPr id="9009" name="AutoShape 1265"/>
        <xdr:cNvSpPr>
          <a:spLocks noChangeArrowheads="1"/>
        </xdr:cNvSpPr>
      </xdr:nvSpPr>
      <xdr:spPr bwMode="auto">
        <a:xfrm rot="5400000">
          <a:off x="1924050" y="818769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467</xdr:row>
      <xdr:rowOff>47625</xdr:rowOff>
    </xdr:from>
    <xdr:to>
      <xdr:col>2</xdr:col>
      <xdr:colOff>66675</xdr:colOff>
      <xdr:row>467</xdr:row>
      <xdr:rowOff>114300</xdr:rowOff>
    </xdr:to>
    <xdr:sp macro="" textlink="">
      <xdr:nvSpPr>
        <xdr:cNvPr id="9010" name="AutoShape 1266"/>
        <xdr:cNvSpPr>
          <a:spLocks noChangeArrowheads="1"/>
        </xdr:cNvSpPr>
      </xdr:nvSpPr>
      <xdr:spPr bwMode="auto">
        <a:xfrm rot="5400000">
          <a:off x="1924050" y="820388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468</xdr:row>
      <xdr:rowOff>57150</xdr:rowOff>
    </xdr:from>
    <xdr:to>
      <xdr:col>2</xdr:col>
      <xdr:colOff>66675</xdr:colOff>
      <xdr:row>468</xdr:row>
      <xdr:rowOff>123825</xdr:rowOff>
    </xdr:to>
    <xdr:sp macro="" textlink="">
      <xdr:nvSpPr>
        <xdr:cNvPr id="9011" name="AutoShape 1267"/>
        <xdr:cNvSpPr>
          <a:spLocks noChangeArrowheads="1"/>
        </xdr:cNvSpPr>
      </xdr:nvSpPr>
      <xdr:spPr bwMode="auto">
        <a:xfrm rot="5400000">
          <a:off x="1924050" y="822102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469</xdr:row>
      <xdr:rowOff>57150</xdr:rowOff>
    </xdr:from>
    <xdr:to>
      <xdr:col>2</xdr:col>
      <xdr:colOff>66675</xdr:colOff>
      <xdr:row>469</xdr:row>
      <xdr:rowOff>123825</xdr:rowOff>
    </xdr:to>
    <xdr:sp macro="" textlink="">
      <xdr:nvSpPr>
        <xdr:cNvPr id="9012" name="AutoShape 1268"/>
        <xdr:cNvSpPr>
          <a:spLocks noChangeArrowheads="1"/>
        </xdr:cNvSpPr>
      </xdr:nvSpPr>
      <xdr:spPr bwMode="auto">
        <a:xfrm rot="5400000">
          <a:off x="1924050" y="823722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458</xdr:row>
      <xdr:rowOff>95250</xdr:rowOff>
    </xdr:from>
    <xdr:to>
      <xdr:col>2</xdr:col>
      <xdr:colOff>66675</xdr:colOff>
      <xdr:row>458</xdr:row>
      <xdr:rowOff>161925</xdr:rowOff>
    </xdr:to>
    <xdr:sp macro="" textlink="">
      <xdr:nvSpPr>
        <xdr:cNvPr id="9013" name="AutoShape 1269"/>
        <xdr:cNvSpPr>
          <a:spLocks noChangeArrowheads="1"/>
        </xdr:cNvSpPr>
      </xdr:nvSpPr>
      <xdr:spPr bwMode="auto">
        <a:xfrm rot="5400000">
          <a:off x="1924050" y="805434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459</xdr:row>
      <xdr:rowOff>85725</xdr:rowOff>
    </xdr:from>
    <xdr:to>
      <xdr:col>2</xdr:col>
      <xdr:colOff>66675</xdr:colOff>
      <xdr:row>459</xdr:row>
      <xdr:rowOff>152400</xdr:rowOff>
    </xdr:to>
    <xdr:sp macro="" textlink="">
      <xdr:nvSpPr>
        <xdr:cNvPr id="9014" name="AutoShape 1270"/>
        <xdr:cNvSpPr>
          <a:spLocks noChangeArrowheads="1"/>
        </xdr:cNvSpPr>
      </xdr:nvSpPr>
      <xdr:spPr bwMode="auto">
        <a:xfrm rot="5400000">
          <a:off x="1924050" y="807243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464</xdr:row>
      <xdr:rowOff>57150</xdr:rowOff>
    </xdr:from>
    <xdr:to>
      <xdr:col>2</xdr:col>
      <xdr:colOff>66675</xdr:colOff>
      <xdr:row>464</xdr:row>
      <xdr:rowOff>123825</xdr:rowOff>
    </xdr:to>
    <xdr:sp macro="" textlink="">
      <xdr:nvSpPr>
        <xdr:cNvPr id="9015" name="AutoShape 1271"/>
        <xdr:cNvSpPr>
          <a:spLocks noChangeArrowheads="1"/>
        </xdr:cNvSpPr>
      </xdr:nvSpPr>
      <xdr:spPr bwMode="auto">
        <a:xfrm rot="5400000">
          <a:off x="1924050" y="816102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472</xdr:row>
      <xdr:rowOff>114300</xdr:rowOff>
    </xdr:from>
    <xdr:to>
      <xdr:col>2</xdr:col>
      <xdr:colOff>66675</xdr:colOff>
      <xdr:row>472</xdr:row>
      <xdr:rowOff>180975</xdr:rowOff>
    </xdr:to>
    <xdr:sp macro="" textlink="">
      <xdr:nvSpPr>
        <xdr:cNvPr id="9016" name="AutoShape 1272"/>
        <xdr:cNvSpPr>
          <a:spLocks noChangeArrowheads="1"/>
        </xdr:cNvSpPr>
      </xdr:nvSpPr>
      <xdr:spPr bwMode="auto">
        <a:xfrm rot="5400000">
          <a:off x="1924050" y="828484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473</xdr:row>
      <xdr:rowOff>57150</xdr:rowOff>
    </xdr:from>
    <xdr:to>
      <xdr:col>2</xdr:col>
      <xdr:colOff>66675</xdr:colOff>
      <xdr:row>473</xdr:row>
      <xdr:rowOff>123825</xdr:rowOff>
    </xdr:to>
    <xdr:sp macro="" textlink="">
      <xdr:nvSpPr>
        <xdr:cNvPr id="9017" name="AutoShape 1273"/>
        <xdr:cNvSpPr>
          <a:spLocks noChangeArrowheads="1"/>
        </xdr:cNvSpPr>
      </xdr:nvSpPr>
      <xdr:spPr bwMode="auto">
        <a:xfrm rot="5400000">
          <a:off x="1924050" y="829913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474</xdr:row>
      <xdr:rowOff>104775</xdr:rowOff>
    </xdr:from>
    <xdr:to>
      <xdr:col>2</xdr:col>
      <xdr:colOff>66675</xdr:colOff>
      <xdr:row>474</xdr:row>
      <xdr:rowOff>171450</xdr:rowOff>
    </xdr:to>
    <xdr:sp macro="" textlink="">
      <xdr:nvSpPr>
        <xdr:cNvPr id="9018" name="AutoShape 1274"/>
        <xdr:cNvSpPr>
          <a:spLocks noChangeArrowheads="1"/>
        </xdr:cNvSpPr>
      </xdr:nvSpPr>
      <xdr:spPr bwMode="auto">
        <a:xfrm rot="5400000">
          <a:off x="1924050" y="832008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475</xdr:row>
      <xdr:rowOff>57150</xdr:rowOff>
    </xdr:from>
    <xdr:to>
      <xdr:col>2</xdr:col>
      <xdr:colOff>66675</xdr:colOff>
      <xdr:row>475</xdr:row>
      <xdr:rowOff>123825</xdr:rowOff>
    </xdr:to>
    <xdr:sp macro="" textlink="">
      <xdr:nvSpPr>
        <xdr:cNvPr id="9019" name="AutoShape 1275"/>
        <xdr:cNvSpPr>
          <a:spLocks noChangeArrowheads="1"/>
        </xdr:cNvSpPr>
      </xdr:nvSpPr>
      <xdr:spPr bwMode="auto">
        <a:xfrm rot="5400000">
          <a:off x="1924050" y="833628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476</xdr:row>
      <xdr:rowOff>57150</xdr:rowOff>
    </xdr:from>
    <xdr:to>
      <xdr:col>2</xdr:col>
      <xdr:colOff>66675</xdr:colOff>
      <xdr:row>476</xdr:row>
      <xdr:rowOff>123825</xdr:rowOff>
    </xdr:to>
    <xdr:sp macro="" textlink="">
      <xdr:nvSpPr>
        <xdr:cNvPr id="9020" name="AutoShape 1276"/>
        <xdr:cNvSpPr>
          <a:spLocks noChangeArrowheads="1"/>
        </xdr:cNvSpPr>
      </xdr:nvSpPr>
      <xdr:spPr bwMode="auto">
        <a:xfrm rot="5400000">
          <a:off x="1924050" y="835247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477</xdr:row>
      <xdr:rowOff>57150</xdr:rowOff>
    </xdr:from>
    <xdr:to>
      <xdr:col>2</xdr:col>
      <xdr:colOff>66675</xdr:colOff>
      <xdr:row>477</xdr:row>
      <xdr:rowOff>123825</xdr:rowOff>
    </xdr:to>
    <xdr:sp macro="" textlink="">
      <xdr:nvSpPr>
        <xdr:cNvPr id="9021" name="AutoShape 1277"/>
        <xdr:cNvSpPr>
          <a:spLocks noChangeArrowheads="1"/>
        </xdr:cNvSpPr>
      </xdr:nvSpPr>
      <xdr:spPr bwMode="auto">
        <a:xfrm rot="5400000">
          <a:off x="1924050" y="836866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876300</xdr:colOff>
      <xdr:row>463</xdr:row>
      <xdr:rowOff>57150</xdr:rowOff>
    </xdr:from>
    <xdr:to>
      <xdr:col>6</xdr:col>
      <xdr:colOff>923925</xdr:colOff>
      <xdr:row>463</xdr:row>
      <xdr:rowOff>123825</xdr:rowOff>
    </xdr:to>
    <xdr:sp macro="" textlink="">
      <xdr:nvSpPr>
        <xdr:cNvPr id="9022" name="AutoShape 1278"/>
        <xdr:cNvSpPr>
          <a:spLocks noChangeArrowheads="1"/>
        </xdr:cNvSpPr>
      </xdr:nvSpPr>
      <xdr:spPr bwMode="auto">
        <a:xfrm rot="5400000">
          <a:off x="5810250" y="814482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847725</xdr:colOff>
      <xdr:row>466</xdr:row>
      <xdr:rowOff>57150</xdr:rowOff>
    </xdr:from>
    <xdr:to>
      <xdr:col>6</xdr:col>
      <xdr:colOff>895350</xdr:colOff>
      <xdr:row>466</xdr:row>
      <xdr:rowOff>123825</xdr:rowOff>
    </xdr:to>
    <xdr:sp macro="" textlink="">
      <xdr:nvSpPr>
        <xdr:cNvPr id="9023" name="AutoShape 1279"/>
        <xdr:cNvSpPr>
          <a:spLocks noChangeArrowheads="1"/>
        </xdr:cNvSpPr>
      </xdr:nvSpPr>
      <xdr:spPr bwMode="auto">
        <a:xfrm rot="5400000">
          <a:off x="5781675" y="818864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847725</xdr:colOff>
      <xdr:row>467</xdr:row>
      <xdr:rowOff>57150</xdr:rowOff>
    </xdr:from>
    <xdr:to>
      <xdr:col>6</xdr:col>
      <xdr:colOff>895350</xdr:colOff>
      <xdr:row>467</xdr:row>
      <xdr:rowOff>123825</xdr:rowOff>
    </xdr:to>
    <xdr:sp macro="" textlink="">
      <xdr:nvSpPr>
        <xdr:cNvPr id="9024" name="AutoShape 1280"/>
        <xdr:cNvSpPr>
          <a:spLocks noChangeArrowheads="1"/>
        </xdr:cNvSpPr>
      </xdr:nvSpPr>
      <xdr:spPr bwMode="auto">
        <a:xfrm rot="5400000">
          <a:off x="5781675" y="820483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847725</xdr:colOff>
      <xdr:row>468</xdr:row>
      <xdr:rowOff>57150</xdr:rowOff>
    </xdr:from>
    <xdr:to>
      <xdr:col>6</xdr:col>
      <xdr:colOff>895350</xdr:colOff>
      <xdr:row>468</xdr:row>
      <xdr:rowOff>123825</xdr:rowOff>
    </xdr:to>
    <xdr:sp macro="" textlink="">
      <xdr:nvSpPr>
        <xdr:cNvPr id="9025" name="AutoShape 1281"/>
        <xdr:cNvSpPr>
          <a:spLocks noChangeArrowheads="1"/>
        </xdr:cNvSpPr>
      </xdr:nvSpPr>
      <xdr:spPr bwMode="auto">
        <a:xfrm rot="5400000">
          <a:off x="5781675" y="822102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847725</xdr:colOff>
      <xdr:row>469</xdr:row>
      <xdr:rowOff>57150</xdr:rowOff>
    </xdr:from>
    <xdr:to>
      <xdr:col>6</xdr:col>
      <xdr:colOff>895350</xdr:colOff>
      <xdr:row>469</xdr:row>
      <xdr:rowOff>123825</xdr:rowOff>
    </xdr:to>
    <xdr:sp macro="" textlink="">
      <xdr:nvSpPr>
        <xdr:cNvPr id="9026" name="AutoShape 1282"/>
        <xdr:cNvSpPr>
          <a:spLocks noChangeArrowheads="1"/>
        </xdr:cNvSpPr>
      </xdr:nvSpPr>
      <xdr:spPr bwMode="auto">
        <a:xfrm rot="5400000">
          <a:off x="5781675" y="823722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847725</xdr:colOff>
      <xdr:row>474</xdr:row>
      <xdr:rowOff>104775</xdr:rowOff>
    </xdr:from>
    <xdr:to>
      <xdr:col>6</xdr:col>
      <xdr:colOff>895350</xdr:colOff>
      <xdr:row>474</xdr:row>
      <xdr:rowOff>171450</xdr:rowOff>
    </xdr:to>
    <xdr:sp macro="" textlink="">
      <xdr:nvSpPr>
        <xdr:cNvPr id="9027" name="AutoShape 1283"/>
        <xdr:cNvSpPr>
          <a:spLocks noChangeArrowheads="1"/>
        </xdr:cNvSpPr>
      </xdr:nvSpPr>
      <xdr:spPr bwMode="auto">
        <a:xfrm rot="5400000">
          <a:off x="5781675" y="832008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847725</xdr:colOff>
      <xdr:row>475</xdr:row>
      <xdr:rowOff>57150</xdr:rowOff>
    </xdr:from>
    <xdr:to>
      <xdr:col>6</xdr:col>
      <xdr:colOff>895350</xdr:colOff>
      <xdr:row>475</xdr:row>
      <xdr:rowOff>123825</xdr:rowOff>
    </xdr:to>
    <xdr:sp macro="" textlink="">
      <xdr:nvSpPr>
        <xdr:cNvPr id="9028" name="AutoShape 1284"/>
        <xdr:cNvSpPr>
          <a:spLocks noChangeArrowheads="1"/>
        </xdr:cNvSpPr>
      </xdr:nvSpPr>
      <xdr:spPr bwMode="auto">
        <a:xfrm rot="5400000">
          <a:off x="5781675" y="833628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847725</xdr:colOff>
      <xdr:row>476</xdr:row>
      <xdr:rowOff>57150</xdr:rowOff>
    </xdr:from>
    <xdr:to>
      <xdr:col>6</xdr:col>
      <xdr:colOff>895350</xdr:colOff>
      <xdr:row>476</xdr:row>
      <xdr:rowOff>123825</xdr:rowOff>
    </xdr:to>
    <xdr:sp macro="" textlink="">
      <xdr:nvSpPr>
        <xdr:cNvPr id="9029" name="AutoShape 1285"/>
        <xdr:cNvSpPr>
          <a:spLocks noChangeArrowheads="1"/>
        </xdr:cNvSpPr>
      </xdr:nvSpPr>
      <xdr:spPr bwMode="auto">
        <a:xfrm rot="5400000">
          <a:off x="5781675" y="835247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847725</xdr:colOff>
      <xdr:row>477</xdr:row>
      <xdr:rowOff>57150</xdr:rowOff>
    </xdr:from>
    <xdr:to>
      <xdr:col>6</xdr:col>
      <xdr:colOff>895350</xdr:colOff>
      <xdr:row>477</xdr:row>
      <xdr:rowOff>123825</xdr:rowOff>
    </xdr:to>
    <xdr:sp macro="" textlink="">
      <xdr:nvSpPr>
        <xdr:cNvPr id="9030" name="AutoShape 1286"/>
        <xdr:cNvSpPr>
          <a:spLocks noChangeArrowheads="1"/>
        </xdr:cNvSpPr>
      </xdr:nvSpPr>
      <xdr:spPr bwMode="auto">
        <a:xfrm rot="5400000">
          <a:off x="5781675" y="8368665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463</xdr:row>
      <xdr:rowOff>57150</xdr:rowOff>
    </xdr:from>
    <xdr:to>
      <xdr:col>2</xdr:col>
      <xdr:colOff>66675</xdr:colOff>
      <xdr:row>463</xdr:row>
      <xdr:rowOff>123825</xdr:rowOff>
    </xdr:to>
    <xdr:sp macro="" textlink="">
      <xdr:nvSpPr>
        <xdr:cNvPr id="9031" name="AutoShape 1287"/>
        <xdr:cNvSpPr>
          <a:spLocks noChangeArrowheads="1"/>
        </xdr:cNvSpPr>
      </xdr:nvSpPr>
      <xdr:spPr bwMode="auto">
        <a:xfrm rot="5400000">
          <a:off x="1924050" y="8144827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503</xdr:row>
      <xdr:rowOff>57150</xdr:rowOff>
    </xdr:from>
    <xdr:to>
      <xdr:col>2</xdr:col>
      <xdr:colOff>66675</xdr:colOff>
      <xdr:row>503</xdr:row>
      <xdr:rowOff>123825</xdr:rowOff>
    </xdr:to>
    <xdr:sp macro="" textlink="">
      <xdr:nvSpPr>
        <xdr:cNvPr id="9032" name="AutoShape 1288"/>
        <xdr:cNvSpPr>
          <a:spLocks noChangeArrowheads="1"/>
        </xdr:cNvSpPr>
      </xdr:nvSpPr>
      <xdr:spPr bwMode="auto">
        <a:xfrm rot="5400000">
          <a:off x="1924050" y="87868125"/>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19050</xdr:colOff>
      <xdr:row>543</xdr:row>
      <xdr:rowOff>57150</xdr:rowOff>
    </xdr:from>
    <xdr:to>
      <xdr:col>2</xdr:col>
      <xdr:colOff>66675</xdr:colOff>
      <xdr:row>543</xdr:row>
      <xdr:rowOff>123825</xdr:rowOff>
    </xdr:to>
    <xdr:sp macro="" textlink="">
      <xdr:nvSpPr>
        <xdr:cNvPr id="9033" name="AutoShape 1289"/>
        <xdr:cNvSpPr>
          <a:spLocks noChangeArrowheads="1"/>
        </xdr:cNvSpPr>
      </xdr:nvSpPr>
      <xdr:spPr bwMode="auto">
        <a:xfrm rot="5400000">
          <a:off x="1924050" y="94335600"/>
          <a:ext cx="66675" cy="47625"/>
        </a:xfrm>
        <a:prstGeom prst="triangle">
          <a:avLst>
            <a:gd name="adj" fmla="val 50000"/>
          </a:avLst>
        </a:prstGeom>
        <a:solidFill>
          <a:srgbClr xmlns:mc="http://schemas.openxmlformats.org/markup-compatibility/2006" xmlns:a14="http://schemas.microsoft.com/office/drawing/2010/main" val="808080" mc:Ignorable="a14" a14:legacySpreadsheetColorIndex="2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2</xdr:col>
          <xdr:colOff>9525</xdr:colOff>
          <xdr:row>408</xdr:row>
          <xdr:rowOff>38100</xdr:rowOff>
        </xdr:from>
        <xdr:to>
          <xdr:col>4</xdr:col>
          <xdr:colOff>314325</xdr:colOff>
          <xdr:row>409</xdr:row>
          <xdr:rowOff>9525</xdr:rowOff>
        </xdr:to>
        <xdr:sp macro="" textlink="">
          <xdr:nvSpPr>
            <xdr:cNvPr id="8465" name="Drop Down 1297" hidden="1">
              <a:extLst>
                <a:ext uri="{63B3BB69-23CF-44E3-9099-C40C66FF867C}">
                  <a14:compatExt spid="_x0000_s84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752475</xdr:colOff>
          <xdr:row>408</xdr:row>
          <xdr:rowOff>38100</xdr:rowOff>
        </xdr:from>
        <xdr:to>
          <xdr:col>5</xdr:col>
          <xdr:colOff>914400</xdr:colOff>
          <xdr:row>409</xdr:row>
          <xdr:rowOff>0</xdr:rowOff>
        </xdr:to>
        <xdr:sp macro="" textlink="">
          <xdr:nvSpPr>
            <xdr:cNvPr id="8466" name="Drop Down 1298" hidden="1">
              <a:extLst>
                <a:ext uri="{63B3BB69-23CF-44E3-9099-C40C66FF867C}">
                  <a14:compatExt spid="_x0000_s8466"/>
                </a:ext>
              </a:extLst>
            </xdr:cNvPr>
            <xdr:cNvSpPr/>
          </xdr:nvSpPr>
          <xdr:spPr>
            <a:xfrm>
              <a:off x="0" y="0"/>
              <a:ext cx="0" cy="0"/>
            </a:xfrm>
            <a:prstGeom prst="rect">
              <a:avLst/>
            </a:prstGeom>
          </xdr:spPr>
        </xdr:sp>
        <xdr:clientData/>
      </xdr:twoCellAnchor>
    </mc:Choice>
    <mc:Fallback/>
  </mc:AlternateContent>
  <xdr:twoCellAnchor>
    <xdr:from>
      <xdr:col>4</xdr:col>
      <xdr:colOff>514350</xdr:colOff>
      <xdr:row>463</xdr:row>
      <xdr:rowOff>28575</xdr:rowOff>
    </xdr:from>
    <xdr:to>
      <xdr:col>4</xdr:col>
      <xdr:colOff>923925</xdr:colOff>
      <xdr:row>464</xdr:row>
      <xdr:rowOff>38100</xdr:rowOff>
    </xdr:to>
    <xdr:sp macro="" textlink="">
      <xdr:nvSpPr>
        <xdr:cNvPr id="8476" name="Text Box 1308"/>
        <xdr:cNvSpPr txBox="1">
          <a:spLocks noChangeArrowheads="1"/>
        </xdr:cNvSpPr>
      </xdr:nvSpPr>
      <xdr:spPr bwMode="auto">
        <a:xfrm>
          <a:off x="3552825" y="81410175"/>
          <a:ext cx="409575" cy="1714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0" rIns="0" bIns="0" anchor="t" upright="1"/>
        <a:lstStyle/>
        <a:p>
          <a:pPr algn="l" rtl="0">
            <a:defRPr sz="1000"/>
          </a:pPr>
          <a:r>
            <a:rPr lang="en-CA" sz="800" b="1" i="0" u="none" strike="noStrike" baseline="0">
              <a:solidFill>
                <a:srgbClr val="808080"/>
              </a:solidFill>
              <a:latin typeface="Arial"/>
              <a:cs typeface="Arial"/>
            </a:rPr>
            <a:t>HOME</a:t>
          </a:r>
        </a:p>
      </xdr:txBody>
    </xdr:sp>
    <xdr:clientData/>
  </xdr:twoCellAnchor>
  <xdr:twoCellAnchor>
    <xdr:from>
      <xdr:col>4</xdr:col>
      <xdr:colOff>571500</xdr:colOff>
      <xdr:row>503</xdr:row>
      <xdr:rowOff>38100</xdr:rowOff>
    </xdr:from>
    <xdr:to>
      <xdr:col>5</xdr:col>
      <xdr:colOff>28575</xdr:colOff>
      <xdr:row>504</xdr:row>
      <xdr:rowOff>47625</xdr:rowOff>
    </xdr:to>
    <xdr:sp macro="" textlink="">
      <xdr:nvSpPr>
        <xdr:cNvPr id="8477" name="Text Box 1309"/>
        <xdr:cNvSpPr txBox="1">
          <a:spLocks noChangeArrowheads="1"/>
        </xdr:cNvSpPr>
      </xdr:nvSpPr>
      <xdr:spPr bwMode="auto">
        <a:xfrm>
          <a:off x="3609975" y="87839550"/>
          <a:ext cx="409575" cy="1714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0" rIns="0" bIns="0" anchor="t" upright="1"/>
        <a:lstStyle/>
        <a:p>
          <a:pPr algn="l" rtl="0">
            <a:defRPr sz="1000"/>
          </a:pPr>
          <a:r>
            <a:rPr lang="en-CA" sz="800" b="1" i="0" u="none" strike="noStrike" baseline="0">
              <a:solidFill>
                <a:srgbClr val="808080"/>
              </a:solidFill>
              <a:latin typeface="Arial"/>
              <a:cs typeface="Arial"/>
            </a:rPr>
            <a:t>HOME</a:t>
          </a:r>
        </a:p>
      </xdr:txBody>
    </xdr:sp>
    <xdr:clientData/>
  </xdr:twoCellAnchor>
  <xdr:twoCellAnchor>
    <xdr:from>
      <xdr:col>4</xdr:col>
      <xdr:colOff>495300</xdr:colOff>
      <xdr:row>543</xdr:row>
      <xdr:rowOff>38100</xdr:rowOff>
    </xdr:from>
    <xdr:to>
      <xdr:col>4</xdr:col>
      <xdr:colOff>904875</xdr:colOff>
      <xdr:row>544</xdr:row>
      <xdr:rowOff>47625</xdr:rowOff>
    </xdr:to>
    <xdr:sp macro="" textlink="">
      <xdr:nvSpPr>
        <xdr:cNvPr id="8478" name="Text Box 1310"/>
        <xdr:cNvSpPr txBox="1">
          <a:spLocks noChangeArrowheads="1"/>
        </xdr:cNvSpPr>
      </xdr:nvSpPr>
      <xdr:spPr bwMode="auto">
        <a:xfrm>
          <a:off x="3533775" y="94307025"/>
          <a:ext cx="409575" cy="1714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0" rIns="0" bIns="0" anchor="t" upright="1"/>
        <a:lstStyle/>
        <a:p>
          <a:pPr algn="l" rtl="0">
            <a:defRPr sz="1000"/>
          </a:pPr>
          <a:r>
            <a:rPr lang="en-CA" sz="800" b="1" i="0" u="none" strike="noStrike" baseline="0">
              <a:solidFill>
                <a:srgbClr val="808080"/>
              </a:solidFill>
              <a:latin typeface="Arial"/>
              <a:cs typeface="Arial"/>
            </a:rPr>
            <a:t>HOME</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171450</xdr:colOff>
      <xdr:row>2</xdr:row>
      <xdr:rowOff>28575</xdr:rowOff>
    </xdr:from>
    <xdr:to>
      <xdr:col>0</xdr:col>
      <xdr:colOff>590550</xdr:colOff>
      <xdr:row>3</xdr:row>
      <xdr:rowOff>123825</xdr:rowOff>
    </xdr:to>
    <xdr:sp macro="" textlink="">
      <xdr:nvSpPr>
        <xdr:cNvPr id="3074" name="Oval 2"/>
        <xdr:cNvSpPr>
          <a:spLocks noChangeAspect="1" noChangeArrowheads="1"/>
        </xdr:cNvSpPr>
      </xdr:nvSpPr>
      <xdr:spPr bwMode="auto">
        <a:xfrm>
          <a:off x="171450" y="942975"/>
          <a:ext cx="419100" cy="419100"/>
        </a:xfrm>
        <a:prstGeom prst="ellipse">
          <a:avLst/>
        </a:prstGeom>
        <a:solidFill>
          <a:srgbClr val="FFCC00"/>
        </a:solidFill>
        <a:ln w="38100">
          <a:solidFill>
            <a:srgbClr val="003366"/>
          </a:solidFill>
          <a:round/>
          <a:headEnd/>
          <a:tailEnd/>
        </a:ln>
      </xdr:spPr>
      <xdr:txBody>
        <a:bodyPr vertOverflow="clip" wrap="square" lIns="0" tIns="0" rIns="0" bIns="0" anchor="ctr" upright="1"/>
        <a:lstStyle/>
        <a:p>
          <a:pPr algn="ctr" rtl="0">
            <a:defRPr sz="1000"/>
          </a:pPr>
          <a:r>
            <a:rPr lang="en-CA" sz="1600" b="1" i="0" u="none" strike="noStrike" baseline="0">
              <a:solidFill>
                <a:srgbClr val="000000"/>
              </a:solidFill>
              <a:latin typeface="Arial"/>
              <a:cs typeface="Arial"/>
            </a:rPr>
            <a:t>A</a:t>
          </a:r>
        </a:p>
        <a:p>
          <a:pPr algn="ctr" rtl="0">
            <a:defRPr sz="1000"/>
          </a:pPr>
          <a:endParaRPr lang="en-CA" sz="1600" b="1" i="0" u="none" strike="noStrike" baseline="0">
            <a:solidFill>
              <a:srgbClr val="000000"/>
            </a:solidFill>
            <a:latin typeface="Arial"/>
            <a:cs typeface="Arial"/>
          </a:endParaRPr>
        </a:p>
      </xdr:txBody>
    </xdr:sp>
    <xdr:clientData fPrintsWithSheet="0"/>
  </xdr:twoCellAnchor>
  <xdr:twoCellAnchor editAs="oneCell">
    <xdr:from>
      <xdr:col>0</xdr:col>
      <xdr:colOff>171450</xdr:colOff>
      <xdr:row>17</xdr:row>
      <xdr:rowOff>152400</xdr:rowOff>
    </xdr:from>
    <xdr:to>
      <xdr:col>0</xdr:col>
      <xdr:colOff>590550</xdr:colOff>
      <xdr:row>17</xdr:row>
      <xdr:rowOff>571500</xdr:rowOff>
    </xdr:to>
    <xdr:sp macro="" textlink="">
      <xdr:nvSpPr>
        <xdr:cNvPr id="3095" name="Oval 23"/>
        <xdr:cNvSpPr>
          <a:spLocks noChangeAspect="1" noChangeArrowheads="1"/>
        </xdr:cNvSpPr>
      </xdr:nvSpPr>
      <xdr:spPr bwMode="auto">
        <a:xfrm>
          <a:off x="171450" y="6324600"/>
          <a:ext cx="419100" cy="419100"/>
        </a:xfrm>
        <a:prstGeom prst="ellipse">
          <a:avLst/>
        </a:prstGeom>
        <a:solidFill>
          <a:srgbClr val="FFCC00"/>
        </a:solidFill>
        <a:ln w="38100">
          <a:solidFill>
            <a:srgbClr val="003366"/>
          </a:solidFill>
          <a:round/>
          <a:headEnd/>
          <a:tailEnd/>
        </a:ln>
      </xdr:spPr>
      <xdr:txBody>
        <a:bodyPr vertOverflow="clip" wrap="square" lIns="0" tIns="0" rIns="0" bIns="0" anchor="ctr" upright="1"/>
        <a:lstStyle/>
        <a:p>
          <a:pPr algn="ctr" rtl="0">
            <a:defRPr sz="1000"/>
          </a:pPr>
          <a:r>
            <a:rPr lang="en-CA" sz="1600" b="1" i="0" u="none" strike="noStrike" baseline="0">
              <a:solidFill>
                <a:srgbClr val="000000"/>
              </a:solidFill>
              <a:latin typeface="Arial"/>
              <a:cs typeface="Arial"/>
            </a:rPr>
            <a:t>B</a:t>
          </a:r>
        </a:p>
        <a:p>
          <a:pPr algn="ctr" rtl="0">
            <a:defRPr sz="1000"/>
          </a:pPr>
          <a:endParaRPr lang="en-CA" sz="1600" b="1" i="0" u="none" strike="noStrike" baseline="0">
            <a:solidFill>
              <a:srgbClr val="000000"/>
            </a:solidFill>
            <a:latin typeface="Arial"/>
            <a:cs typeface="Arial"/>
          </a:endParaRPr>
        </a:p>
      </xdr:txBody>
    </xdr:sp>
    <xdr:clientData fPrintsWithSheet="0"/>
  </xdr:twoCellAnchor>
  <xdr:twoCellAnchor editAs="oneCell">
    <xdr:from>
      <xdr:col>0</xdr:col>
      <xdr:colOff>171450</xdr:colOff>
      <xdr:row>28</xdr:row>
      <xdr:rowOff>161925</xdr:rowOff>
    </xdr:from>
    <xdr:to>
      <xdr:col>0</xdr:col>
      <xdr:colOff>590550</xdr:colOff>
      <xdr:row>28</xdr:row>
      <xdr:rowOff>581025</xdr:rowOff>
    </xdr:to>
    <xdr:sp macro="" textlink="">
      <xdr:nvSpPr>
        <xdr:cNvPr id="3096" name="Oval 24"/>
        <xdr:cNvSpPr>
          <a:spLocks noChangeAspect="1" noChangeArrowheads="1"/>
        </xdr:cNvSpPr>
      </xdr:nvSpPr>
      <xdr:spPr bwMode="auto">
        <a:xfrm>
          <a:off x="171450" y="10020300"/>
          <a:ext cx="419100" cy="419100"/>
        </a:xfrm>
        <a:prstGeom prst="ellipse">
          <a:avLst/>
        </a:prstGeom>
        <a:solidFill>
          <a:srgbClr val="FFCC00"/>
        </a:solidFill>
        <a:ln w="38100">
          <a:solidFill>
            <a:srgbClr val="003366"/>
          </a:solidFill>
          <a:round/>
          <a:headEnd/>
          <a:tailEnd/>
        </a:ln>
      </xdr:spPr>
      <xdr:txBody>
        <a:bodyPr vertOverflow="clip" wrap="square" lIns="0" tIns="0" rIns="0" bIns="0" anchor="ctr" upright="1"/>
        <a:lstStyle/>
        <a:p>
          <a:pPr algn="ctr" rtl="0">
            <a:defRPr sz="1000"/>
          </a:pPr>
          <a:r>
            <a:rPr lang="en-CA" sz="1600" b="1" i="0" u="none" strike="noStrike" baseline="0">
              <a:solidFill>
                <a:srgbClr val="000000"/>
              </a:solidFill>
              <a:latin typeface="Arial"/>
              <a:cs typeface="Arial"/>
            </a:rPr>
            <a:t>C</a:t>
          </a:r>
        </a:p>
        <a:p>
          <a:pPr algn="ctr" rtl="0">
            <a:defRPr sz="1000"/>
          </a:pPr>
          <a:endParaRPr lang="en-CA" sz="1600" b="1" i="0" u="none" strike="noStrike" baseline="0">
            <a:solidFill>
              <a:srgbClr val="000000"/>
            </a:solidFill>
            <a:latin typeface="Arial"/>
            <a:cs typeface="Arial"/>
          </a:endParaRPr>
        </a:p>
      </xdr:txBody>
    </xdr:sp>
    <xdr:clientData fPrintsWithSheet="0"/>
  </xdr:twoCellAnchor>
  <xdr:twoCellAnchor editAs="oneCell">
    <xdr:from>
      <xdr:col>0</xdr:col>
      <xdr:colOff>171450</xdr:colOff>
      <xdr:row>53</xdr:row>
      <xdr:rowOff>200025</xdr:rowOff>
    </xdr:from>
    <xdr:to>
      <xdr:col>0</xdr:col>
      <xdr:colOff>590550</xdr:colOff>
      <xdr:row>54</xdr:row>
      <xdr:rowOff>0</xdr:rowOff>
    </xdr:to>
    <xdr:sp macro="" textlink="">
      <xdr:nvSpPr>
        <xdr:cNvPr id="3098" name="Oval 26"/>
        <xdr:cNvSpPr>
          <a:spLocks noChangeAspect="1" noChangeArrowheads="1"/>
        </xdr:cNvSpPr>
      </xdr:nvSpPr>
      <xdr:spPr bwMode="auto">
        <a:xfrm>
          <a:off x="171450" y="17364075"/>
          <a:ext cx="419100" cy="428625"/>
        </a:xfrm>
        <a:prstGeom prst="ellipse">
          <a:avLst/>
        </a:prstGeom>
        <a:solidFill>
          <a:srgbClr val="FFCC00"/>
        </a:solidFill>
        <a:ln w="38100">
          <a:solidFill>
            <a:srgbClr val="003366"/>
          </a:solidFill>
          <a:round/>
          <a:headEnd/>
          <a:tailEnd/>
        </a:ln>
      </xdr:spPr>
      <xdr:txBody>
        <a:bodyPr vertOverflow="clip" wrap="square" lIns="0" tIns="0" rIns="0" bIns="0" anchor="ctr" upright="1"/>
        <a:lstStyle/>
        <a:p>
          <a:pPr algn="ctr" rtl="0">
            <a:defRPr sz="1000"/>
          </a:pPr>
          <a:r>
            <a:rPr lang="en-CA" sz="1600" b="1" i="0" u="none" strike="noStrike" baseline="0">
              <a:solidFill>
                <a:srgbClr val="000000"/>
              </a:solidFill>
              <a:latin typeface="Arial"/>
              <a:cs typeface="Arial"/>
            </a:rPr>
            <a:t>D</a:t>
          </a:r>
        </a:p>
        <a:p>
          <a:pPr algn="ctr" rtl="0">
            <a:defRPr sz="1000"/>
          </a:pPr>
          <a:endParaRPr lang="en-CA" sz="1600" b="1" i="0" u="none" strike="noStrike" baseline="0">
            <a:solidFill>
              <a:srgbClr val="000000"/>
            </a:solidFill>
            <a:latin typeface="Arial"/>
            <a:cs typeface="Arial"/>
          </a:endParaRPr>
        </a:p>
      </xdr:txBody>
    </xdr:sp>
    <xdr:clientData fPrintsWithSheet="0"/>
  </xdr:twoCellAnchor>
  <xdr:twoCellAnchor editAs="oneCell">
    <xdr:from>
      <xdr:col>0</xdr:col>
      <xdr:colOff>171450</xdr:colOff>
      <xdr:row>63</xdr:row>
      <xdr:rowOff>190500</xdr:rowOff>
    </xdr:from>
    <xdr:to>
      <xdr:col>0</xdr:col>
      <xdr:colOff>590550</xdr:colOff>
      <xdr:row>64</xdr:row>
      <xdr:rowOff>0</xdr:rowOff>
    </xdr:to>
    <xdr:sp macro="" textlink="">
      <xdr:nvSpPr>
        <xdr:cNvPr id="3101" name="Oval 29"/>
        <xdr:cNvSpPr>
          <a:spLocks noChangeAspect="1" noChangeArrowheads="1"/>
        </xdr:cNvSpPr>
      </xdr:nvSpPr>
      <xdr:spPr bwMode="auto">
        <a:xfrm>
          <a:off x="171450" y="19926300"/>
          <a:ext cx="419100" cy="438150"/>
        </a:xfrm>
        <a:prstGeom prst="ellipse">
          <a:avLst/>
        </a:prstGeom>
        <a:solidFill>
          <a:srgbClr val="FFCC00"/>
        </a:solidFill>
        <a:ln w="38100">
          <a:solidFill>
            <a:srgbClr val="003366"/>
          </a:solidFill>
          <a:round/>
          <a:headEnd/>
          <a:tailEnd/>
        </a:ln>
      </xdr:spPr>
      <xdr:txBody>
        <a:bodyPr vertOverflow="clip" wrap="square" lIns="0" tIns="0" rIns="0" bIns="0" anchor="ctr" upright="1"/>
        <a:lstStyle/>
        <a:p>
          <a:pPr algn="ctr" rtl="0">
            <a:defRPr sz="1000"/>
          </a:pPr>
          <a:r>
            <a:rPr lang="en-CA" sz="1600" b="1" i="0" u="none" strike="noStrike" baseline="0">
              <a:solidFill>
                <a:srgbClr val="000000"/>
              </a:solidFill>
              <a:latin typeface="Arial"/>
              <a:cs typeface="Arial"/>
            </a:rPr>
            <a:t>E</a:t>
          </a:r>
        </a:p>
        <a:p>
          <a:pPr algn="ctr" rtl="0">
            <a:defRPr sz="1000"/>
          </a:pPr>
          <a:endParaRPr lang="en-CA" sz="1600" b="1" i="0" u="none" strike="noStrike" baseline="0">
            <a:solidFill>
              <a:srgbClr val="000000"/>
            </a:solidFill>
            <a:latin typeface="Arial"/>
            <a:cs typeface="Arial"/>
          </a:endParaRPr>
        </a:p>
      </xdr:txBody>
    </xdr:sp>
    <xdr:clientData fPrintsWithSheet="0"/>
  </xdr:twoCellAnchor>
  <xdr:twoCellAnchor editAs="oneCell">
    <xdr:from>
      <xdr:col>0</xdr:col>
      <xdr:colOff>171450</xdr:colOff>
      <xdr:row>66</xdr:row>
      <xdr:rowOff>209550</xdr:rowOff>
    </xdr:from>
    <xdr:to>
      <xdr:col>0</xdr:col>
      <xdr:colOff>590550</xdr:colOff>
      <xdr:row>67</xdr:row>
      <xdr:rowOff>0</xdr:rowOff>
    </xdr:to>
    <xdr:sp macro="" textlink="">
      <xdr:nvSpPr>
        <xdr:cNvPr id="3102" name="Oval 30"/>
        <xdr:cNvSpPr>
          <a:spLocks noChangeAspect="1" noChangeArrowheads="1"/>
        </xdr:cNvSpPr>
      </xdr:nvSpPr>
      <xdr:spPr bwMode="auto">
        <a:xfrm>
          <a:off x="171450" y="21193125"/>
          <a:ext cx="419100" cy="419100"/>
        </a:xfrm>
        <a:prstGeom prst="ellipse">
          <a:avLst/>
        </a:prstGeom>
        <a:solidFill>
          <a:srgbClr val="FFCC00"/>
        </a:solidFill>
        <a:ln w="38100">
          <a:solidFill>
            <a:srgbClr val="003366"/>
          </a:solidFill>
          <a:round/>
          <a:headEnd/>
          <a:tailEnd/>
        </a:ln>
      </xdr:spPr>
      <xdr:txBody>
        <a:bodyPr vertOverflow="clip" wrap="square" lIns="0" tIns="0" rIns="0" bIns="0" anchor="ctr" upright="1"/>
        <a:lstStyle/>
        <a:p>
          <a:pPr algn="ctr" rtl="0">
            <a:defRPr sz="1000"/>
          </a:pPr>
          <a:r>
            <a:rPr lang="en-CA" sz="1600" b="1" i="0" u="none" strike="noStrike" baseline="0">
              <a:solidFill>
                <a:srgbClr val="000000"/>
              </a:solidFill>
              <a:latin typeface="Arial"/>
              <a:cs typeface="Arial"/>
            </a:rPr>
            <a:t>F</a:t>
          </a:r>
        </a:p>
        <a:p>
          <a:pPr algn="ctr" rtl="0">
            <a:defRPr sz="1000"/>
          </a:pPr>
          <a:endParaRPr lang="en-CA" sz="1600" b="1" i="0" u="none" strike="noStrike" baseline="0">
            <a:solidFill>
              <a:srgbClr val="000000"/>
            </a:solidFill>
            <a:latin typeface="Arial"/>
            <a:cs typeface="Arial"/>
          </a:endParaRPr>
        </a:p>
      </xdr:txBody>
    </xdr:sp>
    <xdr:clientData fPrintsWithSheet="0"/>
  </xdr:twoCellAnchor>
  <xdr:twoCellAnchor editAs="oneCell">
    <xdr:from>
      <xdr:col>0</xdr:col>
      <xdr:colOff>171450</xdr:colOff>
      <xdr:row>76</xdr:row>
      <xdr:rowOff>247650</xdr:rowOff>
    </xdr:from>
    <xdr:to>
      <xdr:col>0</xdr:col>
      <xdr:colOff>590550</xdr:colOff>
      <xdr:row>77</xdr:row>
      <xdr:rowOff>38100</xdr:rowOff>
    </xdr:to>
    <xdr:sp macro="" textlink="">
      <xdr:nvSpPr>
        <xdr:cNvPr id="3103" name="Oval 31"/>
        <xdr:cNvSpPr>
          <a:spLocks noChangeAspect="1" noChangeArrowheads="1"/>
        </xdr:cNvSpPr>
      </xdr:nvSpPr>
      <xdr:spPr bwMode="auto">
        <a:xfrm>
          <a:off x="171450" y="24288750"/>
          <a:ext cx="419100" cy="419100"/>
        </a:xfrm>
        <a:prstGeom prst="ellipse">
          <a:avLst/>
        </a:prstGeom>
        <a:solidFill>
          <a:srgbClr val="FFCC00"/>
        </a:solidFill>
        <a:ln w="38100">
          <a:solidFill>
            <a:srgbClr val="003366"/>
          </a:solidFill>
          <a:round/>
          <a:headEnd/>
          <a:tailEnd/>
        </a:ln>
      </xdr:spPr>
      <xdr:txBody>
        <a:bodyPr vertOverflow="clip" wrap="square" lIns="0" tIns="0" rIns="0" bIns="0" anchor="ctr" upright="1"/>
        <a:lstStyle/>
        <a:p>
          <a:pPr algn="ctr" rtl="0">
            <a:defRPr sz="1000"/>
          </a:pPr>
          <a:r>
            <a:rPr lang="en-CA" sz="1600" b="1" i="0" u="none" strike="noStrike" baseline="0">
              <a:solidFill>
                <a:srgbClr val="000000"/>
              </a:solidFill>
              <a:latin typeface="Arial"/>
              <a:cs typeface="Arial"/>
            </a:rPr>
            <a:t>G</a:t>
          </a:r>
        </a:p>
        <a:p>
          <a:pPr algn="ctr" rtl="0">
            <a:defRPr sz="1000"/>
          </a:pPr>
          <a:endParaRPr lang="en-CA" sz="1600" b="1" i="0" u="none" strike="noStrike" baseline="0">
            <a:solidFill>
              <a:srgbClr val="000000"/>
            </a:solidFill>
            <a:latin typeface="Arial"/>
            <a:cs typeface="Arial"/>
          </a:endParaRPr>
        </a:p>
      </xdr:txBody>
    </xdr:sp>
    <xdr:clientData fPrintsWithSheet="0"/>
  </xdr:twoCellAnchor>
  <xdr:twoCellAnchor editAs="oneCell">
    <xdr:from>
      <xdr:col>0</xdr:col>
      <xdr:colOff>171450</xdr:colOff>
      <xdr:row>78</xdr:row>
      <xdr:rowOff>371475</xdr:rowOff>
    </xdr:from>
    <xdr:to>
      <xdr:col>0</xdr:col>
      <xdr:colOff>590550</xdr:colOff>
      <xdr:row>79</xdr:row>
      <xdr:rowOff>161925</xdr:rowOff>
    </xdr:to>
    <xdr:sp macro="" textlink="">
      <xdr:nvSpPr>
        <xdr:cNvPr id="3104" name="Oval 32"/>
        <xdr:cNvSpPr>
          <a:spLocks noChangeAspect="1" noChangeArrowheads="1"/>
        </xdr:cNvSpPr>
      </xdr:nvSpPr>
      <xdr:spPr bwMode="auto">
        <a:xfrm>
          <a:off x="171450" y="25527000"/>
          <a:ext cx="419100" cy="419100"/>
        </a:xfrm>
        <a:prstGeom prst="ellipse">
          <a:avLst/>
        </a:prstGeom>
        <a:solidFill>
          <a:srgbClr val="FFCC00"/>
        </a:solidFill>
        <a:ln w="38100">
          <a:solidFill>
            <a:srgbClr val="003366"/>
          </a:solidFill>
          <a:round/>
          <a:headEnd/>
          <a:tailEnd/>
        </a:ln>
      </xdr:spPr>
      <xdr:txBody>
        <a:bodyPr vertOverflow="clip" wrap="square" lIns="0" tIns="0" rIns="0" bIns="0" anchor="ctr" upright="1"/>
        <a:lstStyle/>
        <a:p>
          <a:pPr algn="ctr" rtl="0">
            <a:defRPr sz="1000"/>
          </a:pPr>
          <a:r>
            <a:rPr lang="en-CA" sz="1600" b="1" i="0" u="none" strike="noStrike" baseline="0">
              <a:solidFill>
                <a:srgbClr val="000000"/>
              </a:solidFill>
              <a:latin typeface="Arial"/>
              <a:cs typeface="Arial"/>
            </a:rPr>
            <a:t>I</a:t>
          </a:r>
        </a:p>
        <a:p>
          <a:pPr algn="ctr" rtl="0">
            <a:defRPr sz="1000"/>
          </a:pPr>
          <a:endParaRPr lang="en-CA" sz="1600" b="1" i="0" u="none" strike="noStrike" baseline="0">
            <a:solidFill>
              <a:srgbClr val="000000"/>
            </a:solidFill>
            <a:latin typeface="Arial"/>
            <a:cs typeface="Arial"/>
          </a:endParaRPr>
        </a:p>
      </xdr:txBody>
    </xdr:sp>
    <xdr:clientData fPrintsWithSheet="0"/>
  </xdr:twoCellAnchor>
  <xdr:twoCellAnchor editAs="oneCell">
    <xdr:from>
      <xdr:col>0</xdr:col>
      <xdr:colOff>171450</xdr:colOff>
      <xdr:row>90</xdr:row>
      <xdr:rowOff>133350</xdr:rowOff>
    </xdr:from>
    <xdr:to>
      <xdr:col>0</xdr:col>
      <xdr:colOff>590550</xdr:colOff>
      <xdr:row>90</xdr:row>
      <xdr:rowOff>552450</xdr:rowOff>
    </xdr:to>
    <xdr:sp macro="" textlink="">
      <xdr:nvSpPr>
        <xdr:cNvPr id="3105" name="Oval 33"/>
        <xdr:cNvSpPr>
          <a:spLocks noChangeArrowheads="1"/>
        </xdr:cNvSpPr>
      </xdr:nvSpPr>
      <xdr:spPr bwMode="auto">
        <a:xfrm>
          <a:off x="171450" y="29470350"/>
          <a:ext cx="419100" cy="419100"/>
        </a:xfrm>
        <a:prstGeom prst="ellipse">
          <a:avLst/>
        </a:prstGeom>
        <a:solidFill>
          <a:srgbClr val="FFCC00"/>
        </a:solidFill>
        <a:ln w="38100">
          <a:solidFill>
            <a:srgbClr val="003366"/>
          </a:solidFill>
          <a:round/>
          <a:headEnd/>
          <a:tailEnd/>
        </a:ln>
      </xdr:spPr>
      <xdr:txBody>
        <a:bodyPr vertOverflow="clip" wrap="square" lIns="0" tIns="0" rIns="0" bIns="0" anchor="ctr" upright="1"/>
        <a:lstStyle/>
        <a:p>
          <a:pPr algn="ctr" rtl="0">
            <a:defRPr sz="1000"/>
          </a:pPr>
          <a:r>
            <a:rPr lang="en-CA" sz="1600" b="1" i="0" u="none" strike="noStrike" baseline="0">
              <a:solidFill>
                <a:srgbClr val="000000"/>
              </a:solidFill>
              <a:latin typeface="Arial"/>
              <a:cs typeface="Arial"/>
            </a:rPr>
            <a:t>L</a:t>
          </a:r>
        </a:p>
        <a:p>
          <a:pPr algn="ctr" rtl="0">
            <a:defRPr sz="1000"/>
          </a:pPr>
          <a:endParaRPr lang="en-CA" sz="1600" b="1" i="0" u="none" strike="noStrike" baseline="0">
            <a:solidFill>
              <a:srgbClr val="000000"/>
            </a:solidFill>
            <a:latin typeface="Arial"/>
            <a:cs typeface="Arial"/>
          </a:endParaRPr>
        </a:p>
      </xdr:txBody>
    </xdr:sp>
    <xdr:clientData fPrintsWithSheet="0"/>
  </xdr:twoCellAnchor>
  <xdr:twoCellAnchor editAs="oneCell">
    <xdr:from>
      <xdr:col>0</xdr:col>
      <xdr:colOff>171450</xdr:colOff>
      <xdr:row>103</xdr:row>
      <xdr:rowOff>133350</xdr:rowOff>
    </xdr:from>
    <xdr:to>
      <xdr:col>0</xdr:col>
      <xdr:colOff>590550</xdr:colOff>
      <xdr:row>103</xdr:row>
      <xdr:rowOff>552450</xdr:rowOff>
    </xdr:to>
    <xdr:sp macro="" textlink="">
      <xdr:nvSpPr>
        <xdr:cNvPr id="3106" name="Oval 34"/>
        <xdr:cNvSpPr>
          <a:spLocks noChangeArrowheads="1"/>
        </xdr:cNvSpPr>
      </xdr:nvSpPr>
      <xdr:spPr bwMode="auto">
        <a:xfrm>
          <a:off x="171450" y="33156525"/>
          <a:ext cx="419100" cy="419100"/>
        </a:xfrm>
        <a:prstGeom prst="ellipse">
          <a:avLst/>
        </a:prstGeom>
        <a:solidFill>
          <a:srgbClr val="FFCC00"/>
        </a:solidFill>
        <a:ln w="38100">
          <a:solidFill>
            <a:srgbClr val="003366"/>
          </a:solidFill>
          <a:round/>
          <a:headEnd/>
          <a:tailEnd/>
        </a:ln>
      </xdr:spPr>
      <xdr:txBody>
        <a:bodyPr vertOverflow="clip" wrap="square" lIns="0" tIns="0" rIns="0" bIns="0" anchor="ctr" upright="1"/>
        <a:lstStyle/>
        <a:p>
          <a:pPr algn="ctr" rtl="0">
            <a:defRPr sz="1000"/>
          </a:pPr>
          <a:r>
            <a:rPr lang="en-CA" sz="1600" b="1" i="0" u="none" strike="noStrike" baseline="0">
              <a:solidFill>
                <a:srgbClr val="000000"/>
              </a:solidFill>
              <a:latin typeface="Arial"/>
              <a:cs typeface="Arial"/>
            </a:rPr>
            <a:t>M</a:t>
          </a:r>
        </a:p>
        <a:p>
          <a:pPr algn="ctr" rtl="0">
            <a:defRPr sz="1000"/>
          </a:pPr>
          <a:endParaRPr lang="en-CA" sz="1600" b="1" i="0" u="none" strike="noStrike" baseline="0">
            <a:solidFill>
              <a:srgbClr val="000000"/>
            </a:solidFill>
            <a:latin typeface="Arial"/>
            <a:cs typeface="Arial"/>
          </a:endParaRPr>
        </a:p>
      </xdr:txBody>
    </xdr:sp>
    <xdr:clientData fPrintsWithSheet="0"/>
  </xdr:twoCellAnchor>
  <xdr:twoCellAnchor editAs="oneCell">
    <xdr:from>
      <xdr:col>0</xdr:col>
      <xdr:colOff>171450</xdr:colOff>
      <xdr:row>110</xdr:row>
      <xdr:rowOff>85725</xdr:rowOff>
    </xdr:from>
    <xdr:to>
      <xdr:col>0</xdr:col>
      <xdr:colOff>590550</xdr:colOff>
      <xdr:row>110</xdr:row>
      <xdr:rowOff>504825</xdr:rowOff>
    </xdr:to>
    <xdr:sp macro="" textlink="">
      <xdr:nvSpPr>
        <xdr:cNvPr id="3107" name="Oval 35"/>
        <xdr:cNvSpPr>
          <a:spLocks noChangeArrowheads="1"/>
        </xdr:cNvSpPr>
      </xdr:nvSpPr>
      <xdr:spPr bwMode="auto">
        <a:xfrm>
          <a:off x="171450" y="35194875"/>
          <a:ext cx="419100" cy="419100"/>
        </a:xfrm>
        <a:prstGeom prst="ellipse">
          <a:avLst/>
        </a:prstGeom>
        <a:solidFill>
          <a:srgbClr val="FFCC00"/>
        </a:solidFill>
        <a:ln w="38100">
          <a:solidFill>
            <a:srgbClr val="003366"/>
          </a:solidFill>
          <a:round/>
          <a:headEnd/>
          <a:tailEnd/>
        </a:ln>
      </xdr:spPr>
      <xdr:txBody>
        <a:bodyPr vertOverflow="clip" wrap="square" lIns="0" tIns="0" rIns="0" bIns="0" anchor="ctr" upright="1"/>
        <a:lstStyle/>
        <a:p>
          <a:pPr algn="ctr" rtl="0">
            <a:defRPr sz="1000"/>
          </a:pPr>
          <a:r>
            <a:rPr lang="en-CA" sz="1600" b="1" i="0" u="none" strike="noStrike" baseline="0">
              <a:solidFill>
                <a:srgbClr val="000000"/>
              </a:solidFill>
              <a:latin typeface="Arial"/>
              <a:cs typeface="Arial"/>
            </a:rPr>
            <a:t>N</a:t>
          </a:r>
        </a:p>
        <a:p>
          <a:pPr algn="ctr" rtl="0">
            <a:defRPr sz="1000"/>
          </a:pPr>
          <a:endParaRPr lang="en-CA" sz="1600" b="1" i="0" u="none" strike="noStrike" baseline="0">
            <a:solidFill>
              <a:srgbClr val="000000"/>
            </a:solidFill>
            <a:latin typeface="Arial"/>
            <a:cs typeface="Arial"/>
          </a:endParaRPr>
        </a:p>
      </xdr:txBody>
    </xdr:sp>
    <xdr:clientData fPrintsWithSheet="0"/>
  </xdr:twoCellAnchor>
  <xdr:twoCellAnchor editAs="oneCell">
    <xdr:from>
      <xdr:col>0</xdr:col>
      <xdr:colOff>171450</xdr:colOff>
      <xdr:row>121</xdr:row>
      <xdr:rowOff>142875</xdr:rowOff>
    </xdr:from>
    <xdr:to>
      <xdr:col>0</xdr:col>
      <xdr:colOff>590550</xdr:colOff>
      <xdr:row>121</xdr:row>
      <xdr:rowOff>561975</xdr:rowOff>
    </xdr:to>
    <xdr:sp macro="" textlink="">
      <xdr:nvSpPr>
        <xdr:cNvPr id="3108" name="Oval 36"/>
        <xdr:cNvSpPr>
          <a:spLocks noChangeArrowheads="1"/>
        </xdr:cNvSpPr>
      </xdr:nvSpPr>
      <xdr:spPr bwMode="auto">
        <a:xfrm>
          <a:off x="171450" y="38119050"/>
          <a:ext cx="419100" cy="419100"/>
        </a:xfrm>
        <a:prstGeom prst="ellipse">
          <a:avLst/>
        </a:prstGeom>
        <a:solidFill>
          <a:srgbClr val="FFCC00"/>
        </a:solidFill>
        <a:ln w="38100">
          <a:solidFill>
            <a:srgbClr val="003366"/>
          </a:solidFill>
          <a:round/>
          <a:headEnd/>
          <a:tailEnd/>
        </a:ln>
      </xdr:spPr>
      <xdr:txBody>
        <a:bodyPr vertOverflow="clip" wrap="square" lIns="0" tIns="0" rIns="0" bIns="0" anchor="ctr" upright="1"/>
        <a:lstStyle/>
        <a:p>
          <a:pPr algn="ctr" rtl="0">
            <a:defRPr sz="1000"/>
          </a:pPr>
          <a:r>
            <a:rPr lang="en-CA" sz="1600" b="1" i="0" u="none" strike="noStrike" baseline="0">
              <a:solidFill>
                <a:srgbClr val="000000"/>
              </a:solidFill>
              <a:latin typeface="Arial"/>
              <a:cs typeface="Arial"/>
            </a:rPr>
            <a:t>O</a:t>
          </a:r>
        </a:p>
        <a:p>
          <a:pPr algn="ctr" rtl="0">
            <a:defRPr sz="1000"/>
          </a:pPr>
          <a:endParaRPr lang="en-CA" sz="1600" b="1" i="0" u="none" strike="noStrike" baseline="0">
            <a:solidFill>
              <a:srgbClr val="000000"/>
            </a:solidFill>
            <a:latin typeface="Arial"/>
            <a:cs typeface="Arial"/>
          </a:endParaRPr>
        </a:p>
      </xdr:txBody>
    </xdr:sp>
    <xdr:clientData fPrintsWithSheet="0"/>
  </xdr:twoCellAnchor>
  <xdr:twoCellAnchor editAs="oneCell">
    <xdr:from>
      <xdr:col>0</xdr:col>
      <xdr:colOff>171450</xdr:colOff>
      <xdr:row>130</xdr:row>
      <xdr:rowOff>123825</xdr:rowOff>
    </xdr:from>
    <xdr:to>
      <xdr:col>0</xdr:col>
      <xdr:colOff>590550</xdr:colOff>
      <xdr:row>130</xdr:row>
      <xdr:rowOff>542925</xdr:rowOff>
    </xdr:to>
    <xdr:sp macro="" textlink="">
      <xdr:nvSpPr>
        <xdr:cNvPr id="3109" name="Oval 37"/>
        <xdr:cNvSpPr>
          <a:spLocks noChangeArrowheads="1"/>
        </xdr:cNvSpPr>
      </xdr:nvSpPr>
      <xdr:spPr bwMode="auto">
        <a:xfrm>
          <a:off x="171450" y="40976550"/>
          <a:ext cx="419100" cy="419100"/>
        </a:xfrm>
        <a:prstGeom prst="ellipse">
          <a:avLst/>
        </a:prstGeom>
        <a:solidFill>
          <a:srgbClr val="FFCC00"/>
        </a:solidFill>
        <a:ln w="38100">
          <a:solidFill>
            <a:srgbClr val="003366"/>
          </a:solidFill>
          <a:round/>
          <a:headEnd/>
          <a:tailEnd/>
        </a:ln>
      </xdr:spPr>
      <xdr:txBody>
        <a:bodyPr vertOverflow="clip" wrap="square" lIns="0" tIns="0" rIns="0" bIns="0" anchor="ctr" upright="1"/>
        <a:lstStyle/>
        <a:p>
          <a:pPr algn="ctr" rtl="0">
            <a:defRPr sz="1000"/>
          </a:pPr>
          <a:r>
            <a:rPr lang="en-CA" sz="1600" b="1" i="0" u="none" strike="noStrike" baseline="0">
              <a:solidFill>
                <a:srgbClr val="000000"/>
              </a:solidFill>
              <a:latin typeface="Arial"/>
              <a:cs typeface="Arial"/>
            </a:rPr>
            <a:t>P</a:t>
          </a:r>
        </a:p>
        <a:p>
          <a:pPr algn="ctr" rtl="0">
            <a:defRPr sz="1000"/>
          </a:pPr>
          <a:endParaRPr lang="en-CA" sz="1600" b="1" i="0" u="none" strike="noStrike" baseline="0">
            <a:solidFill>
              <a:srgbClr val="000000"/>
            </a:solidFill>
            <a:latin typeface="Arial"/>
            <a:cs typeface="Arial"/>
          </a:endParaRPr>
        </a:p>
      </xdr:txBody>
    </xdr:sp>
    <xdr:clientData fPrintsWithSheet="0"/>
  </xdr:twoCellAnchor>
  <xdr:twoCellAnchor editAs="oneCell">
    <xdr:from>
      <xdr:col>0</xdr:col>
      <xdr:colOff>171450</xdr:colOff>
      <xdr:row>141</xdr:row>
      <xdr:rowOff>123825</xdr:rowOff>
    </xdr:from>
    <xdr:to>
      <xdr:col>0</xdr:col>
      <xdr:colOff>590550</xdr:colOff>
      <xdr:row>141</xdr:row>
      <xdr:rowOff>542925</xdr:rowOff>
    </xdr:to>
    <xdr:sp macro="" textlink="">
      <xdr:nvSpPr>
        <xdr:cNvPr id="3110" name="Oval 38"/>
        <xdr:cNvSpPr>
          <a:spLocks noChangeArrowheads="1"/>
        </xdr:cNvSpPr>
      </xdr:nvSpPr>
      <xdr:spPr bwMode="auto">
        <a:xfrm>
          <a:off x="171450" y="44205525"/>
          <a:ext cx="419100" cy="419100"/>
        </a:xfrm>
        <a:prstGeom prst="ellipse">
          <a:avLst/>
        </a:prstGeom>
        <a:solidFill>
          <a:srgbClr val="FFCC00"/>
        </a:solidFill>
        <a:ln w="38100">
          <a:solidFill>
            <a:srgbClr val="003366"/>
          </a:solidFill>
          <a:round/>
          <a:headEnd/>
          <a:tailEnd/>
        </a:ln>
      </xdr:spPr>
      <xdr:txBody>
        <a:bodyPr vertOverflow="clip" wrap="square" lIns="0" tIns="0" rIns="0" bIns="0" anchor="ctr" upright="1"/>
        <a:lstStyle/>
        <a:p>
          <a:pPr algn="ctr" rtl="0">
            <a:defRPr sz="1000"/>
          </a:pPr>
          <a:r>
            <a:rPr lang="en-CA" sz="1600" b="1" i="0" u="none" strike="noStrike" baseline="0">
              <a:solidFill>
                <a:srgbClr val="000000"/>
              </a:solidFill>
              <a:latin typeface="Arial"/>
              <a:cs typeface="Arial"/>
            </a:rPr>
            <a:t>R</a:t>
          </a:r>
        </a:p>
        <a:p>
          <a:pPr algn="ctr" rtl="0">
            <a:defRPr sz="1000"/>
          </a:pPr>
          <a:endParaRPr lang="en-CA" sz="1600" b="1" i="0" u="none" strike="noStrike" baseline="0">
            <a:solidFill>
              <a:srgbClr val="000000"/>
            </a:solidFill>
            <a:latin typeface="Arial"/>
            <a:cs typeface="Arial"/>
          </a:endParaRPr>
        </a:p>
      </xdr:txBody>
    </xdr:sp>
    <xdr:clientData fPrintsWithSheet="0"/>
  </xdr:twoCellAnchor>
  <xdr:twoCellAnchor editAs="oneCell">
    <xdr:from>
      <xdr:col>0</xdr:col>
      <xdr:colOff>171450</xdr:colOff>
      <xdr:row>154</xdr:row>
      <xdr:rowOff>161925</xdr:rowOff>
    </xdr:from>
    <xdr:to>
      <xdr:col>0</xdr:col>
      <xdr:colOff>590550</xdr:colOff>
      <xdr:row>154</xdr:row>
      <xdr:rowOff>581025</xdr:rowOff>
    </xdr:to>
    <xdr:sp macro="" textlink="">
      <xdr:nvSpPr>
        <xdr:cNvPr id="3111" name="Oval 39"/>
        <xdr:cNvSpPr>
          <a:spLocks noChangeArrowheads="1"/>
        </xdr:cNvSpPr>
      </xdr:nvSpPr>
      <xdr:spPr bwMode="auto">
        <a:xfrm>
          <a:off x="171450" y="48739425"/>
          <a:ext cx="419100" cy="419100"/>
        </a:xfrm>
        <a:prstGeom prst="ellipse">
          <a:avLst/>
        </a:prstGeom>
        <a:solidFill>
          <a:srgbClr val="FFCC00"/>
        </a:solidFill>
        <a:ln w="38100">
          <a:solidFill>
            <a:srgbClr val="003366"/>
          </a:solidFill>
          <a:round/>
          <a:headEnd/>
          <a:tailEnd/>
        </a:ln>
      </xdr:spPr>
      <xdr:txBody>
        <a:bodyPr vertOverflow="clip" wrap="square" lIns="0" tIns="0" rIns="0" bIns="0" anchor="ctr" upright="1"/>
        <a:lstStyle/>
        <a:p>
          <a:pPr algn="ctr" rtl="0">
            <a:defRPr sz="1000"/>
          </a:pPr>
          <a:r>
            <a:rPr lang="en-CA" sz="1600" b="1" i="0" u="none" strike="noStrike" baseline="0">
              <a:solidFill>
                <a:srgbClr val="000000"/>
              </a:solidFill>
              <a:latin typeface="Arial"/>
              <a:cs typeface="Arial"/>
            </a:rPr>
            <a:t>S</a:t>
          </a:r>
        </a:p>
        <a:p>
          <a:pPr algn="ctr" rtl="0">
            <a:defRPr sz="1000"/>
          </a:pPr>
          <a:endParaRPr lang="en-CA" sz="1600" b="1" i="0" u="none" strike="noStrike" baseline="0">
            <a:solidFill>
              <a:srgbClr val="000000"/>
            </a:solidFill>
            <a:latin typeface="Arial"/>
            <a:cs typeface="Arial"/>
          </a:endParaRPr>
        </a:p>
      </xdr:txBody>
    </xdr:sp>
    <xdr:clientData fPrintsWithSheet="0"/>
  </xdr:twoCellAnchor>
  <xdr:twoCellAnchor editAs="oneCell">
    <xdr:from>
      <xdr:col>0</xdr:col>
      <xdr:colOff>171450</xdr:colOff>
      <xdr:row>173</xdr:row>
      <xdr:rowOff>152400</xdr:rowOff>
    </xdr:from>
    <xdr:to>
      <xdr:col>0</xdr:col>
      <xdr:colOff>590550</xdr:colOff>
      <xdr:row>173</xdr:row>
      <xdr:rowOff>571500</xdr:rowOff>
    </xdr:to>
    <xdr:sp macro="" textlink="">
      <xdr:nvSpPr>
        <xdr:cNvPr id="3112" name="Oval 40"/>
        <xdr:cNvSpPr>
          <a:spLocks noChangeArrowheads="1"/>
        </xdr:cNvSpPr>
      </xdr:nvSpPr>
      <xdr:spPr bwMode="auto">
        <a:xfrm>
          <a:off x="171450" y="53797200"/>
          <a:ext cx="419100" cy="419100"/>
        </a:xfrm>
        <a:prstGeom prst="ellipse">
          <a:avLst/>
        </a:prstGeom>
        <a:solidFill>
          <a:srgbClr val="FFCC00"/>
        </a:solidFill>
        <a:ln w="38100">
          <a:solidFill>
            <a:srgbClr val="003366"/>
          </a:solidFill>
          <a:round/>
          <a:headEnd/>
          <a:tailEnd/>
        </a:ln>
      </xdr:spPr>
      <xdr:txBody>
        <a:bodyPr vertOverflow="clip" wrap="square" lIns="0" tIns="0" rIns="0" bIns="0" anchor="ctr" upright="1"/>
        <a:lstStyle/>
        <a:p>
          <a:pPr algn="ctr" rtl="0">
            <a:defRPr sz="1000"/>
          </a:pPr>
          <a:r>
            <a:rPr lang="en-CA" sz="1600" b="1" i="0" u="none" strike="noStrike" baseline="0">
              <a:solidFill>
                <a:srgbClr val="000000"/>
              </a:solidFill>
              <a:latin typeface="Arial"/>
              <a:cs typeface="Arial"/>
            </a:rPr>
            <a:t>T</a:t>
          </a:r>
        </a:p>
        <a:p>
          <a:pPr algn="ctr" rtl="0">
            <a:defRPr sz="1000"/>
          </a:pPr>
          <a:endParaRPr lang="en-CA" sz="1600" b="1" i="0" u="none" strike="noStrike" baseline="0">
            <a:solidFill>
              <a:srgbClr val="000000"/>
            </a:solidFill>
            <a:latin typeface="Arial"/>
            <a:cs typeface="Arial"/>
          </a:endParaRPr>
        </a:p>
      </xdr:txBody>
    </xdr:sp>
    <xdr:clientData fPrintsWithSheet="0"/>
  </xdr:twoCellAnchor>
  <xdr:twoCellAnchor editAs="oneCell">
    <xdr:from>
      <xdr:col>0</xdr:col>
      <xdr:colOff>171450</xdr:colOff>
      <xdr:row>178</xdr:row>
      <xdr:rowOff>123825</xdr:rowOff>
    </xdr:from>
    <xdr:to>
      <xdr:col>0</xdr:col>
      <xdr:colOff>590550</xdr:colOff>
      <xdr:row>178</xdr:row>
      <xdr:rowOff>542925</xdr:rowOff>
    </xdr:to>
    <xdr:sp macro="" textlink="">
      <xdr:nvSpPr>
        <xdr:cNvPr id="3113" name="Oval 41"/>
        <xdr:cNvSpPr>
          <a:spLocks noChangeArrowheads="1"/>
        </xdr:cNvSpPr>
      </xdr:nvSpPr>
      <xdr:spPr bwMode="auto">
        <a:xfrm>
          <a:off x="171450" y="55587900"/>
          <a:ext cx="419100" cy="419100"/>
        </a:xfrm>
        <a:prstGeom prst="ellipse">
          <a:avLst/>
        </a:prstGeom>
        <a:solidFill>
          <a:srgbClr val="FFCC00"/>
        </a:solidFill>
        <a:ln w="38100">
          <a:solidFill>
            <a:srgbClr val="003366"/>
          </a:solidFill>
          <a:round/>
          <a:headEnd/>
          <a:tailEnd/>
        </a:ln>
      </xdr:spPr>
      <xdr:txBody>
        <a:bodyPr vertOverflow="clip" wrap="square" lIns="0" tIns="0" rIns="0" bIns="0" anchor="ctr" upright="1"/>
        <a:lstStyle/>
        <a:p>
          <a:pPr algn="ctr" rtl="0">
            <a:defRPr sz="1000"/>
          </a:pPr>
          <a:r>
            <a:rPr lang="en-CA" sz="1600" b="1" i="0" u="none" strike="noStrike" baseline="0">
              <a:solidFill>
                <a:srgbClr val="000000"/>
              </a:solidFill>
              <a:latin typeface="Arial"/>
              <a:cs typeface="Arial"/>
            </a:rPr>
            <a:t>V</a:t>
          </a:r>
        </a:p>
        <a:p>
          <a:pPr algn="ctr" rtl="0">
            <a:defRPr sz="1000"/>
          </a:pPr>
          <a:endParaRPr lang="en-CA" sz="1600" b="1" i="0" u="none" strike="noStrike" baseline="0">
            <a:solidFill>
              <a:srgbClr val="000000"/>
            </a:solidFill>
            <a:latin typeface="Arial"/>
            <a:cs typeface="Arial"/>
          </a:endParaRPr>
        </a:p>
      </xdr:txBody>
    </xdr:sp>
    <xdr:clientData fPrintsWithSheet="0"/>
  </xdr:twoCellAnchor>
  <xdr:twoCellAnchor editAs="oneCell">
    <xdr:from>
      <xdr:col>0</xdr:col>
      <xdr:colOff>171450</xdr:colOff>
      <xdr:row>181</xdr:row>
      <xdr:rowOff>142875</xdr:rowOff>
    </xdr:from>
    <xdr:to>
      <xdr:col>0</xdr:col>
      <xdr:colOff>590550</xdr:colOff>
      <xdr:row>181</xdr:row>
      <xdr:rowOff>561975</xdr:rowOff>
    </xdr:to>
    <xdr:sp macro="" textlink="">
      <xdr:nvSpPr>
        <xdr:cNvPr id="3114" name="Oval 42"/>
        <xdr:cNvSpPr>
          <a:spLocks noChangeArrowheads="1"/>
        </xdr:cNvSpPr>
      </xdr:nvSpPr>
      <xdr:spPr bwMode="auto">
        <a:xfrm>
          <a:off x="171450" y="56778525"/>
          <a:ext cx="419100" cy="419100"/>
        </a:xfrm>
        <a:prstGeom prst="ellipse">
          <a:avLst/>
        </a:prstGeom>
        <a:solidFill>
          <a:srgbClr val="FFCC00"/>
        </a:solidFill>
        <a:ln w="38100">
          <a:solidFill>
            <a:srgbClr val="003366"/>
          </a:solidFill>
          <a:round/>
          <a:headEnd/>
          <a:tailEnd/>
        </a:ln>
      </xdr:spPr>
      <xdr:txBody>
        <a:bodyPr vertOverflow="clip" wrap="square" lIns="0" tIns="0" rIns="0" bIns="0" anchor="ctr" upright="1"/>
        <a:lstStyle/>
        <a:p>
          <a:pPr algn="ctr" rtl="0">
            <a:defRPr sz="1000"/>
          </a:pPr>
          <a:r>
            <a:rPr lang="en-CA" sz="1600" b="1" i="0" u="none" strike="noStrike" baseline="0">
              <a:solidFill>
                <a:srgbClr val="000000"/>
              </a:solidFill>
              <a:latin typeface="Arial"/>
              <a:cs typeface="Arial"/>
            </a:rPr>
            <a:t>W</a:t>
          </a:r>
        </a:p>
        <a:p>
          <a:pPr algn="ctr" rtl="0">
            <a:defRPr sz="1000"/>
          </a:pPr>
          <a:endParaRPr lang="en-CA" sz="1600" b="1" i="0" u="none" strike="noStrike" baseline="0">
            <a:solidFill>
              <a:srgbClr val="000000"/>
            </a:solidFill>
            <a:latin typeface="Arial"/>
            <a:cs typeface="Arial"/>
          </a:endParaRPr>
        </a:p>
      </xdr:txBody>
    </xdr:sp>
    <xdr:clientData fPrintsWithSheet="0"/>
  </xdr:twoCellAnchor>
  <xdr:twoCellAnchor editAs="absolute">
    <xdr:from>
      <xdr:col>0</xdr:col>
      <xdr:colOff>0</xdr:colOff>
      <xdr:row>0</xdr:row>
      <xdr:rowOff>0</xdr:rowOff>
    </xdr:from>
    <xdr:to>
      <xdr:col>2</xdr:col>
      <xdr:colOff>2276475</xdr:colOff>
      <xdr:row>1</xdr:row>
      <xdr:rowOff>38100</xdr:rowOff>
    </xdr:to>
    <xdr:pic>
      <xdr:nvPicPr>
        <xdr:cNvPr id="3389" name="Picture 84" descr="ExcelGlossaryMenu_r1_c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38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9525</xdr:colOff>
      <xdr:row>1</xdr:row>
      <xdr:rowOff>38100</xdr:rowOff>
    </xdr:from>
    <xdr:to>
      <xdr:col>0</xdr:col>
      <xdr:colOff>390525</xdr:colOff>
      <xdr:row>1</xdr:row>
      <xdr:rowOff>314325</xdr:rowOff>
    </xdr:to>
    <xdr:pic>
      <xdr:nvPicPr>
        <xdr:cNvPr id="3390" name="Picture 88" descr="ExcelGlossaryMenu_r2_c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 y="200025"/>
          <a:ext cx="381000"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390525</xdr:colOff>
      <xdr:row>1</xdr:row>
      <xdr:rowOff>38100</xdr:rowOff>
    </xdr:from>
    <xdr:to>
      <xdr:col>1</xdr:col>
      <xdr:colOff>123825</xdr:colOff>
      <xdr:row>1</xdr:row>
      <xdr:rowOff>314325</xdr:rowOff>
    </xdr:to>
    <xdr:pic>
      <xdr:nvPicPr>
        <xdr:cNvPr id="3391" name="Picture 89" descr="ExcelGlossaryMenu_r2_c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90525" y="200025"/>
          <a:ext cx="342900"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1</xdr:col>
      <xdr:colOff>123825</xdr:colOff>
      <xdr:row>1</xdr:row>
      <xdr:rowOff>38100</xdr:rowOff>
    </xdr:from>
    <xdr:to>
      <xdr:col>2</xdr:col>
      <xdr:colOff>123825</xdr:colOff>
      <xdr:row>1</xdr:row>
      <xdr:rowOff>314325</xdr:rowOff>
    </xdr:to>
    <xdr:pic>
      <xdr:nvPicPr>
        <xdr:cNvPr id="3392" name="Picture 91" descr="ExcelGlossaryMenu_r2_c3"/>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33425" y="200025"/>
          <a:ext cx="3524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2</xdr:col>
      <xdr:colOff>123825</xdr:colOff>
      <xdr:row>1</xdr:row>
      <xdr:rowOff>38100</xdr:rowOff>
    </xdr:from>
    <xdr:to>
      <xdr:col>2</xdr:col>
      <xdr:colOff>476250</xdr:colOff>
      <xdr:row>1</xdr:row>
      <xdr:rowOff>314325</xdr:rowOff>
    </xdr:to>
    <xdr:pic>
      <xdr:nvPicPr>
        <xdr:cNvPr id="3393" name="Picture 92" descr="ExcelGlossaryMenu_r2_c4"/>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85850" y="200025"/>
          <a:ext cx="3524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476250</xdr:colOff>
      <xdr:row>1</xdr:row>
      <xdr:rowOff>38100</xdr:rowOff>
    </xdr:from>
    <xdr:to>
      <xdr:col>2</xdr:col>
      <xdr:colOff>828675</xdr:colOff>
      <xdr:row>1</xdr:row>
      <xdr:rowOff>314325</xdr:rowOff>
    </xdr:to>
    <xdr:pic>
      <xdr:nvPicPr>
        <xdr:cNvPr id="3394" name="Picture 93" descr="ExcelGlossaryMenu_r2_c5"/>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38275" y="200025"/>
          <a:ext cx="3524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828675</xdr:colOff>
      <xdr:row>1</xdr:row>
      <xdr:rowOff>38100</xdr:rowOff>
    </xdr:from>
    <xdr:to>
      <xdr:col>2</xdr:col>
      <xdr:colOff>1181100</xdr:colOff>
      <xdr:row>1</xdr:row>
      <xdr:rowOff>314325</xdr:rowOff>
    </xdr:to>
    <xdr:pic>
      <xdr:nvPicPr>
        <xdr:cNvPr id="3395" name="Picture 94" descr="ExcelGlossaryMenu_r2_c6"/>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90700" y="200025"/>
          <a:ext cx="3524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1181100</xdr:colOff>
      <xdr:row>1</xdr:row>
      <xdr:rowOff>38100</xdr:rowOff>
    </xdr:from>
    <xdr:to>
      <xdr:col>2</xdr:col>
      <xdr:colOff>1514475</xdr:colOff>
      <xdr:row>1</xdr:row>
      <xdr:rowOff>314325</xdr:rowOff>
    </xdr:to>
    <xdr:pic>
      <xdr:nvPicPr>
        <xdr:cNvPr id="3396" name="Picture 95" descr="ExcelGlossaryMenu_r2_c7"/>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143125" y="200025"/>
          <a:ext cx="33337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1514475</xdr:colOff>
      <xdr:row>1</xdr:row>
      <xdr:rowOff>38100</xdr:rowOff>
    </xdr:from>
    <xdr:to>
      <xdr:col>2</xdr:col>
      <xdr:colOff>1828800</xdr:colOff>
      <xdr:row>1</xdr:row>
      <xdr:rowOff>314325</xdr:rowOff>
    </xdr:to>
    <xdr:pic>
      <xdr:nvPicPr>
        <xdr:cNvPr id="3397" name="Picture 96" descr="ExcelGlossaryMenu_r2_c8"/>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476500" y="200025"/>
          <a:ext cx="3143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1828800</xdr:colOff>
      <xdr:row>1</xdr:row>
      <xdr:rowOff>38100</xdr:rowOff>
    </xdr:from>
    <xdr:to>
      <xdr:col>2</xdr:col>
      <xdr:colOff>2181225</xdr:colOff>
      <xdr:row>1</xdr:row>
      <xdr:rowOff>314325</xdr:rowOff>
    </xdr:to>
    <xdr:pic>
      <xdr:nvPicPr>
        <xdr:cNvPr id="3398" name="Picture 97" descr="ExcelGlossaryMenu_r2_c9"/>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790825" y="200025"/>
          <a:ext cx="3524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2171700</xdr:colOff>
      <xdr:row>1</xdr:row>
      <xdr:rowOff>38100</xdr:rowOff>
    </xdr:from>
    <xdr:to>
      <xdr:col>2</xdr:col>
      <xdr:colOff>2276475</xdr:colOff>
      <xdr:row>1</xdr:row>
      <xdr:rowOff>676275</xdr:rowOff>
    </xdr:to>
    <xdr:pic>
      <xdr:nvPicPr>
        <xdr:cNvPr id="3399" name="Picture 98" descr="ExcelGlossaryMenu_r2_c10"/>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133725" y="200025"/>
          <a:ext cx="1047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xdr:row>
      <xdr:rowOff>314325</xdr:rowOff>
    </xdr:from>
    <xdr:to>
      <xdr:col>0</xdr:col>
      <xdr:colOff>381000</xdr:colOff>
      <xdr:row>1</xdr:row>
      <xdr:rowOff>676275</xdr:rowOff>
    </xdr:to>
    <xdr:pic>
      <xdr:nvPicPr>
        <xdr:cNvPr id="3400" name="Picture 101" descr="ExcelGlossaryMenu_r4_c1"/>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476250"/>
          <a:ext cx="3810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381000</xdr:colOff>
      <xdr:row>1</xdr:row>
      <xdr:rowOff>314325</xdr:rowOff>
    </xdr:from>
    <xdr:to>
      <xdr:col>1</xdr:col>
      <xdr:colOff>114300</xdr:colOff>
      <xdr:row>1</xdr:row>
      <xdr:rowOff>676275</xdr:rowOff>
    </xdr:to>
    <xdr:pic>
      <xdr:nvPicPr>
        <xdr:cNvPr id="3401" name="Picture 102" descr="ExcelGlossaryMenu_r4_c2"/>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381000" y="476250"/>
          <a:ext cx="3429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114300</xdr:colOff>
      <xdr:row>1</xdr:row>
      <xdr:rowOff>314325</xdr:rowOff>
    </xdr:from>
    <xdr:to>
      <xdr:col>2</xdr:col>
      <xdr:colOff>114300</xdr:colOff>
      <xdr:row>1</xdr:row>
      <xdr:rowOff>676275</xdr:rowOff>
    </xdr:to>
    <xdr:pic>
      <xdr:nvPicPr>
        <xdr:cNvPr id="3402" name="Picture 103" descr="ExcelGlossaryMenu_r4_c3"/>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723900" y="476250"/>
          <a:ext cx="352425"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114300</xdr:colOff>
      <xdr:row>1</xdr:row>
      <xdr:rowOff>314325</xdr:rowOff>
    </xdr:from>
    <xdr:to>
      <xdr:col>2</xdr:col>
      <xdr:colOff>466725</xdr:colOff>
      <xdr:row>1</xdr:row>
      <xdr:rowOff>676275</xdr:rowOff>
    </xdr:to>
    <xdr:pic>
      <xdr:nvPicPr>
        <xdr:cNvPr id="3403" name="Picture 104" descr="ExcelGlossaryMenu_r4_c4"/>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076325" y="476250"/>
          <a:ext cx="352425"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466725</xdr:colOff>
      <xdr:row>1</xdr:row>
      <xdr:rowOff>314325</xdr:rowOff>
    </xdr:from>
    <xdr:to>
      <xdr:col>2</xdr:col>
      <xdr:colOff>819150</xdr:colOff>
      <xdr:row>1</xdr:row>
      <xdr:rowOff>676275</xdr:rowOff>
    </xdr:to>
    <xdr:pic>
      <xdr:nvPicPr>
        <xdr:cNvPr id="3404" name="Picture 105" descr="ExcelGlossaryMenu_r4_c5"/>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428750" y="476250"/>
          <a:ext cx="352425"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819150</xdr:colOff>
      <xdr:row>1</xdr:row>
      <xdr:rowOff>314325</xdr:rowOff>
    </xdr:from>
    <xdr:to>
      <xdr:col>2</xdr:col>
      <xdr:colOff>1171575</xdr:colOff>
      <xdr:row>1</xdr:row>
      <xdr:rowOff>676275</xdr:rowOff>
    </xdr:to>
    <xdr:pic>
      <xdr:nvPicPr>
        <xdr:cNvPr id="3405" name="Picture 106" descr="ExcelGlossaryMenu_r4_c6"/>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781175" y="476250"/>
          <a:ext cx="352425"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1171575</xdr:colOff>
      <xdr:row>1</xdr:row>
      <xdr:rowOff>314325</xdr:rowOff>
    </xdr:from>
    <xdr:to>
      <xdr:col>2</xdr:col>
      <xdr:colOff>1504950</xdr:colOff>
      <xdr:row>1</xdr:row>
      <xdr:rowOff>676275</xdr:rowOff>
    </xdr:to>
    <xdr:pic>
      <xdr:nvPicPr>
        <xdr:cNvPr id="3406" name="Picture 107" descr="ExcelGlossaryMenu_r4_c7"/>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2133600" y="476250"/>
          <a:ext cx="333375"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1504950</xdr:colOff>
      <xdr:row>1</xdr:row>
      <xdr:rowOff>314325</xdr:rowOff>
    </xdr:from>
    <xdr:to>
      <xdr:col>2</xdr:col>
      <xdr:colOff>1819275</xdr:colOff>
      <xdr:row>1</xdr:row>
      <xdr:rowOff>676275</xdr:rowOff>
    </xdr:to>
    <xdr:pic>
      <xdr:nvPicPr>
        <xdr:cNvPr id="3407" name="Picture 108" descr="ExcelGlossaryMenu_r4_c8"/>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466975" y="476250"/>
          <a:ext cx="314325"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1819275</xdr:colOff>
      <xdr:row>1</xdr:row>
      <xdr:rowOff>314325</xdr:rowOff>
    </xdr:from>
    <xdr:to>
      <xdr:col>2</xdr:col>
      <xdr:colOff>2171700</xdr:colOff>
      <xdr:row>1</xdr:row>
      <xdr:rowOff>676275</xdr:rowOff>
    </xdr:to>
    <xdr:pic>
      <xdr:nvPicPr>
        <xdr:cNvPr id="3408" name="Picture 109" descr="ExcelGlossaryMenu_r4_c9"/>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2781300" y="476250"/>
          <a:ext cx="352425"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2276475</xdr:colOff>
      <xdr:row>0</xdr:row>
      <xdr:rowOff>9525</xdr:rowOff>
    </xdr:from>
    <xdr:to>
      <xdr:col>2</xdr:col>
      <xdr:colOff>3209925</xdr:colOff>
      <xdr:row>1</xdr:row>
      <xdr:rowOff>209550</xdr:rowOff>
    </xdr:to>
    <xdr:pic>
      <xdr:nvPicPr>
        <xdr:cNvPr id="3409" name="Picture 205" descr="ExcelGlossaryMenu_r1_c11">
          <a:hlinkClick xmlns:r="http://schemas.openxmlformats.org/officeDocument/2006/relationships" r:id="rId21"/>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238500" y="9525"/>
          <a:ext cx="93345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3209925</xdr:colOff>
      <xdr:row>0</xdr:row>
      <xdr:rowOff>9525</xdr:rowOff>
    </xdr:from>
    <xdr:to>
      <xdr:col>2</xdr:col>
      <xdr:colOff>4124325</xdr:colOff>
      <xdr:row>1</xdr:row>
      <xdr:rowOff>209550</xdr:rowOff>
    </xdr:to>
    <xdr:pic>
      <xdr:nvPicPr>
        <xdr:cNvPr id="3410" name="Picture 206" descr="ExcelGlossaryMenu_r1_c12">
          <a:hlinkClick xmlns:r="http://schemas.openxmlformats.org/officeDocument/2006/relationships" r:id="rId23"/>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171950" y="9525"/>
          <a:ext cx="9144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2266950</xdr:colOff>
      <xdr:row>1</xdr:row>
      <xdr:rowOff>200025</xdr:rowOff>
    </xdr:from>
    <xdr:to>
      <xdr:col>2</xdr:col>
      <xdr:colOff>5153025</xdr:colOff>
      <xdr:row>1</xdr:row>
      <xdr:rowOff>676275</xdr:rowOff>
    </xdr:to>
    <xdr:pic>
      <xdr:nvPicPr>
        <xdr:cNvPr id="3411" name="Picture 212" descr="GlossaryTitles_r3_c11"/>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3228975" y="361950"/>
          <a:ext cx="288607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4124325</xdr:colOff>
      <xdr:row>0</xdr:row>
      <xdr:rowOff>0</xdr:rowOff>
    </xdr:from>
    <xdr:to>
      <xdr:col>2</xdr:col>
      <xdr:colOff>5162550</xdr:colOff>
      <xdr:row>1</xdr:row>
      <xdr:rowOff>200025</xdr:rowOff>
    </xdr:to>
    <xdr:pic>
      <xdr:nvPicPr>
        <xdr:cNvPr id="3412" name="Picture 213" descr="GlossaryTitles_r1_c13"/>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5086350" y="0"/>
          <a:ext cx="1038225"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28575</xdr:colOff>
      <xdr:row>2</xdr:row>
      <xdr:rowOff>66675</xdr:rowOff>
    </xdr:from>
    <xdr:to>
      <xdr:col>2</xdr:col>
      <xdr:colOff>419100</xdr:colOff>
      <xdr:row>3</xdr:row>
      <xdr:rowOff>9525</xdr:rowOff>
    </xdr:to>
    <xdr:pic>
      <xdr:nvPicPr>
        <xdr:cNvPr id="5318" name="Picture 80" descr="7-1"/>
        <xdr:cNvPicPr>
          <a:picLocks noChangeAspect="1" noChangeArrowheads="1"/>
        </xdr:cNvPicPr>
      </xdr:nvPicPr>
      <xdr:blipFill>
        <a:blip xmlns:r="http://schemas.openxmlformats.org/officeDocument/2006/relationships" r:embed="rId1">
          <a:grayscl/>
          <a:extLst>
            <a:ext uri="{28A0092B-C50C-407E-A947-70E740481C1C}">
              <a14:useLocalDpi xmlns:a14="http://schemas.microsoft.com/office/drawing/2010/main" val="0"/>
            </a:ext>
          </a:extLst>
        </a:blip>
        <a:srcRect/>
        <a:stretch>
          <a:fillRect/>
        </a:stretch>
      </xdr:blipFill>
      <xdr:spPr bwMode="auto">
        <a:xfrm>
          <a:off x="28575" y="981075"/>
          <a:ext cx="10096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38100</xdr:colOff>
      <xdr:row>23</xdr:row>
      <xdr:rowOff>361950</xdr:rowOff>
    </xdr:from>
    <xdr:to>
      <xdr:col>1</xdr:col>
      <xdr:colOff>247650</xdr:colOff>
      <xdr:row>23</xdr:row>
      <xdr:rowOff>504825</xdr:rowOff>
    </xdr:to>
    <xdr:pic>
      <xdr:nvPicPr>
        <xdr:cNvPr id="5319" name="Picture 81" descr="7-2"/>
        <xdr:cNvPicPr>
          <a:picLocks noChangeAspect="1" noChangeArrowheads="1"/>
        </xdr:cNvPicPr>
      </xdr:nvPicPr>
      <xdr:blipFill>
        <a:blip xmlns:r="http://schemas.openxmlformats.org/officeDocument/2006/relationships" r:embed="rId2">
          <a:grayscl/>
          <a:extLst>
            <a:ext uri="{28A0092B-C50C-407E-A947-70E740481C1C}">
              <a14:useLocalDpi xmlns:a14="http://schemas.microsoft.com/office/drawing/2010/main" val="0"/>
            </a:ext>
          </a:extLst>
        </a:blip>
        <a:srcRect/>
        <a:stretch>
          <a:fillRect/>
        </a:stretch>
      </xdr:blipFill>
      <xdr:spPr bwMode="auto">
        <a:xfrm>
          <a:off x="38100" y="4181475"/>
          <a:ext cx="5524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38100</xdr:colOff>
      <xdr:row>102</xdr:row>
      <xdr:rowOff>342900</xdr:rowOff>
    </xdr:from>
    <xdr:to>
      <xdr:col>2</xdr:col>
      <xdr:colOff>428625</xdr:colOff>
      <xdr:row>102</xdr:row>
      <xdr:rowOff>485775</xdr:rowOff>
    </xdr:to>
    <xdr:pic>
      <xdr:nvPicPr>
        <xdr:cNvPr id="5320" name="Picture 82" descr="7-3"/>
        <xdr:cNvPicPr>
          <a:picLocks noChangeAspect="1" noChangeArrowheads="1"/>
        </xdr:cNvPicPr>
      </xdr:nvPicPr>
      <xdr:blipFill>
        <a:blip xmlns:r="http://schemas.openxmlformats.org/officeDocument/2006/relationships" r:embed="rId3">
          <a:grayscl/>
          <a:extLst>
            <a:ext uri="{28A0092B-C50C-407E-A947-70E740481C1C}">
              <a14:useLocalDpi xmlns:a14="http://schemas.microsoft.com/office/drawing/2010/main" val="0"/>
            </a:ext>
          </a:extLst>
        </a:blip>
        <a:srcRect/>
        <a:stretch>
          <a:fillRect/>
        </a:stretch>
      </xdr:blipFill>
      <xdr:spPr bwMode="auto">
        <a:xfrm>
          <a:off x="38100" y="14963775"/>
          <a:ext cx="10096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47625</xdr:colOff>
      <xdr:row>117</xdr:row>
      <xdr:rowOff>361950</xdr:rowOff>
    </xdr:from>
    <xdr:to>
      <xdr:col>2</xdr:col>
      <xdr:colOff>161925</xdr:colOff>
      <xdr:row>117</xdr:row>
      <xdr:rowOff>504825</xdr:rowOff>
    </xdr:to>
    <xdr:pic>
      <xdr:nvPicPr>
        <xdr:cNvPr id="5321" name="Picture 83" descr="7-4"/>
        <xdr:cNvPicPr>
          <a:picLocks noChangeAspect="1" noChangeArrowheads="1"/>
        </xdr:cNvPicPr>
      </xdr:nvPicPr>
      <xdr:blipFill>
        <a:blip xmlns:r="http://schemas.openxmlformats.org/officeDocument/2006/relationships" r:embed="rId4">
          <a:grayscl/>
          <a:extLst>
            <a:ext uri="{28A0092B-C50C-407E-A947-70E740481C1C}">
              <a14:useLocalDpi xmlns:a14="http://schemas.microsoft.com/office/drawing/2010/main" val="0"/>
            </a:ext>
          </a:extLst>
        </a:blip>
        <a:srcRect/>
        <a:stretch>
          <a:fillRect/>
        </a:stretch>
      </xdr:blipFill>
      <xdr:spPr bwMode="auto">
        <a:xfrm>
          <a:off x="47625" y="17497425"/>
          <a:ext cx="733425"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132</xdr:row>
      <xdr:rowOff>342900</xdr:rowOff>
    </xdr:from>
    <xdr:to>
      <xdr:col>2</xdr:col>
      <xdr:colOff>628650</xdr:colOff>
      <xdr:row>132</xdr:row>
      <xdr:rowOff>485775</xdr:rowOff>
    </xdr:to>
    <xdr:pic>
      <xdr:nvPicPr>
        <xdr:cNvPr id="5322" name="Picture 84" descr="7-5"/>
        <xdr:cNvPicPr>
          <a:picLocks noChangeAspect="1" noChangeArrowheads="1"/>
        </xdr:cNvPicPr>
      </xdr:nvPicPr>
      <xdr:blipFill>
        <a:blip xmlns:r="http://schemas.openxmlformats.org/officeDocument/2006/relationships" r:embed="rId5">
          <a:grayscl/>
          <a:extLst>
            <a:ext uri="{28A0092B-C50C-407E-A947-70E740481C1C}">
              <a14:useLocalDpi xmlns:a14="http://schemas.microsoft.com/office/drawing/2010/main" val="0"/>
            </a:ext>
          </a:extLst>
        </a:blip>
        <a:srcRect/>
        <a:stretch>
          <a:fillRect/>
        </a:stretch>
      </xdr:blipFill>
      <xdr:spPr bwMode="auto">
        <a:xfrm>
          <a:off x="57150" y="20240625"/>
          <a:ext cx="1190625"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148</xdr:row>
      <xdr:rowOff>352425</xdr:rowOff>
    </xdr:from>
    <xdr:to>
      <xdr:col>2</xdr:col>
      <xdr:colOff>409575</xdr:colOff>
      <xdr:row>148</xdr:row>
      <xdr:rowOff>495300</xdr:rowOff>
    </xdr:to>
    <xdr:pic>
      <xdr:nvPicPr>
        <xdr:cNvPr id="5323" name="Picture 85" descr="7-6"/>
        <xdr:cNvPicPr>
          <a:picLocks noChangeAspect="1" noChangeArrowheads="1"/>
        </xdr:cNvPicPr>
      </xdr:nvPicPr>
      <xdr:blipFill>
        <a:blip xmlns:r="http://schemas.openxmlformats.org/officeDocument/2006/relationships" r:embed="rId6">
          <a:grayscl/>
          <a:extLst>
            <a:ext uri="{28A0092B-C50C-407E-A947-70E740481C1C}">
              <a14:useLocalDpi xmlns:a14="http://schemas.microsoft.com/office/drawing/2010/main" val="0"/>
            </a:ext>
          </a:extLst>
        </a:blip>
        <a:srcRect/>
        <a:stretch>
          <a:fillRect/>
        </a:stretch>
      </xdr:blipFill>
      <xdr:spPr bwMode="auto">
        <a:xfrm>
          <a:off x="57150" y="23174325"/>
          <a:ext cx="9715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66675</xdr:colOff>
      <xdr:row>180</xdr:row>
      <xdr:rowOff>161925</xdr:rowOff>
    </xdr:from>
    <xdr:to>
      <xdr:col>2</xdr:col>
      <xdr:colOff>200025</xdr:colOff>
      <xdr:row>180</xdr:row>
      <xdr:rowOff>304800</xdr:rowOff>
    </xdr:to>
    <xdr:pic>
      <xdr:nvPicPr>
        <xdr:cNvPr id="5324" name="Picture 86" descr="7-7"/>
        <xdr:cNvPicPr>
          <a:picLocks noChangeAspect="1" noChangeArrowheads="1"/>
        </xdr:cNvPicPr>
      </xdr:nvPicPr>
      <xdr:blipFill>
        <a:blip xmlns:r="http://schemas.openxmlformats.org/officeDocument/2006/relationships" r:embed="rId7">
          <a:grayscl/>
          <a:extLst>
            <a:ext uri="{28A0092B-C50C-407E-A947-70E740481C1C}">
              <a14:useLocalDpi xmlns:a14="http://schemas.microsoft.com/office/drawing/2010/main" val="0"/>
            </a:ext>
          </a:extLst>
        </a:blip>
        <a:srcRect/>
        <a:stretch>
          <a:fillRect/>
        </a:stretch>
      </xdr:blipFill>
      <xdr:spPr bwMode="auto">
        <a:xfrm>
          <a:off x="66675" y="28498800"/>
          <a:ext cx="752475"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66675</xdr:colOff>
      <xdr:row>219</xdr:row>
      <xdr:rowOff>361950</xdr:rowOff>
    </xdr:from>
    <xdr:to>
      <xdr:col>4</xdr:col>
      <xdr:colOff>66675</xdr:colOff>
      <xdr:row>219</xdr:row>
      <xdr:rowOff>504825</xdr:rowOff>
    </xdr:to>
    <xdr:pic>
      <xdr:nvPicPr>
        <xdr:cNvPr id="5325" name="Picture 87" descr="7-8"/>
        <xdr:cNvPicPr>
          <a:picLocks noChangeAspect="1" noChangeArrowheads="1"/>
        </xdr:cNvPicPr>
      </xdr:nvPicPr>
      <xdr:blipFill>
        <a:blip xmlns:r="http://schemas.openxmlformats.org/officeDocument/2006/relationships" r:embed="rId8">
          <a:grayscl/>
          <a:extLst>
            <a:ext uri="{28A0092B-C50C-407E-A947-70E740481C1C}">
              <a14:useLocalDpi xmlns:a14="http://schemas.microsoft.com/office/drawing/2010/main" val="0"/>
            </a:ext>
          </a:extLst>
        </a:blip>
        <a:srcRect/>
        <a:stretch>
          <a:fillRect/>
        </a:stretch>
      </xdr:blipFill>
      <xdr:spPr bwMode="auto">
        <a:xfrm>
          <a:off x="66675" y="35194875"/>
          <a:ext cx="14287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234</xdr:row>
      <xdr:rowOff>361950</xdr:rowOff>
    </xdr:from>
    <xdr:to>
      <xdr:col>4</xdr:col>
      <xdr:colOff>123825</xdr:colOff>
      <xdr:row>234</xdr:row>
      <xdr:rowOff>504825</xdr:rowOff>
    </xdr:to>
    <xdr:pic>
      <xdr:nvPicPr>
        <xdr:cNvPr id="5326" name="Picture 88" descr="7-9"/>
        <xdr:cNvPicPr>
          <a:picLocks noChangeAspect="1" noChangeArrowheads="1"/>
        </xdr:cNvPicPr>
      </xdr:nvPicPr>
      <xdr:blipFill>
        <a:blip xmlns:r="http://schemas.openxmlformats.org/officeDocument/2006/relationships" r:embed="rId9">
          <a:grayscl/>
          <a:extLst>
            <a:ext uri="{28A0092B-C50C-407E-A947-70E740481C1C}">
              <a14:useLocalDpi xmlns:a14="http://schemas.microsoft.com/office/drawing/2010/main" val="0"/>
            </a:ext>
          </a:extLst>
        </a:blip>
        <a:srcRect/>
        <a:stretch>
          <a:fillRect/>
        </a:stretch>
      </xdr:blipFill>
      <xdr:spPr bwMode="auto">
        <a:xfrm>
          <a:off x="57150" y="37957125"/>
          <a:ext cx="1495425"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76200</xdr:colOff>
      <xdr:row>244</xdr:row>
      <xdr:rowOff>352425</xdr:rowOff>
    </xdr:from>
    <xdr:to>
      <xdr:col>2</xdr:col>
      <xdr:colOff>523875</xdr:colOff>
      <xdr:row>244</xdr:row>
      <xdr:rowOff>495300</xdr:rowOff>
    </xdr:to>
    <xdr:pic>
      <xdr:nvPicPr>
        <xdr:cNvPr id="5327" name="Picture 89" descr="7-10"/>
        <xdr:cNvPicPr>
          <a:picLocks noChangeAspect="1" noChangeArrowheads="1"/>
        </xdr:cNvPicPr>
      </xdr:nvPicPr>
      <xdr:blipFill>
        <a:blip xmlns:r="http://schemas.openxmlformats.org/officeDocument/2006/relationships" r:embed="rId10">
          <a:grayscl/>
          <a:extLst>
            <a:ext uri="{28A0092B-C50C-407E-A947-70E740481C1C}">
              <a14:useLocalDpi xmlns:a14="http://schemas.microsoft.com/office/drawing/2010/main" val="0"/>
            </a:ext>
          </a:extLst>
        </a:blip>
        <a:srcRect/>
        <a:stretch>
          <a:fillRect/>
        </a:stretch>
      </xdr:blipFill>
      <xdr:spPr bwMode="auto">
        <a:xfrm>
          <a:off x="76200" y="39900225"/>
          <a:ext cx="10668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0</xdr:colOff>
      <xdr:row>0</xdr:row>
      <xdr:rowOff>0</xdr:rowOff>
    </xdr:from>
    <xdr:to>
      <xdr:col>3</xdr:col>
      <xdr:colOff>95250</xdr:colOff>
      <xdr:row>1</xdr:row>
      <xdr:rowOff>76200</xdr:rowOff>
    </xdr:to>
    <xdr:pic>
      <xdr:nvPicPr>
        <xdr:cNvPr id="5328" name="Picture 90" descr="ExcelUserGuideMenu_r1_c1"/>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0"/>
          <a:ext cx="13620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editAs="absolute">
    <xdr:from>
      <xdr:col>0</xdr:col>
      <xdr:colOff>0</xdr:colOff>
      <xdr:row>1</xdr:row>
      <xdr:rowOff>76200</xdr:rowOff>
    </xdr:from>
    <xdr:to>
      <xdr:col>3</xdr:col>
      <xdr:colOff>95250</xdr:colOff>
      <xdr:row>1</xdr:row>
      <xdr:rowOff>276225</xdr:rowOff>
    </xdr:to>
    <xdr:pic>
      <xdr:nvPicPr>
        <xdr:cNvPr id="5329" name="Pic92" descr="ExcelUserGuideMenu_r2_c1"/>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238125"/>
          <a:ext cx="13620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editAs="absolute">
    <xdr:from>
      <xdr:col>0</xdr:col>
      <xdr:colOff>0</xdr:colOff>
      <xdr:row>1</xdr:row>
      <xdr:rowOff>276225</xdr:rowOff>
    </xdr:from>
    <xdr:to>
      <xdr:col>3</xdr:col>
      <xdr:colOff>95250</xdr:colOff>
      <xdr:row>1</xdr:row>
      <xdr:rowOff>476250</xdr:rowOff>
    </xdr:to>
    <xdr:pic>
      <xdr:nvPicPr>
        <xdr:cNvPr id="5330" name="Pic93" descr="ExcelUserGuideMenu_r3_c1"/>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0" y="438150"/>
          <a:ext cx="13620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editAs="absolute">
    <xdr:from>
      <xdr:col>0</xdr:col>
      <xdr:colOff>0</xdr:colOff>
      <xdr:row>1</xdr:row>
      <xdr:rowOff>476250</xdr:rowOff>
    </xdr:from>
    <xdr:to>
      <xdr:col>3</xdr:col>
      <xdr:colOff>95250</xdr:colOff>
      <xdr:row>1</xdr:row>
      <xdr:rowOff>676275</xdr:rowOff>
    </xdr:to>
    <xdr:pic>
      <xdr:nvPicPr>
        <xdr:cNvPr id="5331" name="Pic94" descr="ExcelUserGuideMenu_r4_c1"/>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638175"/>
          <a:ext cx="13620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editAs="absolute">
    <xdr:from>
      <xdr:col>3</xdr:col>
      <xdr:colOff>104775</xdr:colOff>
      <xdr:row>0</xdr:row>
      <xdr:rowOff>0</xdr:rowOff>
    </xdr:from>
    <xdr:to>
      <xdr:col>6</xdr:col>
      <xdr:colOff>600075</xdr:colOff>
      <xdr:row>1</xdr:row>
      <xdr:rowOff>76200</xdr:rowOff>
    </xdr:to>
    <xdr:pic>
      <xdr:nvPicPr>
        <xdr:cNvPr id="5332" name="Pic95" descr="ExcelUserGuideMenu_r1_c2"/>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371600" y="0"/>
          <a:ext cx="18764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editAs="absolute">
    <xdr:from>
      <xdr:col>3</xdr:col>
      <xdr:colOff>104775</xdr:colOff>
      <xdr:row>1</xdr:row>
      <xdr:rowOff>76200</xdr:rowOff>
    </xdr:from>
    <xdr:to>
      <xdr:col>6</xdr:col>
      <xdr:colOff>600075</xdr:colOff>
      <xdr:row>1</xdr:row>
      <xdr:rowOff>276225</xdr:rowOff>
    </xdr:to>
    <xdr:pic>
      <xdr:nvPicPr>
        <xdr:cNvPr id="5333" name="Pic96" descr="ExcelUserGuideMenu_r2_c2"/>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371600" y="238125"/>
          <a:ext cx="18764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editAs="absolute">
    <xdr:from>
      <xdr:col>3</xdr:col>
      <xdr:colOff>104775</xdr:colOff>
      <xdr:row>1</xdr:row>
      <xdr:rowOff>276225</xdr:rowOff>
    </xdr:from>
    <xdr:to>
      <xdr:col>6</xdr:col>
      <xdr:colOff>600075</xdr:colOff>
      <xdr:row>1</xdr:row>
      <xdr:rowOff>476250</xdr:rowOff>
    </xdr:to>
    <xdr:pic>
      <xdr:nvPicPr>
        <xdr:cNvPr id="5334" name="Pic97" descr="ExcelUserGuideMenu_r3_c2"/>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371600" y="438150"/>
          <a:ext cx="18764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editAs="absolute">
    <xdr:from>
      <xdr:col>3</xdr:col>
      <xdr:colOff>104775</xdr:colOff>
      <xdr:row>1</xdr:row>
      <xdr:rowOff>476250</xdr:rowOff>
    </xdr:from>
    <xdr:to>
      <xdr:col>6</xdr:col>
      <xdr:colOff>600075</xdr:colOff>
      <xdr:row>1</xdr:row>
      <xdr:rowOff>676275</xdr:rowOff>
    </xdr:to>
    <xdr:pic>
      <xdr:nvPicPr>
        <xdr:cNvPr id="5335" name="Pic98" descr="ExcelUserGuideMenu_r4_c2"/>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371600" y="638175"/>
          <a:ext cx="18764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editAs="absolute">
    <xdr:from>
      <xdr:col>6</xdr:col>
      <xdr:colOff>600075</xdr:colOff>
      <xdr:row>0</xdr:row>
      <xdr:rowOff>0</xdr:rowOff>
    </xdr:from>
    <xdr:to>
      <xdr:col>8</xdr:col>
      <xdr:colOff>314325</xdr:colOff>
      <xdr:row>1</xdr:row>
      <xdr:rowOff>276225</xdr:rowOff>
    </xdr:to>
    <xdr:pic>
      <xdr:nvPicPr>
        <xdr:cNvPr id="5336" name="Picture 99" descr="ExcelUserGuideMenu_r1_c3">
          <a:hlinkClick xmlns:r="http://schemas.openxmlformats.org/officeDocument/2006/relationships" r:id="rId19"/>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3248025" y="0"/>
          <a:ext cx="933450"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editAs="absolute">
    <xdr:from>
      <xdr:col>8</xdr:col>
      <xdr:colOff>314325</xdr:colOff>
      <xdr:row>0</xdr:row>
      <xdr:rowOff>0</xdr:rowOff>
    </xdr:from>
    <xdr:to>
      <xdr:col>11</xdr:col>
      <xdr:colOff>438150</xdr:colOff>
      <xdr:row>1</xdr:row>
      <xdr:rowOff>276225</xdr:rowOff>
    </xdr:to>
    <xdr:pic>
      <xdr:nvPicPr>
        <xdr:cNvPr id="5337" name="Picture 100" descr="ExcelUserGuideMenu_r1_c4">
          <a:hlinkClick xmlns:r="http://schemas.openxmlformats.org/officeDocument/2006/relationships" r:id="rId21"/>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181475" y="0"/>
          <a:ext cx="19526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editAs="absolute">
    <xdr:from>
      <xdr:col>6</xdr:col>
      <xdr:colOff>600075</xdr:colOff>
      <xdr:row>1</xdr:row>
      <xdr:rowOff>276225</xdr:rowOff>
    </xdr:from>
    <xdr:to>
      <xdr:col>10</xdr:col>
      <xdr:colOff>38100</xdr:colOff>
      <xdr:row>1</xdr:row>
      <xdr:rowOff>476250</xdr:rowOff>
    </xdr:to>
    <xdr:pic>
      <xdr:nvPicPr>
        <xdr:cNvPr id="5338" name="Pic101" descr="ExcelUserGuideMenu_r3_c3"/>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3248025" y="438150"/>
          <a:ext cx="18764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editAs="absolute">
    <xdr:from>
      <xdr:col>6</xdr:col>
      <xdr:colOff>600075</xdr:colOff>
      <xdr:row>1</xdr:row>
      <xdr:rowOff>476250</xdr:rowOff>
    </xdr:from>
    <xdr:to>
      <xdr:col>10</xdr:col>
      <xdr:colOff>38100</xdr:colOff>
      <xdr:row>1</xdr:row>
      <xdr:rowOff>676275</xdr:rowOff>
    </xdr:to>
    <xdr:pic>
      <xdr:nvPicPr>
        <xdr:cNvPr id="5339" name="Pic102" descr="ExcelUserGuideMenu_r4_c3"/>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248025" y="638175"/>
          <a:ext cx="18764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editAs="absolute">
    <xdr:from>
      <xdr:col>10</xdr:col>
      <xdr:colOff>38100</xdr:colOff>
      <xdr:row>1</xdr:row>
      <xdr:rowOff>276225</xdr:rowOff>
    </xdr:from>
    <xdr:to>
      <xdr:col>11</xdr:col>
      <xdr:colOff>438150</xdr:colOff>
      <xdr:row>1</xdr:row>
      <xdr:rowOff>676275</xdr:rowOff>
    </xdr:to>
    <xdr:pic>
      <xdr:nvPicPr>
        <xdr:cNvPr id="5340" name="Picture 103" descr="ExcelUserGuideMenu_r3_c5"/>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5124450" y="438150"/>
          <a:ext cx="100965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www.bdc.ca/EN/advice_centre/start_or_buy_a_business/Pages/default.aspx" TargetMode="External"/><Relationship Id="rId7" Type="http://schemas.openxmlformats.org/officeDocument/2006/relationships/drawing" Target="../drawings/drawing4.xml"/><Relationship Id="rId2" Type="http://schemas.openxmlformats.org/officeDocument/2006/relationships/hyperlink" Target="http://www.bdc.ca/en/advice_centre/tools/calculators/Pages/overview.aspx?ref=learnmore" TargetMode="External"/><Relationship Id="rId1" Type="http://schemas.openxmlformats.org/officeDocument/2006/relationships/hyperlink" Target="http://www.bdc.ca/en/business_tools/calculators/industry_standards.htm" TargetMode="External"/><Relationship Id="rId6" Type="http://schemas.openxmlformats.org/officeDocument/2006/relationships/printerSettings" Target="../printerSettings/printerSettings4.bin"/><Relationship Id="rId5" Type="http://schemas.openxmlformats.org/officeDocument/2006/relationships/hyperlink" Target="http://www.bdc.ca/EN/advice_centre/benchmarking_tools/financial_tools/Pages/default.aspx" TargetMode="External"/><Relationship Id="rId4" Type="http://schemas.openxmlformats.org/officeDocument/2006/relationships/hyperlink" Target="http://www23.statcan.gc.ca/imdb/p3VD.pl?Function=getVDPage1&amp;TVD=11846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Z562"/>
  <sheetViews>
    <sheetView topLeftCell="B1" workbookViewId="0">
      <selection activeCell="E17" sqref="E17"/>
    </sheetView>
  </sheetViews>
  <sheetFormatPr baseColWidth="10" defaultColWidth="9.140625" defaultRowHeight="12.75" x14ac:dyDescent="0.2"/>
  <cols>
    <col min="1" max="1" width="27.5703125" style="298" customWidth="1"/>
    <col min="2" max="2" width="12.140625" customWidth="1"/>
    <col min="3" max="3" width="14.42578125" customWidth="1"/>
    <col min="4" max="5" width="15.85546875" customWidth="1"/>
    <col min="6" max="6" width="30.140625" customWidth="1"/>
    <col min="7" max="9" width="16.140625" customWidth="1"/>
    <col min="10" max="10" width="13.28515625" customWidth="1"/>
    <col min="11" max="11" width="14.28515625" customWidth="1"/>
    <col min="12" max="12" width="13.42578125" customWidth="1"/>
    <col min="13" max="29" width="27.5703125" customWidth="1"/>
  </cols>
  <sheetData>
    <row r="1" spans="1:26" x14ac:dyDescent="0.2">
      <c r="A1" s="296" t="s">
        <v>522</v>
      </c>
      <c r="E1" s="286"/>
      <c r="F1" s="321" t="s">
        <v>161</v>
      </c>
    </row>
    <row r="2" spans="1:26" x14ac:dyDescent="0.2">
      <c r="A2" s="297" t="s">
        <v>523</v>
      </c>
      <c r="B2" s="282" t="s">
        <v>187</v>
      </c>
      <c r="C2" s="282" t="s">
        <v>188</v>
      </c>
      <c r="D2" s="282" t="s">
        <v>189</v>
      </c>
      <c r="E2">
        <f ca="1">IF(C31&gt;1,C31-1,MONTH(TODAY()))</f>
        <v>4</v>
      </c>
      <c r="F2" t="s">
        <v>133</v>
      </c>
    </row>
    <row r="3" spans="1:26" x14ac:dyDescent="0.2">
      <c r="A3" s="298" t="s">
        <v>666</v>
      </c>
      <c r="C3" s="274">
        <v>0</v>
      </c>
      <c r="E3">
        <f>IF(ISNUMBER(D32),D32,1975)</f>
        <v>1975</v>
      </c>
      <c r="F3" t="s">
        <v>135</v>
      </c>
      <c r="R3" s="1"/>
      <c r="S3" s="1"/>
      <c r="T3" s="1"/>
      <c r="U3" s="1"/>
      <c r="V3" s="1"/>
      <c r="W3" s="1"/>
      <c r="X3" s="1"/>
      <c r="Y3" s="1"/>
      <c r="Z3" s="1"/>
    </row>
    <row r="4" spans="1:26" x14ac:dyDescent="0.2">
      <c r="E4">
        <f ca="1">IF(C33&gt;1,C33-1,MONTH(TODAY()))</f>
        <v>4</v>
      </c>
      <c r="F4" t="s">
        <v>134</v>
      </c>
      <c r="R4" s="1"/>
      <c r="S4" s="1"/>
      <c r="T4" s="1"/>
      <c r="U4" s="1"/>
      <c r="V4" s="1"/>
      <c r="W4" s="1"/>
      <c r="X4" s="1"/>
      <c r="Y4" s="1"/>
      <c r="Z4" s="1"/>
    </row>
    <row r="5" spans="1:26" x14ac:dyDescent="0.2">
      <c r="A5" s="298" t="s">
        <v>524</v>
      </c>
      <c r="B5" t="s">
        <v>493</v>
      </c>
      <c r="C5">
        <v>0</v>
      </c>
      <c r="D5">
        <f>C5</f>
        <v>0</v>
      </c>
      <c r="E5">
        <f ca="1">IF(C34&gt;1,VLOOKUP(C34,B75:C80,2),YEAR(TODAY()))</f>
        <v>2014</v>
      </c>
      <c r="F5" t="s">
        <v>136</v>
      </c>
      <c r="R5" s="1"/>
      <c r="S5" s="1"/>
      <c r="T5" s="1"/>
      <c r="U5" s="1"/>
      <c r="V5" s="1"/>
      <c r="W5" s="1"/>
      <c r="X5" s="1"/>
      <c r="Y5" s="1"/>
      <c r="Z5" s="1"/>
    </row>
    <row r="6" spans="1:26" x14ac:dyDescent="0.2">
      <c r="B6" t="s">
        <v>494</v>
      </c>
      <c r="E6" s="166">
        <f ca="1">IF(ISERR(DATE(E3,E2,15)),TODAY(),DATE(E3,E2,15))</f>
        <v>27499</v>
      </c>
      <c r="F6" t="s">
        <v>139</v>
      </c>
      <c r="R6" s="1"/>
      <c r="S6" s="1"/>
      <c r="T6" s="1"/>
      <c r="U6" s="1"/>
      <c r="V6" s="1"/>
      <c r="W6" s="1"/>
      <c r="X6" s="1"/>
      <c r="Y6" s="1"/>
      <c r="Z6" s="1"/>
    </row>
    <row r="7" spans="1:26" x14ac:dyDescent="0.2">
      <c r="B7" t="s">
        <v>183</v>
      </c>
      <c r="E7" s="166">
        <f ca="1">IF(ISERR(DATE(E5,E4,15)),TODAY(),DATE(E5,E4,15))</f>
        <v>41744</v>
      </c>
      <c r="F7" t="s">
        <v>645</v>
      </c>
      <c r="G7" s="320"/>
      <c r="R7" s="1"/>
      <c r="S7" s="1"/>
      <c r="T7" s="1"/>
      <c r="U7" s="1"/>
      <c r="V7" s="1"/>
      <c r="W7" s="1"/>
      <c r="X7" s="1"/>
      <c r="Y7" s="1"/>
      <c r="Z7" s="1"/>
    </row>
    <row r="8" spans="1:26" x14ac:dyDescent="0.2">
      <c r="B8" t="s">
        <v>182</v>
      </c>
      <c r="G8" s="320"/>
      <c r="R8" s="1"/>
      <c r="S8" s="1"/>
      <c r="T8" s="1"/>
      <c r="U8" s="1"/>
      <c r="V8" s="1"/>
      <c r="W8" s="1"/>
      <c r="X8" s="1"/>
      <c r="Y8" s="1"/>
      <c r="Z8" s="1"/>
    </row>
    <row r="9" spans="1:26" ht="11.25" customHeight="1" x14ac:dyDescent="0.2">
      <c r="A9" s="298" t="s">
        <v>525</v>
      </c>
      <c r="B9" t="s">
        <v>400</v>
      </c>
      <c r="C9">
        <v>0</v>
      </c>
      <c r="F9" s="324" t="s">
        <v>631</v>
      </c>
      <c r="G9" s="320"/>
      <c r="R9" s="1"/>
      <c r="S9" s="1"/>
      <c r="T9" s="1"/>
      <c r="U9" s="1"/>
      <c r="V9" s="1"/>
      <c r="W9" s="1"/>
      <c r="X9" s="1"/>
      <c r="Y9" s="1"/>
      <c r="Z9" s="1"/>
    </row>
    <row r="10" spans="1:26" x14ac:dyDescent="0.2">
      <c r="B10" t="s">
        <v>519</v>
      </c>
      <c r="E10" s="294">
        <f ca="1">(YEAR(E7)-YEAR(E6))*12+MONTH(E7)-MONTH(E6)</f>
        <v>468</v>
      </c>
      <c r="F10" t="s">
        <v>35</v>
      </c>
      <c r="G10" s="320"/>
      <c r="R10" s="1"/>
      <c r="S10" s="1"/>
      <c r="T10" s="1"/>
      <c r="U10" s="1"/>
      <c r="V10" s="1"/>
      <c r="W10" s="1"/>
      <c r="X10" s="1"/>
      <c r="Y10" s="1"/>
      <c r="Z10" s="1"/>
    </row>
    <row r="11" spans="1:26" x14ac:dyDescent="0.2">
      <c r="B11" t="s">
        <v>505</v>
      </c>
      <c r="E11">
        <f ca="1">INT(E10/12)</f>
        <v>39</v>
      </c>
      <c r="F11" t="s">
        <v>36</v>
      </c>
      <c r="G11" s="320"/>
      <c r="R11" s="1"/>
      <c r="S11" s="1"/>
      <c r="T11" s="1"/>
      <c r="U11" s="1"/>
      <c r="V11" s="1"/>
      <c r="W11" s="1"/>
      <c r="X11" s="1"/>
      <c r="Y11" s="1"/>
      <c r="Z11" s="1"/>
    </row>
    <row r="12" spans="1:26" x14ac:dyDescent="0.2">
      <c r="B12" t="s">
        <v>498</v>
      </c>
      <c r="E12" s="294">
        <f ca="1">(YEAR(TODAY())-YEAR(E6))*12+MONTH(TODAY())-MONTH(E6)</f>
        <v>468</v>
      </c>
      <c r="F12" t="s">
        <v>160</v>
      </c>
      <c r="G12" s="320"/>
      <c r="R12" s="1"/>
      <c r="S12" s="1"/>
      <c r="T12" s="1"/>
      <c r="U12" s="1"/>
      <c r="V12" s="1"/>
      <c r="W12" s="1"/>
      <c r="X12" s="1"/>
      <c r="Y12" s="1"/>
      <c r="Z12" s="1"/>
    </row>
    <row r="13" spans="1:26" x14ac:dyDescent="0.2">
      <c r="B13" t="s">
        <v>507</v>
      </c>
      <c r="E13" s="294">
        <f ca="1">(YEAR(TODAY())-YEAR(E7))*12+MONTH(TODAY())-MONTH(E7)</f>
        <v>0</v>
      </c>
      <c r="F13" t="s">
        <v>540</v>
      </c>
      <c r="G13" s="320"/>
      <c r="R13" s="1"/>
      <c r="S13" s="1"/>
      <c r="T13" s="1"/>
      <c r="U13" s="1"/>
      <c r="V13" s="1"/>
      <c r="W13" s="1"/>
      <c r="X13" s="1"/>
      <c r="Y13" s="1"/>
      <c r="Z13" s="1"/>
    </row>
    <row r="14" spans="1:26" x14ac:dyDescent="0.2">
      <c r="B14" t="s">
        <v>495</v>
      </c>
      <c r="T14" s="1"/>
      <c r="U14" s="1"/>
      <c r="V14" s="1"/>
      <c r="W14" s="1"/>
      <c r="X14" s="1"/>
      <c r="Y14" s="1"/>
      <c r="Z14" s="1"/>
    </row>
    <row r="15" spans="1:26" x14ac:dyDescent="0.2">
      <c r="B15" t="s">
        <v>506</v>
      </c>
      <c r="F15" s="324" t="s">
        <v>535</v>
      </c>
      <c r="G15" s="320"/>
      <c r="R15" s="1"/>
      <c r="S15" s="1"/>
      <c r="T15" s="1"/>
      <c r="U15" s="1"/>
      <c r="V15" s="1"/>
      <c r="W15" s="1"/>
      <c r="X15" s="1"/>
      <c r="Y15" s="1"/>
      <c r="Z15" s="1"/>
    </row>
    <row r="16" spans="1:26" x14ac:dyDescent="0.2">
      <c r="A16" s="299"/>
      <c r="B16" t="s">
        <v>503</v>
      </c>
      <c r="E16">
        <f ca="1">IF(AND(Startup=1,E12&gt;0),IF(E13&gt;0,2,1),0)</f>
        <v>0</v>
      </c>
      <c r="F16" t="s">
        <v>633</v>
      </c>
      <c r="R16" s="1"/>
      <c r="S16" s="1"/>
      <c r="T16" s="1"/>
      <c r="U16" s="1"/>
      <c r="V16" s="1"/>
      <c r="W16" s="1"/>
      <c r="X16" s="1"/>
      <c r="Y16" s="1"/>
      <c r="Z16" s="1"/>
    </row>
    <row r="17" spans="1:26" x14ac:dyDescent="0.2">
      <c r="B17" t="s">
        <v>518</v>
      </c>
      <c r="E17">
        <f ca="1">IF(C3=2,1,IF(E12&gt;11,1,0))</f>
        <v>1</v>
      </c>
      <c r="F17" s="283" t="s">
        <v>632</v>
      </c>
      <c r="R17" s="1"/>
      <c r="S17" s="1"/>
      <c r="T17" s="1"/>
      <c r="U17" s="1"/>
      <c r="V17" s="1"/>
      <c r="W17" s="1"/>
      <c r="X17" s="1"/>
      <c r="Y17" s="1"/>
      <c r="Z17" s="1"/>
    </row>
    <row r="18" spans="1:26" x14ac:dyDescent="0.2">
      <c r="B18" t="s">
        <v>502</v>
      </c>
      <c r="E18">
        <f ca="1">IF(INT(E12/12)&gt;3,3,INT(E12/12))</f>
        <v>3</v>
      </c>
      <c r="F18" t="s">
        <v>37</v>
      </c>
      <c r="R18" s="1"/>
      <c r="S18" s="1"/>
      <c r="T18" s="1"/>
      <c r="U18" s="1"/>
      <c r="V18" s="1"/>
      <c r="W18" s="1"/>
      <c r="X18" s="1"/>
      <c r="Y18" s="1"/>
      <c r="Z18" s="1"/>
    </row>
    <row r="19" spans="1:26" x14ac:dyDescent="0.2">
      <c r="B19" t="s">
        <v>516</v>
      </c>
      <c r="E19">
        <f>IF(C36&gt;1,1,0)</f>
        <v>0</v>
      </c>
      <c r="F19" t="s">
        <v>38</v>
      </c>
      <c r="S19" s="1"/>
      <c r="T19" s="1"/>
      <c r="U19" s="1"/>
      <c r="V19" s="1"/>
      <c r="W19" s="1"/>
      <c r="X19" s="1"/>
      <c r="Y19" s="1"/>
      <c r="Z19" s="1"/>
    </row>
    <row r="20" spans="1:26" x14ac:dyDescent="0.2">
      <c r="B20" t="s">
        <v>496</v>
      </c>
      <c r="E20">
        <f ca="1">IF(IsExisting=0,E16,E18*10+E19)</f>
        <v>30</v>
      </c>
      <c r="F20" t="s">
        <v>140</v>
      </c>
      <c r="P20" s="206"/>
      <c r="Q20" s="206"/>
      <c r="R20" s="206"/>
      <c r="S20" s="1"/>
      <c r="T20" s="1"/>
      <c r="U20" s="1"/>
      <c r="V20" s="1"/>
      <c r="W20" s="1"/>
      <c r="X20" s="1"/>
      <c r="Y20" s="1"/>
      <c r="Z20" s="1"/>
    </row>
    <row r="21" spans="1:26" x14ac:dyDescent="0.2">
      <c r="B21" t="s">
        <v>497</v>
      </c>
      <c r="E21" s="294"/>
      <c r="F21" s="294"/>
      <c r="P21" s="206"/>
      <c r="Q21" s="206"/>
      <c r="R21" s="206"/>
      <c r="S21" s="1"/>
      <c r="T21" s="1"/>
      <c r="U21" s="1"/>
      <c r="V21" s="1"/>
      <c r="W21" s="1"/>
      <c r="X21" s="1"/>
      <c r="Y21" s="1"/>
      <c r="Z21" s="1"/>
    </row>
    <row r="22" spans="1:26" ht="14.25" x14ac:dyDescent="0.3">
      <c r="B22" t="s">
        <v>508</v>
      </c>
      <c r="F22" s="438" t="s">
        <v>536</v>
      </c>
      <c r="T22" s="1"/>
      <c r="U22" s="1"/>
      <c r="V22" s="1"/>
      <c r="W22" s="1"/>
      <c r="X22" s="1"/>
      <c r="Y22" s="1"/>
      <c r="Z22" s="1"/>
    </row>
    <row r="23" spans="1:26" x14ac:dyDescent="0.2">
      <c r="B23" t="s">
        <v>504</v>
      </c>
      <c r="F23" s="287" t="s">
        <v>151</v>
      </c>
      <c r="G23" s="439">
        <f ca="1">VLOOKUP(E20,$G25:$S34,2,FALSE)</f>
        <v>41014</v>
      </c>
      <c r="H23" s="439">
        <f ca="1">VLOOKUP(E20,$G25:$S34,3,FALSE)</f>
        <v>41379</v>
      </c>
      <c r="I23" s="439">
        <f ca="1">VLOOKUP(E20,$G25:$S34,4,FALSE)</f>
        <v>41744</v>
      </c>
      <c r="J23" s="439">
        <f ca="1">VLOOKUP(E20,$G25:$S34,5,FALSE)</f>
        <v>0</v>
      </c>
      <c r="K23" s="439">
        <f ca="1">VLOOKUP(E20,$G25:$S34,6,FALSE)</f>
        <v>42109</v>
      </c>
      <c r="L23" s="439">
        <f ca="1">VLOOKUP(E20,$G25:$S34,7,FALSE)</f>
        <v>42474</v>
      </c>
      <c r="M23" s="439">
        <f ca="1">VLOOKUP(E20,$G25:$S34,8,FALSE)</f>
        <v>42839</v>
      </c>
      <c r="N23" s="439"/>
      <c r="O23" s="288"/>
      <c r="P23" s="288"/>
      <c r="Q23" s="288"/>
      <c r="R23" s="288"/>
      <c r="S23" s="289"/>
      <c r="T23" s="1"/>
      <c r="U23" s="1"/>
      <c r="V23" s="1"/>
      <c r="W23" s="1"/>
      <c r="X23" s="1"/>
      <c r="Y23" s="1"/>
      <c r="Z23" s="1"/>
    </row>
    <row r="24" spans="1:26" x14ac:dyDescent="0.2">
      <c r="B24" t="s">
        <v>509</v>
      </c>
      <c r="F24" s="440" t="s">
        <v>152</v>
      </c>
      <c r="G24" s="441" t="str">
        <f ca="1">VLOOKUP(E20,$G25:$S34,9,FALSE)</f>
        <v>HISTORICAL</v>
      </c>
      <c r="H24" s="441">
        <f ca="1">VLOOKUP(E20,$G25:$S34,10,FALSE)</f>
        <v>0</v>
      </c>
      <c r="I24" s="441">
        <f ca="1">VLOOKUP(E20,$G25:$S34,11,FALSE)</f>
        <v>0</v>
      </c>
      <c r="J24" s="441">
        <f ca="1">VLOOKUP(E20,$G25:$S34,12,FALSE)</f>
        <v>0</v>
      </c>
      <c r="K24" s="441" t="str">
        <f ca="1">VLOOKUP(E20,$G25:$S34,13,FALSE)</f>
        <v>PROJECTED</v>
      </c>
      <c r="L24" s="441"/>
      <c r="M24" s="441"/>
      <c r="N24" s="1"/>
      <c r="O24" s="1"/>
      <c r="P24" s="1"/>
      <c r="Q24" s="1"/>
      <c r="R24" s="1"/>
      <c r="S24" s="291"/>
      <c r="T24" s="1"/>
      <c r="U24" s="1"/>
      <c r="V24" s="1"/>
      <c r="W24" s="1"/>
      <c r="X24" s="1"/>
      <c r="Y24" s="1"/>
      <c r="Z24" s="1"/>
    </row>
    <row r="25" spans="1:26" x14ac:dyDescent="0.2">
      <c r="A25" s="299"/>
      <c r="B25" t="s">
        <v>515</v>
      </c>
      <c r="F25" s="440" t="s">
        <v>50</v>
      </c>
      <c r="G25" s="1">
        <v>3</v>
      </c>
      <c r="H25" s="207">
        <f ca="1">E7+365</f>
        <v>42109</v>
      </c>
      <c r="I25" s="207">
        <f ca="1">H25+365</f>
        <v>42474</v>
      </c>
      <c r="J25" s="207">
        <f ca="1">I25+365</f>
        <v>42839</v>
      </c>
      <c r="K25" s="207"/>
      <c r="L25" s="207"/>
      <c r="M25" s="207"/>
      <c r="N25" s="207"/>
      <c r="O25" s="1" t="s">
        <v>334</v>
      </c>
      <c r="P25" s="1"/>
      <c r="Q25" s="1"/>
      <c r="R25" s="1"/>
      <c r="S25" s="291"/>
      <c r="T25" s="1"/>
      <c r="U25" s="1"/>
      <c r="V25" s="1"/>
      <c r="W25" s="1"/>
      <c r="X25" s="1"/>
      <c r="Y25" s="1"/>
      <c r="Z25" s="1"/>
    </row>
    <row r="26" spans="1:26" x14ac:dyDescent="0.2">
      <c r="A26" s="299"/>
      <c r="B26" t="s">
        <v>500</v>
      </c>
      <c r="F26" s="290" t="s">
        <v>141</v>
      </c>
      <c r="G26" s="1">
        <v>0</v>
      </c>
      <c r="H26" s="207">
        <f ca="1">E7</f>
        <v>41744</v>
      </c>
      <c r="I26" s="207">
        <f ca="1">H26+365</f>
        <v>42109</v>
      </c>
      <c r="J26" s="207">
        <f ca="1">I26+365</f>
        <v>42474</v>
      </c>
      <c r="K26" s="207"/>
      <c r="L26" s="207"/>
      <c r="M26" s="207"/>
      <c r="N26" s="207"/>
      <c r="O26" s="1" t="s">
        <v>334</v>
      </c>
      <c r="P26" s="1"/>
      <c r="Q26" s="1"/>
      <c r="R26" s="1"/>
      <c r="S26" s="291"/>
      <c r="T26" s="1"/>
      <c r="U26" s="1"/>
      <c r="V26" s="1"/>
      <c r="W26" s="1"/>
      <c r="X26" s="1"/>
      <c r="Y26" s="1"/>
      <c r="Z26" s="1"/>
    </row>
    <row r="27" spans="1:26" x14ac:dyDescent="0.2">
      <c r="B27" t="s">
        <v>501</v>
      </c>
      <c r="F27" s="440" t="s">
        <v>541</v>
      </c>
      <c r="G27" s="442">
        <v>1</v>
      </c>
      <c r="H27" s="295" t="str">
        <f ca="1">E12&amp;" month"&amp;IF(E12&gt;1,"s","")</f>
        <v>468 months</v>
      </c>
      <c r="I27" s="1"/>
      <c r="J27" s="207"/>
      <c r="K27" s="207">
        <f ca="1">E7</f>
        <v>41744</v>
      </c>
      <c r="L27" s="207">
        <f ca="1">K27+365</f>
        <v>42109</v>
      </c>
      <c r="M27" s="207">
        <f ca="1">L27+365</f>
        <v>42474</v>
      </c>
      <c r="N27" s="207"/>
      <c r="O27" s="1" t="s">
        <v>335</v>
      </c>
      <c r="P27" s="1"/>
      <c r="Q27" s="1"/>
      <c r="R27" s="1" t="s">
        <v>334</v>
      </c>
      <c r="S27" s="291"/>
      <c r="X27" s="1"/>
      <c r="Y27" s="1"/>
      <c r="Z27" s="1"/>
    </row>
    <row r="28" spans="1:26" x14ac:dyDescent="0.2">
      <c r="B28" t="s">
        <v>402</v>
      </c>
      <c r="F28" s="447" t="s">
        <v>542</v>
      </c>
      <c r="G28" s="448">
        <v>2</v>
      </c>
      <c r="H28" s="298" t="str">
        <f ca="1">"("&amp;E13&amp;" month"&amp;IF(E12&gt;1,"s","")&amp;")"</f>
        <v>(0 months)</v>
      </c>
      <c r="I28" s="207"/>
      <c r="J28" s="207">
        <f ca="1">E7+365</f>
        <v>42109</v>
      </c>
      <c r="K28" s="207">
        <f ca="1">J28+365</f>
        <v>42474</v>
      </c>
      <c r="L28" s="207">
        <f ca="1">K28+365</f>
        <v>42839</v>
      </c>
      <c r="M28" s="207"/>
      <c r="N28" s="207"/>
      <c r="O28" s="1" t="s">
        <v>335</v>
      </c>
      <c r="P28" s="1"/>
      <c r="Q28" s="1" t="s">
        <v>334</v>
      </c>
      <c r="R28" s="1"/>
      <c r="S28" s="291"/>
      <c r="X28" s="1"/>
      <c r="Y28" s="1"/>
      <c r="Z28" s="1"/>
    </row>
    <row r="29" spans="1:26" x14ac:dyDescent="0.2">
      <c r="B29" t="s">
        <v>517</v>
      </c>
      <c r="F29" s="290" t="s">
        <v>142</v>
      </c>
      <c r="G29" s="1">
        <v>10</v>
      </c>
      <c r="H29" s="207">
        <f ca="1">E7</f>
        <v>41744</v>
      </c>
      <c r="I29" s="207"/>
      <c r="J29" s="207">
        <f ca="1">E7+365</f>
        <v>42109</v>
      </c>
      <c r="K29" s="207">
        <f ca="1">J29+365</f>
        <v>42474</v>
      </c>
      <c r="L29" s="207">
        <f ca="1">K29+365</f>
        <v>42839</v>
      </c>
      <c r="M29" s="207"/>
      <c r="N29" s="207"/>
      <c r="O29" s="1" t="s">
        <v>335</v>
      </c>
      <c r="P29" s="1"/>
      <c r="Q29" s="1" t="s">
        <v>334</v>
      </c>
      <c r="R29" s="1"/>
      <c r="S29" s="291"/>
      <c r="X29" s="1"/>
      <c r="Y29" s="1"/>
      <c r="Z29" s="1"/>
    </row>
    <row r="30" spans="1:26" x14ac:dyDescent="0.2">
      <c r="B30" t="s">
        <v>499</v>
      </c>
      <c r="E30" t="s">
        <v>327</v>
      </c>
      <c r="F30" s="290" t="s">
        <v>146</v>
      </c>
      <c r="G30" s="1">
        <v>11</v>
      </c>
      <c r="H30" s="207">
        <f ca="1">E7</f>
        <v>41744</v>
      </c>
      <c r="I30" s="292" t="s">
        <v>195</v>
      </c>
      <c r="J30" s="207"/>
      <c r="K30" s="207">
        <f ca="1">E7+365</f>
        <v>42109</v>
      </c>
      <c r="L30" s="207">
        <f t="shared" ref="L30:M32" ca="1" si="0">K30+365</f>
        <v>42474</v>
      </c>
      <c r="M30" s="207">
        <f t="shared" ca="1" si="0"/>
        <v>42839</v>
      </c>
      <c r="N30" s="207"/>
      <c r="O30" s="1" t="s">
        <v>335</v>
      </c>
      <c r="P30" s="1"/>
      <c r="Q30" s="1"/>
      <c r="R30" s="1" t="s">
        <v>334</v>
      </c>
      <c r="S30" s="291"/>
      <c r="X30" s="1"/>
      <c r="Y30" s="1"/>
      <c r="Z30" s="1"/>
    </row>
    <row r="31" spans="1:26" x14ac:dyDescent="0.2">
      <c r="A31" s="298" t="s">
        <v>521</v>
      </c>
      <c r="B31" t="s">
        <v>440</v>
      </c>
      <c r="C31">
        <f ca="1">IF(Startup=1,MONTH(TODAY())+1,1)</f>
        <v>1</v>
      </c>
      <c r="D31" s="449">
        <f ca="1">CHOOSE(C31,TODAY(),1,2,3,4,5,6,7,8,9,10,11,12,TODAY())</f>
        <v>41736</v>
      </c>
      <c r="F31" s="290" t="s">
        <v>147</v>
      </c>
      <c r="G31" s="1">
        <v>20</v>
      </c>
      <c r="H31" s="207">
        <f ca="1">I31-365</f>
        <v>41379</v>
      </c>
      <c r="I31" s="207">
        <f ca="1">E7</f>
        <v>41744</v>
      </c>
      <c r="J31" s="207"/>
      <c r="K31" s="207">
        <f ca="1">E7+365</f>
        <v>42109</v>
      </c>
      <c r="L31" s="207">
        <f t="shared" ca="1" si="0"/>
        <v>42474</v>
      </c>
      <c r="M31" s="207">
        <f t="shared" ca="1" si="0"/>
        <v>42839</v>
      </c>
      <c r="N31" s="207"/>
      <c r="O31" s="1" t="s">
        <v>335</v>
      </c>
      <c r="P31" s="1"/>
      <c r="Q31" s="1"/>
      <c r="R31" s="1" t="s">
        <v>334</v>
      </c>
      <c r="S31" s="291"/>
      <c r="X31" s="1"/>
      <c r="Y31" s="1"/>
      <c r="Z31" s="1"/>
    </row>
    <row r="32" spans="1:26" x14ac:dyDescent="0.2">
      <c r="A32" s="298" t="s">
        <v>190</v>
      </c>
      <c r="B32" t="s">
        <v>350</v>
      </c>
      <c r="C32">
        <f>IF($D$3=1,3,1)</f>
        <v>1</v>
      </c>
      <c r="D32" s="449" t="str">
        <f>VLOOKUP(C32,B45:C74,2)</f>
        <v>Year</v>
      </c>
      <c r="F32" s="290" t="s">
        <v>148</v>
      </c>
      <c r="G32" s="1">
        <v>21</v>
      </c>
      <c r="H32" s="207">
        <f ca="1">I32-365</f>
        <v>41379</v>
      </c>
      <c r="I32" s="207">
        <f ca="1">E7</f>
        <v>41744</v>
      </c>
      <c r="J32" s="292" t="s">
        <v>195</v>
      </c>
      <c r="K32" s="207">
        <f ca="1">E7+365</f>
        <v>42109</v>
      </c>
      <c r="L32" s="207">
        <f t="shared" ca="1" si="0"/>
        <v>42474</v>
      </c>
      <c r="M32" s="207">
        <f t="shared" ca="1" si="0"/>
        <v>42839</v>
      </c>
      <c r="N32" s="207"/>
      <c r="O32" s="1" t="s">
        <v>335</v>
      </c>
      <c r="P32" s="1"/>
      <c r="Q32" s="1"/>
      <c r="R32" s="1" t="s">
        <v>334</v>
      </c>
      <c r="S32" s="291"/>
      <c r="X32" s="1"/>
      <c r="Y32" s="1"/>
      <c r="Z32" s="1"/>
    </row>
    <row r="33" spans="1:26" x14ac:dyDescent="0.2">
      <c r="A33" s="298" t="s">
        <v>191</v>
      </c>
      <c r="B33" t="s">
        <v>526</v>
      </c>
      <c r="C33">
        <f>IF($C$3=1,CHOOSE($C$31,1,13,2,3,4,5,6,7,8,9,10,11,12,),1)</f>
        <v>1</v>
      </c>
      <c r="D33" s="449">
        <f ca="1">CHOOSE(C33,TODAY(),1,2,3,4,5,6,7,8,9,10,11,12,TODAY())</f>
        <v>41736</v>
      </c>
      <c r="F33" s="290" t="s">
        <v>149</v>
      </c>
      <c r="G33" s="1">
        <v>30</v>
      </c>
      <c r="H33" s="207">
        <f ca="1">I33-365</f>
        <v>41014</v>
      </c>
      <c r="I33" s="207">
        <f ca="1">J33-365</f>
        <v>41379</v>
      </c>
      <c r="J33" s="207">
        <f ca="1">E7</f>
        <v>41744</v>
      </c>
      <c r="K33" s="207"/>
      <c r="L33" s="207">
        <f ca="1">E7+365</f>
        <v>42109</v>
      </c>
      <c r="M33" s="207">
        <f ca="1">L33+365</f>
        <v>42474</v>
      </c>
      <c r="N33" s="207">
        <f ca="1">M33+365</f>
        <v>42839</v>
      </c>
      <c r="O33" s="1" t="s">
        <v>335</v>
      </c>
      <c r="P33" s="1"/>
      <c r="Q33" s="1"/>
      <c r="R33" s="1"/>
      <c r="S33" s="291" t="s">
        <v>334</v>
      </c>
      <c r="X33" s="1"/>
      <c r="Y33" s="1"/>
      <c r="Z33" s="1"/>
    </row>
    <row r="34" spans="1:26" x14ac:dyDescent="0.2">
      <c r="B34" t="s">
        <v>527</v>
      </c>
      <c r="C34">
        <f>IF(AND($C$3=1,E$33&gt;1),IF($C$31&gt;2,$C$32+2,$C$32+1),1)</f>
        <v>1</v>
      </c>
      <c r="D34" s="449"/>
      <c r="F34" s="443" t="s">
        <v>150</v>
      </c>
      <c r="G34" s="9">
        <v>31</v>
      </c>
      <c r="H34" s="444">
        <f ca="1">I34-365</f>
        <v>41014</v>
      </c>
      <c r="I34" s="444">
        <f ca="1">J34-365</f>
        <v>41379</v>
      </c>
      <c r="J34" s="444">
        <f ca="1">E7</f>
        <v>41744</v>
      </c>
      <c r="K34" s="445" t="s">
        <v>195</v>
      </c>
      <c r="L34" s="444">
        <f ca="1">E7+365</f>
        <v>42109</v>
      </c>
      <c r="M34" s="444">
        <f ca="1">L34+365</f>
        <v>42474</v>
      </c>
      <c r="N34" s="444">
        <f ca="1">M34+365</f>
        <v>42839</v>
      </c>
      <c r="O34" s="9" t="s">
        <v>335</v>
      </c>
      <c r="P34" s="9"/>
      <c r="Q34" s="9"/>
      <c r="R34" s="9"/>
      <c r="S34" s="446" t="s">
        <v>334</v>
      </c>
      <c r="X34" s="1"/>
      <c r="Y34" s="1"/>
      <c r="Z34" s="1"/>
    </row>
    <row r="35" spans="1:26" x14ac:dyDescent="0.2">
      <c r="B35" t="s">
        <v>528</v>
      </c>
      <c r="C35">
        <f>IF($C$3=1,14,1)</f>
        <v>1</v>
      </c>
      <c r="D35">
        <f>'Financial Plan'!D18</f>
        <v>0</v>
      </c>
      <c r="E35">
        <f ca="1">IF(SUM('Financial Plan'!D152:J152)&lt;&gt;0,1,0)</f>
        <v>0</v>
      </c>
      <c r="F35" t="s">
        <v>143</v>
      </c>
      <c r="X35" s="1"/>
      <c r="Y35" s="1"/>
      <c r="Z35" s="1"/>
    </row>
    <row r="36" spans="1:26" x14ac:dyDescent="0.2">
      <c r="A36" s="299"/>
      <c r="B36" t="s">
        <v>382</v>
      </c>
      <c r="C36">
        <v>1</v>
      </c>
      <c r="D36">
        <f>'Financial Plan'!E18</f>
        <v>0</v>
      </c>
      <c r="E36" t="s">
        <v>537</v>
      </c>
      <c r="F36" t="s">
        <v>144</v>
      </c>
      <c r="X36" s="1"/>
      <c r="Y36" s="1"/>
      <c r="Z36" s="1"/>
    </row>
    <row r="37" spans="1:26" x14ac:dyDescent="0.2">
      <c r="A37" s="299"/>
      <c r="B37" t="s">
        <v>529</v>
      </c>
      <c r="X37" s="1"/>
      <c r="Y37" s="1"/>
      <c r="Z37" s="1"/>
    </row>
    <row r="38" spans="1:26" x14ac:dyDescent="0.2">
      <c r="A38" s="299"/>
      <c r="B38" t="s">
        <v>530</v>
      </c>
      <c r="C38" t="s">
        <v>287</v>
      </c>
      <c r="D38" s="294">
        <f ca="1">YEAR(TODAY())-YEAR(E6)</f>
        <v>39</v>
      </c>
      <c r="E38" s="324" t="s">
        <v>538</v>
      </c>
      <c r="X38" s="1"/>
      <c r="Y38" s="1"/>
      <c r="Z38" s="1"/>
    </row>
    <row r="39" spans="1:26" x14ac:dyDescent="0.2">
      <c r="B39" t="s">
        <v>531</v>
      </c>
      <c r="C39" t="s">
        <v>288</v>
      </c>
      <c r="D39" s="294">
        <f ca="1">MONTH(TODAY())-MONTH(E7)</f>
        <v>0</v>
      </c>
      <c r="E39">
        <f ca="1">IF(Startup=1,MONTH(TODAY())+1,1)</f>
        <v>1</v>
      </c>
    </row>
    <row r="40" spans="1:26" x14ac:dyDescent="0.2">
      <c r="B40" t="s">
        <v>532</v>
      </c>
      <c r="E40">
        <f>IF($D$3=1,3,1)</f>
        <v>1</v>
      </c>
    </row>
    <row r="41" spans="1:26" x14ac:dyDescent="0.2">
      <c r="B41" t="s">
        <v>543</v>
      </c>
      <c r="E41">
        <f>IF($C$3=1,CHOOSE($C$31,1,13,2,3,4,5,6,7,8,9,10,11,12,),1)</f>
        <v>1</v>
      </c>
    </row>
    <row r="42" spans="1:26" x14ac:dyDescent="0.2">
      <c r="B42" t="s">
        <v>544</v>
      </c>
      <c r="E42">
        <f>IF(AND($C$3=1,G$33&gt;1),IF($C$31&gt;2,$C$32+2,$C$32+1),1)</f>
        <v>1</v>
      </c>
    </row>
    <row r="43" spans="1:26" x14ac:dyDescent="0.2">
      <c r="A43" s="167"/>
      <c r="B43" t="s">
        <v>545</v>
      </c>
      <c r="E43">
        <f>IF($C$3=1,14,1)</f>
        <v>1</v>
      </c>
    </row>
    <row r="44" spans="1:26" x14ac:dyDescent="0.2">
      <c r="B44" t="s">
        <v>336</v>
      </c>
      <c r="E44">
        <v>1</v>
      </c>
    </row>
    <row r="45" spans="1:26" x14ac:dyDescent="0.2">
      <c r="A45" s="167" t="s">
        <v>137</v>
      </c>
      <c r="B45">
        <v>1</v>
      </c>
      <c r="C45" t="s">
        <v>441</v>
      </c>
    </row>
    <row r="46" spans="1:26" x14ac:dyDescent="0.2">
      <c r="B46">
        <v>2</v>
      </c>
      <c r="C46" s="283">
        <f ca="1">YEAR(TODAY())-1</f>
        <v>2013</v>
      </c>
      <c r="D46" t="s">
        <v>213</v>
      </c>
      <c r="E46" t="s">
        <v>86</v>
      </c>
    </row>
    <row r="47" spans="1:26" x14ac:dyDescent="0.2">
      <c r="B47">
        <v>3</v>
      </c>
      <c r="C47" s="283">
        <f ca="1">IF(C3=2,C46-1,C46+1)</f>
        <v>2014</v>
      </c>
    </row>
    <row r="48" spans="1:26" x14ac:dyDescent="0.2">
      <c r="B48">
        <v>4</v>
      </c>
      <c r="C48" s="283">
        <f ca="1">IF(C3=2,C47-1,C47+1)</f>
        <v>2015</v>
      </c>
    </row>
    <row r="49" spans="2:3" x14ac:dyDescent="0.2">
      <c r="B49">
        <v>5</v>
      </c>
      <c r="C49" s="283">
        <f ca="1">IF(C3=2,C48-1,C48+1)</f>
        <v>2016</v>
      </c>
    </row>
    <row r="50" spans="2:3" x14ac:dyDescent="0.2">
      <c r="B50">
        <v>6</v>
      </c>
      <c r="C50" s="283" t="str">
        <f>IF(C3=2,C49-1,"")</f>
        <v/>
      </c>
    </row>
    <row r="51" spans="2:3" x14ac:dyDescent="0.2">
      <c r="B51">
        <v>7</v>
      </c>
      <c r="C51" s="283" t="str">
        <f>IF(C3=2,C50-1,"")</f>
        <v/>
      </c>
    </row>
    <row r="52" spans="2:3" x14ac:dyDescent="0.2">
      <c r="B52">
        <v>8</v>
      </c>
      <c r="C52" s="283" t="str">
        <f>IF(C3=2,C51-1,"")</f>
        <v/>
      </c>
    </row>
    <row r="53" spans="2:3" x14ac:dyDescent="0.2">
      <c r="B53">
        <v>9</v>
      </c>
      <c r="C53" s="283" t="str">
        <f>IF(C3=2,C52-1,"")</f>
        <v/>
      </c>
    </row>
    <row r="54" spans="2:3" x14ac:dyDescent="0.2">
      <c r="B54">
        <v>10</v>
      </c>
      <c r="C54" s="283" t="str">
        <f>IF(C3=2,C53-1,"")</f>
        <v/>
      </c>
    </row>
    <row r="55" spans="2:3" x14ac:dyDescent="0.2">
      <c r="B55">
        <v>11</v>
      </c>
      <c r="C55" s="283" t="str">
        <f>IF(C3=2,C54-1,"")</f>
        <v/>
      </c>
    </row>
    <row r="56" spans="2:3" x14ac:dyDescent="0.2">
      <c r="B56">
        <v>12</v>
      </c>
      <c r="C56" s="283" t="str">
        <f>IF(C3=2,C55-1,"")</f>
        <v/>
      </c>
    </row>
    <row r="57" spans="2:3" x14ac:dyDescent="0.2">
      <c r="B57">
        <v>13</v>
      </c>
      <c r="C57" s="283" t="str">
        <f>IF(C3=2,C56-1,"")</f>
        <v/>
      </c>
    </row>
    <row r="58" spans="2:3" x14ac:dyDescent="0.2">
      <c r="B58">
        <v>14</v>
      </c>
      <c r="C58" s="283" t="str">
        <f>IF(C3=2,C57-1,"")</f>
        <v/>
      </c>
    </row>
    <row r="59" spans="2:3" x14ac:dyDescent="0.2">
      <c r="B59">
        <v>15</v>
      </c>
      <c r="C59" s="283" t="str">
        <f>IF(C3=2,C58-1,"")</f>
        <v/>
      </c>
    </row>
    <row r="60" spans="2:3" x14ac:dyDescent="0.2">
      <c r="B60">
        <v>16</v>
      </c>
      <c r="C60" s="283" t="str">
        <f>IF(C3=2,C59-1,"")</f>
        <v/>
      </c>
    </row>
    <row r="61" spans="2:3" x14ac:dyDescent="0.2">
      <c r="B61">
        <v>17</v>
      </c>
      <c r="C61" s="283" t="str">
        <f>IF(C3=2,C60-1,"")</f>
        <v/>
      </c>
    </row>
    <row r="62" spans="2:3" x14ac:dyDescent="0.2">
      <c r="B62">
        <v>18</v>
      </c>
      <c r="C62" s="283" t="str">
        <f>IF(C3=2,C61-1,"")</f>
        <v/>
      </c>
    </row>
    <row r="63" spans="2:3" x14ac:dyDescent="0.2">
      <c r="B63">
        <v>19</v>
      </c>
      <c r="C63" s="283" t="str">
        <f>IF(C3=2,C62-1,"")</f>
        <v/>
      </c>
    </row>
    <row r="64" spans="2:3" x14ac:dyDescent="0.2">
      <c r="B64">
        <v>20</v>
      </c>
      <c r="C64" s="283" t="str">
        <f>IF(C3=2,C63-1,"")</f>
        <v/>
      </c>
    </row>
    <row r="65" spans="1:3" x14ac:dyDescent="0.2">
      <c r="B65">
        <v>21</v>
      </c>
      <c r="C65" s="283" t="str">
        <f>IF(C3=2,C64-1,"")</f>
        <v/>
      </c>
    </row>
    <row r="66" spans="1:3" x14ac:dyDescent="0.2">
      <c r="B66">
        <v>22</v>
      </c>
      <c r="C66" s="283" t="str">
        <f>IF(C3=2,C65-1,"")</f>
        <v/>
      </c>
    </row>
    <row r="67" spans="1:3" x14ac:dyDescent="0.2">
      <c r="B67">
        <v>23</v>
      </c>
      <c r="C67" s="283" t="str">
        <f>IF(C3=2,C66-1,"")</f>
        <v/>
      </c>
    </row>
    <row r="68" spans="1:3" x14ac:dyDescent="0.2">
      <c r="B68">
        <v>24</v>
      </c>
      <c r="C68" s="283" t="str">
        <f>IF(C3=2,C67-1,"")</f>
        <v/>
      </c>
    </row>
    <row r="69" spans="1:3" x14ac:dyDescent="0.2">
      <c r="B69">
        <v>25</v>
      </c>
      <c r="C69" s="283" t="str">
        <f>IF(C3=2,C68-1,"")</f>
        <v/>
      </c>
    </row>
    <row r="70" spans="1:3" x14ac:dyDescent="0.2">
      <c r="B70">
        <v>26</v>
      </c>
      <c r="C70" s="283" t="str">
        <f>IF(C3=2,C69-1,"")</f>
        <v/>
      </c>
    </row>
    <row r="71" spans="1:3" x14ac:dyDescent="0.2">
      <c r="B71">
        <v>27</v>
      </c>
      <c r="C71" s="283" t="str">
        <f>IF(C3=2,C70-1,"")</f>
        <v/>
      </c>
    </row>
    <row r="72" spans="1:3" x14ac:dyDescent="0.2">
      <c r="B72">
        <v>28</v>
      </c>
      <c r="C72" s="283" t="str">
        <f>IF(C3=2,C71-1,"")</f>
        <v/>
      </c>
    </row>
    <row r="73" spans="1:3" x14ac:dyDescent="0.2">
      <c r="B73">
        <v>29</v>
      </c>
      <c r="C73" s="283" t="str">
        <f>IF(C3=2,C72-1,"")</f>
        <v/>
      </c>
    </row>
    <row r="74" spans="1:3" x14ac:dyDescent="0.2">
      <c r="B74">
        <v>30</v>
      </c>
      <c r="C74" s="283" t="str">
        <f>IF(C3=2,"&lt;"&amp;C73,"")</f>
        <v/>
      </c>
    </row>
    <row r="75" spans="1:3" x14ac:dyDescent="0.2">
      <c r="A75" s="298" t="s">
        <v>138</v>
      </c>
      <c r="B75">
        <v>1</v>
      </c>
      <c r="C75" t="str">
        <f>C45</f>
        <v>Year</v>
      </c>
    </row>
    <row r="76" spans="1:3" x14ac:dyDescent="0.2">
      <c r="B76">
        <v>2</v>
      </c>
      <c r="C76" s="283">
        <f ca="1">IF(C$3=1,C46-1,C46-2)</f>
        <v>2011</v>
      </c>
    </row>
    <row r="77" spans="1:3" x14ac:dyDescent="0.2">
      <c r="B77">
        <v>3</v>
      </c>
      <c r="C77" s="283">
        <f ca="1">C76+1</f>
        <v>2012</v>
      </c>
    </row>
    <row r="78" spans="1:3" x14ac:dyDescent="0.2">
      <c r="B78">
        <v>4</v>
      </c>
      <c r="C78" s="283">
        <f ca="1">C77+1</f>
        <v>2013</v>
      </c>
    </row>
    <row r="79" spans="1:3" x14ac:dyDescent="0.2">
      <c r="B79">
        <v>5</v>
      </c>
      <c r="C79" s="283">
        <f ca="1">C78+1</f>
        <v>2014</v>
      </c>
    </row>
    <row r="80" spans="1:3" x14ac:dyDescent="0.2">
      <c r="B80">
        <v>6</v>
      </c>
      <c r="C80" s="283">
        <f ca="1">C79+1</f>
        <v>2015</v>
      </c>
    </row>
    <row r="81" spans="1:26" x14ac:dyDescent="0.2">
      <c r="A81" s="298" t="s">
        <v>191</v>
      </c>
      <c r="B81">
        <v>1</v>
      </c>
      <c r="C81" s="283" t="str">
        <f>IF($C$3=1,"N/A","Year")</f>
        <v>Year</v>
      </c>
    </row>
    <row r="82" spans="1:26" x14ac:dyDescent="0.2">
      <c r="B82">
        <v>2</v>
      </c>
      <c r="C82" s="283">
        <f ca="1">IF(C3=1,C46-1,C46-2)</f>
        <v>2011</v>
      </c>
    </row>
    <row r="83" spans="1:26" x14ac:dyDescent="0.2">
      <c r="B83">
        <v>3</v>
      </c>
      <c r="C83" s="283">
        <f ca="1">C82+1</f>
        <v>2012</v>
      </c>
    </row>
    <row r="84" spans="1:26" x14ac:dyDescent="0.2">
      <c r="B84">
        <v>4</v>
      </c>
      <c r="C84" s="283">
        <f ca="1">C83+1</f>
        <v>2013</v>
      </c>
    </row>
    <row r="85" spans="1:26" x14ac:dyDescent="0.2">
      <c r="B85">
        <v>5</v>
      </c>
      <c r="C85" s="283">
        <f ca="1">C84+1</f>
        <v>2014</v>
      </c>
      <c r="R85" s="1"/>
      <c r="S85" s="1"/>
      <c r="T85" s="1"/>
      <c r="U85" s="1"/>
      <c r="V85" s="1"/>
      <c r="W85" s="1"/>
      <c r="X85" s="1"/>
      <c r="Y85" s="1"/>
      <c r="Z85" s="1"/>
    </row>
    <row r="86" spans="1:26" x14ac:dyDescent="0.2">
      <c r="B86" s="283"/>
      <c r="R86" s="1"/>
      <c r="S86" s="1"/>
      <c r="T86" s="1"/>
      <c r="U86" s="1"/>
      <c r="V86" s="1"/>
      <c r="W86" s="1"/>
      <c r="X86" s="1"/>
      <c r="Y86" s="1"/>
      <c r="Z86" s="1"/>
    </row>
    <row r="87" spans="1:26" x14ac:dyDescent="0.2">
      <c r="A87" s="298" t="s">
        <v>86</v>
      </c>
      <c r="B87" t="s">
        <v>435</v>
      </c>
      <c r="R87" s="1"/>
      <c r="S87" s="1"/>
      <c r="T87" s="1"/>
      <c r="U87" s="1"/>
      <c r="V87" s="1"/>
      <c r="W87" s="1"/>
      <c r="X87" s="1"/>
      <c r="Y87" s="1"/>
      <c r="Z87" s="1"/>
    </row>
    <row r="88" spans="1:26" x14ac:dyDescent="0.2">
      <c r="B88" t="s">
        <v>436</v>
      </c>
      <c r="L88" t="str">
        <f ca="1">IF(G$23&gt;0," ",0)</f>
        <v xml:space="preserve"> </v>
      </c>
      <c r="M88" t="str">
        <f ca="1">IF(H$23&gt;0," ",0)</f>
        <v xml:space="preserve"> </v>
      </c>
      <c r="N88" t="str">
        <f ca="1">IF(I$23&gt;0," ",0)</f>
        <v xml:space="preserve"> </v>
      </c>
      <c r="R88" s="1"/>
      <c r="S88" s="1"/>
      <c r="T88" s="1"/>
      <c r="U88" s="1"/>
      <c r="V88" s="1"/>
      <c r="W88" s="1"/>
      <c r="X88" s="1"/>
      <c r="Y88" s="1"/>
      <c r="Z88" s="1"/>
    </row>
    <row r="89" spans="1:26" x14ac:dyDescent="0.2">
      <c r="B89" t="s">
        <v>87</v>
      </c>
      <c r="R89" s="1"/>
      <c r="S89" s="1"/>
      <c r="T89" s="1"/>
      <c r="U89" s="1"/>
      <c r="V89" s="1"/>
      <c r="W89" s="1"/>
      <c r="X89" s="1"/>
      <c r="Y89" s="1"/>
      <c r="Z89" s="1"/>
    </row>
    <row r="90" spans="1:26" x14ac:dyDescent="0.2">
      <c r="B90" t="s">
        <v>439</v>
      </c>
      <c r="L90" s="163"/>
      <c r="M90" s="163"/>
      <c r="N90" s="163"/>
      <c r="O90" s="205"/>
      <c r="P90" s="205"/>
      <c r="R90" s="1"/>
      <c r="S90" s="1"/>
      <c r="T90" s="1"/>
      <c r="U90" s="1"/>
      <c r="V90" s="1"/>
      <c r="W90" s="1"/>
      <c r="X90" s="1"/>
      <c r="Y90" s="1"/>
      <c r="Z90" s="1"/>
    </row>
    <row r="91" spans="1:26" x14ac:dyDescent="0.2">
      <c r="A91" s="299"/>
      <c r="B91" t="s">
        <v>437</v>
      </c>
      <c r="R91" s="1"/>
      <c r="S91" s="1"/>
      <c r="T91" s="1"/>
      <c r="U91" s="1"/>
      <c r="V91" s="1"/>
      <c r="W91" s="1"/>
      <c r="X91" s="1"/>
      <c r="Y91" s="1"/>
      <c r="Z91" s="1"/>
    </row>
    <row r="92" spans="1:26" x14ac:dyDescent="0.2">
      <c r="B92" t="s">
        <v>438</v>
      </c>
      <c r="R92" s="1"/>
      <c r="S92" s="1"/>
      <c r="T92" s="1"/>
      <c r="U92" s="1"/>
      <c r="V92" s="1"/>
      <c r="W92" s="1"/>
      <c r="X92" s="1"/>
      <c r="Y92" s="1"/>
      <c r="Z92" s="1"/>
    </row>
    <row r="93" spans="1:26" x14ac:dyDescent="0.2">
      <c r="B93" t="s">
        <v>400</v>
      </c>
      <c r="R93" s="1"/>
      <c r="S93" s="1"/>
      <c r="T93" s="1"/>
      <c r="U93" s="1"/>
      <c r="V93" s="1"/>
      <c r="W93" s="1"/>
      <c r="X93" s="1"/>
      <c r="Y93" s="1"/>
      <c r="Z93" s="1"/>
    </row>
    <row r="94" spans="1:26" x14ac:dyDescent="0.2">
      <c r="A94" s="298" t="s">
        <v>601</v>
      </c>
      <c r="B94" t="s">
        <v>602</v>
      </c>
      <c r="R94" s="1"/>
      <c r="S94" s="1"/>
      <c r="T94" s="1"/>
      <c r="U94" s="1"/>
      <c r="V94" s="1"/>
      <c r="W94" s="1"/>
      <c r="X94" s="1"/>
      <c r="Y94" s="1"/>
      <c r="Z94" s="1"/>
    </row>
    <row r="95" spans="1:26" x14ac:dyDescent="0.2">
      <c r="B95" t="s">
        <v>604</v>
      </c>
      <c r="R95" s="1"/>
      <c r="S95" s="1"/>
      <c r="T95" s="1"/>
      <c r="U95" s="1"/>
      <c r="V95" s="1"/>
      <c r="W95" s="1"/>
      <c r="X95" s="1"/>
      <c r="Y95" s="1"/>
      <c r="Z95" s="1"/>
    </row>
    <row r="96" spans="1:26" x14ac:dyDescent="0.2">
      <c r="B96" t="s">
        <v>603</v>
      </c>
      <c r="R96" s="1"/>
      <c r="S96" s="1"/>
      <c r="T96" s="1"/>
      <c r="U96" s="1"/>
      <c r="V96" s="1"/>
      <c r="W96" s="1"/>
      <c r="X96" s="1"/>
      <c r="Y96" s="1"/>
      <c r="Z96" s="1"/>
    </row>
    <row r="97" spans="1:26" x14ac:dyDescent="0.2">
      <c r="B97" t="s">
        <v>605</v>
      </c>
      <c r="R97" s="1"/>
      <c r="S97" s="1"/>
      <c r="T97" s="1"/>
      <c r="U97" s="1"/>
      <c r="V97" s="1"/>
      <c r="W97" s="1"/>
      <c r="X97" s="1"/>
      <c r="Y97" s="1"/>
      <c r="Z97" s="1"/>
    </row>
    <row r="98" spans="1:26" x14ac:dyDescent="0.2">
      <c r="B98" t="s">
        <v>606</v>
      </c>
      <c r="R98" s="1"/>
      <c r="S98" s="1"/>
      <c r="T98" s="1"/>
      <c r="U98" s="1"/>
      <c r="V98" s="1"/>
      <c r="W98" s="1"/>
      <c r="X98" s="1"/>
      <c r="Y98" s="1"/>
      <c r="Z98" s="1"/>
    </row>
    <row r="99" spans="1:26" x14ac:dyDescent="0.2">
      <c r="B99" t="s">
        <v>607</v>
      </c>
      <c r="R99" s="1"/>
      <c r="S99" s="1"/>
      <c r="T99" s="1"/>
      <c r="U99" s="1"/>
      <c r="V99" s="1"/>
      <c r="W99" s="1"/>
      <c r="X99" s="1"/>
      <c r="Y99" s="1"/>
      <c r="Z99" s="1"/>
    </row>
    <row r="100" spans="1:26" x14ac:dyDescent="0.2">
      <c r="B100" t="s">
        <v>608</v>
      </c>
      <c r="R100" s="1"/>
      <c r="S100" s="1"/>
      <c r="T100" s="1"/>
      <c r="U100" s="1"/>
      <c r="V100" s="1"/>
      <c r="W100" s="1"/>
      <c r="X100" s="1"/>
      <c r="Y100" s="1"/>
      <c r="Z100" s="1"/>
    </row>
    <row r="101" spans="1:26" x14ac:dyDescent="0.2">
      <c r="B101" t="s">
        <v>609</v>
      </c>
      <c r="R101" s="1"/>
      <c r="S101" s="1"/>
      <c r="T101" s="1"/>
      <c r="U101" s="1"/>
      <c r="V101" s="1"/>
      <c r="W101" s="1"/>
      <c r="X101" s="1"/>
      <c r="Y101" s="1"/>
      <c r="Z101" s="1"/>
    </row>
    <row r="102" spans="1:26" x14ac:dyDescent="0.2">
      <c r="B102" t="s">
        <v>400</v>
      </c>
      <c r="R102" s="1"/>
      <c r="S102" s="1"/>
      <c r="T102" s="1"/>
      <c r="U102" s="1"/>
      <c r="V102" s="1"/>
      <c r="W102" s="1"/>
      <c r="X102" s="1"/>
      <c r="Y102" s="1"/>
      <c r="Z102" s="1"/>
    </row>
    <row r="103" spans="1:26" x14ac:dyDescent="0.2">
      <c r="A103" s="298" t="s">
        <v>610</v>
      </c>
      <c r="B103" t="s">
        <v>611</v>
      </c>
      <c r="R103" s="1"/>
      <c r="S103" s="1"/>
      <c r="T103" s="1"/>
      <c r="U103" s="1"/>
      <c r="V103" s="1"/>
      <c r="W103" s="1"/>
      <c r="X103" s="1"/>
      <c r="Y103" s="1"/>
      <c r="Z103" s="1"/>
    </row>
    <row r="104" spans="1:26" x14ac:dyDescent="0.2">
      <c r="B104" t="s">
        <v>612</v>
      </c>
      <c r="R104" s="1"/>
      <c r="S104" s="1"/>
      <c r="T104" s="1"/>
      <c r="U104" s="1"/>
      <c r="V104" s="1"/>
      <c r="W104" s="1"/>
      <c r="X104" s="1"/>
      <c r="Y104" s="1"/>
      <c r="Z104" s="1"/>
    </row>
    <row r="105" spans="1:26" x14ac:dyDescent="0.2">
      <c r="B105" t="s">
        <v>613</v>
      </c>
      <c r="R105" s="1"/>
      <c r="S105" s="1"/>
      <c r="T105" s="1"/>
      <c r="U105" s="1"/>
      <c r="V105" s="1"/>
      <c r="W105" s="1"/>
      <c r="X105" s="1"/>
      <c r="Y105" s="1"/>
      <c r="Z105" s="1"/>
    </row>
    <row r="106" spans="1:26" x14ac:dyDescent="0.2">
      <c r="B106" t="s">
        <v>614</v>
      </c>
      <c r="R106" s="1"/>
      <c r="S106" s="1"/>
      <c r="T106" s="1"/>
      <c r="U106" s="1"/>
      <c r="V106" s="1"/>
      <c r="W106" s="1"/>
      <c r="X106" s="1"/>
      <c r="Y106" s="1"/>
      <c r="Z106" s="1"/>
    </row>
    <row r="107" spans="1:26" x14ac:dyDescent="0.2">
      <c r="B107" t="s">
        <v>400</v>
      </c>
      <c r="R107" s="1"/>
      <c r="S107" s="1"/>
      <c r="T107" s="1"/>
      <c r="U107" s="1"/>
      <c r="V107" s="1"/>
      <c r="W107" s="1"/>
      <c r="X107" s="1"/>
      <c r="Y107" s="1"/>
      <c r="Z107" s="1"/>
    </row>
    <row r="108" spans="1:26" x14ac:dyDescent="0.2">
      <c r="A108" s="298" t="s">
        <v>615</v>
      </c>
      <c r="B108" t="s">
        <v>616</v>
      </c>
      <c r="R108" s="1"/>
      <c r="S108" s="1"/>
      <c r="T108" s="1"/>
      <c r="U108" s="1"/>
      <c r="V108" s="1"/>
      <c r="W108" s="1"/>
      <c r="X108" s="1"/>
      <c r="Y108" s="1"/>
      <c r="Z108" s="1"/>
    </row>
    <row r="109" spans="1:26" x14ac:dyDescent="0.2">
      <c r="B109" t="s">
        <v>617</v>
      </c>
      <c r="R109" s="1"/>
      <c r="S109" s="1"/>
      <c r="T109" s="1"/>
      <c r="U109" s="1"/>
      <c r="V109" s="1"/>
      <c r="W109" s="1"/>
      <c r="X109" s="1"/>
      <c r="Y109" s="1"/>
      <c r="Z109" s="1"/>
    </row>
    <row r="110" spans="1:26" x14ac:dyDescent="0.2">
      <c r="B110" t="s">
        <v>618</v>
      </c>
      <c r="R110" s="1"/>
      <c r="S110" s="1"/>
      <c r="T110" s="1"/>
      <c r="U110" s="1"/>
      <c r="V110" s="1"/>
      <c r="W110" s="1"/>
      <c r="X110" s="1"/>
      <c r="Y110" s="1"/>
      <c r="Z110" s="1"/>
    </row>
    <row r="111" spans="1:26" x14ac:dyDescent="0.2">
      <c r="B111" t="s">
        <v>400</v>
      </c>
      <c r="R111" s="1"/>
      <c r="S111" s="1"/>
      <c r="T111" s="1"/>
      <c r="U111" s="1"/>
      <c r="V111" s="1"/>
      <c r="W111" s="1"/>
      <c r="X111" s="1"/>
      <c r="Y111" s="1"/>
      <c r="Z111" s="1"/>
    </row>
    <row r="112" spans="1:26" x14ac:dyDescent="0.2">
      <c r="A112" s="298" t="s">
        <v>145</v>
      </c>
      <c r="B112" s="283">
        <f ca="1">YEAR(TODAY())</f>
        <v>2014</v>
      </c>
      <c r="R112" s="1"/>
      <c r="S112" s="1"/>
      <c r="T112" s="1"/>
      <c r="U112" s="1"/>
      <c r="V112" s="1"/>
      <c r="W112" s="1"/>
      <c r="X112" s="1"/>
      <c r="Y112" s="1"/>
      <c r="Z112" s="1"/>
    </row>
    <row r="113" spans="2:26" x14ac:dyDescent="0.2">
      <c r="B113" s="283">
        <f ca="1">B112+1</f>
        <v>2015</v>
      </c>
      <c r="R113" s="1"/>
      <c r="S113" s="1"/>
      <c r="T113" s="1"/>
      <c r="U113" s="1"/>
      <c r="V113" s="1"/>
      <c r="W113" s="1"/>
      <c r="X113" s="1"/>
      <c r="Y113" s="1"/>
      <c r="Z113" s="1"/>
    </row>
    <row r="114" spans="2:26" x14ac:dyDescent="0.2">
      <c r="B114" s="283">
        <f t="shared" ref="B114:B125" ca="1" si="1">B113+1</f>
        <v>2016</v>
      </c>
      <c r="R114" s="1"/>
      <c r="S114" s="1"/>
      <c r="T114" s="1"/>
      <c r="U114" s="1"/>
      <c r="V114" s="1"/>
      <c r="W114" s="1"/>
      <c r="X114" s="1"/>
      <c r="Y114" s="1"/>
      <c r="Z114" s="1"/>
    </row>
    <row r="115" spans="2:26" x14ac:dyDescent="0.2">
      <c r="B115" s="283">
        <f t="shared" ca="1" si="1"/>
        <v>2017</v>
      </c>
      <c r="R115" s="1"/>
      <c r="S115" s="1"/>
      <c r="T115" s="1"/>
      <c r="U115" s="1"/>
      <c r="V115" s="1"/>
      <c r="W115" s="1"/>
      <c r="X115" s="1"/>
      <c r="Y115" s="1"/>
      <c r="Z115" s="1"/>
    </row>
    <row r="116" spans="2:26" x14ac:dyDescent="0.2">
      <c r="B116" s="283">
        <f t="shared" ca="1" si="1"/>
        <v>2018</v>
      </c>
      <c r="R116" s="1"/>
      <c r="S116" s="1"/>
      <c r="T116" s="1"/>
      <c r="U116" s="1"/>
      <c r="V116" s="1"/>
      <c r="W116" s="1"/>
      <c r="X116" s="1"/>
      <c r="Y116" s="1"/>
      <c r="Z116" s="1"/>
    </row>
    <row r="117" spans="2:26" x14ac:dyDescent="0.2">
      <c r="B117" s="283">
        <f t="shared" ca="1" si="1"/>
        <v>2019</v>
      </c>
      <c r="R117" s="1"/>
      <c r="S117" s="1"/>
      <c r="T117" s="1"/>
      <c r="U117" s="1"/>
      <c r="V117" s="1"/>
      <c r="W117" s="1"/>
      <c r="X117" s="1"/>
      <c r="Y117" s="1"/>
      <c r="Z117" s="1"/>
    </row>
    <row r="118" spans="2:26" x14ac:dyDescent="0.2">
      <c r="B118" s="283">
        <f t="shared" ca="1" si="1"/>
        <v>2020</v>
      </c>
      <c r="R118" s="1"/>
      <c r="S118" s="1"/>
      <c r="T118" s="1"/>
      <c r="U118" s="1"/>
      <c r="V118" s="1"/>
      <c r="W118" s="1"/>
      <c r="X118" s="1"/>
      <c r="Y118" s="1"/>
      <c r="Z118" s="1"/>
    </row>
    <row r="119" spans="2:26" x14ac:dyDescent="0.2">
      <c r="B119" s="283">
        <f t="shared" ca="1" si="1"/>
        <v>2021</v>
      </c>
      <c r="R119" s="1"/>
      <c r="S119" s="1"/>
      <c r="T119" s="1"/>
      <c r="U119" s="1"/>
      <c r="V119" s="1"/>
      <c r="W119" s="1"/>
      <c r="X119" s="1"/>
      <c r="Y119" s="1"/>
      <c r="Z119" s="1"/>
    </row>
    <row r="120" spans="2:26" x14ac:dyDescent="0.2">
      <c r="B120" s="283">
        <f t="shared" ca="1" si="1"/>
        <v>2022</v>
      </c>
      <c r="R120" s="1"/>
      <c r="S120" s="1"/>
      <c r="T120" s="1"/>
      <c r="U120" s="1"/>
      <c r="V120" s="1"/>
      <c r="W120" s="1"/>
      <c r="X120" s="1"/>
      <c r="Y120" s="1"/>
      <c r="Z120" s="1"/>
    </row>
    <row r="121" spans="2:26" x14ac:dyDescent="0.2">
      <c r="B121" s="283">
        <f t="shared" ca="1" si="1"/>
        <v>2023</v>
      </c>
      <c r="R121" s="1"/>
      <c r="S121" s="1"/>
      <c r="T121" s="1"/>
      <c r="U121" s="1"/>
      <c r="V121" s="1"/>
      <c r="W121" s="1"/>
      <c r="X121" s="1"/>
      <c r="Y121" s="1"/>
      <c r="Z121" s="1"/>
    </row>
    <row r="122" spans="2:26" x14ac:dyDescent="0.2">
      <c r="B122" s="283">
        <f t="shared" ca="1" si="1"/>
        <v>2024</v>
      </c>
      <c r="R122" s="1"/>
      <c r="S122" s="1"/>
      <c r="T122" s="1"/>
      <c r="U122" s="1"/>
      <c r="V122" s="1"/>
      <c r="W122" s="1"/>
      <c r="X122" s="1"/>
      <c r="Y122" s="1"/>
      <c r="Z122" s="1"/>
    </row>
    <row r="123" spans="2:26" x14ac:dyDescent="0.2">
      <c r="B123" s="283">
        <f t="shared" ca="1" si="1"/>
        <v>2025</v>
      </c>
      <c r="R123" s="1"/>
      <c r="S123" s="1"/>
      <c r="T123" s="1"/>
      <c r="U123" s="1"/>
      <c r="V123" s="1"/>
      <c r="W123" s="1"/>
      <c r="X123" s="1"/>
      <c r="Y123" s="1"/>
      <c r="Z123" s="1"/>
    </row>
    <row r="124" spans="2:26" x14ac:dyDescent="0.2">
      <c r="B124" s="283">
        <f t="shared" ca="1" si="1"/>
        <v>2026</v>
      </c>
      <c r="R124" s="1"/>
      <c r="S124" s="1"/>
      <c r="T124" s="1"/>
      <c r="U124" s="1"/>
      <c r="V124" s="1"/>
      <c r="W124" s="1"/>
      <c r="X124" s="1"/>
      <c r="Y124" s="1"/>
      <c r="Z124" s="1"/>
    </row>
    <row r="125" spans="2:26" x14ac:dyDescent="0.2">
      <c r="B125" s="283">
        <f t="shared" ca="1" si="1"/>
        <v>2027</v>
      </c>
      <c r="R125" s="1"/>
      <c r="S125" s="1"/>
      <c r="T125" s="1"/>
      <c r="U125" s="1"/>
      <c r="V125" s="1"/>
      <c r="W125" s="1"/>
      <c r="X125" s="1"/>
      <c r="Y125" s="1"/>
      <c r="Z125" s="1"/>
    </row>
    <row r="126" spans="2:26" x14ac:dyDescent="0.2">
      <c r="B126" s="283" t="str">
        <f ca="1">"&gt;"&amp;B125</f>
        <v>&gt;2027</v>
      </c>
      <c r="R126" s="1"/>
      <c r="S126" s="1"/>
      <c r="T126" s="1"/>
      <c r="U126" s="1"/>
      <c r="V126" s="1"/>
      <c r="W126" s="1"/>
      <c r="X126" s="1"/>
      <c r="Y126" s="1"/>
      <c r="Z126" s="1"/>
    </row>
    <row r="127" spans="2:26" x14ac:dyDescent="0.2">
      <c r="R127" s="1"/>
      <c r="S127" s="1"/>
      <c r="T127" s="1"/>
      <c r="U127" s="1"/>
      <c r="V127" s="1"/>
      <c r="W127" s="1"/>
      <c r="X127" s="1"/>
      <c r="Y127" s="1"/>
      <c r="Z127" s="1"/>
    </row>
    <row r="128" spans="2:26" x14ac:dyDescent="0.2">
      <c r="R128" s="1"/>
      <c r="S128" s="1"/>
      <c r="T128" s="1"/>
      <c r="U128" s="1"/>
      <c r="V128" s="1"/>
      <c r="W128" s="1"/>
      <c r="X128" s="1"/>
      <c r="Y128" s="1"/>
      <c r="Z128" s="1"/>
    </row>
    <row r="129" spans="1:26" x14ac:dyDescent="0.2">
      <c r="R129" s="1"/>
      <c r="S129" s="1"/>
      <c r="T129" s="1"/>
      <c r="U129" s="1"/>
      <c r="V129" s="1"/>
      <c r="W129" s="1"/>
      <c r="X129" s="1"/>
      <c r="Y129" s="1"/>
      <c r="Z129" s="1"/>
    </row>
    <row r="130" spans="1:26" x14ac:dyDescent="0.2">
      <c r="R130" s="1"/>
      <c r="S130" s="1"/>
      <c r="T130" s="1"/>
      <c r="U130" s="1"/>
      <c r="V130" s="1"/>
      <c r="W130" s="1"/>
      <c r="X130" s="1"/>
      <c r="Y130" s="1"/>
      <c r="Z130" s="1"/>
    </row>
    <row r="131" spans="1:26" x14ac:dyDescent="0.2">
      <c r="R131" s="1"/>
      <c r="S131" s="1"/>
      <c r="T131" s="1"/>
      <c r="U131" s="1"/>
      <c r="V131" s="1"/>
      <c r="W131" s="1"/>
      <c r="X131" s="1"/>
      <c r="Y131" s="1"/>
      <c r="Z131" s="1"/>
    </row>
    <row r="132" spans="1:26" x14ac:dyDescent="0.2">
      <c r="R132" s="1"/>
      <c r="S132" s="1"/>
      <c r="T132" s="1"/>
      <c r="U132" s="1"/>
      <c r="V132" s="1"/>
      <c r="W132" s="1"/>
      <c r="X132" s="1"/>
      <c r="Y132" s="1"/>
      <c r="Z132" s="1"/>
    </row>
    <row r="133" spans="1:26" x14ac:dyDescent="0.2">
      <c r="R133" s="1"/>
      <c r="S133" s="1"/>
      <c r="T133" s="1"/>
      <c r="U133" s="1"/>
      <c r="V133" s="1"/>
      <c r="W133" s="1"/>
      <c r="X133" s="1"/>
      <c r="Y133" s="1"/>
      <c r="Z133" s="1"/>
    </row>
    <row r="134" spans="1:26" x14ac:dyDescent="0.2">
      <c r="R134" s="1"/>
      <c r="S134" s="1"/>
      <c r="T134" s="1"/>
      <c r="U134" s="1"/>
      <c r="V134" s="1"/>
      <c r="W134" s="1"/>
      <c r="X134" s="1"/>
      <c r="Y134" s="1"/>
      <c r="Z134" s="1"/>
    </row>
    <row r="135" spans="1:26" x14ac:dyDescent="0.2">
      <c r="R135" s="1"/>
      <c r="S135" s="1"/>
      <c r="T135" s="1"/>
      <c r="U135" s="1"/>
      <c r="V135" s="1"/>
      <c r="W135" s="1"/>
      <c r="X135" s="1"/>
      <c r="Y135" s="1"/>
      <c r="Z135" s="1"/>
    </row>
    <row r="136" spans="1:26" x14ac:dyDescent="0.2">
      <c r="R136" s="1"/>
      <c r="S136" s="1"/>
      <c r="T136" s="1"/>
      <c r="U136" s="1"/>
      <c r="V136" s="1"/>
      <c r="W136" s="1"/>
      <c r="X136" s="1"/>
      <c r="Y136" s="1"/>
      <c r="Z136" s="1"/>
    </row>
    <row r="137" spans="1:26" x14ac:dyDescent="0.2">
      <c r="R137" s="1"/>
      <c r="S137" s="1"/>
      <c r="T137" s="1"/>
      <c r="U137" s="1"/>
      <c r="V137" s="1"/>
      <c r="W137" s="1"/>
      <c r="X137" s="1"/>
      <c r="Y137" s="1"/>
      <c r="Z137" s="1"/>
    </row>
    <row r="138" spans="1:26" x14ac:dyDescent="0.2">
      <c r="R138" s="1"/>
      <c r="S138" s="1"/>
      <c r="T138" s="1"/>
      <c r="U138" s="1"/>
      <c r="V138" s="1"/>
      <c r="W138" s="1"/>
      <c r="X138" s="1"/>
      <c r="Y138" s="1"/>
      <c r="Z138" s="1"/>
    </row>
    <row r="139" spans="1:26" x14ac:dyDescent="0.2">
      <c r="A139" s="299"/>
      <c r="R139" s="1"/>
      <c r="S139" s="1"/>
      <c r="T139" s="1"/>
      <c r="U139" s="1"/>
      <c r="V139" s="1"/>
      <c r="W139" s="1"/>
      <c r="X139" s="1"/>
      <c r="Y139" s="1"/>
      <c r="Z139" s="1"/>
    </row>
    <row r="140" spans="1:26" x14ac:dyDescent="0.2">
      <c r="A140" s="299"/>
      <c r="R140" s="1"/>
      <c r="S140" s="1"/>
      <c r="T140" s="1"/>
      <c r="U140" s="1"/>
      <c r="V140" s="1"/>
      <c r="W140" s="1"/>
      <c r="X140" s="1"/>
      <c r="Y140" s="1"/>
      <c r="Z140" s="1"/>
    </row>
    <row r="141" spans="1:26" x14ac:dyDescent="0.2">
      <c r="A141" s="299"/>
      <c r="R141" s="1"/>
      <c r="S141" s="1"/>
      <c r="T141" s="1"/>
      <c r="U141" s="1"/>
      <c r="V141" s="1"/>
      <c r="W141" s="1"/>
      <c r="X141" s="1"/>
      <c r="Y141" s="1"/>
      <c r="Z141" s="1"/>
    </row>
    <row r="142" spans="1:26" x14ac:dyDescent="0.2">
      <c r="R142" s="1"/>
      <c r="S142" s="1"/>
      <c r="T142" s="1"/>
      <c r="U142" s="1"/>
      <c r="V142" s="1"/>
      <c r="W142" s="1"/>
      <c r="X142" s="1"/>
      <c r="Y142" s="1"/>
      <c r="Z142" s="1"/>
    </row>
    <row r="143" spans="1:26" x14ac:dyDescent="0.2">
      <c r="R143" s="1"/>
      <c r="S143" s="1"/>
      <c r="T143" s="1"/>
      <c r="U143" s="1"/>
      <c r="V143" s="1"/>
      <c r="W143" s="1"/>
      <c r="X143" s="1"/>
      <c r="Y143" s="1"/>
      <c r="Z143" s="1"/>
    </row>
    <row r="144" spans="1:26" x14ac:dyDescent="0.2">
      <c r="R144" s="1"/>
      <c r="S144" s="1"/>
      <c r="T144" s="1"/>
      <c r="U144" s="1"/>
      <c r="V144" s="1"/>
      <c r="W144" s="1"/>
      <c r="X144" s="1"/>
      <c r="Y144" s="1"/>
      <c r="Z144" s="1"/>
    </row>
    <row r="145" spans="18:26" x14ac:dyDescent="0.2">
      <c r="R145" s="1"/>
      <c r="S145" s="1"/>
      <c r="T145" s="1"/>
      <c r="U145" s="1"/>
      <c r="V145" s="1"/>
      <c r="W145" s="1"/>
      <c r="X145" s="1"/>
      <c r="Y145" s="1"/>
      <c r="Z145" s="1"/>
    </row>
    <row r="146" spans="18:26" x14ac:dyDescent="0.2">
      <c r="R146" s="1"/>
      <c r="S146" s="1"/>
      <c r="T146" s="1"/>
      <c r="U146" s="1"/>
      <c r="V146" s="1"/>
      <c r="W146" s="1"/>
      <c r="X146" s="1"/>
      <c r="Y146" s="1"/>
      <c r="Z146" s="1"/>
    </row>
    <row r="147" spans="18:26" x14ac:dyDescent="0.2">
      <c r="R147" s="1"/>
      <c r="S147" s="1"/>
      <c r="T147" s="1"/>
      <c r="U147" s="1"/>
      <c r="V147" s="1"/>
      <c r="W147" s="1"/>
      <c r="X147" s="1"/>
      <c r="Y147" s="1"/>
      <c r="Z147" s="1"/>
    </row>
    <row r="148" spans="18:26" x14ac:dyDescent="0.2">
      <c r="R148" s="1"/>
      <c r="S148" s="1"/>
      <c r="T148" s="1"/>
      <c r="U148" s="1"/>
      <c r="V148" s="1"/>
      <c r="W148" s="1"/>
      <c r="X148" s="1"/>
      <c r="Y148" s="1"/>
      <c r="Z148" s="1"/>
    </row>
    <row r="149" spans="18:26" x14ac:dyDescent="0.2">
      <c r="R149" s="1"/>
      <c r="S149" s="1"/>
      <c r="T149" s="1"/>
      <c r="U149" s="1"/>
      <c r="V149" s="1"/>
      <c r="W149" s="1"/>
      <c r="X149" s="1"/>
      <c r="Y149" s="1"/>
      <c r="Z149" s="1"/>
    </row>
    <row r="150" spans="18:26" x14ac:dyDescent="0.2">
      <c r="R150" s="1"/>
      <c r="S150" s="1"/>
      <c r="T150" s="1"/>
      <c r="U150" s="1"/>
      <c r="V150" s="1"/>
      <c r="W150" s="1"/>
      <c r="X150" s="1"/>
      <c r="Y150" s="1"/>
      <c r="Z150" s="1"/>
    </row>
    <row r="151" spans="18:26" x14ac:dyDescent="0.2">
      <c r="R151" s="1"/>
      <c r="S151" s="1"/>
      <c r="T151" s="1"/>
      <c r="U151" s="1"/>
      <c r="V151" s="1"/>
      <c r="W151" s="1"/>
      <c r="X151" s="1"/>
      <c r="Y151" s="1"/>
      <c r="Z151" s="1"/>
    </row>
    <row r="152" spans="18:26" x14ac:dyDescent="0.2">
      <c r="R152" s="1"/>
      <c r="S152" s="1"/>
      <c r="T152" s="1"/>
      <c r="U152" s="1"/>
      <c r="V152" s="1"/>
      <c r="W152" s="1"/>
      <c r="X152" s="1"/>
      <c r="Y152" s="1"/>
      <c r="Z152" s="1"/>
    </row>
    <row r="153" spans="18:26" x14ac:dyDescent="0.2">
      <c r="R153" s="1"/>
      <c r="S153" s="1"/>
      <c r="T153" s="1"/>
      <c r="U153" s="1"/>
      <c r="V153" s="1"/>
      <c r="W153" s="1"/>
      <c r="X153" s="1"/>
      <c r="Y153" s="1"/>
      <c r="Z153" s="1"/>
    </row>
    <row r="154" spans="18:26" x14ac:dyDescent="0.2">
      <c r="R154" s="1"/>
      <c r="S154" s="1"/>
      <c r="T154" s="1"/>
      <c r="U154" s="1"/>
      <c r="V154" s="1"/>
      <c r="W154" s="1"/>
      <c r="X154" s="1"/>
      <c r="Y154" s="1"/>
      <c r="Z154" s="1"/>
    </row>
    <row r="155" spans="18:26" x14ac:dyDescent="0.2">
      <c r="R155" s="1"/>
      <c r="S155" s="1"/>
      <c r="T155" s="1"/>
      <c r="U155" s="1"/>
      <c r="V155" s="1"/>
      <c r="W155" s="1"/>
      <c r="X155" s="1"/>
      <c r="Y155" s="1"/>
      <c r="Z155" s="1"/>
    </row>
    <row r="156" spans="18:26" x14ac:dyDescent="0.2">
      <c r="R156" s="1"/>
      <c r="S156" s="1"/>
      <c r="T156" s="1"/>
      <c r="U156" s="1"/>
      <c r="V156" s="1"/>
      <c r="W156" s="1"/>
      <c r="X156" s="1"/>
      <c r="Y156" s="1"/>
      <c r="Z156" s="1"/>
    </row>
    <row r="157" spans="18:26" x14ac:dyDescent="0.2">
      <c r="R157" s="1"/>
      <c r="S157" s="1"/>
      <c r="T157" s="1"/>
      <c r="U157" s="1"/>
      <c r="V157" s="1"/>
      <c r="W157" s="1"/>
      <c r="X157" s="1"/>
      <c r="Y157" s="1"/>
      <c r="Z157" s="1"/>
    </row>
    <row r="202" spans="1:3" x14ac:dyDescent="0.2">
      <c r="B202" s="1"/>
      <c r="C202" s="1"/>
    </row>
    <row r="203" spans="1:3" x14ac:dyDescent="0.2">
      <c r="A203" s="299"/>
    </row>
    <row r="222" spans="1:3" x14ac:dyDescent="0.2">
      <c r="B222" s="1"/>
      <c r="C222" s="1"/>
    </row>
    <row r="223" spans="1:3" x14ac:dyDescent="0.2">
      <c r="A223" s="299"/>
      <c r="B223" s="1"/>
      <c r="C223" s="1"/>
    </row>
    <row r="224" spans="1:3" x14ac:dyDescent="0.2">
      <c r="A224" s="299"/>
    </row>
    <row r="244" spans="1:3" x14ac:dyDescent="0.2">
      <c r="B244" s="1"/>
      <c r="C244" s="1"/>
    </row>
    <row r="245" spans="1:3" x14ac:dyDescent="0.2">
      <c r="A245" s="299"/>
    </row>
    <row r="470" spans="1:3" x14ac:dyDescent="0.2">
      <c r="A470" s="299"/>
      <c r="B470" s="1"/>
      <c r="C470" s="1"/>
    </row>
    <row r="471" spans="1:3" x14ac:dyDescent="0.2">
      <c r="A471" s="300"/>
      <c r="B471" s="57"/>
      <c r="C471" s="57"/>
    </row>
    <row r="472" spans="1:3" x14ac:dyDescent="0.2">
      <c r="A472" s="300"/>
      <c r="B472" s="57"/>
      <c r="C472" s="57"/>
    </row>
    <row r="515" spans="1:3" x14ac:dyDescent="0.2">
      <c r="A515" s="299"/>
      <c r="B515" s="1"/>
      <c r="C515" s="1"/>
    </row>
    <row r="516" spans="1:3" x14ac:dyDescent="0.2">
      <c r="A516" s="300"/>
      <c r="B516" s="57"/>
      <c r="C516" s="57"/>
    </row>
    <row r="517" spans="1:3" x14ac:dyDescent="0.2">
      <c r="A517" s="300"/>
      <c r="B517" s="57"/>
      <c r="C517" s="57"/>
    </row>
    <row r="560" spans="1:3" x14ac:dyDescent="0.2">
      <c r="A560" s="299"/>
      <c r="B560" s="1"/>
      <c r="C560" s="1"/>
    </row>
    <row r="561" spans="1:3" x14ac:dyDescent="0.2">
      <c r="A561" s="300"/>
      <c r="B561" s="57"/>
      <c r="C561" s="57"/>
    </row>
    <row r="562" spans="1:3" x14ac:dyDescent="0.2">
      <c r="A562" s="300"/>
      <c r="B562" s="57"/>
      <c r="C562" s="57"/>
    </row>
  </sheetData>
  <sheetProtection formatRows="0" selectLockedCells="1"/>
  <phoneticPr fontId="0" type="noConversion"/>
  <conditionalFormatting sqref="A16">
    <cfRule type="cellIs" dxfId="13" priority="1" stopIfTrue="1" operator="equal">
      <formula>"month"</formula>
    </cfRule>
  </conditionalFormatting>
  <pageMargins left="0.75" right="0.75" top="1" bottom="1" header="0.5" footer="0.5"/>
  <pageSetup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R865"/>
  <sheetViews>
    <sheetView showRowColHeaders="0" zoomScaleNormal="100" zoomScaleSheetLayoutView="130" workbookViewId="0">
      <pane ySplit="2" topLeftCell="A583" activePane="bottomLeft" state="frozen"/>
      <selection pane="bottomLeft" activeCell="F21" sqref="F21"/>
    </sheetView>
  </sheetViews>
  <sheetFormatPr baseColWidth="10" defaultColWidth="9.140625" defaultRowHeight="12.75" x14ac:dyDescent="0.2"/>
  <cols>
    <col min="1" max="1" width="3.140625" style="325" customWidth="1"/>
    <col min="2" max="2" width="25.5703125" customWidth="1"/>
    <col min="3" max="3" width="2.5703125" customWidth="1"/>
    <col min="4" max="10" width="14.28515625" customWidth="1"/>
    <col min="11" max="11" width="11.85546875" style="1" customWidth="1"/>
    <col min="12" max="12" width="60.85546875" style="1" customWidth="1"/>
    <col min="13" max="13" width="18.7109375" customWidth="1"/>
    <col min="14" max="14" width="10.28515625" customWidth="1"/>
    <col min="15" max="15" width="27.7109375" customWidth="1"/>
    <col min="17" max="17" width="33.42578125" customWidth="1"/>
    <col min="19" max="19" width="11.85546875" customWidth="1"/>
    <col min="20" max="20" width="10.140625" customWidth="1"/>
    <col min="21" max="21" width="10.5703125" customWidth="1"/>
    <col min="22" max="24" width="9.85546875" customWidth="1"/>
    <col min="25" max="25" width="10.42578125" customWidth="1"/>
    <col min="26" max="44" width="9.140625" style="1"/>
  </cols>
  <sheetData>
    <row r="1" spans="1:10" x14ac:dyDescent="0.2">
      <c r="B1" s="9"/>
      <c r="C1" s="12"/>
      <c r="D1" s="13"/>
      <c r="E1" s="9"/>
      <c r="F1" s="9"/>
      <c r="G1" s="9"/>
      <c r="H1" s="9"/>
      <c r="I1" s="71"/>
      <c r="J1" s="71"/>
    </row>
    <row r="2" spans="1:10" ht="59.25" customHeight="1" x14ac:dyDescent="0.2">
      <c r="A2" s="1"/>
      <c r="B2" s="1"/>
      <c r="C2" s="1"/>
      <c r="D2" s="14"/>
      <c r="E2" s="607"/>
      <c r="F2" s="607"/>
      <c r="G2" s="607"/>
      <c r="H2" s="607"/>
      <c r="I2" s="607"/>
      <c r="J2" s="195"/>
    </row>
    <row r="3" spans="1:10" ht="9.75" customHeight="1" x14ac:dyDescent="0.2">
      <c r="A3" s="109"/>
      <c r="B3" s="1"/>
      <c r="C3" s="1"/>
      <c r="D3" s="1"/>
      <c r="E3" s="1"/>
      <c r="F3" s="1"/>
      <c r="G3" s="1"/>
      <c r="H3" s="1"/>
      <c r="I3" s="72"/>
      <c r="J3" s="72"/>
    </row>
    <row r="4" spans="1:10" ht="7.5" customHeight="1" x14ac:dyDescent="0.2">
      <c r="A4" s="1"/>
      <c r="B4" s="2"/>
      <c r="C4" s="1"/>
      <c r="D4" s="1"/>
      <c r="E4" s="1"/>
      <c r="F4" s="1"/>
      <c r="G4" s="1"/>
      <c r="H4" s="1"/>
      <c r="I4" s="72"/>
      <c r="J4" s="72"/>
    </row>
    <row r="5" spans="1:10" ht="7.5" customHeight="1" x14ac:dyDescent="0.2">
      <c r="A5" s="1"/>
      <c r="B5" s="1"/>
      <c r="C5" s="1"/>
      <c r="D5" s="1"/>
      <c r="E5" s="1"/>
      <c r="F5" s="1"/>
      <c r="G5" s="1"/>
      <c r="H5" s="8"/>
      <c r="I5" s="73"/>
      <c r="J5" s="73"/>
    </row>
    <row r="6" spans="1:10" ht="12.75" customHeight="1" x14ac:dyDescent="0.2">
      <c r="A6" s="1"/>
      <c r="B6" s="2" t="s">
        <v>638</v>
      </c>
      <c r="C6" s="1"/>
      <c r="D6" s="599"/>
      <c r="E6" s="600"/>
      <c r="F6" s="600"/>
      <c r="G6" s="600"/>
      <c r="H6" s="600"/>
      <c r="I6" s="222"/>
      <c r="J6" s="196"/>
    </row>
    <row r="7" spans="1:10" ht="15.75" customHeight="1" x14ac:dyDescent="0.2">
      <c r="A7" s="1"/>
      <c r="B7" s="2" t="s">
        <v>637</v>
      </c>
      <c r="C7" s="1"/>
      <c r="D7" s="599"/>
      <c r="E7" s="600"/>
      <c r="F7" s="600"/>
      <c r="G7" s="600"/>
      <c r="H7" s="601"/>
      <c r="I7" s="72"/>
      <c r="J7" s="72"/>
    </row>
    <row r="8" spans="1:10" ht="12.75" customHeight="1" x14ac:dyDescent="0.2">
      <c r="A8" s="1"/>
      <c r="B8" s="2" t="s">
        <v>636</v>
      </c>
      <c r="C8" s="1"/>
      <c r="D8" s="599"/>
      <c r="E8" s="600"/>
      <c r="F8" s="600"/>
      <c r="G8" s="600"/>
      <c r="H8" s="601"/>
      <c r="I8" s="72"/>
      <c r="J8" s="72"/>
    </row>
    <row r="9" spans="1:10" ht="15.75" customHeight="1" x14ac:dyDescent="0.2">
      <c r="A9" s="1"/>
      <c r="B9" s="1"/>
      <c r="C9" s="1"/>
      <c r="D9" s="599"/>
      <c r="E9" s="600"/>
      <c r="F9" s="600"/>
      <c r="G9" s="600"/>
      <c r="H9" s="601"/>
      <c r="I9" s="72"/>
      <c r="J9" s="72"/>
    </row>
    <row r="10" spans="1:10" ht="15.75" customHeight="1" x14ac:dyDescent="0.2">
      <c r="A10" s="1"/>
      <c r="B10" s="1"/>
      <c r="C10" s="1"/>
      <c r="D10" s="599"/>
      <c r="E10" s="600"/>
      <c r="F10" s="600"/>
      <c r="G10" s="600"/>
      <c r="H10" s="601"/>
      <c r="I10" s="72"/>
      <c r="J10" s="72"/>
    </row>
    <row r="11" spans="1:10" x14ac:dyDescent="0.2">
      <c r="A11" s="1"/>
      <c r="B11" s="1"/>
      <c r="C11" s="1"/>
      <c r="D11" s="599"/>
      <c r="E11" s="600"/>
      <c r="F11" s="600"/>
      <c r="G11" s="600"/>
      <c r="H11" s="601"/>
      <c r="I11" s="72"/>
      <c r="J11" s="72"/>
    </row>
    <row r="12" spans="1:10" x14ac:dyDescent="0.2">
      <c r="A12" s="1"/>
      <c r="B12" s="2" t="s">
        <v>635</v>
      </c>
      <c r="C12" s="1"/>
      <c r="D12" s="608"/>
      <c r="E12" s="609"/>
      <c r="F12" s="4" t="s">
        <v>520</v>
      </c>
      <c r="G12" s="599"/>
      <c r="H12" s="601"/>
      <c r="I12" s="72"/>
      <c r="J12" s="72"/>
    </row>
    <row r="13" spans="1:10" x14ac:dyDescent="0.2">
      <c r="A13" s="1"/>
      <c r="B13" s="2" t="str">
        <f>IF(ISBLANK(D13),"E-MAIL",IF(OR(ISERR(FIND("@",D13)),NOT(ISERR(FIND(" ",D13))),ISERR(FIND(".",D13))),"Invalid e-mail format  ","E-MAIL  "))</f>
        <v>E-MAIL</v>
      </c>
      <c r="C13" s="1"/>
      <c r="D13" s="615"/>
      <c r="E13" s="597"/>
      <c r="F13" s="597"/>
      <c r="G13" s="597"/>
      <c r="H13" s="598"/>
      <c r="I13" s="72"/>
      <c r="J13" s="72"/>
    </row>
    <row r="14" spans="1:10" ht="29.25" customHeight="1" x14ac:dyDescent="0.2">
      <c r="A14" s="1"/>
      <c r="B14" s="2" t="s">
        <v>634</v>
      </c>
      <c r="C14" s="1"/>
      <c r="D14" s="285" t="e">
        <f>CHOOSE('2'!C5,'2'!B5,'2'!B6,'2'!B7)</f>
        <v>#VALUE!</v>
      </c>
      <c r="E14" s="1"/>
      <c r="F14" s="1"/>
      <c r="G14" s="1"/>
      <c r="H14" s="1"/>
      <c r="I14" s="72"/>
      <c r="J14" s="72"/>
    </row>
    <row r="15" spans="1:10" ht="34.5" customHeight="1" x14ac:dyDescent="0.2">
      <c r="A15" s="1"/>
      <c r="B15" s="2"/>
      <c r="C15" s="1"/>
      <c r="D15" s="285"/>
      <c r="E15" s="1"/>
      <c r="F15" s="1"/>
      <c r="G15" s="1"/>
      <c r="H15" s="1"/>
      <c r="I15" s="1"/>
      <c r="J15" s="1"/>
    </row>
    <row r="16" spans="1:10" ht="19.5" customHeight="1" x14ac:dyDescent="0.2">
      <c r="A16" s="1"/>
      <c r="B16" s="2" t="str">
        <f>IF('2'!C3=2,"DATE COMPANY STARTED  ","START DATE  ")</f>
        <v xml:space="preserve">START DATE  </v>
      </c>
      <c r="C16" s="1"/>
      <c r="D16" s="284"/>
      <c r="E16" s="284"/>
      <c r="F16" s="1"/>
      <c r="G16" s="620"/>
      <c r="H16" s="620"/>
      <c r="I16" s="620"/>
      <c r="J16" s="620"/>
    </row>
    <row r="17" spans="1:10" ht="18.75" customHeight="1" x14ac:dyDescent="0.2">
      <c r="A17" s="1"/>
      <c r="B17" s="2" t="str">
        <f>IF('2'!C3=2,"LAST FISCAL YEAR END  ","PLANNED FIRST YEAR END  ")</f>
        <v xml:space="preserve">PLANNED FIRST YEAR END  </v>
      </c>
      <c r="C17" s="1"/>
      <c r="D17" s="284"/>
      <c r="E17" s="284"/>
      <c r="F17" s="1"/>
      <c r="G17" s="620"/>
      <c r="H17" s="620"/>
      <c r="I17" s="620"/>
      <c r="J17" s="620"/>
    </row>
    <row r="18" spans="1:10" ht="18.75" customHeight="1" x14ac:dyDescent="0.2">
      <c r="A18" s="1"/>
      <c r="B18" s="2" t="s">
        <v>514</v>
      </c>
      <c r="C18" s="1"/>
      <c r="D18" s="284"/>
      <c r="E18" s="284"/>
      <c r="F18" s="162"/>
      <c r="G18" s="1"/>
      <c r="H18" s="1"/>
      <c r="I18" s="72"/>
      <c r="J18" s="72"/>
    </row>
    <row r="19" spans="1:10" ht="18.75" customHeight="1" x14ac:dyDescent="0.2">
      <c r="A19" s="1"/>
      <c r="B19" s="2" t="s">
        <v>511</v>
      </c>
      <c r="C19" s="1"/>
      <c r="D19" s="247"/>
      <c r="E19" s="1"/>
      <c r="F19" s="1"/>
      <c r="G19" s="1"/>
      <c r="H19" s="1"/>
      <c r="I19" s="72"/>
      <c r="J19" s="72"/>
    </row>
    <row r="20" spans="1:10" ht="18.75" customHeight="1" x14ac:dyDescent="0.2">
      <c r="A20" s="1"/>
      <c r="B20" s="2" t="s">
        <v>168</v>
      </c>
      <c r="C20" s="1"/>
      <c r="D20" s="247"/>
      <c r="E20" s="10"/>
      <c r="F20" s="1"/>
      <c r="G20" s="1"/>
      <c r="H20" s="1"/>
      <c r="I20" s="72"/>
      <c r="J20" s="72"/>
    </row>
    <row r="21" spans="1:10" ht="18.75" customHeight="1" x14ac:dyDescent="0.2">
      <c r="A21" s="1"/>
      <c r="B21" s="2" t="s">
        <v>512</v>
      </c>
      <c r="C21" s="1"/>
      <c r="D21" s="248">
        <v>0</v>
      </c>
      <c r="E21" s="1"/>
      <c r="F21" s="1"/>
      <c r="G21" s="1"/>
      <c r="H21" s="1"/>
      <c r="I21" s="72"/>
      <c r="J21" s="72"/>
    </row>
    <row r="22" spans="1:10" ht="17.25" customHeight="1" x14ac:dyDescent="0.2">
      <c r="A22" s="1"/>
      <c r="B22" s="6" t="s">
        <v>513</v>
      </c>
      <c r="C22" s="1"/>
      <c r="D22" s="1"/>
      <c r="E22" s="7"/>
      <c r="F22" s="3"/>
      <c r="G22" s="1"/>
      <c r="H22" s="1"/>
      <c r="I22" s="72"/>
      <c r="J22" s="72"/>
    </row>
    <row r="23" spans="1:10" x14ac:dyDescent="0.2">
      <c r="A23" s="1"/>
      <c r="B23" s="1"/>
      <c r="C23" s="1"/>
      <c r="D23" s="1"/>
      <c r="E23" s="1"/>
      <c r="F23" s="1"/>
      <c r="G23" s="1"/>
      <c r="H23" s="1"/>
      <c r="I23" s="72"/>
      <c r="J23" s="72"/>
    </row>
    <row r="24" spans="1:10" x14ac:dyDescent="0.2">
      <c r="A24" s="1"/>
      <c r="B24" s="314"/>
      <c r="C24" s="1"/>
      <c r="D24" s="1"/>
      <c r="E24" s="1"/>
      <c r="F24" s="1"/>
      <c r="G24" s="1"/>
      <c r="H24" s="1"/>
      <c r="I24" s="72"/>
      <c r="J24" s="72"/>
    </row>
    <row r="25" spans="1:10" ht="3.75" customHeight="1" x14ac:dyDescent="0.2">
      <c r="A25" s="1"/>
      <c r="B25" s="1"/>
      <c r="C25" s="1"/>
      <c r="D25" s="1"/>
      <c r="E25" s="1"/>
      <c r="F25" s="1"/>
      <c r="G25" s="1"/>
      <c r="H25" s="1"/>
      <c r="I25" s="72"/>
      <c r="J25" s="72"/>
    </row>
    <row r="26" spans="1:10" ht="15.75" customHeight="1" x14ac:dyDescent="0.2">
      <c r="A26" s="326"/>
      <c r="B26" s="17"/>
      <c r="C26" s="245"/>
      <c r="D26" s="246" t="str">
        <f ca="1">'2'!G$24</f>
        <v>HISTORICAL</v>
      </c>
      <c r="E26" s="209">
        <f ca="1">'2'!H$24</f>
        <v>0</v>
      </c>
      <c r="F26" s="209">
        <f ca="1">'2'!I$24</f>
        <v>0</v>
      </c>
      <c r="G26" s="209">
        <f ca="1">'2'!J$24</f>
        <v>0</v>
      </c>
      <c r="H26" s="209" t="str">
        <f ca="1">'2'!K$24</f>
        <v>PROJECTED</v>
      </c>
      <c r="I26" s="209">
        <f>'2'!L$24</f>
        <v>0</v>
      </c>
      <c r="J26" s="209">
        <f>'2'!M$24</f>
        <v>0</v>
      </c>
    </row>
    <row r="27" spans="1:10" x14ac:dyDescent="0.2">
      <c r="A27" s="326"/>
      <c r="B27" s="211" t="s">
        <v>340</v>
      </c>
      <c r="C27" s="53"/>
      <c r="D27" s="293">
        <f ca="1">'2'!G$23</f>
        <v>41014</v>
      </c>
      <c r="E27" s="293">
        <f ca="1">'2'!H$23</f>
        <v>41379</v>
      </c>
      <c r="F27" s="293">
        <f ca="1">'2'!I$23</f>
        <v>41744</v>
      </c>
      <c r="G27" s="293">
        <f ca="1">'2'!J$23</f>
        <v>0</v>
      </c>
      <c r="H27" s="293">
        <f ca="1">'2'!K$23</f>
        <v>42109</v>
      </c>
      <c r="I27" s="293">
        <f ca="1">'2'!L$23</f>
        <v>42474</v>
      </c>
      <c r="J27" s="293">
        <f ca="1">'2'!M$23</f>
        <v>42839</v>
      </c>
    </row>
    <row r="28" spans="1:10" x14ac:dyDescent="0.2">
      <c r="A28" s="326"/>
      <c r="B28" s="275"/>
      <c r="C28" s="20"/>
      <c r="D28" s="367"/>
      <c r="E28" s="367"/>
      <c r="F28" s="367"/>
      <c r="G28" s="367"/>
      <c r="H28" s="367"/>
      <c r="I28" s="367"/>
      <c r="J28" s="367"/>
    </row>
    <row r="29" spans="1:10" x14ac:dyDescent="0.2">
      <c r="A29" s="326"/>
      <c r="B29" s="266"/>
      <c r="C29" s="21"/>
      <c r="D29" s="524"/>
      <c r="E29" s="524"/>
      <c r="F29" s="524"/>
      <c r="G29" s="524"/>
      <c r="H29" s="524"/>
      <c r="I29" s="524"/>
      <c r="J29" s="524"/>
    </row>
    <row r="30" spans="1:10" x14ac:dyDescent="0.2">
      <c r="A30" s="326"/>
      <c r="B30" s="266"/>
      <c r="C30" s="21"/>
      <c r="D30" s="524"/>
      <c r="E30" s="524"/>
      <c r="F30" s="524"/>
      <c r="G30" s="524"/>
      <c r="H30" s="524"/>
      <c r="I30" s="524"/>
      <c r="J30" s="524"/>
    </row>
    <row r="31" spans="1:10" x14ac:dyDescent="0.2">
      <c r="A31" s="326"/>
      <c r="B31" s="266"/>
      <c r="C31" s="21"/>
      <c r="D31" s="524"/>
      <c r="E31" s="524"/>
      <c r="F31" s="524"/>
      <c r="G31" s="524"/>
      <c r="H31" s="524"/>
      <c r="I31" s="524"/>
      <c r="J31" s="524"/>
    </row>
    <row r="32" spans="1:10" x14ac:dyDescent="0.2">
      <c r="A32" s="326"/>
      <c r="B32" s="267"/>
      <c r="C32" s="94"/>
      <c r="D32" s="525"/>
      <c r="E32" s="525"/>
      <c r="F32" s="525"/>
      <c r="G32" s="525"/>
      <c r="H32" s="525"/>
      <c r="I32" s="525"/>
      <c r="J32" s="525"/>
    </row>
    <row r="33" spans="1:10" x14ac:dyDescent="0.2">
      <c r="A33" s="326"/>
      <c r="B33" s="214" t="s">
        <v>262</v>
      </c>
      <c r="C33" s="224"/>
      <c r="D33" s="368">
        <f t="shared" ref="D33:J33" ca="1" si="0">IF(D27&gt;1,SUM(D28:D32),0)</f>
        <v>0</v>
      </c>
      <c r="E33" s="368">
        <f t="shared" ca="1" si="0"/>
        <v>0</v>
      </c>
      <c r="F33" s="368">
        <f t="shared" ca="1" si="0"/>
        <v>0</v>
      </c>
      <c r="G33" s="368">
        <f t="shared" ca="1" si="0"/>
        <v>0</v>
      </c>
      <c r="H33" s="368">
        <f t="shared" ca="1" si="0"/>
        <v>0</v>
      </c>
      <c r="I33" s="368">
        <f t="shared" ca="1" si="0"/>
        <v>0</v>
      </c>
      <c r="J33" s="368">
        <f t="shared" ca="1" si="0"/>
        <v>0</v>
      </c>
    </row>
    <row r="34" spans="1:10" x14ac:dyDescent="0.2">
      <c r="A34" s="93"/>
      <c r="B34" s="34"/>
      <c r="C34" s="34"/>
      <c r="D34" s="202"/>
      <c r="E34" s="202"/>
      <c r="F34" s="202"/>
      <c r="G34" s="202"/>
      <c r="H34" s="202"/>
      <c r="I34" s="203"/>
      <c r="J34" s="203"/>
    </row>
    <row r="35" spans="1:10" x14ac:dyDescent="0.2">
      <c r="A35" s="326"/>
      <c r="B35" s="211" t="str">
        <f>B27 &amp; " (%)"</f>
        <v>SALES ACTIVITIES (%)</v>
      </c>
      <c r="C35" s="204"/>
      <c r="D35" s="35"/>
      <c r="E35" s="36"/>
      <c r="F35" s="36"/>
      <c r="G35" s="36"/>
      <c r="H35" s="36"/>
      <c r="I35" s="75"/>
      <c r="J35" s="75"/>
    </row>
    <row r="36" spans="1:10" x14ac:dyDescent="0.2">
      <c r="A36" s="326"/>
      <c r="B36" s="20">
        <f>B28</f>
        <v>0</v>
      </c>
      <c r="C36" s="20"/>
      <c r="D36" s="22" t="str">
        <f t="shared" ref="D36:J40" ca="1" si="1">IF(ISERR(D28/D$33),"",D28/D$33)</f>
        <v/>
      </c>
      <c r="E36" s="22" t="str">
        <f t="shared" ca="1" si="1"/>
        <v/>
      </c>
      <c r="F36" s="22" t="str">
        <f t="shared" ca="1" si="1"/>
        <v/>
      </c>
      <c r="G36" s="22" t="str">
        <f t="shared" ca="1" si="1"/>
        <v/>
      </c>
      <c r="H36" s="22" t="str">
        <f t="shared" ca="1" si="1"/>
        <v/>
      </c>
      <c r="I36" s="76" t="str">
        <f t="shared" ca="1" si="1"/>
        <v/>
      </c>
      <c r="J36" s="22" t="str">
        <f t="shared" ca="1" si="1"/>
        <v/>
      </c>
    </row>
    <row r="37" spans="1:10" x14ac:dyDescent="0.2">
      <c r="A37" s="326"/>
      <c r="B37" s="21">
        <f>B29</f>
        <v>0</v>
      </c>
      <c r="C37" s="21"/>
      <c r="D37" s="23" t="str">
        <f t="shared" ca="1" si="1"/>
        <v/>
      </c>
      <c r="E37" s="23" t="str">
        <f t="shared" ca="1" si="1"/>
        <v/>
      </c>
      <c r="F37" s="23" t="str">
        <f t="shared" ca="1" si="1"/>
        <v/>
      </c>
      <c r="G37" s="23" t="str">
        <f t="shared" ca="1" si="1"/>
        <v/>
      </c>
      <c r="H37" s="23" t="str">
        <f t="shared" ca="1" si="1"/>
        <v/>
      </c>
      <c r="I37" s="77" t="str">
        <f t="shared" ca="1" si="1"/>
        <v/>
      </c>
      <c r="J37" s="23" t="str">
        <f t="shared" ca="1" si="1"/>
        <v/>
      </c>
    </row>
    <row r="38" spans="1:10" x14ac:dyDescent="0.2">
      <c r="A38" s="326"/>
      <c r="B38" s="21">
        <f>B30</f>
        <v>0</v>
      </c>
      <c r="C38" s="21"/>
      <c r="D38" s="23" t="str">
        <f t="shared" ca="1" si="1"/>
        <v/>
      </c>
      <c r="E38" s="23" t="str">
        <f t="shared" ca="1" si="1"/>
        <v/>
      </c>
      <c r="F38" s="23" t="str">
        <f t="shared" ca="1" si="1"/>
        <v/>
      </c>
      <c r="G38" s="23" t="str">
        <f t="shared" ca="1" si="1"/>
        <v/>
      </c>
      <c r="H38" s="23" t="str">
        <f t="shared" ca="1" si="1"/>
        <v/>
      </c>
      <c r="I38" s="77" t="str">
        <f t="shared" ca="1" si="1"/>
        <v/>
      </c>
      <c r="J38" s="23" t="str">
        <f t="shared" ca="1" si="1"/>
        <v/>
      </c>
    </row>
    <row r="39" spans="1:10" x14ac:dyDescent="0.2">
      <c r="A39" s="326"/>
      <c r="B39" s="21">
        <f>B31</f>
        <v>0</v>
      </c>
      <c r="C39" s="21"/>
      <c r="D39" s="23" t="str">
        <f t="shared" ca="1" si="1"/>
        <v/>
      </c>
      <c r="E39" s="23" t="str">
        <f t="shared" ca="1" si="1"/>
        <v/>
      </c>
      <c r="F39" s="23" t="str">
        <f t="shared" ca="1" si="1"/>
        <v/>
      </c>
      <c r="G39" s="23" t="str">
        <f t="shared" ca="1" si="1"/>
        <v/>
      </c>
      <c r="H39" s="23" t="str">
        <f t="shared" ca="1" si="1"/>
        <v/>
      </c>
      <c r="I39" s="77" t="str">
        <f t="shared" ca="1" si="1"/>
        <v/>
      </c>
      <c r="J39" s="23" t="str">
        <f t="shared" ca="1" si="1"/>
        <v/>
      </c>
    </row>
    <row r="40" spans="1:10" x14ac:dyDescent="0.2">
      <c r="A40" s="326"/>
      <c r="B40" s="24">
        <f>B32</f>
        <v>0</v>
      </c>
      <c r="C40" s="24"/>
      <c r="D40" s="30" t="str">
        <f t="shared" ca="1" si="1"/>
        <v/>
      </c>
      <c r="E40" s="30" t="str">
        <f t="shared" ca="1" si="1"/>
        <v/>
      </c>
      <c r="F40" s="30" t="str">
        <f t="shared" ca="1" si="1"/>
        <v/>
      </c>
      <c r="G40" s="30" t="str">
        <f t="shared" ca="1" si="1"/>
        <v/>
      </c>
      <c r="H40" s="30" t="str">
        <f t="shared" ca="1" si="1"/>
        <v/>
      </c>
      <c r="I40" s="79" t="str">
        <f t="shared" ca="1" si="1"/>
        <v/>
      </c>
      <c r="J40" s="30" t="str">
        <f t="shared" ca="1" si="1"/>
        <v/>
      </c>
    </row>
    <row r="41" spans="1:10" x14ac:dyDescent="0.2">
      <c r="A41" s="327"/>
      <c r="B41" s="17"/>
      <c r="C41" s="17"/>
      <c r="D41" s="225"/>
      <c r="E41" s="225"/>
      <c r="F41" s="225"/>
      <c r="G41" s="225"/>
      <c r="H41" s="225"/>
      <c r="I41" s="198"/>
      <c r="J41" s="198"/>
    </row>
    <row r="42" spans="1:10" x14ac:dyDescent="0.2">
      <c r="A42" s="1"/>
      <c r="B42" s="134" t="s">
        <v>102</v>
      </c>
      <c r="C42" s="71"/>
      <c r="D42" s="135"/>
      <c r="E42" s="136"/>
      <c r="F42" s="136"/>
      <c r="G42" s="136"/>
      <c r="H42" s="136"/>
      <c r="I42" s="137"/>
      <c r="J42" s="130"/>
    </row>
    <row r="43" spans="1:10" ht="15.95" customHeight="1" x14ac:dyDescent="0.2">
      <c r="A43" s="72"/>
      <c r="B43" s="457"/>
      <c r="C43" s="330"/>
      <c r="D43" s="330"/>
      <c r="E43" s="330"/>
      <c r="F43" s="330"/>
      <c r="G43" s="330"/>
      <c r="H43" s="330"/>
      <c r="I43" s="330"/>
      <c r="J43" s="301"/>
    </row>
    <row r="44" spans="1:10" ht="15.95" customHeight="1" x14ac:dyDescent="0.2">
      <c r="A44" s="72"/>
      <c r="B44" s="458"/>
      <c r="C44" s="331"/>
      <c r="D44" s="331"/>
      <c r="E44" s="331"/>
      <c r="F44" s="331"/>
      <c r="G44" s="331"/>
      <c r="H44" s="331"/>
      <c r="I44" s="331"/>
      <c r="J44" s="302"/>
    </row>
    <row r="45" spans="1:10" ht="15.95" customHeight="1" x14ac:dyDescent="0.2">
      <c r="A45" s="72"/>
      <c r="B45" s="458"/>
      <c r="C45" s="331"/>
      <c r="D45" s="331"/>
      <c r="E45" s="331"/>
      <c r="F45" s="331"/>
      <c r="G45" s="331"/>
      <c r="H45" s="331"/>
      <c r="I45" s="331"/>
      <c r="J45" s="303"/>
    </row>
    <row r="46" spans="1:10" ht="15.95" customHeight="1" x14ac:dyDescent="0.2">
      <c r="A46" s="72"/>
      <c r="B46" s="458"/>
      <c r="C46" s="331"/>
      <c r="D46" s="331"/>
      <c r="E46" s="331"/>
      <c r="F46" s="331"/>
      <c r="G46" s="331"/>
      <c r="H46" s="331"/>
      <c r="I46" s="331"/>
      <c r="J46" s="303"/>
    </row>
    <row r="47" spans="1:10" ht="15.95" customHeight="1" x14ac:dyDescent="0.2">
      <c r="A47" s="72"/>
      <c r="B47" s="459"/>
      <c r="C47" s="329"/>
      <c r="D47" s="329"/>
      <c r="E47" s="329"/>
      <c r="F47" s="329"/>
      <c r="G47" s="329"/>
      <c r="H47" s="329"/>
      <c r="I47" s="329"/>
      <c r="J47" s="303"/>
    </row>
    <row r="48" spans="1:10" ht="15.95" customHeight="1" x14ac:dyDescent="0.2">
      <c r="A48" s="72"/>
      <c r="B48" s="332"/>
      <c r="C48" s="328"/>
      <c r="D48" s="328"/>
      <c r="E48" s="328"/>
      <c r="F48" s="328"/>
      <c r="G48" s="328"/>
      <c r="H48" s="328"/>
      <c r="I48" s="328"/>
      <c r="J48" s="303"/>
    </row>
    <row r="49" spans="1:10" ht="1.5" customHeight="1" x14ac:dyDescent="0.2">
      <c r="A49" s="1"/>
      <c r="B49" s="1"/>
      <c r="C49" s="1"/>
      <c r="D49" s="292"/>
      <c r="E49" s="292"/>
      <c r="F49" s="292"/>
      <c r="G49" s="292"/>
      <c r="H49" s="292"/>
      <c r="I49" s="292"/>
      <c r="J49" s="72"/>
    </row>
    <row r="50" spans="1:10" x14ac:dyDescent="0.2">
      <c r="A50" s="34"/>
      <c r="B50" s="17"/>
      <c r="C50" s="210"/>
      <c r="D50" s="246" t="str">
        <f ca="1">'2'!G$24</f>
        <v>HISTORICAL</v>
      </c>
      <c r="E50" s="209">
        <f ca="1">'2'!H$24</f>
        <v>0</v>
      </c>
      <c r="F50" s="209">
        <f ca="1">'2'!I$24</f>
        <v>0</v>
      </c>
      <c r="G50" s="209">
        <f ca="1">'2'!J$24</f>
        <v>0</v>
      </c>
      <c r="H50" s="209" t="str">
        <f ca="1">'2'!K$24</f>
        <v>PROJECTED</v>
      </c>
      <c r="I50" s="209">
        <f>'2'!L$24</f>
        <v>0</v>
      </c>
      <c r="J50" s="209">
        <f>'2'!M$24</f>
        <v>0</v>
      </c>
    </row>
    <row r="51" spans="1:10" x14ac:dyDescent="0.2">
      <c r="A51" s="1"/>
      <c r="B51" s="37"/>
      <c r="C51" s="53"/>
      <c r="D51" s="41">
        <f ca="1">'2'!G$23</f>
        <v>41014</v>
      </c>
      <c r="E51" s="41">
        <f ca="1">'2'!H$23</f>
        <v>41379</v>
      </c>
      <c r="F51" s="41">
        <f ca="1">'2'!I$23</f>
        <v>41744</v>
      </c>
      <c r="G51" s="41">
        <f ca="1">'2'!J$23</f>
        <v>0</v>
      </c>
      <c r="H51" s="41">
        <f ca="1">'2'!K$23</f>
        <v>42109</v>
      </c>
      <c r="I51" s="41">
        <f ca="1">'2'!L$23</f>
        <v>42474</v>
      </c>
      <c r="J51" s="41">
        <f ca="1">'2'!M$23</f>
        <v>42839</v>
      </c>
    </row>
    <row r="52" spans="1:10" x14ac:dyDescent="0.2">
      <c r="A52" s="1"/>
      <c r="B52" s="20" t="s">
        <v>397</v>
      </c>
      <c r="C52" s="249"/>
      <c r="D52" s="386"/>
      <c r="E52" s="386"/>
      <c r="F52" s="386"/>
      <c r="G52" s="386"/>
      <c r="H52" s="386"/>
      <c r="I52" s="386"/>
      <c r="J52" s="367"/>
    </row>
    <row r="53" spans="1:10" x14ac:dyDescent="0.2">
      <c r="A53" s="1"/>
      <c r="B53" s="21" t="s">
        <v>398</v>
      </c>
      <c r="C53" s="249"/>
      <c r="D53" s="249"/>
      <c r="E53" s="249"/>
      <c r="F53" s="249"/>
      <c r="G53" s="249"/>
      <c r="H53" s="249"/>
      <c r="I53" s="249"/>
      <c r="J53" s="249"/>
    </row>
    <row r="54" spans="1:10" x14ac:dyDescent="0.2">
      <c r="A54" s="1"/>
      <c r="B54" s="21" t="s">
        <v>399</v>
      </c>
      <c r="C54" s="21"/>
      <c r="D54" s="249"/>
      <c r="E54" s="249"/>
      <c r="F54" s="249"/>
      <c r="G54" s="249"/>
      <c r="H54" s="249"/>
      <c r="I54" s="249"/>
      <c r="J54" s="249"/>
    </row>
    <row r="55" spans="1:10" x14ac:dyDescent="0.2">
      <c r="A55" s="1"/>
      <c r="B55" s="21" t="s">
        <v>400</v>
      </c>
      <c r="C55" s="21"/>
      <c r="D55" s="249"/>
      <c r="E55" s="249"/>
      <c r="F55" s="249"/>
      <c r="G55" s="249"/>
      <c r="H55" s="249"/>
      <c r="I55" s="249"/>
      <c r="J55" s="249"/>
    </row>
    <row r="56" spans="1:10" x14ac:dyDescent="0.2">
      <c r="A56" s="1"/>
      <c r="B56" s="24" t="s">
        <v>401</v>
      </c>
      <c r="C56" s="24"/>
      <c r="D56" s="250"/>
      <c r="E56" s="250"/>
      <c r="F56" s="250"/>
      <c r="G56" s="250"/>
      <c r="H56" s="250"/>
      <c r="I56" s="250"/>
      <c r="J56" s="250"/>
    </row>
    <row r="57" spans="1:10" ht="21" customHeight="1" x14ac:dyDescent="0.2">
      <c r="A57" s="1"/>
      <c r="B57" s="226" t="s">
        <v>179</v>
      </c>
      <c r="C57" s="227"/>
      <c r="D57" s="369">
        <f>SUM(D52:D55)-D56</f>
        <v>0</v>
      </c>
      <c r="E57" s="369">
        <f t="shared" ref="E57:J57" si="2">SUM(E52:E55)-E56</f>
        <v>0</v>
      </c>
      <c r="F57" s="369">
        <f t="shared" si="2"/>
        <v>0</v>
      </c>
      <c r="G57" s="369">
        <f t="shared" si="2"/>
        <v>0</v>
      </c>
      <c r="H57" s="369">
        <f t="shared" si="2"/>
        <v>0</v>
      </c>
      <c r="I57" s="369">
        <f t="shared" si="2"/>
        <v>0</v>
      </c>
      <c r="J57" s="369">
        <f t="shared" si="2"/>
        <v>0</v>
      </c>
    </row>
    <row r="58" spans="1:10" x14ac:dyDescent="0.2">
      <c r="A58" s="1"/>
      <c r="B58" s="112" t="s">
        <v>370</v>
      </c>
      <c r="C58" s="112"/>
      <c r="D58" s="251"/>
      <c r="E58" s="251"/>
      <c r="F58" s="251"/>
      <c r="G58" s="251"/>
      <c r="H58" s="251"/>
      <c r="I58" s="251"/>
      <c r="J58" s="251"/>
    </row>
    <row r="59" spans="1:10" x14ac:dyDescent="0.2">
      <c r="A59" s="1"/>
      <c r="B59" s="110" t="s">
        <v>371</v>
      </c>
      <c r="C59" s="110"/>
      <c r="D59" s="252"/>
      <c r="E59" s="252"/>
      <c r="F59" s="252"/>
      <c r="G59" s="252"/>
      <c r="H59" s="252"/>
      <c r="I59" s="251"/>
      <c r="J59" s="251"/>
    </row>
    <row r="60" spans="1:10" x14ac:dyDescent="0.2">
      <c r="A60" s="1"/>
      <c r="B60" s="110" t="s">
        <v>34</v>
      </c>
      <c r="C60" s="110"/>
      <c r="D60" s="252"/>
      <c r="E60" s="252"/>
      <c r="F60" s="252"/>
      <c r="G60" s="252"/>
      <c r="H60" s="252"/>
      <c r="I60" s="251"/>
      <c r="J60" s="251"/>
    </row>
    <row r="61" spans="1:10" x14ac:dyDescent="0.2">
      <c r="A61" s="1"/>
      <c r="B61" s="110" t="s">
        <v>403</v>
      </c>
      <c r="C61" s="110"/>
      <c r="D61" s="252"/>
      <c r="E61" s="252"/>
      <c r="F61" s="252"/>
      <c r="G61" s="252"/>
      <c r="H61" s="252"/>
      <c r="I61" s="251"/>
      <c r="J61" s="251"/>
    </row>
    <row r="62" spans="1:10" x14ac:dyDescent="0.2">
      <c r="A62" s="1"/>
      <c r="B62" s="110" t="s">
        <v>404</v>
      </c>
      <c r="C62" s="110"/>
      <c r="D62" s="252"/>
      <c r="E62" s="252"/>
      <c r="F62" s="252"/>
      <c r="G62" s="252"/>
      <c r="H62" s="252"/>
      <c r="I62" s="251"/>
      <c r="J62" s="251"/>
    </row>
    <row r="63" spans="1:10" x14ac:dyDescent="0.2">
      <c r="A63" s="1"/>
      <c r="B63" s="316" t="s">
        <v>400</v>
      </c>
      <c r="C63" s="223"/>
      <c r="D63" s="309"/>
      <c r="E63" s="309"/>
      <c r="F63" s="309"/>
      <c r="G63" s="309"/>
      <c r="H63" s="309"/>
      <c r="I63" s="251"/>
      <c r="J63" s="251"/>
    </row>
    <row r="64" spans="1:10" x14ac:dyDescent="0.2">
      <c r="A64" s="9"/>
      <c r="B64" s="475" t="s">
        <v>323</v>
      </c>
      <c r="C64" s="224"/>
      <c r="D64" s="370">
        <f t="shared" ref="D64:J64" si="3">SUM(D57:D63)</f>
        <v>0</v>
      </c>
      <c r="E64" s="370">
        <f t="shared" si="3"/>
        <v>0</v>
      </c>
      <c r="F64" s="370">
        <f t="shared" si="3"/>
        <v>0</v>
      </c>
      <c r="G64" s="370">
        <f t="shared" si="3"/>
        <v>0</v>
      </c>
      <c r="H64" s="370">
        <f t="shared" si="3"/>
        <v>0</v>
      </c>
      <c r="I64" s="371">
        <f t="shared" si="3"/>
        <v>0</v>
      </c>
      <c r="J64" s="370">
        <f t="shared" si="3"/>
        <v>0</v>
      </c>
    </row>
    <row r="65" spans="1:10" x14ac:dyDescent="0.2">
      <c r="A65" s="1"/>
      <c r="B65" s="1"/>
      <c r="C65" s="34"/>
      <c r="D65" s="34"/>
      <c r="E65" s="34"/>
      <c r="F65" s="34"/>
      <c r="G65" s="34"/>
      <c r="H65" s="34"/>
      <c r="I65" s="74"/>
      <c r="J65" s="74"/>
    </row>
    <row r="66" spans="1:10" x14ac:dyDescent="0.2">
      <c r="A66" s="34"/>
      <c r="B66" s="211" t="s">
        <v>639</v>
      </c>
      <c r="C66" s="18"/>
      <c r="D66" s="19"/>
      <c r="E66" s="19"/>
      <c r="F66" s="19"/>
      <c r="G66" s="19"/>
      <c r="H66" s="19"/>
      <c r="I66" s="78"/>
      <c r="J66" s="78"/>
    </row>
    <row r="67" spans="1:10" x14ac:dyDescent="0.2">
      <c r="A67" s="1"/>
      <c r="B67" s="20" t="str">
        <f t="shared" ref="B67:B76" si="4">B52</f>
        <v>Opening Inventory</v>
      </c>
      <c r="C67" s="20"/>
      <c r="D67" s="22" t="str">
        <f t="shared" ref="D67:J71" si="5">IF(D$64=0,"",D52/D$64)</f>
        <v/>
      </c>
      <c r="E67" s="22" t="str">
        <f t="shared" si="5"/>
        <v/>
      </c>
      <c r="F67" s="22" t="str">
        <f t="shared" si="5"/>
        <v/>
      </c>
      <c r="G67" s="22" t="str">
        <f t="shared" si="5"/>
        <v/>
      </c>
      <c r="H67" s="22" t="str">
        <f t="shared" si="5"/>
        <v/>
      </c>
      <c r="I67" s="22" t="str">
        <f t="shared" si="5"/>
        <v/>
      </c>
      <c r="J67" s="22" t="str">
        <f t="shared" si="5"/>
        <v/>
      </c>
    </row>
    <row r="68" spans="1:10" x14ac:dyDescent="0.2">
      <c r="A68" s="1"/>
      <c r="B68" s="21" t="str">
        <f t="shared" si="4"/>
        <v>Material Purchases</v>
      </c>
      <c r="C68" s="21"/>
      <c r="D68" s="23" t="str">
        <f t="shared" si="5"/>
        <v/>
      </c>
      <c r="E68" s="23" t="str">
        <f t="shared" si="5"/>
        <v/>
      </c>
      <c r="F68" s="23" t="str">
        <f t="shared" si="5"/>
        <v/>
      </c>
      <c r="G68" s="23" t="str">
        <f t="shared" si="5"/>
        <v/>
      </c>
      <c r="H68" s="23" t="str">
        <f t="shared" si="5"/>
        <v/>
      </c>
      <c r="I68" s="23" t="str">
        <f t="shared" si="5"/>
        <v/>
      </c>
      <c r="J68" s="23" t="str">
        <f t="shared" si="5"/>
        <v/>
      </c>
    </row>
    <row r="69" spans="1:10" x14ac:dyDescent="0.2">
      <c r="A69" s="1"/>
      <c r="B69" s="21" t="str">
        <f t="shared" si="4"/>
        <v>Freight &amp; Duty</v>
      </c>
      <c r="C69" s="21"/>
      <c r="D69" s="23" t="str">
        <f t="shared" si="5"/>
        <v/>
      </c>
      <c r="E69" s="23" t="str">
        <f t="shared" si="5"/>
        <v/>
      </c>
      <c r="F69" s="23" t="str">
        <f t="shared" si="5"/>
        <v/>
      </c>
      <c r="G69" s="23" t="str">
        <f t="shared" si="5"/>
        <v/>
      </c>
      <c r="H69" s="23" t="str">
        <f t="shared" si="5"/>
        <v/>
      </c>
      <c r="I69" s="77" t="str">
        <f t="shared" si="5"/>
        <v/>
      </c>
      <c r="J69" s="23" t="str">
        <f t="shared" si="5"/>
        <v/>
      </c>
    </row>
    <row r="70" spans="1:10" x14ac:dyDescent="0.2">
      <c r="A70" s="1"/>
      <c r="B70" s="21" t="str">
        <f t="shared" si="4"/>
        <v>Other</v>
      </c>
      <c r="C70" s="21"/>
      <c r="D70" s="23" t="str">
        <f t="shared" si="5"/>
        <v/>
      </c>
      <c r="E70" s="23" t="str">
        <f t="shared" si="5"/>
        <v/>
      </c>
      <c r="F70" s="23" t="str">
        <f t="shared" si="5"/>
        <v/>
      </c>
      <c r="G70" s="23" t="str">
        <f t="shared" si="5"/>
        <v/>
      </c>
      <c r="H70" s="23" t="str">
        <f t="shared" si="5"/>
        <v/>
      </c>
      <c r="I70" s="77" t="str">
        <f t="shared" si="5"/>
        <v/>
      </c>
      <c r="J70" s="23" t="str">
        <f t="shared" si="5"/>
        <v/>
      </c>
    </row>
    <row r="71" spans="1:10" x14ac:dyDescent="0.2">
      <c r="A71" s="1"/>
      <c r="B71" s="24" t="str">
        <f t="shared" si="4"/>
        <v>Closing Inventory (-)</v>
      </c>
      <c r="C71" s="24"/>
      <c r="D71" s="30" t="str">
        <f t="shared" si="5"/>
        <v/>
      </c>
      <c r="E71" s="30" t="str">
        <f t="shared" si="5"/>
        <v/>
      </c>
      <c r="F71" s="30" t="str">
        <f t="shared" si="5"/>
        <v/>
      </c>
      <c r="G71" s="30" t="str">
        <f t="shared" si="5"/>
        <v/>
      </c>
      <c r="H71" s="30" t="str">
        <f t="shared" si="5"/>
        <v/>
      </c>
      <c r="I71" s="79" t="str">
        <f t="shared" si="5"/>
        <v/>
      </c>
      <c r="J71" s="30" t="str">
        <f t="shared" si="5"/>
        <v/>
      </c>
    </row>
    <row r="72" spans="1:10" ht="21.75" customHeight="1" x14ac:dyDescent="0.2">
      <c r="A72" s="1"/>
      <c r="B72" s="226" t="s">
        <v>180</v>
      </c>
      <c r="C72" s="227"/>
      <c r="D72" s="228">
        <f>IF(D64&gt;0,D57/D$64,0)</f>
        <v>0</v>
      </c>
      <c r="E72" s="228">
        <f t="shared" ref="E72:J72" si="6">IF(E64&gt;0,E57/E$64,0)</f>
        <v>0</v>
      </c>
      <c r="F72" s="228">
        <f t="shared" si="6"/>
        <v>0</v>
      </c>
      <c r="G72" s="228">
        <f t="shared" si="6"/>
        <v>0</v>
      </c>
      <c r="H72" s="228">
        <f t="shared" si="6"/>
        <v>0</v>
      </c>
      <c r="I72" s="228">
        <f t="shared" si="6"/>
        <v>0</v>
      </c>
      <c r="J72" s="228">
        <f t="shared" si="6"/>
        <v>0</v>
      </c>
    </row>
    <row r="73" spans="1:10" x14ac:dyDescent="0.2">
      <c r="A73" s="1"/>
      <c r="B73" s="234" t="str">
        <f t="shared" si="4"/>
        <v>Direct Labour Wages</v>
      </c>
      <c r="C73" s="234"/>
      <c r="D73" s="235" t="str">
        <f t="shared" ref="D73:I78" si="7">IF(D$64=0,"",D58/D$64)</f>
        <v/>
      </c>
      <c r="E73" s="235" t="str">
        <f t="shared" si="7"/>
        <v/>
      </c>
      <c r="F73" s="235" t="str">
        <f t="shared" si="7"/>
        <v/>
      </c>
      <c r="G73" s="235" t="str">
        <f t="shared" si="7"/>
        <v/>
      </c>
      <c r="H73" s="235" t="str">
        <f t="shared" si="7"/>
        <v/>
      </c>
      <c r="I73" s="236" t="str">
        <f t="shared" si="7"/>
        <v/>
      </c>
      <c r="J73" s="23" t="str">
        <f t="shared" ref="J73:J78" si="8">IF(J$64=0,"",J58/J$64)</f>
        <v/>
      </c>
    </row>
    <row r="74" spans="1:10" x14ac:dyDescent="0.2">
      <c r="A74" s="1"/>
      <c r="B74" s="21" t="str">
        <f t="shared" si="4"/>
        <v>Repairs &amp; Maintenance</v>
      </c>
      <c r="C74" s="21"/>
      <c r="D74" s="23" t="str">
        <f t="shared" si="7"/>
        <v/>
      </c>
      <c r="E74" s="23" t="str">
        <f t="shared" si="7"/>
        <v/>
      </c>
      <c r="F74" s="23" t="str">
        <f t="shared" si="7"/>
        <v/>
      </c>
      <c r="G74" s="23" t="str">
        <f t="shared" si="7"/>
        <v/>
      </c>
      <c r="H74" s="23" t="str">
        <f t="shared" si="7"/>
        <v/>
      </c>
      <c r="I74" s="77" t="str">
        <f t="shared" si="7"/>
        <v/>
      </c>
      <c r="J74" s="23" t="str">
        <f t="shared" si="8"/>
        <v/>
      </c>
    </row>
    <row r="75" spans="1:10" x14ac:dyDescent="0.2">
      <c r="A75" s="1"/>
      <c r="B75" s="21" t="str">
        <f t="shared" si="4"/>
        <v>Services / utilities</v>
      </c>
      <c r="C75" s="21"/>
      <c r="D75" s="23" t="str">
        <f t="shared" si="7"/>
        <v/>
      </c>
      <c r="E75" s="23" t="str">
        <f t="shared" si="7"/>
        <v/>
      </c>
      <c r="F75" s="23" t="str">
        <f t="shared" si="7"/>
        <v/>
      </c>
      <c r="G75" s="23" t="str">
        <f t="shared" si="7"/>
        <v/>
      </c>
      <c r="H75" s="23" t="str">
        <f t="shared" si="7"/>
        <v/>
      </c>
      <c r="I75" s="77" t="str">
        <f t="shared" si="7"/>
        <v/>
      </c>
      <c r="J75" s="23" t="str">
        <f t="shared" si="8"/>
        <v/>
      </c>
    </row>
    <row r="76" spans="1:10" x14ac:dyDescent="0.2">
      <c r="A76" s="1"/>
      <c r="B76" s="21" t="str">
        <f t="shared" si="4"/>
        <v>Depreciation</v>
      </c>
      <c r="C76" s="21"/>
      <c r="D76" s="23" t="str">
        <f t="shared" si="7"/>
        <v/>
      </c>
      <c r="E76" s="23" t="str">
        <f t="shared" si="7"/>
        <v/>
      </c>
      <c r="F76" s="23" t="str">
        <f t="shared" si="7"/>
        <v/>
      </c>
      <c r="G76" s="23" t="str">
        <f t="shared" si="7"/>
        <v/>
      </c>
      <c r="H76" s="23" t="str">
        <f t="shared" si="7"/>
        <v/>
      </c>
      <c r="I76" s="77" t="str">
        <f t="shared" si="7"/>
        <v/>
      </c>
      <c r="J76" s="23" t="str">
        <f t="shared" si="8"/>
        <v/>
      </c>
    </row>
    <row r="77" spans="1:10" x14ac:dyDescent="0.2">
      <c r="A77" s="1"/>
      <c r="B77" s="21" t="s">
        <v>404</v>
      </c>
      <c r="C77" s="21"/>
      <c r="D77" s="23" t="str">
        <f t="shared" si="7"/>
        <v/>
      </c>
      <c r="E77" s="23" t="str">
        <f t="shared" si="7"/>
        <v/>
      </c>
      <c r="F77" s="23" t="str">
        <f t="shared" si="7"/>
        <v/>
      </c>
      <c r="G77" s="23" t="str">
        <f t="shared" si="7"/>
        <v/>
      </c>
      <c r="H77" s="23" t="str">
        <f t="shared" si="7"/>
        <v/>
      </c>
      <c r="I77" s="23" t="str">
        <f t="shared" si="7"/>
        <v/>
      </c>
      <c r="J77" s="23" t="str">
        <f t="shared" si="8"/>
        <v/>
      </c>
    </row>
    <row r="78" spans="1:10" x14ac:dyDescent="0.2">
      <c r="A78" s="1"/>
      <c r="B78" s="317" t="str">
        <f>IF(B63="","",B63)</f>
        <v>Other</v>
      </c>
      <c r="C78" s="21"/>
      <c r="D78" s="23" t="str">
        <f t="shared" si="7"/>
        <v/>
      </c>
      <c r="E78" s="23" t="str">
        <f t="shared" si="7"/>
        <v/>
      </c>
      <c r="F78" s="23" t="str">
        <f t="shared" si="7"/>
        <v/>
      </c>
      <c r="G78" s="23" t="str">
        <f t="shared" si="7"/>
        <v/>
      </c>
      <c r="H78" s="23" t="str">
        <f t="shared" si="7"/>
        <v/>
      </c>
      <c r="I78" s="23" t="str">
        <f t="shared" si="7"/>
        <v/>
      </c>
      <c r="J78" s="23" t="str">
        <f t="shared" si="8"/>
        <v/>
      </c>
    </row>
    <row r="79" spans="1:10" x14ac:dyDescent="0.2">
      <c r="A79" s="1"/>
      <c r="B79" s="475" t="s">
        <v>324</v>
      </c>
      <c r="C79" s="224"/>
      <c r="D79" s="229">
        <f t="shared" ref="D79:J79" si="9">SUM(D72:D78)</f>
        <v>0</v>
      </c>
      <c r="E79" s="229">
        <f t="shared" si="9"/>
        <v>0</v>
      </c>
      <c r="F79" s="229">
        <f t="shared" si="9"/>
        <v>0</v>
      </c>
      <c r="G79" s="229">
        <f t="shared" si="9"/>
        <v>0</v>
      </c>
      <c r="H79" s="229">
        <f t="shared" si="9"/>
        <v>0</v>
      </c>
      <c r="I79" s="230">
        <f t="shared" si="9"/>
        <v>0</v>
      </c>
      <c r="J79" s="230">
        <f t="shared" si="9"/>
        <v>0</v>
      </c>
    </row>
    <row r="80" spans="1:10" ht="7.5" customHeight="1" x14ac:dyDescent="0.2">
      <c r="A80" s="1"/>
      <c r="B80" s="1"/>
      <c r="C80" s="34"/>
      <c r="D80" s="225"/>
      <c r="E80" s="225"/>
      <c r="F80" s="225"/>
      <c r="G80" s="225"/>
      <c r="H80" s="225"/>
      <c r="I80" s="198"/>
      <c r="J80" s="198"/>
    </row>
    <row r="81" spans="1:11" x14ac:dyDescent="0.2">
      <c r="A81" s="1"/>
      <c r="B81" s="134" t="s">
        <v>59</v>
      </c>
      <c r="C81" s="71"/>
      <c r="D81" s="135"/>
      <c r="E81" s="136"/>
      <c r="F81" s="136"/>
      <c r="G81" s="136"/>
      <c r="H81" s="136"/>
      <c r="I81" s="137"/>
      <c r="J81" s="137"/>
    </row>
    <row r="82" spans="1:11" ht="12" customHeight="1" x14ac:dyDescent="0.2">
      <c r="A82" s="72"/>
      <c r="B82" s="460"/>
      <c r="C82" s="334"/>
      <c r="D82" s="334"/>
      <c r="E82" s="334"/>
      <c r="F82" s="334"/>
      <c r="G82" s="334"/>
      <c r="H82" s="334"/>
      <c r="I82" s="334"/>
      <c r="J82" s="333"/>
      <c r="K82" s="5"/>
    </row>
    <row r="83" spans="1:11" ht="12" customHeight="1" x14ac:dyDescent="0.2">
      <c r="A83" s="72"/>
      <c r="B83" s="461"/>
      <c r="C83" s="332"/>
      <c r="D83" s="332"/>
      <c r="E83" s="332"/>
      <c r="F83" s="332"/>
      <c r="G83" s="332"/>
      <c r="H83" s="332"/>
      <c r="I83" s="332"/>
      <c r="J83" s="333"/>
      <c r="K83" s="5"/>
    </row>
    <row r="84" spans="1:11" ht="12" customHeight="1" x14ac:dyDescent="0.2">
      <c r="A84" s="72"/>
      <c r="B84" s="461"/>
      <c r="C84" s="332"/>
      <c r="D84" s="332"/>
      <c r="E84" s="332"/>
      <c r="F84" s="332"/>
      <c r="G84" s="332"/>
      <c r="H84" s="332"/>
      <c r="I84" s="332"/>
      <c r="J84" s="333"/>
      <c r="K84" s="5"/>
    </row>
    <row r="85" spans="1:11" ht="12" customHeight="1" x14ac:dyDescent="0.2">
      <c r="A85" s="72"/>
      <c r="B85" s="461"/>
      <c r="C85" s="332"/>
      <c r="D85" s="332"/>
      <c r="E85" s="332"/>
      <c r="F85" s="332"/>
      <c r="G85" s="332"/>
      <c r="H85" s="332"/>
      <c r="I85" s="332"/>
      <c r="J85" s="333"/>
      <c r="K85" s="5"/>
    </row>
    <row r="86" spans="1:11" ht="12" customHeight="1" x14ac:dyDescent="0.2">
      <c r="A86" s="72"/>
      <c r="B86" s="461"/>
      <c r="C86" s="332"/>
      <c r="D86" s="332"/>
      <c r="E86" s="332"/>
      <c r="F86" s="332"/>
      <c r="G86" s="332"/>
      <c r="H86" s="332"/>
      <c r="I86" s="332"/>
      <c r="J86" s="333"/>
      <c r="K86" s="5"/>
    </row>
    <row r="87" spans="1:11" ht="14.25" customHeight="1" x14ac:dyDescent="0.2">
      <c r="A87" s="1"/>
      <c r="B87" s="121"/>
      <c r="C87" s="121"/>
      <c r="D87" s="121"/>
      <c r="E87" s="121"/>
      <c r="F87" s="121"/>
      <c r="G87" s="121"/>
      <c r="H87" s="121"/>
      <c r="I87" s="238"/>
      <c r="J87" s="238"/>
    </row>
    <row r="88" spans="1:11" ht="4.5" customHeight="1" x14ac:dyDescent="0.2">
      <c r="A88" s="1"/>
      <c r="B88" s="1"/>
      <c r="C88" s="1"/>
      <c r="D88" s="1"/>
      <c r="E88" s="1"/>
      <c r="F88" s="1"/>
      <c r="G88" s="1"/>
      <c r="H88" s="1"/>
      <c r="I88" s="72"/>
      <c r="J88" s="72"/>
    </row>
    <row r="89" spans="1:11" x14ac:dyDescent="0.2">
      <c r="A89" s="1"/>
      <c r="B89" s="1"/>
      <c r="C89" s="210"/>
      <c r="D89" s="246" t="str">
        <f ca="1">'2'!G$24</f>
        <v>HISTORICAL</v>
      </c>
      <c r="E89" s="209">
        <f ca="1">'2'!H$24</f>
        <v>0</v>
      </c>
      <c r="F89" s="209">
        <f ca="1">'2'!I$24</f>
        <v>0</v>
      </c>
      <c r="G89" s="209">
        <f ca="1">'2'!J$24</f>
        <v>0</v>
      </c>
      <c r="H89" s="209" t="str">
        <f ca="1">'2'!K$24</f>
        <v>PROJECTED</v>
      </c>
      <c r="I89" s="209">
        <f>'2'!L$24</f>
        <v>0</v>
      </c>
      <c r="J89" s="209">
        <f>'2'!M$24</f>
        <v>0</v>
      </c>
    </row>
    <row r="90" spans="1:11" x14ac:dyDescent="0.2">
      <c r="A90" s="1"/>
      <c r="B90" s="37"/>
      <c r="C90" s="53"/>
      <c r="D90" s="41">
        <f ca="1">'2'!G$23</f>
        <v>41014</v>
      </c>
      <c r="E90" s="41">
        <f ca="1">'2'!H$23</f>
        <v>41379</v>
      </c>
      <c r="F90" s="41">
        <f ca="1">'2'!I$23</f>
        <v>41744</v>
      </c>
      <c r="G90" s="41">
        <f ca="1">'2'!J$23</f>
        <v>0</v>
      </c>
      <c r="H90" s="41">
        <f ca="1">'2'!K$23</f>
        <v>42109</v>
      </c>
      <c r="I90" s="41">
        <f ca="1">'2'!L$23</f>
        <v>42474</v>
      </c>
      <c r="J90" s="41">
        <f ca="1">'2'!M$23</f>
        <v>42839</v>
      </c>
    </row>
    <row r="91" spans="1:11" x14ac:dyDescent="0.2">
      <c r="A91" s="1"/>
      <c r="B91" s="275" t="s">
        <v>353</v>
      </c>
      <c r="C91" s="20"/>
      <c r="D91" s="367"/>
      <c r="E91" s="367"/>
      <c r="F91" s="367"/>
      <c r="G91" s="367"/>
      <c r="H91" s="367"/>
      <c r="I91" s="367"/>
      <c r="J91" s="367"/>
    </row>
    <row r="92" spans="1:11" x14ac:dyDescent="0.2">
      <c r="A92" s="1"/>
      <c r="B92" s="266" t="s">
        <v>354</v>
      </c>
      <c r="C92" s="231"/>
      <c r="D92" s="253"/>
      <c r="E92" s="253"/>
      <c r="F92" s="253"/>
      <c r="G92" s="253"/>
      <c r="H92" s="253"/>
      <c r="I92" s="253"/>
      <c r="J92" s="253"/>
    </row>
    <row r="93" spans="1:11" x14ac:dyDescent="0.2">
      <c r="A93" s="1"/>
      <c r="B93" s="266" t="s">
        <v>355</v>
      </c>
      <c r="C93" s="231"/>
      <c r="D93" s="253"/>
      <c r="E93" s="253"/>
      <c r="F93" s="253"/>
      <c r="G93" s="253"/>
      <c r="H93" s="253"/>
      <c r="I93" s="253"/>
      <c r="J93" s="253"/>
    </row>
    <row r="94" spans="1:11" x14ac:dyDescent="0.2">
      <c r="A94" s="1"/>
      <c r="B94" s="266" t="s">
        <v>356</v>
      </c>
      <c r="C94" s="231"/>
      <c r="D94" s="253"/>
      <c r="E94" s="253"/>
      <c r="F94" s="253"/>
      <c r="G94" s="253"/>
      <c r="H94" s="253"/>
      <c r="I94" s="253"/>
      <c r="J94" s="253"/>
    </row>
    <row r="95" spans="1:11" x14ac:dyDescent="0.2">
      <c r="A95" s="1"/>
      <c r="B95" s="478" t="s">
        <v>403</v>
      </c>
      <c r="C95" s="476"/>
      <c r="D95" s="477"/>
      <c r="E95" s="477"/>
      <c r="F95" s="477"/>
      <c r="G95" s="477"/>
      <c r="H95" s="477"/>
      <c r="I95" s="477"/>
      <c r="J95" s="477"/>
    </row>
    <row r="96" spans="1:11" x14ac:dyDescent="0.2">
      <c r="A96" s="1"/>
      <c r="B96" s="24" t="s">
        <v>400</v>
      </c>
      <c r="C96" s="232"/>
      <c r="D96" s="254"/>
      <c r="E96" s="254"/>
      <c r="F96" s="254"/>
      <c r="G96" s="254"/>
      <c r="H96" s="254"/>
      <c r="I96" s="254"/>
      <c r="J96" s="254"/>
    </row>
    <row r="97" spans="1:10" x14ac:dyDescent="0.2">
      <c r="A97" s="1"/>
      <c r="B97" s="42" t="s">
        <v>326</v>
      </c>
      <c r="C97" s="233"/>
      <c r="D97" s="372">
        <f t="shared" ref="D97:J97" si="10">SUM(D91:D96)</f>
        <v>0</v>
      </c>
      <c r="E97" s="372">
        <f t="shared" si="10"/>
        <v>0</v>
      </c>
      <c r="F97" s="372">
        <f t="shared" si="10"/>
        <v>0</v>
      </c>
      <c r="G97" s="372">
        <f t="shared" si="10"/>
        <v>0</v>
      </c>
      <c r="H97" s="372">
        <f t="shared" si="10"/>
        <v>0</v>
      </c>
      <c r="I97" s="373">
        <f t="shared" si="10"/>
        <v>0</v>
      </c>
      <c r="J97" s="372">
        <f t="shared" si="10"/>
        <v>0</v>
      </c>
    </row>
    <row r="98" spans="1:10" x14ac:dyDescent="0.2">
      <c r="A98" s="1"/>
      <c r="B98" s="479" t="s">
        <v>357</v>
      </c>
      <c r="C98" s="28"/>
      <c r="D98" s="255"/>
      <c r="E98" s="255"/>
      <c r="F98" s="255"/>
      <c r="G98" s="255"/>
      <c r="H98" s="255"/>
      <c r="I98" s="255"/>
      <c r="J98" s="255"/>
    </row>
    <row r="99" spans="1:10" x14ac:dyDescent="0.2">
      <c r="A99" s="1"/>
      <c r="B99" s="266" t="s">
        <v>358</v>
      </c>
      <c r="C99" s="21"/>
      <c r="D99" s="253"/>
      <c r="E99" s="253"/>
      <c r="F99" s="253"/>
      <c r="G99" s="253"/>
      <c r="H99" s="253"/>
      <c r="I99" s="253"/>
      <c r="J99" s="253"/>
    </row>
    <row r="100" spans="1:10" x14ac:dyDescent="0.2">
      <c r="A100" s="1"/>
      <c r="B100" s="266" t="s">
        <v>359</v>
      </c>
      <c r="C100" s="21"/>
      <c r="D100" s="253"/>
      <c r="E100" s="253"/>
      <c r="F100" s="253"/>
      <c r="G100" s="253"/>
      <c r="H100" s="253"/>
      <c r="I100" s="253"/>
      <c r="J100" s="253"/>
    </row>
    <row r="101" spans="1:10" x14ac:dyDescent="0.2">
      <c r="A101" s="1"/>
      <c r="B101" s="266" t="s">
        <v>360</v>
      </c>
      <c r="C101" s="21"/>
      <c r="D101" s="253"/>
      <c r="E101" s="253"/>
      <c r="F101" s="253"/>
      <c r="G101" s="253"/>
      <c r="H101" s="253"/>
      <c r="I101" s="253"/>
      <c r="J101" s="253"/>
    </row>
    <row r="102" spans="1:10" x14ac:dyDescent="0.2">
      <c r="A102" s="1"/>
      <c r="B102" s="266" t="s">
        <v>403</v>
      </c>
      <c r="C102" s="21"/>
      <c r="D102" s="253"/>
      <c r="E102" s="253"/>
      <c r="F102" s="253"/>
      <c r="G102" s="253"/>
      <c r="H102" s="253"/>
      <c r="I102" s="253"/>
      <c r="J102" s="253"/>
    </row>
    <row r="103" spans="1:10" x14ac:dyDescent="0.2">
      <c r="A103" s="1"/>
      <c r="B103" s="266" t="s">
        <v>361</v>
      </c>
      <c r="C103" s="21"/>
      <c r="D103" s="253"/>
      <c r="E103" s="253"/>
      <c r="F103" s="253"/>
      <c r="G103" s="253"/>
      <c r="H103" s="253"/>
      <c r="I103" s="253"/>
      <c r="J103" s="253"/>
    </row>
    <row r="104" spans="1:10" x14ac:dyDescent="0.2">
      <c r="A104" s="1"/>
      <c r="B104" s="266" t="s">
        <v>362</v>
      </c>
      <c r="C104" s="21"/>
      <c r="D104" s="253"/>
      <c r="E104" s="253"/>
      <c r="F104" s="253"/>
      <c r="G104" s="253"/>
      <c r="H104" s="253"/>
      <c r="I104" s="253"/>
      <c r="J104" s="253"/>
    </row>
    <row r="105" spans="1:10" x14ac:dyDescent="0.2">
      <c r="A105" s="1"/>
      <c r="B105" s="266" t="s">
        <v>363</v>
      </c>
      <c r="C105" s="21"/>
      <c r="D105" s="253"/>
      <c r="E105" s="253"/>
      <c r="F105" s="253"/>
      <c r="G105" s="253"/>
      <c r="H105" s="253"/>
      <c r="I105" s="253"/>
      <c r="J105" s="253"/>
    </row>
    <row r="106" spans="1:10" x14ac:dyDescent="0.2">
      <c r="A106" s="1"/>
      <c r="B106" s="266" t="s">
        <v>364</v>
      </c>
      <c r="C106" s="21"/>
      <c r="D106" s="253"/>
      <c r="E106" s="253"/>
      <c r="F106" s="253"/>
      <c r="G106" s="253"/>
      <c r="H106" s="253"/>
      <c r="I106" s="253"/>
      <c r="J106" s="253"/>
    </row>
    <row r="107" spans="1:10" x14ac:dyDescent="0.2">
      <c r="A107" s="1"/>
      <c r="B107" s="478" t="s">
        <v>365</v>
      </c>
      <c r="C107" s="29"/>
      <c r="D107" s="477"/>
      <c r="E107" s="477"/>
      <c r="F107" s="477"/>
      <c r="G107" s="477"/>
      <c r="H107" s="477"/>
      <c r="I107" s="477"/>
      <c r="J107" s="477"/>
    </row>
    <row r="108" spans="1:10" x14ac:dyDescent="0.2">
      <c r="A108" s="1"/>
      <c r="B108" s="478" t="s">
        <v>400</v>
      </c>
      <c r="C108" s="24"/>
      <c r="D108" s="254"/>
      <c r="E108" s="254"/>
      <c r="F108" s="254"/>
      <c r="G108" s="254"/>
      <c r="H108" s="254"/>
      <c r="I108" s="254"/>
      <c r="J108" s="254"/>
    </row>
    <row r="109" spans="1:10" x14ac:dyDescent="0.2">
      <c r="A109" s="1"/>
      <c r="B109" s="26" t="s">
        <v>328</v>
      </c>
      <c r="C109" s="223"/>
      <c r="D109" s="374">
        <f t="shared" ref="D109:J109" si="11">SUM(D98:D108)</f>
        <v>0</v>
      </c>
      <c r="E109" s="374">
        <f t="shared" si="11"/>
        <v>0</v>
      </c>
      <c r="F109" s="374">
        <f t="shared" si="11"/>
        <v>0</v>
      </c>
      <c r="G109" s="374">
        <f t="shared" si="11"/>
        <v>0</v>
      </c>
      <c r="H109" s="374">
        <f t="shared" si="11"/>
        <v>0</v>
      </c>
      <c r="I109" s="375">
        <f t="shared" si="11"/>
        <v>0</v>
      </c>
      <c r="J109" s="375">
        <f t="shared" si="11"/>
        <v>0</v>
      </c>
    </row>
    <row r="110" spans="1:10" x14ac:dyDescent="0.2">
      <c r="B110" s="480" t="s">
        <v>330</v>
      </c>
      <c r="C110" s="481"/>
      <c r="D110" s="532"/>
      <c r="E110" s="532"/>
      <c r="F110" s="532"/>
      <c r="G110" s="532"/>
      <c r="H110" s="532"/>
      <c r="I110" s="533"/>
      <c r="J110" s="533"/>
    </row>
    <row r="111" spans="1:10" x14ac:dyDescent="0.2">
      <c r="A111" s="1"/>
      <c r="B111" s="214" t="s">
        <v>325</v>
      </c>
      <c r="C111" s="224"/>
      <c r="D111" s="370">
        <f>D109+D97+D110</f>
        <v>0</v>
      </c>
      <c r="E111" s="370">
        <f t="shared" ref="E111:J111" si="12">E109+E97+E110</f>
        <v>0</v>
      </c>
      <c r="F111" s="370">
        <f t="shared" si="12"/>
        <v>0</v>
      </c>
      <c r="G111" s="370">
        <f t="shared" si="12"/>
        <v>0</v>
      </c>
      <c r="H111" s="370">
        <f t="shared" si="12"/>
        <v>0</v>
      </c>
      <c r="I111" s="370">
        <f t="shared" si="12"/>
        <v>0</v>
      </c>
      <c r="J111" s="370">
        <f t="shared" si="12"/>
        <v>0</v>
      </c>
    </row>
    <row r="112" spans="1:10" ht="12" customHeight="1" x14ac:dyDescent="0.2">
      <c r="A112" s="1"/>
      <c r="B112" s="211" t="s">
        <v>640</v>
      </c>
      <c r="C112" s="484"/>
      <c r="D112" s="36"/>
      <c r="E112" s="36"/>
      <c r="F112" s="36"/>
      <c r="G112" s="36"/>
      <c r="H112" s="485"/>
      <c r="I112" s="75"/>
      <c r="J112" s="36"/>
    </row>
    <row r="113" spans="1:10" x14ac:dyDescent="0.2">
      <c r="A113" s="1"/>
      <c r="B113" s="28" t="str">
        <f t="shared" ref="B113:B118" si="13">B91</f>
        <v>Selling Salaries</v>
      </c>
      <c r="C113" s="28"/>
      <c r="D113" s="482" t="str">
        <f t="shared" ref="D113:I113" si="14">IF(D111=0,"",D91/D111)</f>
        <v/>
      </c>
      <c r="E113" s="482" t="str">
        <f t="shared" si="14"/>
        <v/>
      </c>
      <c r="F113" s="482" t="str">
        <f t="shared" si="14"/>
        <v/>
      </c>
      <c r="G113" s="482" t="str">
        <f t="shared" si="14"/>
        <v/>
      </c>
      <c r="H113" s="482" t="str">
        <f t="shared" si="14"/>
        <v/>
      </c>
      <c r="I113" s="483" t="str">
        <f t="shared" si="14"/>
        <v/>
      </c>
      <c r="J113" s="482" t="str">
        <f>IF(J111=0,"",J91/J111)</f>
        <v/>
      </c>
    </row>
    <row r="114" spans="1:10" x14ac:dyDescent="0.2">
      <c r="A114" s="1"/>
      <c r="B114" s="28" t="str">
        <f t="shared" si="13"/>
        <v>Traveling</v>
      </c>
      <c r="C114" s="21"/>
      <c r="D114" s="23" t="str">
        <f t="shared" ref="D114:I114" si="15">IF(D111=0,"",D92/D111)</f>
        <v/>
      </c>
      <c r="E114" s="23" t="str">
        <f t="shared" si="15"/>
        <v/>
      </c>
      <c r="F114" s="23" t="str">
        <f t="shared" si="15"/>
        <v/>
      </c>
      <c r="G114" s="23" t="str">
        <f t="shared" si="15"/>
        <v/>
      </c>
      <c r="H114" s="23" t="str">
        <f t="shared" si="15"/>
        <v/>
      </c>
      <c r="I114" s="77" t="str">
        <f t="shared" si="15"/>
        <v/>
      </c>
      <c r="J114" s="23" t="str">
        <f>IF(J111=0,"",J92/J111)</f>
        <v/>
      </c>
    </row>
    <row r="115" spans="1:10" x14ac:dyDescent="0.2">
      <c r="A115" s="1"/>
      <c r="B115" s="28" t="str">
        <f t="shared" si="13"/>
        <v>Advertising</v>
      </c>
      <c r="C115" s="21"/>
      <c r="D115" s="23" t="str">
        <f t="shared" ref="D115:I115" si="16">IF(D111=0,"",D93/D111)</f>
        <v/>
      </c>
      <c r="E115" s="23" t="str">
        <f t="shared" si="16"/>
        <v/>
      </c>
      <c r="F115" s="23" t="str">
        <f t="shared" si="16"/>
        <v/>
      </c>
      <c r="G115" s="23" t="str">
        <f t="shared" si="16"/>
        <v/>
      </c>
      <c r="H115" s="23" t="str">
        <f t="shared" si="16"/>
        <v/>
      </c>
      <c r="I115" s="77" t="str">
        <f t="shared" si="16"/>
        <v/>
      </c>
      <c r="J115" s="23" t="str">
        <f>IF(J111=0,"",J93/J111)</f>
        <v/>
      </c>
    </row>
    <row r="116" spans="1:10" x14ac:dyDescent="0.2">
      <c r="A116" s="1"/>
      <c r="B116" s="28" t="str">
        <f t="shared" si="13"/>
        <v>Shipping &amp; Delivery</v>
      </c>
      <c r="C116" s="21"/>
      <c r="D116" s="23" t="str">
        <f>IF(D$111=0,"",D94/D$111)</f>
        <v/>
      </c>
      <c r="E116" s="23" t="str">
        <f t="shared" ref="E116:J118" si="17">IF(E$111=0,"",E94/E$111)</f>
        <v/>
      </c>
      <c r="F116" s="23" t="str">
        <f t="shared" si="17"/>
        <v/>
      </c>
      <c r="G116" s="23" t="str">
        <f t="shared" si="17"/>
        <v/>
      </c>
      <c r="H116" s="23" t="str">
        <f t="shared" si="17"/>
        <v/>
      </c>
      <c r="I116" s="23" t="str">
        <f t="shared" si="17"/>
        <v/>
      </c>
      <c r="J116" s="23" t="str">
        <f t="shared" si="17"/>
        <v/>
      </c>
    </row>
    <row r="117" spans="1:10" x14ac:dyDescent="0.2">
      <c r="A117" s="1"/>
      <c r="B117" s="28" t="str">
        <f t="shared" si="13"/>
        <v>Depreciation</v>
      </c>
      <c r="C117" s="24"/>
      <c r="D117" s="23" t="str">
        <f>IF(D$111=0,"",D95/D$111)</f>
        <v/>
      </c>
      <c r="E117" s="23" t="str">
        <f t="shared" si="17"/>
        <v/>
      </c>
      <c r="F117" s="23" t="str">
        <f t="shared" si="17"/>
        <v/>
      </c>
      <c r="G117" s="23" t="str">
        <f t="shared" si="17"/>
        <v/>
      </c>
      <c r="H117" s="23" t="str">
        <f t="shared" si="17"/>
        <v/>
      </c>
      <c r="I117" s="23" t="str">
        <f t="shared" si="17"/>
        <v/>
      </c>
      <c r="J117" s="23" t="str">
        <f t="shared" si="17"/>
        <v/>
      </c>
    </row>
    <row r="118" spans="1:10" x14ac:dyDescent="0.2">
      <c r="A118" s="1"/>
      <c r="B118" s="28" t="str">
        <f t="shared" si="13"/>
        <v>Other</v>
      </c>
      <c r="C118" s="17"/>
      <c r="D118" s="23" t="str">
        <f>IF(D$111=0,"",D96/D$111)</f>
        <v/>
      </c>
      <c r="E118" s="23" t="str">
        <f t="shared" si="17"/>
        <v/>
      </c>
      <c r="F118" s="23" t="str">
        <f t="shared" si="17"/>
        <v/>
      </c>
      <c r="G118" s="23" t="str">
        <f t="shared" si="17"/>
        <v/>
      </c>
      <c r="H118" s="23" t="str">
        <f t="shared" si="17"/>
        <v/>
      </c>
      <c r="I118" s="23" t="str">
        <f t="shared" si="17"/>
        <v/>
      </c>
      <c r="J118" s="23" t="str">
        <f t="shared" si="17"/>
        <v/>
      </c>
    </row>
    <row r="119" spans="1:10" x14ac:dyDescent="0.2">
      <c r="A119" s="1"/>
      <c r="B119" s="26" t="s">
        <v>329</v>
      </c>
      <c r="C119" s="27"/>
      <c r="D119" s="31">
        <f>SUM(D113:D118)</f>
        <v>0</v>
      </c>
      <c r="E119" s="31">
        <f t="shared" ref="E119:J119" si="18">SUM(E113:E118)</f>
        <v>0</v>
      </c>
      <c r="F119" s="31">
        <f t="shared" si="18"/>
        <v>0</v>
      </c>
      <c r="G119" s="31">
        <f t="shared" si="18"/>
        <v>0</v>
      </c>
      <c r="H119" s="31">
        <f t="shared" si="18"/>
        <v>0</v>
      </c>
      <c r="I119" s="31">
        <f t="shared" si="18"/>
        <v>0</v>
      </c>
      <c r="J119" s="31">
        <f t="shared" si="18"/>
        <v>0</v>
      </c>
    </row>
    <row r="120" spans="1:10" x14ac:dyDescent="0.2">
      <c r="A120" s="1"/>
      <c r="B120" s="490" t="str">
        <f>B98</f>
        <v>Management Salaries</v>
      </c>
      <c r="C120" s="491"/>
      <c r="D120" s="492" t="str">
        <f t="shared" ref="D120:I120" si="19">IF(D111=0,"",D98/D111)</f>
        <v/>
      </c>
      <c r="E120" s="492" t="str">
        <f t="shared" si="19"/>
        <v/>
      </c>
      <c r="F120" s="492" t="str">
        <f t="shared" si="19"/>
        <v/>
      </c>
      <c r="G120" s="492" t="str">
        <f t="shared" si="19"/>
        <v/>
      </c>
      <c r="H120" s="492" t="str">
        <f t="shared" si="19"/>
        <v/>
      </c>
      <c r="I120" s="493" t="str">
        <f t="shared" si="19"/>
        <v/>
      </c>
      <c r="J120" s="492" t="str">
        <f>IF(J111=0,"",J98/J111)</f>
        <v/>
      </c>
    </row>
    <row r="121" spans="1:10" x14ac:dyDescent="0.2">
      <c r="A121" s="1"/>
      <c r="B121" s="486" t="str">
        <f t="shared" ref="B121:B130" si="20">B99</f>
        <v>Office Salaries</v>
      </c>
      <c r="C121" s="487"/>
      <c r="D121" s="494" t="str">
        <f t="shared" ref="D121:I121" si="21">IF(D111=0,"",D99/D111)</f>
        <v/>
      </c>
      <c r="E121" s="494" t="str">
        <f t="shared" si="21"/>
        <v/>
      </c>
      <c r="F121" s="494" t="str">
        <f t="shared" si="21"/>
        <v/>
      </c>
      <c r="G121" s="494" t="str">
        <f t="shared" si="21"/>
        <v/>
      </c>
      <c r="H121" s="494" t="str">
        <f t="shared" si="21"/>
        <v/>
      </c>
      <c r="I121" s="495" t="str">
        <f t="shared" si="21"/>
        <v/>
      </c>
      <c r="J121" s="494" t="str">
        <f>IF(J111=0,"",J99/J111)</f>
        <v/>
      </c>
    </row>
    <row r="122" spans="1:10" x14ac:dyDescent="0.2">
      <c r="A122" s="1"/>
      <c r="B122" s="486" t="str">
        <f t="shared" si="20"/>
        <v>Professional Fees</v>
      </c>
      <c r="C122" s="487"/>
      <c r="D122" s="494" t="str">
        <f t="shared" ref="D122:I122" si="22">IF(D111=0,"",D100/D111)</f>
        <v/>
      </c>
      <c r="E122" s="494" t="str">
        <f t="shared" si="22"/>
        <v/>
      </c>
      <c r="F122" s="494" t="str">
        <f t="shared" si="22"/>
        <v/>
      </c>
      <c r="G122" s="494" t="str">
        <f t="shared" si="22"/>
        <v/>
      </c>
      <c r="H122" s="494" t="str">
        <f t="shared" si="22"/>
        <v/>
      </c>
      <c r="I122" s="495" t="str">
        <f t="shared" si="22"/>
        <v/>
      </c>
      <c r="J122" s="494" t="str">
        <f>IF(J111=0,"",J100/J111)</f>
        <v/>
      </c>
    </row>
    <row r="123" spans="1:10" x14ac:dyDescent="0.2">
      <c r="A123" s="1"/>
      <c r="B123" s="486" t="str">
        <f t="shared" si="20"/>
        <v>Telecommunication</v>
      </c>
      <c r="C123" s="487"/>
      <c r="D123" s="494" t="str">
        <f t="shared" ref="D123:I123" si="23">IF(D111=0,"",D101/D111)</f>
        <v/>
      </c>
      <c r="E123" s="494" t="str">
        <f t="shared" si="23"/>
        <v/>
      </c>
      <c r="F123" s="494" t="str">
        <f t="shared" si="23"/>
        <v/>
      </c>
      <c r="G123" s="494" t="str">
        <f t="shared" si="23"/>
        <v/>
      </c>
      <c r="H123" s="494" t="str">
        <f t="shared" si="23"/>
        <v/>
      </c>
      <c r="I123" s="495" t="str">
        <f t="shared" si="23"/>
        <v/>
      </c>
      <c r="J123" s="494" t="str">
        <f>IF(J111=0,"",J101/J111)</f>
        <v/>
      </c>
    </row>
    <row r="124" spans="1:10" x14ac:dyDescent="0.2">
      <c r="A124" s="1"/>
      <c r="B124" s="486" t="str">
        <f t="shared" si="20"/>
        <v>Depreciation</v>
      </c>
      <c r="C124" s="487"/>
      <c r="D124" s="494" t="str">
        <f>IF(D$111=0,"",D102/D$111)</f>
        <v/>
      </c>
      <c r="E124" s="494" t="str">
        <f t="shared" ref="E124:J124" si="24">IF(E$111=0,"",E102/E$111)</f>
        <v/>
      </c>
      <c r="F124" s="494" t="str">
        <f t="shared" si="24"/>
        <v/>
      </c>
      <c r="G124" s="494" t="str">
        <f t="shared" si="24"/>
        <v/>
      </c>
      <c r="H124" s="494" t="str">
        <f t="shared" si="24"/>
        <v/>
      </c>
      <c r="I124" s="494" t="str">
        <f t="shared" si="24"/>
        <v/>
      </c>
      <c r="J124" s="494" t="str">
        <f t="shared" si="24"/>
        <v/>
      </c>
    </row>
    <row r="125" spans="1:10" x14ac:dyDescent="0.2">
      <c r="A125" s="1"/>
      <c r="B125" s="486" t="str">
        <f t="shared" si="20"/>
        <v>Office Expenses</v>
      </c>
      <c r="C125" s="487"/>
      <c r="D125" s="494" t="str">
        <f>IF(D$111=0,"",D103/D$111)</f>
        <v/>
      </c>
      <c r="E125" s="494" t="str">
        <f t="shared" ref="E125:J128" si="25">IF(E$111=0,"",E103/E$111)</f>
        <v/>
      </c>
      <c r="F125" s="494" t="str">
        <f t="shared" si="25"/>
        <v/>
      </c>
      <c r="G125" s="494" t="str">
        <f t="shared" si="25"/>
        <v/>
      </c>
      <c r="H125" s="494" t="str">
        <f t="shared" si="25"/>
        <v/>
      </c>
      <c r="I125" s="494" t="str">
        <f t="shared" si="25"/>
        <v/>
      </c>
      <c r="J125" s="494" t="str">
        <f t="shared" si="25"/>
        <v/>
      </c>
    </row>
    <row r="126" spans="1:10" x14ac:dyDescent="0.2">
      <c r="A126" s="1"/>
      <c r="B126" s="486" t="str">
        <f t="shared" si="20"/>
        <v>Insurance &amp; Taxes</v>
      </c>
      <c r="C126" s="487"/>
      <c r="D126" s="494" t="str">
        <f>IF(D$111=0,"",D104/D$111)</f>
        <v/>
      </c>
      <c r="E126" s="494" t="str">
        <f t="shared" si="25"/>
        <v/>
      </c>
      <c r="F126" s="494" t="str">
        <f t="shared" si="25"/>
        <v/>
      </c>
      <c r="G126" s="494" t="str">
        <f t="shared" si="25"/>
        <v/>
      </c>
      <c r="H126" s="494" t="str">
        <f t="shared" si="25"/>
        <v/>
      </c>
      <c r="I126" s="494" t="str">
        <f t="shared" si="25"/>
        <v/>
      </c>
      <c r="J126" s="494" t="str">
        <f t="shared" si="25"/>
        <v/>
      </c>
    </row>
    <row r="127" spans="1:10" x14ac:dyDescent="0.2">
      <c r="A127" s="1"/>
      <c r="B127" s="486" t="str">
        <f t="shared" si="20"/>
        <v>Bank Charges</v>
      </c>
      <c r="C127" s="487"/>
      <c r="D127" s="494" t="str">
        <f>IF(D$111=0,"",D105/D$111)</f>
        <v/>
      </c>
      <c r="E127" s="494" t="str">
        <f t="shared" si="25"/>
        <v/>
      </c>
      <c r="F127" s="494" t="str">
        <f t="shared" si="25"/>
        <v/>
      </c>
      <c r="G127" s="494" t="str">
        <f t="shared" si="25"/>
        <v/>
      </c>
      <c r="H127" s="494" t="str">
        <f t="shared" si="25"/>
        <v/>
      </c>
      <c r="I127" s="494" t="str">
        <f t="shared" si="25"/>
        <v/>
      </c>
      <c r="J127" s="494" t="str">
        <f t="shared" si="25"/>
        <v/>
      </c>
    </row>
    <row r="128" spans="1:10" x14ac:dyDescent="0.2">
      <c r="A128" s="1"/>
      <c r="B128" s="486" t="str">
        <f t="shared" si="20"/>
        <v xml:space="preserve">Interest on L.T.D. </v>
      </c>
      <c r="C128" s="487"/>
      <c r="D128" s="494" t="str">
        <f>IF(D$111=0,"",D106/D$111)</f>
        <v/>
      </c>
      <c r="E128" s="494" t="str">
        <f t="shared" si="25"/>
        <v/>
      </c>
      <c r="F128" s="494" t="str">
        <f t="shared" si="25"/>
        <v/>
      </c>
      <c r="G128" s="494" t="str">
        <f t="shared" si="25"/>
        <v/>
      </c>
      <c r="H128" s="494" t="str">
        <f t="shared" si="25"/>
        <v/>
      </c>
      <c r="I128" s="494" t="str">
        <f t="shared" si="25"/>
        <v/>
      </c>
      <c r="J128" s="494" t="str">
        <f t="shared" si="25"/>
        <v/>
      </c>
    </row>
    <row r="129" spans="1:11" x14ac:dyDescent="0.2">
      <c r="A129" s="1"/>
      <c r="B129" s="486" t="str">
        <f t="shared" si="20"/>
        <v>Bad Debts</v>
      </c>
      <c r="C129" s="487"/>
      <c r="D129" s="494" t="str">
        <f t="shared" ref="D129:J129" si="26">IF(D$111=0,"",D107/D$111)</f>
        <v/>
      </c>
      <c r="E129" s="494" t="str">
        <f t="shared" si="26"/>
        <v/>
      </c>
      <c r="F129" s="494" t="str">
        <f t="shared" si="26"/>
        <v/>
      </c>
      <c r="G129" s="494" t="str">
        <f t="shared" si="26"/>
        <v/>
      </c>
      <c r="H129" s="494" t="str">
        <f t="shared" si="26"/>
        <v/>
      </c>
      <c r="I129" s="494" t="str">
        <f t="shared" si="26"/>
        <v/>
      </c>
      <c r="J129" s="494" t="str">
        <f t="shared" si="26"/>
        <v/>
      </c>
    </row>
    <row r="130" spans="1:11" x14ac:dyDescent="0.2">
      <c r="A130" s="1"/>
      <c r="B130" s="486" t="str">
        <f t="shared" si="20"/>
        <v>Other</v>
      </c>
      <c r="C130" s="487"/>
      <c r="D130" s="494" t="str">
        <f t="shared" ref="D130:J130" si="27">IF(D$111=0,"",D108/D$111)</f>
        <v/>
      </c>
      <c r="E130" s="494" t="str">
        <f t="shared" si="27"/>
        <v/>
      </c>
      <c r="F130" s="494" t="str">
        <f t="shared" si="27"/>
        <v/>
      </c>
      <c r="G130" s="494" t="str">
        <f t="shared" si="27"/>
        <v/>
      </c>
      <c r="H130" s="494" t="str">
        <f t="shared" si="27"/>
        <v/>
      </c>
      <c r="I130" s="494" t="str">
        <f t="shared" si="27"/>
        <v/>
      </c>
      <c r="J130" s="494" t="str">
        <f t="shared" si="27"/>
        <v/>
      </c>
    </row>
    <row r="131" spans="1:11" x14ac:dyDescent="0.2">
      <c r="A131" s="1"/>
      <c r="B131" s="488" t="s">
        <v>254</v>
      </c>
      <c r="C131" s="110"/>
      <c r="D131" s="494" t="str">
        <f>IF(D$111=0,"",D109/D$111)</f>
        <v/>
      </c>
      <c r="E131" s="372"/>
      <c r="F131" s="372"/>
      <c r="G131" s="372"/>
      <c r="H131" s="372"/>
      <c r="I131" s="373"/>
      <c r="J131" s="372"/>
    </row>
    <row r="132" spans="1:11" x14ac:dyDescent="0.2">
      <c r="B132" s="496" t="s">
        <v>255</v>
      </c>
      <c r="C132" s="497"/>
      <c r="D132" s="498" t="str">
        <f>IF(D$111=0,"",D110/D$111)</f>
        <v/>
      </c>
      <c r="E132" s="499"/>
      <c r="F132" s="499"/>
      <c r="G132" s="499"/>
      <c r="H132" s="499"/>
      <c r="I132" s="499"/>
      <c r="J132" s="499"/>
    </row>
    <row r="133" spans="1:11" x14ac:dyDescent="0.2">
      <c r="A133" s="1"/>
      <c r="B133" s="214" t="s">
        <v>256</v>
      </c>
      <c r="C133" s="34"/>
      <c r="D133" s="489" t="str">
        <f t="shared" ref="D133:J133" si="28">IF(D$111=0,"",D111/D$111)</f>
        <v/>
      </c>
      <c r="E133" s="489" t="str">
        <f t="shared" si="28"/>
        <v/>
      </c>
      <c r="F133" s="489" t="str">
        <f t="shared" si="28"/>
        <v/>
      </c>
      <c r="G133" s="489" t="str">
        <f t="shared" si="28"/>
        <v/>
      </c>
      <c r="H133" s="489" t="str">
        <f t="shared" si="28"/>
        <v/>
      </c>
      <c r="I133" s="489" t="str">
        <f t="shared" si="28"/>
        <v/>
      </c>
      <c r="J133" s="489" t="str">
        <f t="shared" si="28"/>
        <v/>
      </c>
    </row>
    <row r="134" spans="1:11" ht="6.75" customHeight="1" x14ac:dyDescent="0.2">
      <c r="A134" s="1"/>
      <c r="B134" s="1"/>
      <c r="C134" s="1"/>
      <c r="D134" s="237"/>
      <c r="E134" s="237"/>
      <c r="F134" s="237"/>
      <c r="G134" s="237"/>
      <c r="H134" s="237"/>
      <c r="I134" s="197"/>
      <c r="J134" s="197"/>
    </row>
    <row r="135" spans="1:11" x14ac:dyDescent="0.2">
      <c r="A135" s="1"/>
      <c r="B135" s="134" t="s">
        <v>101</v>
      </c>
      <c r="C135" s="71"/>
      <c r="D135" s="135"/>
      <c r="E135" s="136"/>
      <c r="F135" s="136"/>
      <c r="G135" s="136"/>
      <c r="H135" s="136"/>
      <c r="I135" s="137"/>
      <c r="J135" s="137"/>
    </row>
    <row r="136" spans="1:11" ht="15.95" customHeight="1" x14ac:dyDescent="0.2">
      <c r="A136" s="72"/>
      <c r="B136" s="460"/>
      <c r="C136" s="334"/>
      <c r="D136" s="334"/>
      <c r="E136" s="334"/>
      <c r="F136" s="334"/>
      <c r="G136" s="334"/>
      <c r="H136" s="334"/>
      <c r="I136" s="334"/>
      <c r="J136" s="334"/>
      <c r="K136" s="5"/>
    </row>
    <row r="137" spans="1:11" ht="15.95" customHeight="1" x14ac:dyDescent="0.2">
      <c r="A137" s="72"/>
      <c r="B137" s="461"/>
      <c r="C137" s="332"/>
      <c r="D137" s="332"/>
      <c r="E137" s="332"/>
      <c r="F137" s="332"/>
      <c r="G137" s="332"/>
      <c r="H137" s="332"/>
      <c r="I137" s="332"/>
      <c r="J137" s="332"/>
      <c r="K137" s="5"/>
    </row>
    <row r="138" spans="1:11" ht="15.95" customHeight="1" x14ac:dyDescent="0.2">
      <c r="A138" s="72"/>
      <c r="B138" s="461"/>
      <c r="C138" s="332"/>
      <c r="D138" s="332"/>
      <c r="E138" s="332"/>
      <c r="F138" s="332"/>
      <c r="G138" s="332"/>
      <c r="H138" s="332"/>
      <c r="I138" s="332"/>
      <c r="J138" s="332"/>
      <c r="K138" s="5"/>
    </row>
    <row r="139" spans="1:11" ht="15.95" customHeight="1" x14ac:dyDescent="0.2">
      <c r="A139" s="72"/>
      <c r="B139" s="461"/>
      <c r="C139" s="332"/>
      <c r="D139" s="332"/>
      <c r="E139" s="332"/>
      <c r="F139" s="332"/>
      <c r="G139" s="332"/>
      <c r="H139" s="332"/>
      <c r="I139" s="332"/>
      <c r="J139" s="332"/>
      <c r="K139" s="5"/>
    </row>
    <row r="140" spans="1:11" ht="18.75" customHeight="1" x14ac:dyDescent="0.2">
      <c r="A140" s="72"/>
      <c r="B140" s="461"/>
      <c r="C140" s="332"/>
      <c r="D140" s="332"/>
      <c r="E140" s="332"/>
      <c r="F140" s="332"/>
      <c r="G140" s="332"/>
      <c r="H140" s="332"/>
      <c r="I140" s="332"/>
      <c r="J140" s="332"/>
      <c r="K140" s="5"/>
    </row>
    <row r="141" spans="1:11" ht="5.25" customHeight="1" x14ac:dyDescent="0.2">
      <c r="A141" s="1"/>
      <c r="B141" s="121"/>
      <c r="C141" s="121"/>
      <c r="D141" s="121"/>
      <c r="E141" s="121"/>
      <c r="F141" s="121"/>
      <c r="G141" s="121"/>
      <c r="H141" s="121"/>
      <c r="I141" s="238"/>
      <c r="J141" s="238"/>
    </row>
    <row r="142" spans="1:11" x14ac:dyDescent="0.2">
      <c r="A142" s="1"/>
      <c r="B142" s="1"/>
      <c r="C142" s="1"/>
      <c r="D142" s="1"/>
      <c r="E142" s="1"/>
      <c r="F142" s="1"/>
      <c r="G142" s="1"/>
      <c r="H142" s="1"/>
      <c r="I142" s="72"/>
      <c r="J142" s="72"/>
    </row>
    <row r="143" spans="1:11" x14ac:dyDescent="0.2">
      <c r="A143" s="1"/>
      <c r="B143" s="1"/>
      <c r="C143" s="210"/>
      <c r="D143" s="246" t="str">
        <f ca="1">'2'!G$24</f>
        <v>HISTORICAL</v>
      </c>
      <c r="E143" s="209">
        <f ca="1">'2'!H$24</f>
        <v>0</v>
      </c>
      <c r="F143" s="209">
        <f ca="1">'2'!I$24</f>
        <v>0</v>
      </c>
      <c r="G143" s="209">
        <f ca="1">'2'!J$24</f>
        <v>0</v>
      </c>
      <c r="H143" s="209" t="str">
        <f ca="1">'2'!K$24</f>
        <v>PROJECTED</v>
      </c>
      <c r="I143" s="209">
        <f>'2'!L$24</f>
        <v>0</v>
      </c>
      <c r="J143" s="209">
        <f>'2'!M$24</f>
        <v>0</v>
      </c>
    </row>
    <row r="144" spans="1:11" x14ac:dyDescent="0.2">
      <c r="A144" s="1"/>
      <c r="B144" s="37"/>
      <c r="C144" s="53"/>
      <c r="D144" s="41">
        <f ca="1">'2'!G$23</f>
        <v>41014</v>
      </c>
      <c r="E144" s="41">
        <f ca="1">'2'!H$23</f>
        <v>41379</v>
      </c>
      <c r="F144" s="41">
        <f ca="1">'2'!I$23</f>
        <v>41744</v>
      </c>
      <c r="G144" s="41">
        <f ca="1">'2'!J$23</f>
        <v>0</v>
      </c>
      <c r="H144" s="41">
        <f ca="1">'2'!K$23</f>
        <v>42109</v>
      </c>
      <c r="I144" s="41">
        <f ca="1">'2'!L$23</f>
        <v>42474</v>
      </c>
      <c r="J144" s="41">
        <f ca="1">'2'!M$23</f>
        <v>42839</v>
      </c>
    </row>
    <row r="145" spans="1:10" x14ac:dyDescent="0.2">
      <c r="A145" s="1"/>
      <c r="B145" s="20" t="s">
        <v>546</v>
      </c>
      <c r="C145" s="20"/>
      <c r="D145" s="376">
        <f t="shared" ref="D145:J145" ca="1" si="29">D33</f>
        <v>0</v>
      </c>
      <c r="E145" s="376">
        <f t="shared" ca="1" si="29"/>
        <v>0</v>
      </c>
      <c r="F145" s="376">
        <f t="shared" ca="1" si="29"/>
        <v>0</v>
      </c>
      <c r="G145" s="376">
        <f t="shared" ca="1" si="29"/>
        <v>0</v>
      </c>
      <c r="H145" s="376">
        <f t="shared" ca="1" si="29"/>
        <v>0</v>
      </c>
      <c r="I145" s="377">
        <f t="shared" ca="1" si="29"/>
        <v>0</v>
      </c>
      <c r="J145" s="377">
        <f t="shared" ca="1" si="29"/>
        <v>0</v>
      </c>
    </row>
    <row r="146" spans="1:10" x14ac:dyDescent="0.2">
      <c r="A146" s="1"/>
      <c r="B146" s="21" t="s">
        <v>60</v>
      </c>
      <c r="C146" s="21"/>
      <c r="D146" s="526">
        <f t="shared" ref="D146:I146" si="30">D64</f>
        <v>0</v>
      </c>
      <c r="E146" s="526">
        <f t="shared" si="30"/>
        <v>0</v>
      </c>
      <c r="F146" s="526">
        <f t="shared" si="30"/>
        <v>0</v>
      </c>
      <c r="G146" s="526">
        <f t="shared" si="30"/>
        <v>0</v>
      </c>
      <c r="H146" s="526">
        <f t="shared" si="30"/>
        <v>0</v>
      </c>
      <c r="I146" s="527">
        <f t="shared" si="30"/>
        <v>0</v>
      </c>
      <c r="J146" s="527">
        <f>J64</f>
        <v>0</v>
      </c>
    </row>
    <row r="147" spans="1:10" ht="22.5" customHeight="1" x14ac:dyDescent="0.2">
      <c r="A147" s="1"/>
      <c r="B147" s="42" t="s">
        <v>547</v>
      </c>
      <c r="C147" s="43"/>
      <c r="D147" s="378">
        <f t="shared" ref="D147:J147" ca="1" si="31">D145-D146</f>
        <v>0</v>
      </c>
      <c r="E147" s="378">
        <f t="shared" ca="1" si="31"/>
        <v>0</v>
      </c>
      <c r="F147" s="378">
        <f t="shared" ca="1" si="31"/>
        <v>0</v>
      </c>
      <c r="G147" s="378">
        <f t="shared" ca="1" si="31"/>
        <v>0</v>
      </c>
      <c r="H147" s="378">
        <f t="shared" ca="1" si="31"/>
        <v>0</v>
      </c>
      <c r="I147" s="379">
        <f t="shared" ca="1" si="31"/>
        <v>0</v>
      </c>
      <c r="J147" s="379">
        <f t="shared" ca="1" si="31"/>
        <v>0</v>
      </c>
    </row>
    <row r="148" spans="1:10" x14ac:dyDescent="0.2">
      <c r="A148" s="1"/>
      <c r="B148" s="21" t="s">
        <v>373</v>
      </c>
      <c r="C148" s="21"/>
      <c r="D148" s="380">
        <f t="shared" ref="D148:I148" si="32">D97</f>
        <v>0</v>
      </c>
      <c r="E148" s="380">
        <f t="shared" si="32"/>
        <v>0</v>
      </c>
      <c r="F148" s="380">
        <f t="shared" si="32"/>
        <v>0</v>
      </c>
      <c r="G148" s="380">
        <f t="shared" si="32"/>
        <v>0</v>
      </c>
      <c r="H148" s="380">
        <f t="shared" si="32"/>
        <v>0</v>
      </c>
      <c r="I148" s="381">
        <f t="shared" si="32"/>
        <v>0</v>
      </c>
      <c r="J148" s="381">
        <f>J97</f>
        <v>0</v>
      </c>
    </row>
    <row r="149" spans="1:10" x14ac:dyDescent="0.2">
      <c r="A149" s="1"/>
      <c r="B149" s="29" t="s">
        <v>258</v>
      </c>
      <c r="C149" s="29"/>
      <c r="D149" s="25">
        <f>D109</f>
        <v>0</v>
      </c>
      <c r="E149" s="25">
        <f t="shared" ref="E149:J149" si="33">E109</f>
        <v>0</v>
      </c>
      <c r="F149" s="25">
        <f t="shared" si="33"/>
        <v>0</v>
      </c>
      <c r="G149" s="25">
        <f t="shared" si="33"/>
        <v>0</v>
      </c>
      <c r="H149" s="25">
        <f t="shared" si="33"/>
        <v>0</v>
      </c>
      <c r="I149" s="25">
        <f t="shared" si="33"/>
        <v>0</v>
      </c>
      <c r="J149" s="25">
        <f t="shared" si="33"/>
        <v>0</v>
      </c>
    </row>
    <row r="150" spans="1:10" x14ac:dyDescent="0.2">
      <c r="A150" s="1"/>
      <c r="B150" s="24" t="s">
        <v>257</v>
      </c>
      <c r="C150" s="24"/>
      <c r="D150" s="25">
        <f>D110</f>
        <v>0</v>
      </c>
      <c r="E150" s="25">
        <f t="shared" ref="E150:J150" si="34">E110</f>
        <v>0</v>
      </c>
      <c r="F150" s="25">
        <f t="shared" si="34"/>
        <v>0</v>
      </c>
      <c r="G150" s="25">
        <f t="shared" si="34"/>
        <v>0</v>
      </c>
      <c r="H150" s="25">
        <f t="shared" si="34"/>
        <v>0</v>
      </c>
      <c r="I150" s="25">
        <f t="shared" si="34"/>
        <v>0</v>
      </c>
      <c r="J150" s="25">
        <f t="shared" si="34"/>
        <v>0</v>
      </c>
    </row>
    <row r="151" spans="1:10" ht="22.5" customHeight="1" x14ac:dyDescent="0.2">
      <c r="A151" s="1"/>
      <c r="B151" s="42" t="s">
        <v>548</v>
      </c>
      <c r="C151" s="43"/>
      <c r="D151" s="374">
        <f t="shared" ref="D151:J151" si="35">SUM(D148:D150)</f>
        <v>0</v>
      </c>
      <c r="E151" s="374">
        <f t="shared" si="35"/>
        <v>0</v>
      </c>
      <c r="F151" s="374">
        <f t="shared" si="35"/>
        <v>0</v>
      </c>
      <c r="G151" s="374">
        <f t="shared" si="35"/>
        <v>0</v>
      </c>
      <c r="H151" s="374">
        <f t="shared" si="35"/>
        <v>0</v>
      </c>
      <c r="I151" s="375">
        <f t="shared" si="35"/>
        <v>0</v>
      </c>
      <c r="J151" s="375">
        <f t="shared" si="35"/>
        <v>0</v>
      </c>
    </row>
    <row r="152" spans="1:10" x14ac:dyDescent="0.2">
      <c r="A152" s="1"/>
      <c r="B152" s="212" t="s">
        <v>405</v>
      </c>
      <c r="C152" s="40"/>
      <c r="D152" s="382">
        <f t="shared" ref="D152:J152" ca="1" si="36">D147-D151</f>
        <v>0</v>
      </c>
      <c r="E152" s="382">
        <f t="shared" ca="1" si="36"/>
        <v>0</v>
      </c>
      <c r="F152" s="382">
        <f t="shared" ca="1" si="36"/>
        <v>0</v>
      </c>
      <c r="G152" s="382">
        <f t="shared" ca="1" si="36"/>
        <v>0</v>
      </c>
      <c r="H152" s="382">
        <f t="shared" ca="1" si="36"/>
        <v>0</v>
      </c>
      <c r="I152" s="383">
        <f t="shared" ca="1" si="36"/>
        <v>0</v>
      </c>
      <c r="J152" s="383">
        <f t="shared" ca="1" si="36"/>
        <v>0</v>
      </c>
    </row>
    <row r="153" spans="1:10" ht="21" customHeight="1" x14ac:dyDescent="0.2">
      <c r="A153" s="1"/>
      <c r="B153" s="503" t="s">
        <v>406</v>
      </c>
      <c r="C153" s="319"/>
      <c r="D153" s="504">
        <v>0</v>
      </c>
      <c r="E153" s="504">
        <v>0</v>
      </c>
      <c r="F153" s="504">
        <v>0</v>
      </c>
      <c r="G153" s="504">
        <v>0</v>
      </c>
      <c r="H153" s="504">
        <v>0</v>
      </c>
      <c r="I153" s="505">
        <v>0</v>
      </c>
      <c r="J153" s="504">
        <v>0</v>
      </c>
    </row>
    <row r="154" spans="1:10" x14ac:dyDescent="0.2">
      <c r="A154" s="1"/>
      <c r="B154" s="506" t="s">
        <v>407</v>
      </c>
      <c r="C154" s="110"/>
      <c r="D154" s="507"/>
      <c r="E154" s="507"/>
      <c r="F154" s="507"/>
      <c r="G154" s="507"/>
      <c r="H154" s="507"/>
      <c r="I154" s="508"/>
      <c r="J154" s="507"/>
    </row>
    <row r="155" spans="1:10" ht="22.5" customHeight="1" x14ac:dyDescent="0.2">
      <c r="A155" s="1"/>
      <c r="B155" s="42" t="s">
        <v>55</v>
      </c>
      <c r="C155" s="43"/>
      <c r="D155" s="378">
        <f t="shared" ref="D155:J155" ca="1" si="37">SUM(D152:D154)</f>
        <v>0</v>
      </c>
      <c r="E155" s="378">
        <f t="shared" ca="1" si="37"/>
        <v>0</v>
      </c>
      <c r="F155" s="378">
        <f t="shared" ca="1" si="37"/>
        <v>0</v>
      </c>
      <c r="G155" s="378">
        <f t="shared" ca="1" si="37"/>
        <v>0</v>
      </c>
      <c r="H155" s="378">
        <f t="shared" ca="1" si="37"/>
        <v>0</v>
      </c>
      <c r="I155" s="379">
        <f t="shared" ca="1" si="37"/>
        <v>0</v>
      </c>
      <c r="J155" s="379">
        <f t="shared" ca="1" si="37"/>
        <v>0</v>
      </c>
    </row>
    <row r="156" spans="1:10" x14ac:dyDescent="0.2">
      <c r="A156" s="1"/>
      <c r="B156" s="21" t="s">
        <v>56</v>
      </c>
      <c r="C156" s="21"/>
      <c r="D156" s="386"/>
      <c r="E156" s="386"/>
      <c r="F156" s="386"/>
      <c r="G156" s="386"/>
      <c r="H156" s="386"/>
      <c r="I156" s="387"/>
      <c r="J156" s="387"/>
    </row>
    <row r="157" spans="1:10" x14ac:dyDescent="0.2">
      <c r="A157" s="1"/>
      <c r="B157" s="21" t="s">
        <v>408</v>
      </c>
      <c r="C157" s="21"/>
      <c r="D157" s="253"/>
      <c r="E157" s="253"/>
      <c r="F157" s="253"/>
      <c r="G157" s="253"/>
      <c r="H157" s="253"/>
      <c r="I157" s="257"/>
      <c r="J157" s="257"/>
    </row>
    <row r="158" spans="1:10" ht="22.5" customHeight="1" x14ac:dyDescent="0.2">
      <c r="A158" s="1"/>
      <c r="B158" s="42" t="s">
        <v>57</v>
      </c>
      <c r="C158" s="43"/>
      <c r="D158" s="378">
        <f t="shared" ref="D158:J158" ca="1" si="38">D155-SUM(D156:D157)</f>
        <v>0</v>
      </c>
      <c r="E158" s="378">
        <f t="shared" ca="1" si="38"/>
        <v>0</v>
      </c>
      <c r="F158" s="378">
        <f t="shared" ca="1" si="38"/>
        <v>0</v>
      </c>
      <c r="G158" s="378">
        <f t="shared" ca="1" si="38"/>
        <v>0</v>
      </c>
      <c r="H158" s="378">
        <f t="shared" ca="1" si="38"/>
        <v>0</v>
      </c>
      <c r="I158" s="379">
        <f t="shared" ca="1" si="38"/>
        <v>0</v>
      </c>
      <c r="J158" s="379">
        <f t="shared" ca="1" si="38"/>
        <v>0</v>
      </c>
    </row>
    <row r="159" spans="1:10" x14ac:dyDescent="0.2">
      <c r="A159" s="1"/>
      <c r="B159" s="21" t="s">
        <v>403</v>
      </c>
      <c r="C159" s="21"/>
      <c r="D159" s="253"/>
      <c r="E159" s="253"/>
      <c r="F159" s="253"/>
      <c r="G159" s="253"/>
      <c r="H159" s="253"/>
      <c r="I159" s="257"/>
      <c r="J159" s="257"/>
    </row>
    <row r="160" spans="1:10" ht="22.5" customHeight="1" x14ac:dyDescent="0.2">
      <c r="A160" s="1"/>
      <c r="B160" s="42" t="s">
        <v>58</v>
      </c>
      <c r="C160" s="43"/>
      <c r="D160" s="378">
        <f t="shared" ref="D160:J160" si="39">SUM(D159:D159)</f>
        <v>0</v>
      </c>
      <c r="E160" s="378">
        <f t="shared" si="39"/>
        <v>0</v>
      </c>
      <c r="F160" s="378">
        <f t="shared" si="39"/>
        <v>0</v>
      </c>
      <c r="G160" s="378">
        <f t="shared" si="39"/>
        <v>0</v>
      </c>
      <c r="H160" s="378">
        <f t="shared" si="39"/>
        <v>0</v>
      </c>
      <c r="I160" s="379">
        <f t="shared" si="39"/>
        <v>0</v>
      </c>
      <c r="J160" s="379">
        <f t="shared" si="39"/>
        <v>0</v>
      </c>
    </row>
    <row r="161" spans="1:11" x14ac:dyDescent="0.2">
      <c r="A161" s="1"/>
      <c r="B161" s="21" t="s">
        <v>409</v>
      </c>
      <c r="C161" s="21"/>
      <c r="D161" s="249"/>
      <c r="E161" s="249"/>
      <c r="F161" s="249"/>
      <c r="G161" s="249"/>
      <c r="H161" s="249"/>
      <c r="I161" s="256"/>
      <c r="J161" s="256"/>
    </row>
    <row r="162" spans="1:11" x14ac:dyDescent="0.2">
      <c r="A162" s="1"/>
      <c r="B162" s="212"/>
      <c r="C162" s="212" t="s">
        <v>410</v>
      </c>
      <c r="D162" s="388">
        <f t="shared" ref="D162:J162" ca="1" si="40">D158+D160-D161</f>
        <v>0</v>
      </c>
      <c r="E162" s="388">
        <f t="shared" ca="1" si="40"/>
        <v>0</v>
      </c>
      <c r="F162" s="388">
        <f t="shared" ca="1" si="40"/>
        <v>0</v>
      </c>
      <c r="G162" s="388">
        <f t="shared" ca="1" si="40"/>
        <v>0</v>
      </c>
      <c r="H162" s="388">
        <f t="shared" ca="1" si="40"/>
        <v>0</v>
      </c>
      <c r="I162" s="389">
        <f t="shared" ca="1" si="40"/>
        <v>0</v>
      </c>
      <c r="J162" s="389">
        <f t="shared" ca="1" si="40"/>
        <v>0</v>
      </c>
    </row>
    <row r="163" spans="1:11" x14ac:dyDescent="0.2">
      <c r="A163" s="1"/>
      <c r="B163" s="45"/>
      <c r="C163" s="45"/>
      <c r="D163" s="46"/>
      <c r="E163" s="46"/>
      <c r="F163" s="46"/>
      <c r="G163" s="46"/>
      <c r="H163" s="46"/>
      <c r="I163" s="81"/>
      <c r="J163" s="81"/>
    </row>
    <row r="164" spans="1:11" x14ac:dyDescent="0.2">
      <c r="A164" s="1"/>
      <c r="B164" s="45"/>
      <c r="C164" s="45"/>
      <c r="D164" s="47"/>
      <c r="E164" s="47"/>
      <c r="F164" s="47"/>
      <c r="G164" s="47"/>
      <c r="H164" s="47"/>
      <c r="I164" s="82"/>
      <c r="J164" s="340"/>
    </row>
    <row r="165" spans="1:11" x14ac:dyDescent="0.2">
      <c r="A165" s="1"/>
      <c r="B165" s="134" t="s">
        <v>129</v>
      </c>
      <c r="C165" s="71"/>
      <c r="D165" s="135"/>
      <c r="E165" s="136"/>
      <c r="F165" s="136"/>
      <c r="G165" s="136"/>
      <c r="H165" s="136"/>
      <c r="I165" s="137"/>
      <c r="J165" s="341"/>
    </row>
    <row r="166" spans="1:11" ht="15.95" customHeight="1" x14ac:dyDescent="0.2">
      <c r="A166" s="72"/>
      <c r="B166" s="334"/>
      <c r="C166" s="334"/>
      <c r="D166" s="334"/>
      <c r="E166" s="334"/>
      <c r="F166" s="334"/>
      <c r="G166" s="334"/>
      <c r="H166" s="334"/>
      <c r="I166" s="334"/>
      <c r="J166" s="333"/>
      <c r="K166" s="5"/>
    </row>
    <row r="167" spans="1:11" ht="15.95" customHeight="1" x14ac:dyDescent="0.2">
      <c r="A167" s="72"/>
      <c r="B167" s="332"/>
      <c r="C167" s="332"/>
      <c r="D167" s="332"/>
      <c r="E167" s="332"/>
      <c r="F167" s="332"/>
      <c r="G167" s="332"/>
      <c r="H167" s="332"/>
      <c r="I167" s="332"/>
      <c r="J167" s="333"/>
      <c r="K167" s="5"/>
    </row>
    <row r="168" spans="1:11" ht="15.95" customHeight="1" x14ac:dyDescent="0.2">
      <c r="A168" s="72"/>
      <c r="B168" s="332"/>
      <c r="C168" s="332"/>
      <c r="D168" s="332"/>
      <c r="E168" s="332"/>
      <c r="F168" s="332"/>
      <c r="G168" s="332"/>
      <c r="H168" s="332"/>
      <c r="I168" s="332"/>
      <c r="J168" s="333"/>
      <c r="K168" s="5"/>
    </row>
    <row r="169" spans="1:11" ht="15.95" customHeight="1" x14ac:dyDescent="0.2">
      <c r="A169" s="72"/>
      <c r="B169" s="332"/>
      <c r="C169" s="332"/>
      <c r="D169" s="332"/>
      <c r="E169" s="332"/>
      <c r="F169" s="332"/>
      <c r="G169" s="332"/>
      <c r="H169" s="332"/>
      <c r="I169" s="332"/>
      <c r="J169" s="333"/>
      <c r="K169" s="5"/>
    </row>
    <row r="170" spans="1:11" ht="15.95" customHeight="1" x14ac:dyDescent="0.2">
      <c r="A170" s="72"/>
      <c r="B170" s="332"/>
      <c r="C170" s="332"/>
      <c r="D170" s="332"/>
      <c r="E170" s="332"/>
      <c r="F170" s="332"/>
      <c r="G170" s="332"/>
      <c r="H170" s="332"/>
      <c r="I170" s="332"/>
      <c r="J170" s="333"/>
      <c r="K170" s="5"/>
    </row>
    <row r="171" spans="1:11" ht="15.95" customHeight="1" x14ac:dyDescent="0.2">
      <c r="A171" s="72"/>
      <c r="B171" s="332"/>
      <c r="C171" s="332"/>
      <c r="D171" s="332"/>
      <c r="E171" s="332"/>
      <c r="F171" s="332"/>
      <c r="G171" s="332"/>
      <c r="H171" s="332"/>
      <c r="I171" s="332"/>
      <c r="J171" s="333"/>
      <c r="K171" s="5"/>
    </row>
    <row r="172" spans="1:11" ht="15.95" customHeight="1" x14ac:dyDescent="0.2">
      <c r="A172" s="72"/>
      <c r="B172" s="332"/>
      <c r="C172" s="332"/>
      <c r="D172" s="332"/>
      <c r="E172" s="332"/>
      <c r="F172" s="332"/>
      <c r="G172" s="332"/>
      <c r="H172" s="332"/>
      <c r="I172" s="332"/>
      <c r="J172" s="333"/>
      <c r="K172" s="5"/>
    </row>
    <row r="173" spans="1:11" ht="15.95" customHeight="1" x14ac:dyDescent="0.2">
      <c r="A173" s="72"/>
      <c r="B173" s="332"/>
      <c r="C173" s="332"/>
      <c r="D173" s="332"/>
      <c r="E173" s="332"/>
      <c r="F173" s="332"/>
      <c r="G173" s="332"/>
      <c r="H173" s="332"/>
      <c r="I173" s="332"/>
      <c r="J173" s="333"/>
      <c r="K173" s="5"/>
    </row>
    <row r="174" spans="1:11" ht="15.95" customHeight="1" x14ac:dyDescent="0.2">
      <c r="A174" s="72"/>
      <c r="B174" s="335"/>
      <c r="C174" s="335"/>
      <c r="D174" s="335"/>
      <c r="E174" s="335"/>
      <c r="F174" s="335"/>
      <c r="G174" s="335"/>
      <c r="H174" s="335"/>
      <c r="I174" s="335"/>
      <c r="J174" s="335"/>
      <c r="K174" s="5"/>
    </row>
    <row r="175" spans="1:11" ht="15.95" customHeight="1" x14ac:dyDescent="0.2">
      <c r="A175" s="72"/>
      <c r="B175" s="333"/>
      <c r="C175" s="333"/>
      <c r="D175" s="333"/>
      <c r="E175" s="333"/>
      <c r="F175" s="333"/>
      <c r="G175" s="333"/>
      <c r="H175" s="333"/>
      <c r="I175" s="333"/>
      <c r="J175" s="333"/>
      <c r="K175" s="5"/>
    </row>
    <row r="176" spans="1:11" ht="15.95" customHeight="1" x14ac:dyDescent="0.2">
      <c r="A176" s="72"/>
      <c r="B176" s="333"/>
      <c r="C176" s="333"/>
      <c r="D176" s="333"/>
      <c r="E176" s="333"/>
      <c r="F176" s="333"/>
      <c r="G176" s="333"/>
      <c r="H176" s="333"/>
      <c r="I176" s="333"/>
      <c r="J176" s="333"/>
      <c r="K176" s="5"/>
    </row>
    <row r="177" spans="1:12" ht="18.75" customHeight="1" x14ac:dyDescent="0.2">
      <c r="A177" s="1"/>
      <c r="B177" s="121"/>
      <c r="C177" s="121"/>
      <c r="D177" s="122"/>
      <c r="E177" s="123"/>
      <c r="F177" s="123"/>
      <c r="G177" s="123"/>
      <c r="H177" s="123"/>
      <c r="I177" s="124"/>
      <c r="J177" s="342"/>
    </row>
    <row r="178" spans="1:12" ht="12.75" customHeight="1" x14ac:dyDescent="0.25">
      <c r="A178" s="1"/>
      <c r="B178" s="1"/>
      <c r="C178" s="56"/>
      <c r="D178" s="56"/>
      <c r="E178" s="56"/>
      <c r="F178" s="56"/>
      <c r="G178" s="56"/>
      <c r="H178" s="56"/>
      <c r="I178" s="83"/>
      <c r="J178" s="343"/>
    </row>
    <row r="179" spans="1:12" ht="15.75" customHeight="1" x14ac:dyDescent="0.25">
      <c r="A179" s="1"/>
      <c r="B179" s="621">
        <f ca="1">IF(AddInterim+'2'!E16&gt;0,D26&amp;" " &amp; TEXT(D27,"mmm-yy"),'2'!E5)</f>
        <v>2014</v>
      </c>
      <c r="C179" s="622"/>
      <c r="D179" s="622"/>
      <c r="E179" s="622"/>
      <c r="F179" s="622"/>
      <c r="G179" s="622"/>
      <c r="H179" s="622"/>
      <c r="I179" s="56"/>
      <c r="J179" s="344"/>
    </row>
    <row r="180" spans="1:12" x14ac:dyDescent="0.2">
      <c r="A180" s="34"/>
      <c r="B180" s="52" t="s">
        <v>411</v>
      </c>
      <c r="C180" s="53"/>
      <c r="D180" s="19"/>
      <c r="E180" s="54"/>
      <c r="F180" s="19" t="s">
        <v>412</v>
      </c>
      <c r="G180" s="19"/>
      <c r="H180" s="78"/>
      <c r="I180" s="1"/>
      <c r="J180" s="285"/>
      <c r="L180" s="243"/>
    </row>
    <row r="181" spans="1:12" ht="13.5" customHeight="1" x14ac:dyDescent="0.2">
      <c r="A181" s="1"/>
      <c r="B181" s="20" t="s">
        <v>413</v>
      </c>
      <c r="C181" s="20"/>
      <c r="D181" s="390"/>
      <c r="E181" s="49"/>
      <c r="F181" s="604" t="s">
        <v>423</v>
      </c>
      <c r="G181" s="605"/>
      <c r="H181" s="391"/>
      <c r="I181" s="1"/>
      <c r="J181" s="285"/>
      <c r="L181" s="243"/>
    </row>
    <row r="182" spans="1:12" x14ac:dyDescent="0.2">
      <c r="A182" s="1"/>
      <c r="B182" s="21" t="s">
        <v>62</v>
      </c>
      <c r="C182" s="21"/>
      <c r="D182" s="258"/>
      <c r="E182" s="49"/>
      <c r="F182" s="602" t="s">
        <v>424</v>
      </c>
      <c r="G182" s="603"/>
      <c r="H182" s="260"/>
      <c r="I182" s="1"/>
      <c r="J182" s="285"/>
      <c r="L182" s="244"/>
    </row>
    <row r="183" spans="1:12" x14ac:dyDescent="0.2">
      <c r="A183" s="1"/>
      <c r="B183" s="21" t="s">
        <v>63</v>
      </c>
      <c r="C183" s="21"/>
      <c r="D183" s="258"/>
      <c r="E183" s="49"/>
      <c r="F183" s="602" t="s">
        <v>425</v>
      </c>
      <c r="G183" s="603"/>
      <c r="H183" s="260"/>
      <c r="I183" s="1"/>
      <c r="J183" s="285"/>
      <c r="L183" s="244"/>
    </row>
    <row r="184" spans="1:12" ht="12.75" customHeight="1" x14ac:dyDescent="0.2">
      <c r="A184" s="1"/>
      <c r="B184" s="21" t="s">
        <v>414</v>
      </c>
      <c r="C184" s="21"/>
      <c r="D184" s="258"/>
      <c r="E184" s="49"/>
      <c r="F184" s="602" t="s">
        <v>426</v>
      </c>
      <c r="G184" s="603"/>
      <c r="H184" s="260"/>
      <c r="I184" s="629" t="str">
        <f>IF(SUM(D197,D193,D187)&lt;&gt;SUM(H191,H187,H193:H196),"*Total Assets MUST equal Total Liabilities + Shareholders' Equity","")</f>
        <v/>
      </c>
      <c r="J184" s="430"/>
      <c r="L184" s="244"/>
    </row>
    <row r="185" spans="1:12" x14ac:dyDescent="0.2">
      <c r="A185" s="1"/>
      <c r="B185" s="24" t="s">
        <v>415</v>
      </c>
      <c r="C185" s="24"/>
      <c r="D185" s="259"/>
      <c r="E185" s="49"/>
      <c r="F185" s="24" t="s">
        <v>427</v>
      </c>
      <c r="G185" s="24"/>
      <c r="H185" s="472"/>
      <c r="I185" s="630"/>
      <c r="J185" s="430"/>
      <c r="L185" s="243"/>
    </row>
    <row r="186" spans="1:12" x14ac:dyDescent="0.2">
      <c r="A186" s="1"/>
      <c r="B186" s="548" t="s">
        <v>400</v>
      </c>
      <c r="C186" s="549"/>
      <c r="D186" s="259"/>
      <c r="E186" s="49"/>
      <c r="F186" s="548" t="s">
        <v>400</v>
      </c>
      <c r="G186" s="549"/>
      <c r="H186" s="427"/>
      <c r="I186" s="630"/>
      <c r="J186" s="430"/>
      <c r="L186" s="243"/>
    </row>
    <row r="187" spans="1:12" x14ac:dyDescent="0.2">
      <c r="A187" s="1"/>
      <c r="B187" s="42" t="s">
        <v>64</v>
      </c>
      <c r="C187" s="43"/>
      <c r="D187" s="374">
        <f>SUM(D181:D186)</f>
        <v>0</v>
      </c>
      <c r="E187" s="50"/>
      <c r="F187" s="623" t="s">
        <v>642</v>
      </c>
      <c r="G187" s="623"/>
      <c r="H187" s="392">
        <f>SUM(H181:H186)</f>
        <v>0</v>
      </c>
      <c r="I187" s="630"/>
      <c r="J187" s="430"/>
      <c r="L187" s="244"/>
    </row>
    <row r="188" spans="1:12" ht="13.5" customHeight="1" x14ac:dyDescent="0.2">
      <c r="A188" s="1"/>
      <c r="B188" s="319" t="s">
        <v>416</v>
      </c>
      <c r="C188" s="319"/>
      <c r="D188" s="510"/>
      <c r="E188" s="49"/>
      <c r="F188" s="537" t="s">
        <v>428</v>
      </c>
      <c r="G188" s="538"/>
      <c r="H188" s="393"/>
      <c r="I188" s="630"/>
      <c r="J188" s="430"/>
      <c r="L188" s="244"/>
    </row>
    <row r="189" spans="1:12" x14ac:dyDescent="0.2">
      <c r="A189" s="1"/>
      <c r="B189" s="110" t="s">
        <v>417</v>
      </c>
      <c r="C189" s="110"/>
      <c r="D189" s="511"/>
      <c r="E189" s="49"/>
      <c r="F189" s="539" t="s">
        <v>66</v>
      </c>
      <c r="G189" s="539"/>
      <c r="H189" s="426"/>
      <c r="I189" s="630"/>
      <c r="J189" s="430"/>
      <c r="L189" s="243"/>
    </row>
    <row r="190" spans="1:12" x14ac:dyDescent="0.2">
      <c r="A190" s="1"/>
      <c r="B190" s="110" t="s">
        <v>418</v>
      </c>
      <c r="C190" s="110"/>
      <c r="D190" s="511"/>
      <c r="E190" s="49"/>
      <c r="F190" s="616" t="s">
        <v>400</v>
      </c>
      <c r="G190" s="617"/>
      <c r="H190" s="427"/>
      <c r="I190" s="630"/>
      <c r="J190" s="431"/>
    </row>
    <row r="191" spans="1:12" x14ac:dyDescent="0.2">
      <c r="A191" s="1"/>
      <c r="B191" s="110" t="s">
        <v>419</v>
      </c>
      <c r="C191" s="110"/>
      <c r="D191" s="511"/>
      <c r="E191" s="49"/>
      <c r="F191" s="627" t="s">
        <v>641</v>
      </c>
      <c r="G191" s="628"/>
      <c r="H191" s="512">
        <f>SUM(H188:H190)</f>
        <v>0</v>
      </c>
      <c r="I191" s="630"/>
      <c r="J191" s="346"/>
      <c r="K191" s="34"/>
    </row>
    <row r="192" spans="1:12" x14ac:dyDescent="0.2">
      <c r="A192" s="1"/>
      <c r="B192" s="513" t="s">
        <v>400</v>
      </c>
      <c r="C192" s="110"/>
      <c r="D192" s="514"/>
      <c r="E192" s="49"/>
      <c r="F192" s="17"/>
      <c r="G192" s="509"/>
      <c r="H192" s="515"/>
      <c r="I192" s="630"/>
      <c r="J192" s="347"/>
    </row>
    <row r="193" spans="1:25" x14ac:dyDescent="0.2">
      <c r="A193" s="1"/>
      <c r="B193" s="42" t="s">
        <v>65</v>
      </c>
      <c r="C193" s="43"/>
      <c r="D193" s="378">
        <f>SUM(D188:D192)</f>
        <v>0</v>
      </c>
      <c r="E193" s="50"/>
      <c r="F193" s="618" t="s">
        <v>429</v>
      </c>
      <c r="G193" s="619"/>
      <c r="H193" s="428"/>
      <c r="I193" s="630"/>
      <c r="J193" s="347"/>
    </row>
    <row r="194" spans="1:25" x14ac:dyDescent="0.2">
      <c r="A194" s="1"/>
      <c r="B194" s="226"/>
      <c r="C194" s="227"/>
      <c r="D194" s="369"/>
      <c r="E194" s="50"/>
      <c r="F194" s="450" t="s">
        <v>430</v>
      </c>
      <c r="G194" s="466"/>
      <c r="H194" s="428"/>
      <c r="I194" s="630"/>
      <c r="J194" s="347"/>
    </row>
    <row r="195" spans="1:25" x14ac:dyDescent="0.2">
      <c r="A195" s="1"/>
      <c r="B195" s="61" t="s">
        <v>420</v>
      </c>
      <c r="C195" s="61"/>
      <c r="D195" s="394"/>
      <c r="E195" s="50"/>
      <c r="F195" s="323" t="s">
        <v>431</v>
      </c>
      <c r="G195" s="466"/>
      <c r="H195" s="428"/>
      <c r="I195" s="630"/>
      <c r="J195" s="347"/>
    </row>
    <row r="196" spans="1:25" x14ac:dyDescent="0.2">
      <c r="A196" s="1"/>
      <c r="B196" s="21" t="s">
        <v>421</v>
      </c>
      <c r="C196" s="21"/>
      <c r="D196" s="249"/>
      <c r="E196" s="51"/>
      <c r="F196" s="322" t="s">
        <v>432</v>
      </c>
      <c r="G196" s="470"/>
      <c r="H196" s="429"/>
      <c r="I196" s="630"/>
      <c r="J196" s="347"/>
    </row>
    <row r="197" spans="1:25" x14ac:dyDescent="0.2">
      <c r="A197" s="1"/>
      <c r="B197" s="42" t="s">
        <v>421</v>
      </c>
      <c r="C197" s="43"/>
      <c r="D197" s="471">
        <f>SUM(D195:D196)</f>
        <v>0</v>
      </c>
      <c r="E197" s="51"/>
      <c r="F197" s="67"/>
      <c r="G197" s="214" t="s">
        <v>16</v>
      </c>
      <c r="H197" s="516">
        <f>SUM(H193:H196)</f>
        <v>0</v>
      </c>
      <c r="I197" s="631"/>
      <c r="J197" s="347"/>
    </row>
    <row r="198" spans="1:25" x14ac:dyDescent="0.2">
      <c r="A198" s="1"/>
      <c r="B198" s="467"/>
      <c r="C198" s="467"/>
      <c r="D198" s="467"/>
      <c r="E198" s="50"/>
      <c r="F198" s="55"/>
      <c r="G198" s="468"/>
      <c r="H198" s="469"/>
      <c r="I198" s="432"/>
      <c r="J198" s="348"/>
    </row>
    <row r="199" spans="1:25" x14ac:dyDescent="0.2">
      <c r="A199" s="1"/>
      <c r="B199" s="214" t="s">
        <v>422</v>
      </c>
      <c r="C199" s="48"/>
      <c r="D199" s="433">
        <f>SUM(D187+D193+D197)</f>
        <v>0</v>
      </c>
      <c r="E199" s="517" t="str">
        <f>IF($H199&lt;&gt;$D199,"*","")</f>
        <v/>
      </c>
      <c r="F199" s="213"/>
      <c r="G199" s="214" t="s">
        <v>181</v>
      </c>
      <c r="H199" s="434">
        <f>SUM(H193:H196,H187:H190)</f>
        <v>0</v>
      </c>
      <c r="I199" s="517" t="str">
        <f>IF(H199&lt;&gt;D199,"*","")</f>
        <v/>
      </c>
      <c r="J199" s="349"/>
    </row>
    <row r="200" spans="1:25" x14ac:dyDescent="0.2">
      <c r="A200" s="9"/>
      <c r="B200" s="38"/>
      <c r="C200" s="38"/>
      <c r="D200" s="39"/>
      <c r="E200" s="182"/>
      <c r="F200" s="126"/>
      <c r="G200" s="126"/>
      <c r="H200" s="126"/>
      <c r="I200" s="127"/>
      <c r="J200" s="350"/>
      <c r="K200" s="9"/>
      <c r="N200" s="1"/>
      <c r="O200" s="1"/>
      <c r="P200" s="1"/>
      <c r="Q200" s="1"/>
      <c r="R200" s="1"/>
      <c r="S200" s="1"/>
      <c r="T200" s="1"/>
      <c r="U200" s="1"/>
      <c r="V200" s="1"/>
      <c r="W200" s="1"/>
      <c r="X200" s="1"/>
      <c r="Y200" s="72"/>
    </row>
    <row r="201" spans="1:25" ht="12" customHeight="1" x14ac:dyDescent="0.2">
      <c r="A201" s="1"/>
      <c r="B201" s="624" t="s">
        <v>127</v>
      </c>
      <c r="C201" s="625"/>
      <c r="D201" s="625"/>
      <c r="E201" s="625"/>
      <c r="F201" s="625"/>
      <c r="G201" s="625"/>
      <c r="H201" s="626"/>
      <c r="I201" s="47"/>
      <c r="J201" s="350"/>
      <c r="M201" s="5"/>
    </row>
    <row r="202" spans="1:25" ht="23.25" customHeight="1" x14ac:dyDescent="0.25">
      <c r="A202" s="34"/>
      <c r="B202" s="621">
        <f ca="1">IF(AddInterim+'2'!E16&gt;0,'2'!E5,'2'!E5+1)</f>
        <v>2015</v>
      </c>
      <c r="C202" s="622"/>
      <c r="D202" s="622"/>
      <c r="E202" s="622"/>
      <c r="F202" s="622"/>
      <c r="G202" s="622"/>
      <c r="H202" s="622"/>
      <c r="I202" s="56"/>
      <c r="J202" s="351"/>
      <c r="K202" s="34"/>
    </row>
    <row r="203" spans="1:25" x14ac:dyDescent="0.2">
      <c r="A203" s="34"/>
      <c r="B203" s="52" t="s">
        <v>411</v>
      </c>
      <c r="C203" s="53"/>
      <c r="D203" s="19"/>
      <c r="E203" s="54"/>
      <c r="F203" s="19" t="s">
        <v>412</v>
      </c>
      <c r="G203" s="19"/>
      <c r="H203" s="78"/>
      <c r="I203" s="1"/>
      <c r="J203" s="352"/>
    </row>
    <row r="204" spans="1:25" ht="13.5" customHeight="1" x14ac:dyDescent="0.2">
      <c r="A204" s="1"/>
      <c r="B204" s="20" t="s">
        <v>413</v>
      </c>
      <c r="C204" s="20"/>
      <c r="D204" s="390"/>
      <c r="E204" s="49"/>
      <c r="F204" s="604" t="s">
        <v>423</v>
      </c>
      <c r="G204" s="605"/>
      <c r="H204" s="391"/>
      <c r="I204" s="1"/>
      <c r="J204" s="285"/>
      <c r="L204" s="243"/>
    </row>
    <row r="205" spans="1:25" x14ac:dyDescent="0.2">
      <c r="A205" s="1"/>
      <c r="B205" s="21" t="s">
        <v>62</v>
      </c>
      <c r="C205" s="21"/>
      <c r="D205" s="258"/>
      <c r="E205" s="49"/>
      <c r="F205" s="602" t="s">
        <v>424</v>
      </c>
      <c r="G205" s="603"/>
      <c r="H205" s="260"/>
      <c r="I205" s="1"/>
      <c r="J205" s="285"/>
      <c r="L205" s="244"/>
    </row>
    <row r="206" spans="1:25" x14ac:dyDescent="0.2">
      <c r="A206" s="1"/>
      <c r="B206" s="21" t="s">
        <v>63</v>
      </c>
      <c r="C206" s="21"/>
      <c r="D206" s="258"/>
      <c r="E206" s="49"/>
      <c r="F206" s="602" t="s">
        <v>425</v>
      </c>
      <c r="G206" s="603"/>
      <c r="H206" s="260"/>
      <c r="I206" s="1"/>
      <c r="J206" s="285"/>
      <c r="L206" s="244"/>
    </row>
    <row r="207" spans="1:25" ht="12.75" customHeight="1" x14ac:dyDescent="0.2">
      <c r="A207" s="1"/>
      <c r="B207" s="21" t="s">
        <v>414</v>
      </c>
      <c r="C207" s="21"/>
      <c r="D207" s="258"/>
      <c r="E207" s="49"/>
      <c r="F207" s="602" t="s">
        <v>426</v>
      </c>
      <c r="G207" s="603"/>
      <c r="H207" s="260"/>
      <c r="I207" s="629" t="str">
        <f>IF(SUM(D220,D216,D210)&lt;&gt;SUM(H214,H210,H216:H219),"*Total Assets MUST equal Total Liabilities + Shareholders' Equity","")</f>
        <v/>
      </c>
      <c r="J207" s="473"/>
      <c r="L207" s="244"/>
    </row>
    <row r="208" spans="1:25" x14ac:dyDescent="0.2">
      <c r="A208" s="1"/>
      <c r="B208" s="24" t="s">
        <v>415</v>
      </c>
      <c r="C208" s="24"/>
      <c r="D208" s="259"/>
      <c r="E208" s="49"/>
      <c r="F208" s="24" t="s">
        <v>427</v>
      </c>
      <c r="G208" s="24"/>
      <c r="H208" s="472"/>
      <c r="I208" s="630"/>
      <c r="J208" s="473"/>
      <c r="L208" s="243"/>
    </row>
    <row r="209" spans="1:25" x14ac:dyDescent="0.2">
      <c r="A209" s="1"/>
      <c r="B209" s="548" t="s">
        <v>400</v>
      </c>
      <c r="C209" s="549"/>
      <c r="D209" s="259"/>
      <c r="E209" s="49"/>
      <c r="F209" s="548" t="s">
        <v>400</v>
      </c>
      <c r="G209" s="549"/>
      <c r="H209" s="427"/>
      <c r="I209" s="630"/>
      <c r="J209" s="430"/>
      <c r="L209" s="243"/>
    </row>
    <row r="210" spans="1:25" x14ac:dyDescent="0.2">
      <c r="A210" s="1"/>
      <c r="B210" s="42" t="s">
        <v>64</v>
      </c>
      <c r="C210" s="43"/>
      <c r="D210" s="374">
        <f>SUM(D204:D209)</f>
        <v>0</v>
      </c>
      <c r="E210" s="50"/>
      <c r="F210" s="623" t="s">
        <v>642</v>
      </c>
      <c r="G210" s="623"/>
      <c r="H210" s="392">
        <f>SUM(H204:H209)</f>
        <v>0</v>
      </c>
      <c r="I210" s="630"/>
      <c r="J210" s="430"/>
      <c r="L210" s="244"/>
    </row>
    <row r="211" spans="1:25" ht="13.5" customHeight="1" x14ac:dyDescent="0.2">
      <c r="A211" s="1"/>
      <c r="B211" s="319" t="s">
        <v>416</v>
      </c>
      <c r="C211" s="319"/>
      <c r="D211" s="510"/>
      <c r="E211" s="49"/>
      <c r="F211" s="537" t="s">
        <v>428</v>
      </c>
      <c r="G211" s="538"/>
      <c r="H211" s="393"/>
      <c r="I211" s="630"/>
      <c r="J211" s="430"/>
      <c r="L211" s="244"/>
    </row>
    <row r="212" spans="1:25" x14ac:dyDescent="0.2">
      <c r="A212" s="1"/>
      <c r="B212" s="110" t="s">
        <v>417</v>
      </c>
      <c r="C212" s="110"/>
      <c r="D212" s="511"/>
      <c r="E212" s="49"/>
      <c r="F212" s="539" t="s">
        <v>66</v>
      </c>
      <c r="G212" s="539"/>
      <c r="H212" s="426"/>
      <c r="I212" s="630"/>
      <c r="J212" s="430"/>
      <c r="L212" s="243"/>
    </row>
    <row r="213" spans="1:25" x14ac:dyDescent="0.2">
      <c r="A213" s="1"/>
      <c r="B213" s="110" t="s">
        <v>418</v>
      </c>
      <c r="C213" s="110"/>
      <c r="D213" s="511"/>
      <c r="E213" s="49"/>
      <c r="F213" s="616" t="s">
        <v>400</v>
      </c>
      <c r="G213" s="617"/>
      <c r="H213" s="427"/>
      <c r="I213" s="630"/>
      <c r="J213" s="430"/>
      <c r="L213" s="243"/>
    </row>
    <row r="214" spans="1:25" x14ac:dyDescent="0.2">
      <c r="A214" s="1"/>
      <c r="B214" s="110" t="s">
        <v>419</v>
      </c>
      <c r="C214" s="110"/>
      <c r="D214" s="511"/>
      <c r="E214" s="49"/>
      <c r="F214" s="627" t="s">
        <v>641</v>
      </c>
      <c r="G214" s="628"/>
      <c r="H214" s="512">
        <f>SUM(H211:H213)</f>
        <v>0</v>
      </c>
      <c r="I214" s="630"/>
      <c r="J214" s="430"/>
      <c r="L214" s="243"/>
    </row>
    <row r="215" spans="1:25" x14ac:dyDescent="0.2">
      <c r="A215" s="1"/>
      <c r="B215" s="513" t="s">
        <v>400</v>
      </c>
      <c r="C215" s="110"/>
      <c r="D215" s="514"/>
      <c r="E215" s="49"/>
      <c r="F215" s="17"/>
      <c r="G215" s="509"/>
      <c r="H215" s="515"/>
      <c r="I215" s="630"/>
      <c r="J215" s="431"/>
    </row>
    <row r="216" spans="1:25" x14ac:dyDescent="0.2">
      <c r="A216" s="1"/>
      <c r="B216" s="42" t="s">
        <v>65</v>
      </c>
      <c r="C216" s="43"/>
      <c r="D216" s="378">
        <f>SUM(D211:D215)</f>
        <v>0</v>
      </c>
      <c r="E216" s="50"/>
      <c r="F216" s="618" t="s">
        <v>429</v>
      </c>
      <c r="G216" s="619"/>
      <c r="H216" s="428"/>
      <c r="I216" s="630"/>
      <c r="J216" s="346"/>
      <c r="K216" s="34"/>
    </row>
    <row r="217" spans="1:25" x14ac:dyDescent="0.2">
      <c r="A217" s="1"/>
      <c r="B217" s="226"/>
      <c r="C217" s="227"/>
      <c r="D217" s="369"/>
      <c r="E217" s="50"/>
      <c r="F217" s="450" t="s">
        <v>430</v>
      </c>
      <c r="G217" s="466"/>
      <c r="H217" s="428"/>
      <c r="I217" s="630"/>
      <c r="J217" s="347"/>
    </row>
    <row r="218" spans="1:25" x14ac:dyDescent="0.2">
      <c r="A218" s="1"/>
      <c r="B218" s="61" t="s">
        <v>420</v>
      </c>
      <c r="C218" s="61"/>
      <c r="D218" s="394"/>
      <c r="E218" s="50"/>
      <c r="F218" s="323" t="s">
        <v>431</v>
      </c>
      <c r="G218" s="466"/>
      <c r="H218" s="428"/>
      <c r="I218" s="630"/>
      <c r="J218" s="347"/>
    </row>
    <row r="219" spans="1:25" x14ac:dyDescent="0.2">
      <c r="A219" s="1"/>
      <c r="B219" s="21" t="s">
        <v>421</v>
      </c>
      <c r="C219" s="21"/>
      <c r="D219" s="249"/>
      <c r="E219" s="51"/>
      <c r="F219" s="322" t="s">
        <v>432</v>
      </c>
      <c r="G219" s="470"/>
      <c r="H219" s="429"/>
      <c r="I219" s="630"/>
      <c r="J219" s="347"/>
    </row>
    <row r="220" spans="1:25" x14ac:dyDescent="0.2">
      <c r="A220" s="1"/>
      <c r="B220" s="42" t="s">
        <v>421</v>
      </c>
      <c r="C220" s="43"/>
      <c r="D220" s="471">
        <f>SUM(D218:D219)</f>
        <v>0</v>
      </c>
      <c r="E220" s="51"/>
      <c r="F220" s="67"/>
      <c r="G220" s="214" t="s">
        <v>16</v>
      </c>
      <c r="H220" s="516">
        <f>SUM(H216:H219)</f>
        <v>0</v>
      </c>
      <c r="I220" s="631"/>
      <c r="J220" s="347"/>
    </row>
    <row r="221" spans="1:25" x14ac:dyDescent="0.2">
      <c r="A221" s="1"/>
      <c r="B221" s="467"/>
      <c r="C221" s="467"/>
      <c r="D221" s="467"/>
      <c r="E221" s="50"/>
      <c r="F221" s="55"/>
      <c r="G221" s="468"/>
      <c r="H221" s="469"/>
      <c r="I221" s="432"/>
      <c r="J221" s="348"/>
    </row>
    <row r="222" spans="1:25" x14ac:dyDescent="0.2">
      <c r="A222" s="1"/>
      <c r="B222" s="214" t="s">
        <v>422</v>
      </c>
      <c r="C222" s="48"/>
      <c r="D222" s="433">
        <f>SUM(D210+D216+D220)</f>
        <v>0</v>
      </c>
      <c r="E222" s="517" t="str">
        <f>IF($H222&lt;&gt;$D222,"*","")</f>
        <v/>
      </c>
      <c r="F222" s="213"/>
      <c r="G222" s="214" t="s">
        <v>181</v>
      </c>
      <c r="H222" s="434">
        <f>SUM(H216:H219,H210:H213)</f>
        <v>0</v>
      </c>
      <c r="I222" s="517" t="str">
        <f>IF(H222&lt;&gt;D222,"*","")</f>
        <v/>
      </c>
      <c r="J222" s="349"/>
    </row>
    <row r="223" spans="1:25" x14ac:dyDescent="0.2">
      <c r="A223" s="9"/>
      <c r="B223" s="38"/>
      <c r="C223" s="38"/>
      <c r="D223" s="39"/>
      <c r="E223" s="182"/>
      <c r="F223" s="126"/>
      <c r="G223" s="126"/>
      <c r="H223" s="126"/>
      <c r="I223" s="127"/>
      <c r="J223" s="350"/>
      <c r="K223" s="9"/>
      <c r="N223" s="1"/>
      <c r="O223" s="1"/>
      <c r="P223" s="1"/>
      <c r="Q223" s="1"/>
      <c r="R223" s="1"/>
      <c r="S223" s="1"/>
      <c r="T223" s="1"/>
      <c r="U223" s="1"/>
      <c r="V223" s="1"/>
      <c r="W223" s="1"/>
      <c r="X223" s="1"/>
      <c r="Y223" s="72"/>
    </row>
    <row r="224" spans="1:25" ht="12" customHeight="1" x14ac:dyDescent="0.2">
      <c r="A224" s="1"/>
      <c r="B224" s="183"/>
      <c r="C224" s="183"/>
      <c r="D224" s="47"/>
      <c r="E224" s="47"/>
      <c r="F224" s="47"/>
      <c r="G224" s="47"/>
      <c r="H224" s="47"/>
      <c r="I224" s="47"/>
      <c r="J224" s="350"/>
      <c r="M224" s="5"/>
      <c r="N224" s="1"/>
      <c r="O224" s="1"/>
      <c r="P224" s="1"/>
      <c r="Q224" s="1"/>
      <c r="R224" s="1"/>
      <c r="S224" s="1"/>
    </row>
    <row r="225" spans="1:13" x14ac:dyDescent="0.2">
      <c r="A225" s="1"/>
      <c r="B225" s="15" t="s">
        <v>127</v>
      </c>
      <c r="C225" s="1"/>
      <c r="D225" s="1"/>
      <c r="E225" s="1"/>
      <c r="F225" s="1"/>
      <c r="G225" s="1"/>
      <c r="H225" s="1"/>
      <c r="I225" s="72"/>
      <c r="J225" s="353"/>
      <c r="M225" s="5"/>
    </row>
    <row r="226" spans="1:13" ht="30.75" customHeight="1" x14ac:dyDescent="0.25">
      <c r="A226" s="34"/>
      <c r="B226" s="621">
        <f ca="1">B202+1</f>
        <v>2016</v>
      </c>
      <c r="C226" s="622"/>
      <c r="D226" s="622"/>
      <c r="E226" s="622"/>
      <c r="F226" s="622"/>
      <c r="G226" s="622"/>
      <c r="H226" s="622"/>
      <c r="I226" s="56"/>
      <c r="J226" s="351"/>
      <c r="K226" s="34"/>
    </row>
    <row r="227" spans="1:13" x14ac:dyDescent="0.2">
      <c r="A227" s="34"/>
      <c r="B227" s="52" t="s">
        <v>411</v>
      </c>
      <c r="C227" s="53"/>
      <c r="D227" s="19"/>
      <c r="E227" s="54"/>
      <c r="F227" s="19" t="s">
        <v>412</v>
      </c>
      <c r="G227" s="19"/>
      <c r="H227" s="78"/>
      <c r="I227" s="1"/>
      <c r="J227" s="352"/>
    </row>
    <row r="228" spans="1:13" ht="13.5" customHeight="1" x14ac:dyDescent="0.2">
      <c r="A228" s="1"/>
      <c r="B228" s="20" t="s">
        <v>413</v>
      </c>
      <c r="C228" s="20"/>
      <c r="D228" s="390"/>
      <c r="E228" s="49"/>
      <c r="F228" s="604" t="s">
        <v>423</v>
      </c>
      <c r="G228" s="605"/>
      <c r="H228" s="391"/>
      <c r="I228" s="1"/>
      <c r="J228" s="285"/>
      <c r="L228" s="243"/>
    </row>
    <row r="229" spans="1:13" x14ac:dyDescent="0.2">
      <c r="A229" s="1"/>
      <c r="B229" s="21" t="s">
        <v>62</v>
      </c>
      <c r="C229" s="21"/>
      <c r="D229" s="258"/>
      <c r="E229" s="49"/>
      <c r="F229" s="602" t="s">
        <v>424</v>
      </c>
      <c r="G229" s="603"/>
      <c r="H229" s="260"/>
      <c r="I229" s="1"/>
      <c r="J229" s="285"/>
      <c r="L229" s="244"/>
    </row>
    <row r="230" spans="1:13" x14ac:dyDescent="0.2">
      <c r="A230" s="1"/>
      <c r="B230" s="21" t="s">
        <v>63</v>
      </c>
      <c r="C230" s="21"/>
      <c r="D230" s="258"/>
      <c r="E230" s="49"/>
      <c r="F230" s="602" t="s">
        <v>425</v>
      </c>
      <c r="G230" s="603"/>
      <c r="H230" s="260"/>
      <c r="I230" s="1"/>
      <c r="J230" s="285"/>
      <c r="L230" s="244"/>
    </row>
    <row r="231" spans="1:13" ht="12.75" customHeight="1" x14ac:dyDescent="0.2">
      <c r="A231" s="1"/>
      <c r="B231" s="21" t="s">
        <v>414</v>
      </c>
      <c r="C231" s="21"/>
      <c r="D231" s="258"/>
      <c r="E231" s="49"/>
      <c r="F231" s="602" t="s">
        <v>426</v>
      </c>
      <c r="G231" s="603"/>
      <c r="H231" s="260"/>
      <c r="I231" s="629" t="str">
        <f>IF(SUM(D244,D240,D234)&lt;&gt;SUM(H238,H234,H240:H243),"*Total Assets MUST equal Total Liabilities + Shareholders' Equity","")</f>
        <v/>
      </c>
      <c r="J231" s="285"/>
      <c r="L231" s="244"/>
    </row>
    <row r="232" spans="1:13" x14ac:dyDescent="0.2">
      <c r="A232" s="1"/>
      <c r="B232" s="24" t="s">
        <v>415</v>
      </c>
      <c r="C232" s="24"/>
      <c r="D232" s="259"/>
      <c r="E232" s="49"/>
      <c r="F232" s="24" t="s">
        <v>427</v>
      </c>
      <c r="G232" s="24"/>
      <c r="H232" s="472"/>
      <c r="I232" s="630"/>
      <c r="J232" s="285"/>
      <c r="L232" s="243"/>
    </row>
    <row r="233" spans="1:13" x14ac:dyDescent="0.2">
      <c r="A233" s="1"/>
      <c r="B233" s="548" t="s">
        <v>400</v>
      </c>
      <c r="C233" s="549"/>
      <c r="D233" s="259"/>
      <c r="E233" s="49"/>
      <c r="F233" s="548" t="s">
        <v>400</v>
      </c>
      <c r="G233" s="549"/>
      <c r="H233" s="427"/>
      <c r="I233" s="630"/>
      <c r="J233" s="285"/>
      <c r="L233" s="243"/>
    </row>
    <row r="234" spans="1:13" x14ac:dyDescent="0.2">
      <c r="A234" s="1"/>
      <c r="B234" s="42" t="s">
        <v>64</v>
      </c>
      <c r="C234" s="43"/>
      <c r="D234" s="374">
        <f>SUM(D228:D233)</f>
        <v>0</v>
      </c>
      <c r="E234" s="50"/>
      <c r="F234" s="623" t="s">
        <v>642</v>
      </c>
      <c r="G234" s="623"/>
      <c r="H234" s="392">
        <f>SUM(H228:H233)</f>
        <v>0</v>
      </c>
      <c r="I234" s="630"/>
      <c r="J234" s="285"/>
      <c r="L234" s="244"/>
    </row>
    <row r="235" spans="1:13" ht="13.5" customHeight="1" x14ac:dyDescent="0.2">
      <c r="A235" s="1"/>
      <c r="B235" s="319" t="s">
        <v>416</v>
      </c>
      <c r="C235" s="319"/>
      <c r="D235" s="510"/>
      <c r="E235" s="49"/>
      <c r="F235" s="537" t="s">
        <v>428</v>
      </c>
      <c r="G235" s="538"/>
      <c r="H235" s="393"/>
      <c r="I235" s="630"/>
      <c r="J235" s="285"/>
      <c r="L235" s="244"/>
    </row>
    <row r="236" spans="1:13" x14ac:dyDescent="0.2">
      <c r="A236" s="1"/>
      <c r="B236" s="110" t="s">
        <v>417</v>
      </c>
      <c r="C236" s="110"/>
      <c r="D236" s="511"/>
      <c r="E236" s="49"/>
      <c r="F236" s="539" t="s">
        <v>66</v>
      </c>
      <c r="G236" s="539"/>
      <c r="H236" s="426"/>
      <c r="I236" s="630"/>
      <c r="J236" s="285"/>
      <c r="L236" s="243"/>
    </row>
    <row r="237" spans="1:13" x14ac:dyDescent="0.2">
      <c r="A237" s="1"/>
      <c r="B237" s="110" t="s">
        <v>418</v>
      </c>
      <c r="C237" s="110"/>
      <c r="D237" s="511"/>
      <c r="E237" s="49"/>
      <c r="F237" s="616" t="s">
        <v>400</v>
      </c>
      <c r="G237" s="617"/>
      <c r="H237" s="427"/>
      <c r="I237" s="630"/>
      <c r="J237" s="345"/>
    </row>
    <row r="238" spans="1:13" x14ac:dyDescent="0.2">
      <c r="A238" s="1"/>
      <c r="B238" s="110" t="s">
        <v>419</v>
      </c>
      <c r="C238" s="110"/>
      <c r="D238" s="511"/>
      <c r="E238" s="49"/>
      <c r="F238" s="627" t="s">
        <v>641</v>
      </c>
      <c r="G238" s="628"/>
      <c r="H238" s="512">
        <f>SUM(H235:H237)</f>
        <v>0</v>
      </c>
      <c r="I238" s="630"/>
      <c r="J238" s="474"/>
      <c r="K238" s="34"/>
    </row>
    <row r="239" spans="1:13" x14ac:dyDescent="0.2">
      <c r="A239" s="1"/>
      <c r="B239" s="513" t="s">
        <v>400</v>
      </c>
      <c r="C239" s="110"/>
      <c r="D239" s="514"/>
      <c r="E239" s="49"/>
      <c r="F239" s="17"/>
      <c r="G239" s="509"/>
      <c r="H239" s="515"/>
      <c r="I239" s="630"/>
      <c r="J239" s="474"/>
      <c r="K239" s="34"/>
    </row>
    <row r="240" spans="1:13" x14ac:dyDescent="0.2">
      <c r="A240" s="1"/>
      <c r="B240" s="42" t="s">
        <v>65</v>
      </c>
      <c r="C240" s="43"/>
      <c r="D240" s="378">
        <f>SUM(D235:D239)</f>
        <v>0</v>
      </c>
      <c r="E240" s="50"/>
      <c r="F240" s="618" t="s">
        <v>429</v>
      </c>
      <c r="G240" s="619"/>
      <c r="H240" s="428"/>
      <c r="I240" s="630"/>
      <c r="J240" s="346"/>
      <c r="K240" s="34"/>
    </row>
    <row r="241" spans="1:19" x14ac:dyDescent="0.2">
      <c r="A241" s="1"/>
      <c r="B241" s="226"/>
      <c r="C241" s="227"/>
      <c r="D241" s="369"/>
      <c r="E241" s="50"/>
      <c r="F241" s="450" t="s">
        <v>430</v>
      </c>
      <c r="G241" s="466"/>
      <c r="H241" s="428"/>
      <c r="I241" s="630"/>
      <c r="J241" s="347"/>
    </row>
    <row r="242" spans="1:19" x14ac:dyDescent="0.2">
      <c r="A242" s="1"/>
      <c r="B242" s="61" t="s">
        <v>420</v>
      </c>
      <c r="C242" s="61"/>
      <c r="D242" s="394"/>
      <c r="E242" s="50"/>
      <c r="F242" s="323" t="s">
        <v>431</v>
      </c>
      <c r="G242" s="466"/>
      <c r="H242" s="428"/>
      <c r="I242" s="630"/>
      <c r="J242" s="347"/>
    </row>
    <row r="243" spans="1:19" x14ac:dyDescent="0.2">
      <c r="A243" s="1"/>
      <c r="B243" s="21" t="s">
        <v>421</v>
      </c>
      <c r="C243" s="21"/>
      <c r="D243" s="249"/>
      <c r="E243" s="51"/>
      <c r="F243" s="322" t="s">
        <v>432</v>
      </c>
      <c r="G243" s="470"/>
      <c r="H243" s="429"/>
      <c r="I243" s="630"/>
      <c r="J243" s="347"/>
    </row>
    <row r="244" spans="1:19" x14ac:dyDescent="0.2">
      <c r="A244" s="1"/>
      <c r="B244" s="42" t="s">
        <v>421</v>
      </c>
      <c r="C244" s="43"/>
      <c r="D244" s="471">
        <f>SUM(D242:D243)</f>
        <v>0</v>
      </c>
      <c r="E244" s="51"/>
      <c r="F244" s="67"/>
      <c r="G244" s="214" t="s">
        <v>16</v>
      </c>
      <c r="H244" s="516">
        <f>SUM(H240:H243)</f>
        <v>0</v>
      </c>
      <c r="I244" s="631"/>
      <c r="J244" s="347"/>
    </row>
    <row r="245" spans="1:19" ht="22.5" customHeight="1" x14ac:dyDescent="0.2">
      <c r="A245" s="1"/>
      <c r="B245" s="467"/>
      <c r="C245" s="467"/>
      <c r="D245" s="467"/>
      <c r="E245" s="50"/>
      <c r="F245" s="55"/>
      <c r="G245" s="468"/>
      <c r="H245" s="469"/>
      <c r="I245" s="432"/>
      <c r="J245" s="348"/>
    </row>
    <row r="246" spans="1:19" x14ac:dyDescent="0.2">
      <c r="A246" s="1"/>
      <c r="B246" s="214" t="s">
        <v>422</v>
      </c>
      <c r="C246" s="48"/>
      <c r="D246" s="433">
        <f>SUM(D234+D240+D244)</f>
        <v>0</v>
      </c>
      <c r="E246" s="517" t="str">
        <f>IF($H246&lt;&gt;$D246,"*","")</f>
        <v/>
      </c>
      <c r="F246" s="213"/>
      <c r="G246" s="214" t="s">
        <v>181</v>
      </c>
      <c r="H246" s="434">
        <f>SUM(H240:H243,H234:H237)</f>
        <v>0</v>
      </c>
      <c r="I246" s="517" t="str">
        <f>IF(H246&lt;&gt;D246,"*","")</f>
        <v/>
      </c>
      <c r="J246" s="349"/>
    </row>
    <row r="247" spans="1:19" x14ac:dyDescent="0.2">
      <c r="A247" s="9"/>
      <c r="B247" s="38"/>
      <c r="C247" s="38"/>
      <c r="D247" s="39"/>
      <c r="E247" s="182"/>
      <c r="F247" s="126"/>
      <c r="G247" s="126"/>
      <c r="H247" s="126"/>
      <c r="I247" s="127"/>
      <c r="J247" s="350"/>
      <c r="K247" s="9"/>
    </row>
    <row r="248" spans="1:19" x14ac:dyDescent="0.2">
      <c r="A248" s="1"/>
      <c r="B248" s="184"/>
      <c r="C248" s="183"/>
      <c r="D248" s="47"/>
      <c r="E248" s="47"/>
      <c r="F248" s="47"/>
      <c r="G248" s="47"/>
      <c r="H248" s="47"/>
      <c r="I248" s="47"/>
      <c r="J248" s="350"/>
      <c r="N248" s="1"/>
      <c r="O248" s="1"/>
      <c r="P248" s="1"/>
      <c r="Q248" s="1"/>
      <c r="R248" s="1"/>
      <c r="S248" s="1"/>
    </row>
    <row r="249" spans="1:19" x14ac:dyDescent="0.2">
      <c r="A249" s="1"/>
      <c r="B249" s="15" t="s">
        <v>127</v>
      </c>
      <c r="C249" s="1"/>
      <c r="D249" s="1"/>
      <c r="E249" s="1"/>
      <c r="F249" s="1"/>
      <c r="G249" s="1"/>
      <c r="H249" s="1"/>
      <c r="I249" s="72"/>
      <c r="J249" s="353"/>
      <c r="M249" s="5"/>
    </row>
    <row r="250" spans="1:19" ht="30.75" customHeight="1" x14ac:dyDescent="0.25">
      <c r="A250" s="34"/>
      <c r="B250" s="621">
        <f ca="1">B226+1</f>
        <v>2017</v>
      </c>
      <c r="C250" s="622"/>
      <c r="D250" s="622"/>
      <c r="E250" s="622"/>
      <c r="F250" s="622"/>
      <c r="G250" s="622"/>
      <c r="H250" s="622"/>
      <c r="I250" s="56"/>
      <c r="J250" s="351"/>
      <c r="K250" s="34"/>
    </row>
    <row r="251" spans="1:19" x14ac:dyDescent="0.2">
      <c r="A251" s="34"/>
      <c r="B251" s="52" t="s">
        <v>411</v>
      </c>
      <c r="C251" s="53"/>
      <c r="D251" s="19"/>
      <c r="E251" s="54"/>
      <c r="F251" s="19" t="s">
        <v>412</v>
      </c>
      <c r="G251" s="19"/>
      <c r="H251" s="78"/>
      <c r="I251" s="1"/>
      <c r="J251" s="352"/>
    </row>
    <row r="252" spans="1:19" ht="13.5" customHeight="1" x14ac:dyDescent="0.2">
      <c r="A252" s="1"/>
      <c r="B252" s="20" t="s">
        <v>413</v>
      </c>
      <c r="C252" s="20"/>
      <c r="D252" s="390"/>
      <c r="E252" s="49"/>
      <c r="F252" s="604" t="s">
        <v>423</v>
      </c>
      <c r="G252" s="605"/>
      <c r="H252" s="391"/>
      <c r="I252" s="1"/>
      <c r="J252" s="285"/>
      <c r="L252" s="243"/>
    </row>
    <row r="253" spans="1:19" x14ac:dyDescent="0.2">
      <c r="A253" s="1"/>
      <c r="B253" s="21" t="s">
        <v>62</v>
      </c>
      <c r="C253" s="21"/>
      <c r="D253" s="258"/>
      <c r="E253" s="49"/>
      <c r="F253" s="602" t="s">
        <v>424</v>
      </c>
      <c r="G253" s="603"/>
      <c r="H253" s="260"/>
      <c r="I253" s="1"/>
      <c r="J253" s="285"/>
      <c r="L253" s="244"/>
    </row>
    <row r="254" spans="1:19" x14ac:dyDescent="0.2">
      <c r="A254" s="1"/>
      <c r="B254" s="21" t="s">
        <v>63</v>
      </c>
      <c r="C254" s="21"/>
      <c r="D254" s="258"/>
      <c r="E254" s="49"/>
      <c r="F254" s="602" t="s">
        <v>425</v>
      </c>
      <c r="G254" s="603"/>
      <c r="H254" s="260"/>
      <c r="I254" s="1"/>
      <c r="J254" s="285"/>
      <c r="L254" s="244"/>
    </row>
    <row r="255" spans="1:19" ht="12.75" customHeight="1" x14ac:dyDescent="0.2">
      <c r="A255" s="1"/>
      <c r="B255" s="21" t="s">
        <v>414</v>
      </c>
      <c r="C255" s="21"/>
      <c r="D255" s="258"/>
      <c r="E255" s="49"/>
      <c r="F255" s="602" t="s">
        <v>426</v>
      </c>
      <c r="G255" s="603"/>
      <c r="H255" s="260"/>
      <c r="I255" s="629" t="str">
        <f>IF(SUM(D268,D264,D258)&lt;&gt;SUM(H262,H258,H264:H267),"*Total Assets MUST equal Total Liabilities + Shareholders' Equity","")</f>
        <v/>
      </c>
      <c r="J255" s="285"/>
      <c r="L255" s="244"/>
    </row>
    <row r="256" spans="1:19" x14ac:dyDescent="0.2">
      <c r="A256" s="1"/>
      <c r="B256" s="24" t="s">
        <v>415</v>
      </c>
      <c r="C256" s="24"/>
      <c r="D256" s="259"/>
      <c r="E256" s="49"/>
      <c r="F256" s="24" t="s">
        <v>427</v>
      </c>
      <c r="G256" s="24"/>
      <c r="H256" s="472"/>
      <c r="I256" s="630"/>
      <c r="J256" s="285"/>
      <c r="L256" s="243"/>
    </row>
    <row r="257" spans="1:12" x14ac:dyDescent="0.2">
      <c r="A257" s="1"/>
      <c r="B257" s="548" t="s">
        <v>400</v>
      </c>
      <c r="C257" s="549"/>
      <c r="D257" s="259"/>
      <c r="E257" s="49"/>
      <c r="F257" s="548" t="s">
        <v>400</v>
      </c>
      <c r="G257" s="549"/>
      <c r="H257" s="427"/>
      <c r="I257" s="630"/>
      <c r="J257" s="285"/>
      <c r="L257" s="243"/>
    </row>
    <row r="258" spans="1:12" x14ac:dyDescent="0.2">
      <c r="A258" s="1"/>
      <c r="B258" s="42" t="s">
        <v>64</v>
      </c>
      <c r="C258" s="43"/>
      <c r="D258" s="374">
        <f>SUM(D252:D257)</f>
        <v>0</v>
      </c>
      <c r="E258" s="50"/>
      <c r="F258" s="623" t="s">
        <v>642</v>
      </c>
      <c r="G258" s="623"/>
      <c r="H258" s="392">
        <f>SUM(H252:H257)</f>
        <v>0</v>
      </c>
      <c r="I258" s="630"/>
      <c r="J258" s="285"/>
      <c r="L258" s="244"/>
    </row>
    <row r="259" spans="1:12" x14ac:dyDescent="0.2">
      <c r="A259" s="1"/>
      <c r="B259" s="319" t="s">
        <v>416</v>
      </c>
      <c r="C259" s="319"/>
      <c r="D259" s="510"/>
      <c r="E259" s="49"/>
      <c r="F259" s="537" t="s">
        <v>428</v>
      </c>
      <c r="G259" s="538"/>
      <c r="H259" s="393"/>
      <c r="I259" s="630"/>
      <c r="J259" s="285"/>
      <c r="L259" s="244"/>
    </row>
    <row r="260" spans="1:12" x14ac:dyDescent="0.2">
      <c r="A260" s="1"/>
      <c r="B260" s="110" t="s">
        <v>417</v>
      </c>
      <c r="C260" s="110"/>
      <c r="D260" s="511"/>
      <c r="E260" s="49"/>
      <c r="F260" s="539" t="s">
        <v>66</v>
      </c>
      <c r="G260" s="539"/>
      <c r="H260" s="426"/>
      <c r="I260" s="630"/>
      <c r="J260" s="285"/>
      <c r="L260" s="244"/>
    </row>
    <row r="261" spans="1:12" ht="13.5" customHeight="1" x14ac:dyDescent="0.2">
      <c r="A261" s="1"/>
      <c r="B261" s="110" t="s">
        <v>418</v>
      </c>
      <c r="C261" s="110"/>
      <c r="D261" s="511"/>
      <c r="E261" s="49"/>
      <c r="F261" s="616" t="s">
        <v>400</v>
      </c>
      <c r="G261" s="617"/>
      <c r="H261" s="427"/>
      <c r="I261" s="630"/>
      <c r="J261" s="285"/>
      <c r="L261" s="244"/>
    </row>
    <row r="262" spans="1:12" x14ac:dyDescent="0.2">
      <c r="A262" s="1"/>
      <c r="B262" s="110" t="s">
        <v>419</v>
      </c>
      <c r="C262" s="110"/>
      <c r="D262" s="511"/>
      <c r="E262" s="49"/>
      <c r="F262" s="627" t="s">
        <v>641</v>
      </c>
      <c r="G262" s="628"/>
      <c r="H262" s="512">
        <f>SUM(H259:H261)</f>
        <v>0</v>
      </c>
      <c r="I262" s="630"/>
      <c r="J262" s="285"/>
      <c r="L262" s="243"/>
    </row>
    <row r="263" spans="1:12" x14ac:dyDescent="0.2">
      <c r="A263" s="1"/>
      <c r="B263" s="513" t="s">
        <v>400</v>
      </c>
      <c r="C263" s="110"/>
      <c r="D263" s="514"/>
      <c r="E263" s="49"/>
      <c r="F263" s="17"/>
      <c r="G263" s="509"/>
      <c r="H263" s="515"/>
      <c r="I263" s="630"/>
      <c r="J263" s="345"/>
    </row>
    <row r="264" spans="1:12" x14ac:dyDescent="0.2">
      <c r="A264" s="1"/>
      <c r="B264" s="42" t="s">
        <v>65</v>
      </c>
      <c r="C264" s="43"/>
      <c r="D264" s="378">
        <f>SUM(D259:D263)</f>
        <v>0</v>
      </c>
      <c r="E264" s="50"/>
      <c r="F264" s="618" t="s">
        <v>429</v>
      </c>
      <c r="G264" s="619"/>
      <c r="H264" s="428"/>
      <c r="I264" s="630"/>
      <c r="J264" s="346"/>
      <c r="K264" s="34"/>
    </row>
    <row r="265" spans="1:12" x14ac:dyDescent="0.2">
      <c r="A265" s="1"/>
      <c r="B265" s="226"/>
      <c r="C265" s="227"/>
      <c r="D265" s="369"/>
      <c r="E265" s="50"/>
      <c r="F265" s="450" t="s">
        <v>430</v>
      </c>
      <c r="G265" s="466"/>
      <c r="H265" s="428"/>
      <c r="I265" s="630"/>
      <c r="J265" s="347"/>
    </row>
    <row r="266" spans="1:12" x14ac:dyDescent="0.2">
      <c r="A266" s="1"/>
      <c r="B266" s="61" t="s">
        <v>420</v>
      </c>
      <c r="C266" s="61"/>
      <c r="D266" s="394"/>
      <c r="E266" s="50"/>
      <c r="F266" s="323" t="s">
        <v>431</v>
      </c>
      <c r="G266" s="466"/>
      <c r="H266" s="428"/>
      <c r="I266" s="630"/>
      <c r="J266" s="347"/>
    </row>
    <row r="267" spans="1:12" x14ac:dyDescent="0.2">
      <c r="A267" s="1"/>
      <c r="B267" s="21" t="s">
        <v>421</v>
      </c>
      <c r="C267" s="21"/>
      <c r="D267" s="249"/>
      <c r="E267" s="51"/>
      <c r="F267" s="322" t="s">
        <v>432</v>
      </c>
      <c r="G267" s="470"/>
      <c r="H267" s="429"/>
      <c r="I267" s="630"/>
      <c r="J267" s="347"/>
    </row>
    <row r="268" spans="1:12" x14ac:dyDescent="0.2">
      <c r="A268" s="1"/>
      <c r="B268" s="42" t="s">
        <v>421</v>
      </c>
      <c r="C268" s="43"/>
      <c r="D268" s="471">
        <f>SUM(D266:D267)</f>
        <v>0</v>
      </c>
      <c r="E268" s="51"/>
      <c r="F268" s="67"/>
      <c r="G268" s="214" t="s">
        <v>16</v>
      </c>
      <c r="H268" s="516">
        <f>SUM(H264:H267)</f>
        <v>0</v>
      </c>
      <c r="I268" s="631"/>
      <c r="J268" s="347"/>
    </row>
    <row r="269" spans="1:12" ht="22.5" customHeight="1" x14ac:dyDescent="0.2">
      <c r="A269" s="1"/>
      <c r="B269" s="467"/>
      <c r="C269" s="467"/>
      <c r="D269" s="467"/>
      <c r="E269" s="50"/>
      <c r="F269" s="55"/>
      <c r="G269" s="468"/>
      <c r="H269" s="469"/>
      <c r="I269" s="432"/>
      <c r="J269" s="348"/>
    </row>
    <row r="270" spans="1:12" x14ac:dyDescent="0.2">
      <c r="A270" s="1"/>
      <c r="B270" s="214" t="s">
        <v>422</v>
      </c>
      <c r="C270" s="48"/>
      <c r="D270" s="433">
        <f>SUM(D258+D264+D268)</f>
        <v>0</v>
      </c>
      <c r="E270" s="517" t="str">
        <f>IF($H270&lt;&gt;$D270,"*","")</f>
        <v/>
      </c>
      <c r="F270" s="213"/>
      <c r="G270" s="214" t="s">
        <v>181</v>
      </c>
      <c r="H270" s="434">
        <f>SUM(H264:H267,H258:H261)</f>
        <v>0</v>
      </c>
      <c r="I270" s="517" t="str">
        <f>IF(H270&lt;&gt;D270,"*","")</f>
        <v/>
      </c>
      <c r="J270" s="349"/>
    </row>
    <row r="271" spans="1:12" x14ac:dyDescent="0.2">
      <c r="A271" s="9"/>
      <c r="B271" s="38"/>
      <c r="C271" s="38"/>
      <c r="D271" s="39"/>
      <c r="E271" s="182"/>
      <c r="F271" s="126"/>
      <c r="G271" s="126"/>
      <c r="H271" s="126"/>
      <c r="I271" s="127"/>
      <c r="J271" s="350"/>
      <c r="K271" s="9"/>
    </row>
    <row r="272" spans="1:12" x14ac:dyDescent="0.2">
      <c r="A272" s="1"/>
      <c r="B272" s="134" t="s">
        <v>128</v>
      </c>
      <c r="C272" s="71"/>
      <c r="D272" s="135"/>
      <c r="E272" s="136"/>
      <c r="F272" s="136"/>
      <c r="G272" s="136"/>
      <c r="H272" s="136"/>
      <c r="I272" s="137"/>
      <c r="J272" s="341"/>
    </row>
    <row r="273" spans="1:11" ht="15.95" customHeight="1" x14ac:dyDescent="0.2">
      <c r="A273" s="72"/>
      <c r="B273" s="462"/>
      <c r="C273" s="336"/>
      <c r="D273" s="336"/>
      <c r="E273" s="336"/>
      <c r="F273" s="336"/>
      <c r="G273" s="336"/>
      <c r="H273" s="336"/>
      <c r="I273" s="336"/>
      <c r="J273" s="339"/>
      <c r="K273" s="5"/>
    </row>
    <row r="274" spans="1:11" ht="15.95" customHeight="1" x14ac:dyDescent="0.2">
      <c r="A274" s="72"/>
      <c r="B274" s="463"/>
      <c r="C274" s="337"/>
      <c r="D274" s="337"/>
      <c r="E274" s="337"/>
      <c r="F274" s="337"/>
      <c r="G274" s="337"/>
      <c r="H274" s="337"/>
      <c r="I274" s="337"/>
      <c r="J274" s="339"/>
      <c r="K274" s="5"/>
    </row>
    <row r="275" spans="1:11" ht="15.95" customHeight="1" x14ac:dyDescent="0.2">
      <c r="A275" s="72"/>
      <c r="B275" s="463"/>
      <c r="C275" s="337"/>
      <c r="D275" s="337"/>
      <c r="E275" s="337"/>
      <c r="F275" s="337"/>
      <c r="G275" s="337"/>
      <c r="H275" s="337"/>
      <c r="I275" s="337"/>
      <c r="J275" s="339"/>
      <c r="K275" s="5"/>
    </row>
    <row r="276" spans="1:11" ht="15.95" customHeight="1" x14ac:dyDescent="0.2">
      <c r="A276" s="72"/>
      <c r="B276" s="463"/>
      <c r="C276" s="337"/>
      <c r="D276" s="337"/>
      <c r="E276" s="337"/>
      <c r="F276" s="337"/>
      <c r="G276" s="337"/>
      <c r="H276" s="337"/>
      <c r="I276" s="337"/>
      <c r="J276" s="339"/>
      <c r="K276" s="5"/>
    </row>
    <row r="277" spans="1:11" ht="15.95" customHeight="1" x14ac:dyDescent="0.2">
      <c r="A277" s="72"/>
      <c r="B277" s="463"/>
      <c r="C277" s="337"/>
      <c r="D277" s="337"/>
      <c r="E277" s="337"/>
      <c r="F277" s="337"/>
      <c r="G277" s="337"/>
      <c r="H277" s="337"/>
      <c r="I277" s="337"/>
      <c r="J277" s="339"/>
      <c r="K277" s="5"/>
    </row>
    <row r="278" spans="1:11" ht="15.95" customHeight="1" x14ac:dyDescent="0.2">
      <c r="A278" s="72"/>
      <c r="B278" s="463"/>
      <c r="C278" s="337"/>
      <c r="D278" s="337"/>
      <c r="E278" s="337"/>
      <c r="F278" s="337"/>
      <c r="G278" s="337"/>
      <c r="H278" s="337"/>
      <c r="I278" s="337"/>
      <c r="J278" s="339"/>
      <c r="K278" s="5"/>
    </row>
    <row r="279" spans="1:11" ht="15.95" customHeight="1" x14ac:dyDescent="0.2">
      <c r="A279" s="72"/>
      <c r="B279" s="463"/>
      <c r="C279" s="337"/>
      <c r="D279" s="337"/>
      <c r="E279" s="337"/>
      <c r="F279" s="337"/>
      <c r="G279" s="337"/>
      <c r="H279" s="337"/>
      <c r="I279" s="337"/>
      <c r="J279" s="339"/>
      <c r="K279" s="5"/>
    </row>
    <row r="280" spans="1:11" ht="2.25" customHeight="1" x14ac:dyDescent="0.2">
      <c r="A280" s="9"/>
      <c r="B280" s="239"/>
      <c r="C280" s="17"/>
      <c r="D280" s="240"/>
      <c r="E280" s="241"/>
      <c r="F280" s="241"/>
      <c r="G280" s="241"/>
      <c r="H280" s="241"/>
      <c r="I280" s="199"/>
      <c r="J280" s="342"/>
    </row>
    <row r="281" spans="1:11" x14ac:dyDescent="0.2">
      <c r="A281" s="1"/>
      <c r="B281" s="33"/>
      <c r="C281" s="1"/>
      <c r="D281" s="59"/>
      <c r="E281" s="60"/>
      <c r="F281" s="60"/>
      <c r="G281" s="60"/>
      <c r="H281" s="60"/>
      <c r="I281" s="84"/>
      <c r="J281" s="354"/>
    </row>
    <row r="282" spans="1:11" ht="15.75" x14ac:dyDescent="0.25">
      <c r="A282" s="1"/>
      <c r="B282" s="68">
        <f ca="1">'2'!E5+1</f>
        <v>2015</v>
      </c>
      <c r="C282" s="55"/>
      <c r="D282" s="64" t="s">
        <v>378</v>
      </c>
      <c r="E282" s="64" t="s">
        <v>379</v>
      </c>
      <c r="F282" s="64" t="s">
        <v>380</v>
      </c>
      <c r="G282" s="64" t="s">
        <v>381</v>
      </c>
      <c r="H282" s="64" t="s">
        <v>382</v>
      </c>
      <c r="I282" s="85" t="s">
        <v>383</v>
      </c>
      <c r="J282" s="355"/>
    </row>
    <row r="283" spans="1:11" x14ac:dyDescent="0.2">
      <c r="A283" s="1"/>
      <c r="B283" s="28" t="s">
        <v>366</v>
      </c>
      <c r="C283" s="28"/>
      <c r="D283" s="384"/>
      <c r="E283" s="384"/>
      <c r="F283" s="384"/>
      <c r="G283" s="384"/>
      <c r="H283" s="384"/>
      <c r="I283" s="385"/>
      <c r="J283" s="356"/>
    </row>
    <row r="284" spans="1:11" x14ac:dyDescent="0.2">
      <c r="A284" s="1"/>
      <c r="B284" s="21" t="s">
        <v>367</v>
      </c>
      <c r="C284" s="21"/>
      <c r="D284" s="249">
        <v>100</v>
      </c>
      <c r="E284" s="249"/>
      <c r="F284" s="249"/>
      <c r="G284" s="249"/>
      <c r="H284" s="249"/>
      <c r="I284" s="256"/>
      <c r="J284" s="356"/>
    </row>
    <row r="285" spans="1:11" x14ac:dyDescent="0.2">
      <c r="A285" s="1"/>
      <c r="B285" s="29" t="s">
        <v>368</v>
      </c>
      <c r="C285" s="29"/>
      <c r="D285" s="500"/>
      <c r="E285" s="500"/>
      <c r="F285" s="500"/>
      <c r="G285" s="500"/>
      <c r="H285" s="500"/>
      <c r="I285" s="501"/>
      <c r="J285" s="356"/>
    </row>
    <row r="286" spans="1:11" x14ac:dyDescent="0.2">
      <c r="A286" s="1"/>
      <c r="B286" s="502" t="s">
        <v>400</v>
      </c>
      <c r="C286" s="24"/>
      <c r="D286" s="250"/>
      <c r="E286" s="250"/>
      <c r="F286" s="250"/>
      <c r="G286" s="250"/>
      <c r="H286" s="250"/>
      <c r="I286" s="261"/>
      <c r="J286" s="356"/>
    </row>
    <row r="287" spans="1:11" x14ac:dyDescent="0.2">
      <c r="A287" s="1"/>
      <c r="B287" s="42" t="s">
        <v>67</v>
      </c>
      <c r="C287" s="43"/>
      <c r="D287" s="378">
        <f t="shared" ref="D287:I287" si="41">SUM(D283:D286)</f>
        <v>100</v>
      </c>
      <c r="E287" s="378">
        <f t="shared" si="41"/>
        <v>0</v>
      </c>
      <c r="F287" s="378">
        <f t="shared" si="41"/>
        <v>0</v>
      </c>
      <c r="G287" s="378">
        <f t="shared" si="41"/>
        <v>0</v>
      </c>
      <c r="H287" s="378">
        <f t="shared" si="41"/>
        <v>0</v>
      </c>
      <c r="I287" s="379">
        <f t="shared" si="41"/>
        <v>0</v>
      </c>
      <c r="J287" s="357"/>
    </row>
    <row r="288" spans="1:11" x14ac:dyDescent="0.2">
      <c r="A288" s="1"/>
      <c r="B288" s="61" t="s">
        <v>369</v>
      </c>
      <c r="C288" s="61"/>
      <c r="D288" s="394"/>
      <c r="E288" s="394"/>
      <c r="F288" s="394"/>
      <c r="G288" s="394"/>
      <c r="H288" s="394"/>
      <c r="I288" s="395"/>
      <c r="J288" s="356"/>
    </row>
    <row r="289" spans="1:10" x14ac:dyDescent="0.2">
      <c r="A289" s="1"/>
      <c r="B289" s="21" t="s">
        <v>370</v>
      </c>
      <c r="C289" s="21"/>
      <c r="D289" s="249"/>
      <c r="E289" s="249"/>
      <c r="F289" s="249"/>
      <c r="G289" s="249"/>
      <c r="H289" s="249"/>
      <c r="I289" s="256"/>
      <c r="J289" s="356"/>
    </row>
    <row r="290" spans="1:10" x14ac:dyDescent="0.2">
      <c r="A290" s="1"/>
      <c r="B290" s="21" t="s">
        <v>371</v>
      </c>
      <c r="C290" s="21"/>
      <c r="D290" s="249"/>
      <c r="E290" s="249"/>
      <c r="F290" s="249"/>
      <c r="G290" s="249"/>
      <c r="H290" s="249"/>
      <c r="I290" s="256"/>
      <c r="J290" s="356"/>
    </row>
    <row r="291" spans="1:10" x14ac:dyDescent="0.2">
      <c r="A291" s="1"/>
      <c r="B291" s="21" t="s">
        <v>372</v>
      </c>
      <c r="C291" s="21"/>
      <c r="D291" s="249">
        <v>150</v>
      </c>
      <c r="E291" s="249"/>
      <c r="F291" s="249"/>
      <c r="G291" s="249"/>
      <c r="H291" s="249"/>
      <c r="I291" s="256"/>
      <c r="J291" s="356"/>
    </row>
    <row r="292" spans="1:10" x14ac:dyDescent="0.2">
      <c r="A292" s="1"/>
      <c r="B292" s="21" t="s">
        <v>373</v>
      </c>
      <c r="C292" s="21"/>
      <c r="D292" s="249"/>
      <c r="E292" s="249"/>
      <c r="F292" s="249"/>
      <c r="G292" s="249"/>
      <c r="H292" s="249"/>
      <c r="I292" s="256"/>
      <c r="J292" s="356"/>
    </row>
    <row r="293" spans="1:10" x14ac:dyDescent="0.2">
      <c r="A293" s="1"/>
      <c r="B293" s="21" t="s">
        <v>388</v>
      </c>
      <c r="C293" s="21"/>
      <c r="D293" s="249"/>
      <c r="E293" s="249"/>
      <c r="F293" s="249"/>
      <c r="G293" s="249"/>
      <c r="H293" s="249"/>
      <c r="I293" s="256"/>
      <c r="J293" s="356"/>
    </row>
    <row r="294" spans="1:10" x14ac:dyDescent="0.2">
      <c r="A294" s="1"/>
      <c r="B294" s="21" t="s">
        <v>374</v>
      </c>
      <c r="C294" s="21"/>
      <c r="D294" s="249"/>
      <c r="E294" s="249"/>
      <c r="F294" s="249"/>
      <c r="G294" s="249"/>
      <c r="H294" s="249"/>
      <c r="I294" s="256"/>
      <c r="J294" s="356"/>
    </row>
    <row r="295" spans="1:10" x14ac:dyDescent="0.2">
      <c r="A295" s="1"/>
      <c r="B295" s="21" t="s">
        <v>375</v>
      </c>
      <c r="C295" s="21"/>
      <c r="D295" s="249"/>
      <c r="E295" s="249"/>
      <c r="F295" s="249"/>
      <c r="G295" s="249"/>
      <c r="H295" s="249"/>
      <c r="I295" s="256"/>
      <c r="J295" s="356"/>
    </row>
    <row r="296" spans="1:10" x14ac:dyDescent="0.2">
      <c r="A296" s="1"/>
      <c r="B296" s="318" t="s">
        <v>400</v>
      </c>
      <c r="C296" s="65"/>
      <c r="D296" s="264"/>
      <c r="E296" s="264"/>
      <c r="F296" s="264"/>
      <c r="G296" s="264"/>
      <c r="H296" s="264"/>
      <c r="I296" s="265"/>
      <c r="J296" s="356"/>
    </row>
    <row r="297" spans="1:10" x14ac:dyDescent="0.2">
      <c r="A297" s="1"/>
      <c r="B297" s="42" t="s">
        <v>68</v>
      </c>
      <c r="C297" s="43"/>
      <c r="D297" s="378">
        <f t="shared" ref="D297:I297" si="42">SUM(D288:D296)</f>
        <v>150</v>
      </c>
      <c r="E297" s="378">
        <f t="shared" si="42"/>
        <v>0</v>
      </c>
      <c r="F297" s="378">
        <f t="shared" si="42"/>
        <v>0</v>
      </c>
      <c r="G297" s="378">
        <f t="shared" si="42"/>
        <v>0</v>
      </c>
      <c r="H297" s="378">
        <f t="shared" si="42"/>
        <v>0</v>
      </c>
      <c r="I297" s="379">
        <f t="shared" si="42"/>
        <v>0</v>
      </c>
      <c r="J297" s="357"/>
    </row>
    <row r="298" spans="1:10" x14ac:dyDescent="0.2">
      <c r="A298" s="1"/>
      <c r="B298" s="61" t="s">
        <v>376</v>
      </c>
      <c r="C298" s="61"/>
      <c r="D298" s="396">
        <f t="shared" ref="D298:I298" si="43">D287-D297</f>
        <v>-50</v>
      </c>
      <c r="E298" s="396">
        <f t="shared" si="43"/>
        <v>0</v>
      </c>
      <c r="F298" s="396">
        <f t="shared" si="43"/>
        <v>0</v>
      </c>
      <c r="G298" s="396">
        <f t="shared" si="43"/>
        <v>0</v>
      </c>
      <c r="H298" s="396">
        <f t="shared" si="43"/>
        <v>0</v>
      </c>
      <c r="I298" s="397">
        <f t="shared" si="43"/>
        <v>0</v>
      </c>
      <c r="J298" s="356"/>
    </row>
    <row r="299" spans="1:10" x14ac:dyDescent="0.2">
      <c r="A299" s="1"/>
      <c r="B299" s="29" t="s">
        <v>377</v>
      </c>
      <c r="C299" s="29"/>
      <c r="D299" s="32"/>
      <c r="E299" s="32">
        <f>IF(D300&gt;0,D300,0)</f>
        <v>0</v>
      </c>
      <c r="F299" s="32">
        <f>IF(E300&gt;0,E300,0)</f>
        <v>0</v>
      </c>
      <c r="G299" s="32">
        <f>IF(F300&gt;0,F300,0)</f>
        <v>0</v>
      </c>
      <c r="H299" s="32">
        <f>IF(G300&gt;0,G300,0)</f>
        <v>0</v>
      </c>
      <c r="I299" s="32">
        <f>IF(H300&gt;0,H300,0)</f>
        <v>0</v>
      </c>
      <c r="J299" s="356"/>
    </row>
    <row r="300" spans="1:10" x14ac:dyDescent="0.2">
      <c r="A300" s="1"/>
      <c r="B300" s="214" t="s">
        <v>69</v>
      </c>
      <c r="C300" s="67"/>
      <c r="D300" s="398">
        <f t="shared" ref="D300:I300" si="44">D299+D298</f>
        <v>-50</v>
      </c>
      <c r="E300" s="398">
        <f t="shared" si="44"/>
        <v>0</v>
      </c>
      <c r="F300" s="398">
        <f t="shared" si="44"/>
        <v>0</v>
      </c>
      <c r="G300" s="398">
        <f t="shared" si="44"/>
        <v>0</v>
      </c>
      <c r="H300" s="398">
        <f t="shared" si="44"/>
        <v>0</v>
      </c>
      <c r="I300" s="399">
        <f t="shared" si="44"/>
        <v>0</v>
      </c>
      <c r="J300" s="358"/>
    </row>
    <row r="301" spans="1:10" ht="18.75" customHeight="1" x14ac:dyDescent="0.2">
      <c r="A301" s="1"/>
      <c r="B301" s="34"/>
      <c r="C301" s="34"/>
      <c r="D301" s="66"/>
      <c r="E301" s="66"/>
      <c r="F301" s="66"/>
      <c r="G301" s="66"/>
      <c r="H301" s="66"/>
      <c r="I301" s="87"/>
      <c r="J301" s="356"/>
    </row>
    <row r="302" spans="1:10" x14ac:dyDescent="0.2">
      <c r="A302" s="1"/>
      <c r="B302" s="164" t="str">
        <f ca="1">B282 &amp;" (con't)"</f>
        <v>2015 (con't)</v>
      </c>
      <c r="C302" s="55"/>
      <c r="D302" s="64" t="s">
        <v>384</v>
      </c>
      <c r="E302" s="64" t="s">
        <v>385</v>
      </c>
      <c r="F302" s="64" t="s">
        <v>70</v>
      </c>
      <c r="G302" s="64" t="s">
        <v>71</v>
      </c>
      <c r="H302" s="64" t="s">
        <v>386</v>
      </c>
      <c r="I302" s="85" t="s">
        <v>387</v>
      </c>
      <c r="J302" s="355"/>
    </row>
    <row r="303" spans="1:10" x14ac:dyDescent="0.2">
      <c r="A303" s="1"/>
      <c r="B303" s="28" t="str">
        <f>B283</f>
        <v>Collection of Sales</v>
      </c>
      <c r="C303" s="28"/>
      <c r="D303" s="384"/>
      <c r="E303" s="384"/>
      <c r="F303" s="384"/>
      <c r="G303" s="384"/>
      <c r="H303" s="384"/>
      <c r="I303" s="385"/>
      <c r="J303" s="356"/>
    </row>
    <row r="304" spans="1:10" x14ac:dyDescent="0.2">
      <c r="A304" s="1"/>
      <c r="B304" s="21" t="str">
        <f>B284</f>
        <v>Loans/ Investments</v>
      </c>
      <c r="C304" s="21"/>
      <c r="D304" s="249"/>
      <c r="E304" s="249"/>
      <c r="F304" s="249"/>
      <c r="G304" s="249"/>
      <c r="H304" s="249"/>
      <c r="I304" s="256"/>
      <c r="J304" s="356"/>
    </row>
    <row r="305" spans="1:10" x14ac:dyDescent="0.2">
      <c r="A305" s="1"/>
      <c r="B305" s="21" t="str">
        <f>B285</f>
        <v>Sale of Assets</v>
      </c>
      <c r="C305" s="29"/>
      <c r="D305" s="500"/>
      <c r="E305" s="500"/>
      <c r="F305" s="500"/>
      <c r="G305" s="500"/>
      <c r="H305" s="500"/>
      <c r="I305" s="501"/>
      <c r="J305" s="356"/>
    </row>
    <row r="306" spans="1:10" x14ac:dyDescent="0.2">
      <c r="A306" s="1"/>
      <c r="B306" s="24" t="str">
        <f t="shared" ref="B306:B315" si="45">B286</f>
        <v>Other</v>
      </c>
      <c r="C306" s="24"/>
      <c r="D306" s="250"/>
      <c r="E306" s="250"/>
      <c r="F306" s="250"/>
      <c r="G306" s="250"/>
      <c r="H306" s="250"/>
      <c r="I306" s="261"/>
      <c r="J306" s="356"/>
    </row>
    <row r="307" spans="1:10" ht="22.5" customHeight="1" x14ac:dyDescent="0.2">
      <c r="A307" s="1"/>
      <c r="B307" s="42" t="str">
        <f t="shared" si="45"/>
        <v>Total Source</v>
      </c>
      <c r="C307" s="43"/>
      <c r="D307" s="44">
        <f t="shared" ref="D307:I307" si="46">SUM(D303:D306)</f>
        <v>0</v>
      </c>
      <c r="E307" s="44">
        <f t="shared" si="46"/>
        <v>0</v>
      </c>
      <c r="F307" s="44">
        <f t="shared" si="46"/>
        <v>0</v>
      </c>
      <c r="G307" s="44">
        <f t="shared" si="46"/>
        <v>0</v>
      </c>
      <c r="H307" s="44">
        <f t="shared" si="46"/>
        <v>0</v>
      </c>
      <c r="I307" s="80">
        <f t="shared" si="46"/>
        <v>0</v>
      </c>
      <c r="J307" s="357"/>
    </row>
    <row r="308" spans="1:10" x14ac:dyDescent="0.2">
      <c r="A308" s="1"/>
      <c r="B308" s="61" t="str">
        <f t="shared" si="45"/>
        <v>Purchases Payment</v>
      </c>
      <c r="C308" s="61"/>
      <c r="D308" s="262"/>
      <c r="E308" s="262"/>
      <c r="F308" s="262"/>
      <c r="G308" s="262"/>
      <c r="H308" s="262"/>
      <c r="I308" s="263"/>
      <c r="J308" s="356"/>
    </row>
    <row r="309" spans="1:10" x14ac:dyDescent="0.2">
      <c r="A309" s="1"/>
      <c r="B309" s="21" t="str">
        <f t="shared" si="45"/>
        <v>Direct Labour Wages</v>
      </c>
      <c r="C309" s="21"/>
      <c r="D309" s="249"/>
      <c r="E309" s="249"/>
      <c r="F309" s="249"/>
      <c r="G309" s="249"/>
      <c r="H309" s="249"/>
      <c r="I309" s="256"/>
      <c r="J309" s="356"/>
    </row>
    <row r="310" spans="1:10" x14ac:dyDescent="0.2">
      <c r="A310" s="1"/>
      <c r="B310" s="21" t="str">
        <f t="shared" si="45"/>
        <v>Repairs &amp; Maintenance</v>
      </c>
      <c r="C310" s="21"/>
      <c r="D310" s="249"/>
      <c r="E310" s="249"/>
      <c r="F310" s="249"/>
      <c r="G310" s="249"/>
      <c r="H310" s="249"/>
      <c r="I310" s="256"/>
      <c r="J310" s="356"/>
    </row>
    <row r="311" spans="1:10" x14ac:dyDescent="0.2">
      <c r="A311" s="1"/>
      <c r="B311" s="21" t="str">
        <f t="shared" si="45"/>
        <v>Utilities &amp; Taxes</v>
      </c>
      <c r="C311" s="21"/>
      <c r="D311" s="249"/>
      <c r="E311" s="249"/>
      <c r="F311" s="249"/>
      <c r="G311" s="249"/>
      <c r="H311" s="249"/>
      <c r="I311" s="256"/>
      <c r="J311" s="356"/>
    </row>
    <row r="312" spans="1:10" x14ac:dyDescent="0.2">
      <c r="A312" s="1"/>
      <c r="B312" s="21" t="str">
        <f t="shared" si="45"/>
        <v>Sales Expenses</v>
      </c>
      <c r="C312" s="21"/>
      <c r="D312" s="249"/>
      <c r="E312" s="249"/>
      <c r="F312" s="249"/>
      <c r="G312" s="249"/>
      <c r="H312" s="249"/>
      <c r="I312" s="256"/>
      <c r="J312" s="356"/>
    </row>
    <row r="313" spans="1:10" x14ac:dyDescent="0.2">
      <c r="A313" s="1"/>
      <c r="B313" s="21" t="str">
        <f t="shared" si="45"/>
        <v>Administrative Expenses</v>
      </c>
      <c r="C313" s="21"/>
      <c r="D313" s="249"/>
      <c r="E313" s="249"/>
      <c r="F313" s="249"/>
      <c r="G313" s="249"/>
      <c r="H313" s="249"/>
      <c r="I313" s="256"/>
      <c r="J313" s="356"/>
    </row>
    <row r="314" spans="1:10" x14ac:dyDescent="0.2">
      <c r="A314" s="1"/>
      <c r="B314" s="21" t="str">
        <f t="shared" si="45"/>
        <v>Interest</v>
      </c>
      <c r="C314" s="21"/>
      <c r="D314" s="249"/>
      <c r="E314" s="249"/>
      <c r="F314" s="249"/>
      <c r="G314" s="249"/>
      <c r="H314" s="249"/>
      <c r="I314" s="256"/>
      <c r="J314" s="356"/>
    </row>
    <row r="315" spans="1:10" x14ac:dyDescent="0.2">
      <c r="A315" s="1"/>
      <c r="B315" s="21" t="str">
        <f t="shared" si="45"/>
        <v>Repayment of the Debt</v>
      </c>
      <c r="C315" s="21"/>
      <c r="D315" s="249"/>
      <c r="E315" s="249"/>
      <c r="F315" s="249"/>
      <c r="G315" s="249"/>
      <c r="H315" s="249"/>
      <c r="I315" s="256"/>
      <c r="J315" s="356"/>
    </row>
    <row r="316" spans="1:10" x14ac:dyDescent="0.2">
      <c r="A316" s="1"/>
      <c r="B316" s="65" t="str">
        <f>IF(B296="","",B296)</f>
        <v>Other</v>
      </c>
      <c r="C316" s="65"/>
      <c r="D316" s="264"/>
      <c r="E316" s="264"/>
      <c r="F316" s="264"/>
      <c r="G316" s="264"/>
      <c r="H316" s="264"/>
      <c r="I316" s="265"/>
      <c r="J316" s="356"/>
    </row>
    <row r="317" spans="1:10" ht="22.5" customHeight="1" x14ac:dyDescent="0.2">
      <c r="A317" s="1"/>
      <c r="B317" s="42" t="str">
        <f>B297</f>
        <v>Total Application</v>
      </c>
      <c r="C317" s="43"/>
      <c r="D317" s="44">
        <f t="shared" ref="D317:I317" si="47">SUM(D308:D316)</f>
        <v>0</v>
      </c>
      <c r="E317" s="44">
        <f t="shared" si="47"/>
        <v>0</v>
      </c>
      <c r="F317" s="44">
        <f t="shared" si="47"/>
        <v>0</v>
      </c>
      <c r="G317" s="44">
        <f t="shared" si="47"/>
        <v>0</v>
      </c>
      <c r="H317" s="44">
        <f t="shared" si="47"/>
        <v>0</v>
      </c>
      <c r="I317" s="80">
        <f t="shared" si="47"/>
        <v>0</v>
      </c>
      <c r="J317" s="357"/>
    </row>
    <row r="318" spans="1:10" x14ac:dyDescent="0.2">
      <c r="A318" s="1"/>
      <c r="B318" s="61" t="str">
        <f>B298</f>
        <v>Surplus/ (Deficit)</v>
      </c>
      <c r="C318" s="61"/>
      <c r="D318" s="62">
        <f t="shared" ref="D318:I318" si="48">D307-D317</f>
        <v>0</v>
      </c>
      <c r="E318" s="62">
        <f t="shared" si="48"/>
        <v>0</v>
      </c>
      <c r="F318" s="62">
        <f t="shared" si="48"/>
        <v>0</v>
      </c>
      <c r="G318" s="62">
        <f t="shared" si="48"/>
        <v>0</v>
      </c>
      <c r="H318" s="62">
        <f t="shared" si="48"/>
        <v>0</v>
      </c>
      <c r="I318" s="86">
        <f t="shared" si="48"/>
        <v>0</v>
      </c>
      <c r="J318" s="356"/>
    </row>
    <row r="319" spans="1:10" x14ac:dyDescent="0.2">
      <c r="A319" s="1"/>
      <c r="B319" s="29" t="str">
        <f>B299</f>
        <v>Opening Cash Position</v>
      </c>
      <c r="C319" s="29"/>
      <c r="D319" s="32">
        <f>IF(I300&gt;0,I300,0)</f>
        <v>0</v>
      </c>
      <c r="E319" s="32">
        <f>IF(D320&gt;0,D320,0)</f>
        <v>0</v>
      </c>
      <c r="F319" s="32">
        <f>IF(E320&gt;0,E320,0)</f>
        <v>0</v>
      </c>
      <c r="G319" s="32">
        <f>IF(F320&gt;0,F320,0)</f>
        <v>0</v>
      </c>
      <c r="H319" s="32">
        <f>IF(G320&gt;0,G320,0)</f>
        <v>0</v>
      </c>
      <c r="I319" s="32">
        <f>IF(H320&gt;0,H320,0)</f>
        <v>0</v>
      </c>
      <c r="J319" s="356"/>
    </row>
    <row r="320" spans="1:10" x14ac:dyDescent="0.2">
      <c r="A320" s="1"/>
      <c r="B320" s="214" t="str">
        <f>B300</f>
        <v>CASH / LOAN REQUIRED</v>
      </c>
      <c r="C320" s="67"/>
      <c r="D320" s="398">
        <f>D319+D318</f>
        <v>0</v>
      </c>
      <c r="E320" s="398">
        <f t="shared" ref="E320:I320" si="49">E319+E318</f>
        <v>0</v>
      </c>
      <c r="F320" s="398">
        <f t="shared" si="49"/>
        <v>0</v>
      </c>
      <c r="G320" s="398">
        <f t="shared" si="49"/>
        <v>0</v>
      </c>
      <c r="H320" s="398">
        <f t="shared" si="49"/>
        <v>0</v>
      </c>
      <c r="I320" s="399">
        <f t="shared" si="49"/>
        <v>0</v>
      </c>
      <c r="J320" s="358"/>
    </row>
    <row r="321" spans="1:10" ht="9" customHeight="1" x14ac:dyDescent="0.2">
      <c r="A321" s="1"/>
      <c r="B321" s="1"/>
      <c r="C321" s="1"/>
      <c r="D321" s="51"/>
      <c r="E321" s="51"/>
      <c r="F321" s="51"/>
      <c r="G321" s="51"/>
      <c r="H321" s="51"/>
      <c r="I321" s="88"/>
      <c r="J321" s="356"/>
    </row>
    <row r="322" spans="1:10" ht="11.1" customHeight="1" x14ac:dyDescent="0.2">
      <c r="A322" s="1"/>
      <c r="B322" s="15" t="s">
        <v>131</v>
      </c>
      <c r="C322" s="9"/>
      <c r="D322" s="128"/>
      <c r="E322" s="128"/>
      <c r="F322" s="128"/>
      <c r="G322" s="128"/>
      <c r="H322" s="128"/>
      <c r="I322" s="129"/>
      <c r="J322" s="356"/>
    </row>
    <row r="323" spans="1:10" ht="18" customHeight="1" x14ac:dyDescent="0.25">
      <c r="A323" s="1"/>
      <c r="B323" s="68">
        <f ca="1">B282+1</f>
        <v>2016</v>
      </c>
      <c r="C323" s="55"/>
      <c r="D323" s="64" t="s">
        <v>378</v>
      </c>
      <c r="E323" s="64" t="s">
        <v>379</v>
      </c>
      <c r="F323" s="64" t="s">
        <v>380</v>
      </c>
      <c r="G323" s="64" t="s">
        <v>381</v>
      </c>
      <c r="H323" s="64" t="s">
        <v>382</v>
      </c>
      <c r="I323" s="85" t="s">
        <v>383</v>
      </c>
      <c r="J323" s="355"/>
    </row>
    <row r="324" spans="1:10" x14ac:dyDescent="0.2">
      <c r="A324" s="1"/>
      <c r="B324" s="28" t="str">
        <f>B283</f>
        <v>Collection of Sales</v>
      </c>
      <c r="C324" s="28"/>
      <c r="D324" s="400"/>
      <c r="E324" s="400"/>
      <c r="F324" s="400"/>
      <c r="G324" s="400"/>
      <c r="H324" s="400"/>
      <c r="I324" s="401"/>
      <c r="J324" s="356"/>
    </row>
    <row r="325" spans="1:10" x14ac:dyDescent="0.2">
      <c r="A325" s="1"/>
      <c r="B325" s="21" t="str">
        <f>B284</f>
        <v>Loans/ Investments</v>
      </c>
      <c r="C325" s="21"/>
      <c r="D325" s="249"/>
      <c r="E325" s="249"/>
      <c r="F325" s="249"/>
      <c r="G325" s="249"/>
      <c r="H325" s="249"/>
      <c r="I325" s="256"/>
      <c r="J325" s="356"/>
    </row>
    <row r="326" spans="1:10" x14ac:dyDescent="0.2">
      <c r="A326" s="1"/>
      <c r="B326" s="21" t="str">
        <f>B285</f>
        <v>Sale of Assets</v>
      </c>
      <c r="C326" s="29"/>
      <c r="D326" s="500"/>
      <c r="E326" s="500"/>
      <c r="F326" s="500"/>
      <c r="G326" s="500"/>
      <c r="H326" s="500"/>
      <c r="I326" s="501"/>
      <c r="J326" s="356"/>
    </row>
    <row r="327" spans="1:10" x14ac:dyDescent="0.2">
      <c r="A327" s="1"/>
      <c r="B327" s="24" t="str">
        <f t="shared" ref="B327:B336" si="50">B286</f>
        <v>Other</v>
      </c>
      <c r="C327" s="24"/>
      <c r="D327" s="250"/>
      <c r="E327" s="250"/>
      <c r="F327" s="250"/>
      <c r="G327" s="250"/>
      <c r="H327" s="250"/>
      <c r="I327" s="261"/>
      <c r="J327" s="356"/>
    </row>
    <row r="328" spans="1:10" ht="15" customHeight="1" x14ac:dyDescent="0.2">
      <c r="A328" s="1"/>
      <c r="B328" s="42" t="str">
        <f t="shared" si="50"/>
        <v>Total Source</v>
      </c>
      <c r="C328" s="43"/>
      <c r="D328" s="402">
        <f t="shared" ref="D328:I328" si="51">SUM(D324:D327)</f>
        <v>0</v>
      </c>
      <c r="E328" s="402">
        <f t="shared" si="51"/>
        <v>0</v>
      </c>
      <c r="F328" s="402">
        <f t="shared" si="51"/>
        <v>0</v>
      </c>
      <c r="G328" s="402">
        <f t="shared" si="51"/>
        <v>0</v>
      </c>
      <c r="H328" s="402">
        <f t="shared" si="51"/>
        <v>0</v>
      </c>
      <c r="I328" s="403">
        <f t="shared" si="51"/>
        <v>0</v>
      </c>
      <c r="J328" s="357"/>
    </row>
    <row r="329" spans="1:10" x14ac:dyDescent="0.2">
      <c r="A329" s="1"/>
      <c r="B329" s="61" t="str">
        <f t="shared" si="50"/>
        <v>Purchases Payment</v>
      </c>
      <c r="C329" s="61"/>
      <c r="D329" s="404"/>
      <c r="E329" s="404"/>
      <c r="F329" s="404"/>
      <c r="G329" s="404"/>
      <c r="H329" s="404"/>
      <c r="I329" s="405"/>
      <c r="J329" s="356"/>
    </row>
    <row r="330" spans="1:10" x14ac:dyDescent="0.2">
      <c r="A330" s="1"/>
      <c r="B330" s="21" t="str">
        <f t="shared" si="50"/>
        <v>Direct Labour Wages</v>
      </c>
      <c r="C330" s="21"/>
      <c r="D330" s="249"/>
      <c r="E330" s="249"/>
      <c r="F330" s="249"/>
      <c r="G330" s="249"/>
      <c r="H330" s="249"/>
      <c r="I330" s="256"/>
      <c r="J330" s="356"/>
    </row>
    <row r="331" spans="1:10" x14ac:dyDescent="0.2">
      <c r="A331" s="1"/>
      <c r="B331" s="21" t="str">
        <f t="shared" si="50"/>
        <v>Repairs &amp; Maintenance</v>
      </c>
      <c r="C331" s="21"/>
      <c r="D331" s="249"/>
      <c r="E331" s="249"/>
      <c r="F331" s="249"/>
      <c r="G331" s="249"/>
      <c r="H331" s="249"/>
      <c r="I331" s="256"/>
      <c r="J331" s="356"/>
    </row>
    <row r="332" spans="1:10" x14ac:dyDescent="0.2">
      <c r="A332" s="1"/>
      <c r="B332" s="21" t="str">
        <f t="shared" si="50"/>
        <v>Utilities &amp; Taxes</v>
      </c>
      <c r="C332" s="21"/>
      <c r="D332" s="249"/>
      <c r="E332" s="249"/>
      <c r="F332" s="249"/>
      <c r="G332" s="249"/>
      <c r="H332" s="249"/>
      <c r="I332" s="256"/>
      <c r="J332" s="356"/>
    </row>
    <row r="333" spans="1:10" x14ac:dyDescent="0.2">
      <c r="A333" s="1"/>
      <c r="B333" s="21" t="str">
        <f t="shared" si="50"/>
        <v>Sales Expenses</v>
      </c>
      <c r="C333" s="21"/>
      <c r="D333" s="249"/>
      <c r="E333" s="249"/>
      <c r="F333" s="249"/>
      <c r="G333" s="249"/>
      <c r="H333" s="249"/>
      <c r="I333" s="256"/>
      <c r="J333" s="356"/>
    </row>
    <row r="334" spans="1:10" x14ac:dyDescent="0.2">
      <c r="A334" s="1"/>
      <c r="B334" s="21" t="str">
        <f t="shared" si="50"/>
        <v>Administrative Expenses</v>
      </c>
      <c r="C334" s="21"/>
      <c r="D334" s="249"/>
      <c r="E334" s="249"/>
      <c r="F334" s="249"/>
      <c r="G334" s="249"/>
      <c r="H334" s="249"/>
      <c r="I334" s="256"/>
      <c r="J334" s="356"/>
    </row>
    <row r="335" spans="1:10" x14ac:dyDescent="0.2">
      <c r="A335" s="1"/>
      <c r="B335" s="21" t="str">
        <f t="shared" si="50"/>
        <v>Interest</v>
      </c>
      <c r="C335" s="21"/>
      <c r="D335" s="249"/>
      <c r="E335" s="249"/>
      <c r="F335" s="249"/>
      <c r="G335" s="249"/>
      <c r="H335" s="249"/>
      <c r="I335" s="256"/>
      <c r="J335" s="356"/>
    </row>
    <row r="336" spans="1:10" x14ac:dyDescent="0.2">
      <c r="A336" s="1"/>
      <c r="B336" s="21" t="str">
        <f t="shared" si="50"/>
        <v>Repayment of the Debt</v>
      </c>
      <c r="C336" s="21"/>
      <c r="D336" s="249"/>
      <c r="E336" s="249"/>
      <c r="F336" s="249"/>
      <c r="G336" s="249"/>
      <c r="H336" s="249"/>
      <c r="I336" s="256"/>
      <c r="J336" s="356"/>
    </row>
    <row r="337" spans="1:10" x14ac:dyDescent="0.2">
      <c r="A337" s="1"/>
      <c r="B337" s="318" t="s">
        <v>400</v>
      </c>
      <c r="C337" s="65"/>
      <c r="D337" s="264"/>
      <c r="E337" s="264"/>
      <c r="F337" s="264"/>
      <c r="G337" s="264"/>
      <c r="H337" s="264"/>
      <c r="I337" s="265"/>
      <c r="J337" s="356"/>
    </row>
    <row r="338" spans="1:10" ht="15" customHeight="1" x14ac:dyDescent="0.2">
      <c r="A338" s="1"/>
      <c r="B338" s="42" t="str">
        <f>B297</f>
        <v>Total Application</v>
      </c>
      <c r="C338" s="406"/>
      <c r="D338" s="402">
        <f t="shared" ref="D338:I338" si="52">SUM(D329:D337)</f>
        <v>0</v>
      </c>
      <c r="E338" s="402">
        <f t="shared" si="52"/>
        <v>0</v>
      </c>
      <c r="F338" s="402">
        <f t="shared" si="52"/>
        <v>0</v>
      </c>
      <c r="G338" s="402">
        <f t="shared" si="52"/>
        <v>0</v>
      </c>
      <c r="H338" s="402">
        <f t="shared" si="52"/>
        <v>0</v>
      </c>
      <c r="I338" s="403">
        <f t="shared" si="52"/>
        <v>0</v>
      </c>
      <c r="J338" s="357"/>
    </row>
    <row r="339" spans="1:10" x14ac:dyDescent="0.2">
      <c r="A339" s="1"/>
      <c r="B339" s="61" t="str">
        <f>B298</f>
        <v>Surplus/ (Deficit)</v>
      </c>
      <c r="C339" s="407"/>
      <c r="D339" s="407">
        <f t="shared" ref="D339:I339" si="53">D328-D338</f>
        <v>0</v>
      </c>
      <c r="E339" s="407">
        <f t="shared" si="53"/>
        <v>0</v>
      </c>
      <c r="F339" s="407">
        <f t="shared" si="53"/>
        <v>0</v>
      </c>
      <c r="G339" s="407">
        <f t="shared" si="53"/>
        <v>0</v>
      </c>
      <c r="H339" s="407">
        <f t="shared" si="53"/>
        <v>0</v>
      </c>
      <c r="I339" s="408">
        <f t="shared" si="53"/>
        <v>0</v>
      </c>
      <c r="J339" s="356"/>
    </row>
    <row r="340" spans="1:10" x14ac:dyDescent="0.2">
      <c r="A340" s="1"/>
      <c r="B340" s="29" t="str">
        <f>B299</f>
        <v>Opening Cash Position</v>
      </c>
      <c r="C340" s="29"/>
      <c r="D340" s="32">
        <f>IF(I320&gt;0,I320,0)</f>
        <v>0</v>
      </c>
      <c r="E340" s="32">
        <f>IF(D341&gt;0,D341,0)</f>
        <v>0</v>
      </c>
      <c r="F340" s="32">
        <f>IF(E341&gt;0,E341,0)</f>
        <v>0</v>
      </c>
      <c r="G340" s="32">
        <f>IF(F341&gt;0,F341,0)</f>
        <v>0</v>
      </c>
      <c r="H340" s="32">
        <f>IF(G341&gt;0,G341,0)</f>
        <v>0</v>
      </c>
      <c r="I340" s="32">
        <f>IF(H341&gt;0,H341,0)</f>
        <v>0</v>
      </c>
      <c r="J340" s="356"/>
    </row>
    <row r="341" spans="1:10" x14ac:dyDescent="0.2">
      <c r="A341" s="1"/>
      <c r="B341" s="214" t="str">
        <f>B300</f>
        <v>CASH / LOAN REQUIRED</v>
      </c>
      <c r="C341" s="67"/>
      <c r="D341" s="409">
        <f t="shared" ref="D341:I341" si="54">D340+D339</f>
        <v>0</v>
      </c>
      <c r="E341" s="409">
        <f t="shared" si="54"/>
        <v>0</v>
      </c>
      <c r="F341" s="409">
        <f t="shared" si="54"/>
        <v>0</v>
      </c>
      <c r="G341" s="409">
        <f t="shared" si="54"/>
        <v>0</v>
      </c>
      <c r="H341" s="409">
        <f t="shared" si="54"/>
        <v>0</v>
      </c>
      <c r="I341" s="410">
        <f t="shared" si="54"/>
        <v>0</v>
      </c>
      <c r="J341" s="358"/>
    </row>
    <row r="342" spans="1:10" x14ac:dyDescent="0.2">
      <c r="A342" s="1"/>
      <c r="B342" s="34"/>
      <c r="C342" s="34"/>
      <c r="D342" s="66"/>
      <c r="E342" s="66"/>
      <c r="F342" s="66"/>
      <c r="G342" s="66"/>
      <c r="H342" s="66"/>
      <c r="I342" s="87"/>
      <c r="J342" s="356"/>
    </row>
    <row r="343" spans="1:10" ht="13.5" customHeight="1" x14ac:dyDescent="0.2">
      <c r="A343" s="1"/>
      <c r="B343" s="164" t="str">
        <f ca="1">B323 &amp;" (con't)"</f>
        <v>2016 (con't)</v>
      </c>
      <c r="C343" s="55"/>
      <c r="D343" s="64" t="s">
        <v>384</v>
      </c>
      <c r="E343" s="64" t="s">
        <v>385</v>
      </c>
      <c r="F343" s="64" t="s">
        <v>70</v>
      </c>
      <c r="G343" s="64" t="s">
        <v>71</v>
      </c>
      <c r="H343" s="64" t="s">
        <v>386</v>
      </c>
      <c r="I343" s="85" t="s">
        <v>387</v>
      </c>
      <c r="J343" s="355"/>
    </row>
    <row r="344" spans="1:10" x14ac:dyDescent="0.2">
      <c r="A344" s="1"/>
      <c r="B344" s="28" t="str">
        <f>B283</f>
        <v>Collection of Sales</v>
      </c>
      <c r="C344" s="28"/>
      <c r="D344" s="400"/>
      <c r="E344" s="400"/>
      <c r="F344" s="400"/>
      <c r="G344" s="400"/>
      <c r="H344" s="400"/>
      <c r="I344" s="401"/>
      <c r="J344" s="356"/>
    </row>
    <row r="345" spans="1:10" x14ac:dyDescent="0.2">
      <c r="A345" s="1"/>
      <c r="B345" s="21" t="str">
        <f>B284</f>
        <v>Loans/ Investments</v>
      </c>
      <c r="C345" s="21"/>
      <c r="D345" s="249"/>
      <c r="E345" s="249"/>
      <c r="F345" s="249"/>
      <c r="G345" s="249"/>
      <c r="H345" s="249"/>
      <c r="I345" s="256"/>
      <c r="J345" s="356"/>
    </row>
    <row r="346" spans="1:10" x14ac:dyDescent="0.2">
      <c r="A346" s="1"/>
      <c r="B346" s="21" t="str">
        <f>B285</f>
        <v>Sale of Assets</v>
      </c>
      <c r="C346" s="29"/>
      <c r="D346" s="249"/>
      <c r="E346" s="500"/>
      <c r="F346" s="500"/>
      <c r="G346" s="500"/>
      <c r="H346" s="500"/>
      <c r="I346" s="501"/>
      <c r="J346" s="356"/>
    </row>
    <row r="347" spans="1:10" x14ac:dyDescent="0.2">
      <c r="A347" s="1"/>
      <c r="B347" s="24" t="str">
        <f t="shared" ref="B347:B361" si="55">B286</f>
        <v>Other</v>
      </c>
      <c r="C347" s="24"/>
      <c r="D347" s="250"/>
      <c r="E347" s="250"/>
      <c r="F347" s="250"/>
      <c r="G347" s="250"/>
      <c r="H347" s="250"/>
      <c r="I347" s="261"/>
      <c r="J347" s="356"/>
    </row>
    <row r="348" spans="1:10" ht="15" customHeight="1" x14ac:dyDescent="0.2">
      <c r="A348" s="1"/>
      <c r="B348" s="42" t="str">
        <f t="shared" si="55"/>
        <v>Total Source</v>
      </c>
      <c r="C348" s="43"/>
      <c r="D348" s="402">
        <f t="shared" ref="D348:I348" si="56">SUM(D344:D347)</f>
        <v>0</v>
      </c>
      <c r="E348" s="402">
        <f t="shared" si="56"/>
        <v>0</v>
      </c>
      <c r="F348" s="402">
        <f t="shared" si="56"/>
        <v>0</v>
      </c>
      <c r="G348" s="402">
        <f t="shared" si="56"/>
        <v>0</v>
      </c>
      <c r="H348" s="402">
        <f t="shared" si="56"/>
        <v>0</v>
      </c>
      <c r="I348" s="403">
        <f t="shared" si="56"/>
        <v>0</v>
      </c>
      <c r="J348" s="357"/>
    </row>
    <row r="349" spans="1:10" x14ac:dyDescent="0.2">
      <c r="A349" s="1"/>
      <c r="B349" s="61" t="str">
        <f t="shared" si="55"/>
        <v>Purchases Payment</v>
      </c>
      <c r="C349" s="61"/>
      <c r="D349" s="404"/>
      <c r="E349" s="404"/>
      <c r="F349" s="404"/>
      <c r="G349" s="404"/>
      <c r="H349" s="404"/>
      <c r="I349" s="405"/>
      <c r="J349" s="356"/>
    </row>
    <row r="350" spans="1:10" x14ac:dyDescent="0.2">
      <c r="A350" s="1"/>
      <c r="B350" s="21" t="str">
        <f t="shared" si="55"/>
        <v>Direct Labour Wages</v>
      </c>
      <c r="C350" s="21"/>
      <c r="D350" s="249"/>
      <c r="E350" s="249"/>
      <c r="F350" s="249"/>
      <c r="G350" s="249"/>
      <c r="H350" s="249"/>
      <c r="I350" s="256"/>
      <c r="J350" s="356"/>
    </row>
    <row r="351" spans="1:10" x14ac:dyDescent="0.2">
      <c r="A351" s="1"/>
      <c r="B351" s="21" t="str">
        <f t="shared" si="55"/>
        <v>Repairs &amp; Maintenance</v>
      </c>
      <c r="C351" s="21"/>
      <c r="D351" s="249"/>
      <c r="E351" s="249"/>
      <c r="F351" s="249"/>
      <c r="G351" s="249"/>
      <c r="H351" s="249"/>
      <c r="I351" s="256"/>
      <c r="J351" s="356"/>
    </row>
    <row r="352" spans="1:10" x14ac:dyDescent="0.2">
      <c r="A352" s="1"/>
      <c r="B352" s="21" t="str">
        <f t="shared" si="55"/>
        <v>Utilities &amp; Taxes</v>
      </c>
      <c r="C352" s="21"/>
      <c r="D352" s="249"/>
      <c r="E352" s="249"/>
      <c r="F352" s="249"/>
      <c r="G352" s="249"/>
      <c r="H352" s="249"/>
      <c r="I352" s="256"/>
      <c r="J352" s="356"/>
    </row>
    <row r="353" spans="1:11" x14ac:dyDescent="0.2">
      <c r="A353" s="1"/>
      <c r="B353" s="21" t="str">
        <f t="shared" si="55"/>
        <v>Sales Expenses</v>
      </c>
      <c r="C353" s="21"/>
      <c r="D353" s="249"/>
      <c r="E353" s="249"/>
      <c r="F353" s="249"/>
      <c r="G353" s="249"/>
      <c r="H353" s="249"/>
      <c r="I353" s="256"/>
      <c r="J353" s="356"/>
    </row>
    <row r="354" spans="1:11" x14ac:dyDescent="0.2">
      <c r="A354" s="1"/>
      <c r="B354" s="21" t="str">
        <f t="shared" si="55"/>
        <v>Administrative Expenses</v>
      </c>
      <c r="C354" s="21"/>
      <c r="D354" s="249"/>
      <c r="E354" s="249"/>
      <c r="F354" s="249"/>
      <c r="G354" s="249"/>
      <c r="H354" s="249"/>
      <c r="I354" s="256"/>
      <c r="J354" s="356"/>
    </row>
    <row r="355" spans="1:11" x14ac:dyDescent="0.2">
      <c r="A355" s="1"/>
      <c r="B355" s="21" t="str">
        <f t="shared" si="55"/>
        <v>Interest</v>
      </c>
      <c r="C355" s="21"/>
      <c r="D355" s="249"/>
      <c r="E355" s="249"/>
      <c r="F355" s="249"/>
      <c r="G355" s="249"/>
      <c r="H355" s="249"/>
      <c r="I355" s="256"/>
      <c r="J355" s="356"/>
    </row>
    <row r="356" spans="1:11" x14ac:dyDescent="0.2">
      <c r="A356" s="1"/>
      <c r="B356" s="21" t="str">
        <f t="shared" si="55"/>
        <v>Repayment of the Debt</v>
      </c>
      <c r="C356" s="21"/>
      <c r="D356" s="249"/>
      <c r="E356" s="249"/>
      <c r="F356" s="249"/>
      <c r="G356" s="249"/>
      <c r="H356" s="249"/>
      <c r="I356" s="256"/>
      <c r="J356" s="356"/>
    </row>
    <row r="357" spans="1:11" x14ac:dyDescent="0.2">
      <c r="A357" s="1"/>
      <c r="B357" s="65" t="str">
        <f>IF(B337="","",B337)</f>
        <v>Other</v>
      </c>
      <c r="C357" s="65"/>
      <c r="D357" s="264"/>
      <c r="E357" s="264"/>
      <c r="F357" s="264"/>
      <c r="G357" s="264"/>
      <c r="H357" s="264"/>
      <c r="I357" s="265"/>
      <c r="J357" s="356"/>
    </row>
    <row r="358" spans="1:11" ht="15" customHeight="1" x14ac:dyDescent="0.2">
      <c r="A358" s="1"/>
      <c r="B358" s="42" t="str">
        <f t="shared" si="55"/>
        <v>Total Application</v>
      </c>
      <c r="C358" s="43"/>
      <c r="D358" s="402">
        <f t="shared" ref="D358:I358" si="57">SUM(D349:D357)</f>
        <v>0</v>
      </c>
      <c r="E358" s="402">
        <f t="shared" si="57"/>
        <v>0</v>
      </c>
      <c r="F358" s="402">
        <f t="shared" si="57"/>
        <v>0</v>
      </c>
      <c r="G358" s="402">
        <f t="shared" si="57"/>
        <v>0</v>
      </c>
      <c r="H358" s="402">
        <f t="shared" si="57"/>
        <v>0</v>
      </c>
      <c r="I358" s="403">
        <f t="shared" si="57"/>
        <v>0</v>
      </c>
      <c r="J358" s="357"/>
    </row>
    <row r="359" spans="1:11" x14ac:dyDescent="0.2">
      <c r="A359" s="1"/>
      <c r="B359" s="61" t="str">
        <f t="shared" si="55"/>
        <v>Surplus/ (Deficit)</v>
      </c>
      <c r="C359" s="61"/>
      <c r="D359" s="407">
        <f t="shared" ref="D359:I359" si="58">D348-D358</f>
        <v>0</v>
      </c>
      <c r="E359" s="407">
        <f t="shared" si="58"/>
        <v>0</v>
      </c>
      <c r="F359" s="407">
        <f t="shared" si="58"/>
        <v>0</v>
      </c>
      <c r="G359" s="407">
        <f t="shared" si="58"/>
        <v>0</v>
      </c>
      <c r="H359" s="407">
        <f t="shared" si="58"/>
        <v>0</v>
      </c>
      <c r="I359" s="408">
        <f t="shared" si="58"/>
        <v>0</v>
      </c>
      <c r="J359" s="356"/>
    </row>
    <row r="360" spans="1:11" x14ac:dyDescent="0.2">
      <c r="A360" s="1"/>
      <c r="B360" s="29" t="str">
        <f t="shared" si="55"/>
        <v>Opening Cash Position</v>
      </c>
      <c r="C360" s="29"/>
      <c r="D360" s="32">
        <f>IF(I341&gt;0,I341,0)</f>
        <v>0</v>
      </c>
      <c r="E360" s="32">
        <f>IF(D361&gt;0,D361,0)</f>
        <v>0</v>
      </c>
      <c r="F360" s="32">
        <f>IF(E361&gt;0,E361,0)</f>
        <v>0</v>
      </c>
      <c r="G360" s="32">
        <f>IF(F361&gt;0,F361,0)</f>
        <v>0</v>
      </c>
      <c r="H360" s="32">
        <f>IF(G361&gt;0,G361,0)</f>
        <v>0</v>
      </c>
      <c r="I360" s="32">
        <f>IF(H361&gt;0,H361,0)</f>
        <v>0</v>
      </c>
      <c r="J360" s="356"/>
    </row>
    <row r="361" spans="1:11" x14ac:dyDescent="0.2">
      <c r="A361" s="1"/>
      <c r="B361" s="214" t="str">
        <f t="shared" si="55"/>
        <v>CASH / LOAN REQUIRED</v>
      </c>
      <c r="C361" s="67"/>
      <c r="D361" s="409">
        <f t="shared" ref="D361:I361" si="59">D360+D359</f>
        <v>0</v>
      </c>
      <c r="E361" s="409">
        <f t="shared" si="59"/>
        <v>0</v>
      </c>
      <c r="F361" s="409">
        <f t="shared" si="59"/>
        <v>0</v>
      </c>
      <c r="G361" s="409">
        <f t="shared" si="59"/>
        <v>0</v>
      </c>
      <c r="H361" s="409">
        <f t="shared" si="59"/>
        <v>0</v>
      </c>
      <c r="I361" s="410">
        <f t="shared" si="59"/>
        <v>0</v>
      </c>
      <c r="J361" s="358"/>
    </row>
    <row r="362" spans="1:11" ht="4.5" customHeight="1" x14ac:dyDescent="0.2">
      <c r="A362" s="1"/>
      <c r="B362" s="45"/>
      <c r="C362" s="45"/>
      <c r="D362" s="47"/>
      <c r="E362" s="47"/>
      <c r="F362" s="47"/>
      <c r="G362" s="47"/>
      <c r="H362" s="47"/>
      <c r="I362" s="82"/>
      <c r="J362" s="350"/>
    </row>
    <row r="363" spans="1:11" x14ac:dyDescent="0.2">
      <c r="A363" s="1"/>
      <c r="B363" s="134" t="s">
        <v>240</v>
      </c>
      <c r="C363" s="71"/>
      <c r="D363" s="135"/>
      <c r="E363" s="136"/>
      <c r="F363" s="136"/>
      <c r="G363" s="136"/>
      <c r="H363" s="136"/>
      <c r="I363" s="137"/>
      <c r="J363" s="341"/>
    </row>
    <row r="364" spans="1:11" ht="15.95" customHeight="1" x14ac:dyDescent="0.2">
      <c r="A364" s="72"/>
      <c r="B364" s="462"/>
      <c r="C364" s="336"/>
      <c r="D364" s="336"/>
      <c r="E364" s="336"/>
      <c r="F364" s="336"/>
      <c r="G364" s="336"/>
      <c r="H364" s="336"/>
      <c r="I364" s="336"/>
      <c r="J364" s="339"/>
      <c r="K364" s="5"/>
    </row>
    <row r="365" spans="1:11" ht="15.95" customHeight="1" x14ac:dyDescent="0.2">
      <c r="A365" s="72"/>
      <c r="B365" s="463"/>
      <c r="C365" s="337"/>
      <c r="D365" s="337"/>
      <c r="E365" s="337"/>
      <c r="F365" s="337"/>
      <c r="G365" s="337"/>
      <c r="H365" s="337"/>
      <c r="I365" s="337"/>
      <c r="J365" s="339"/>
      <c r="K365" s="5"/>
    </row>
    <row r="366" spans="1:11" ht="15.95" customHeight="1" x14ac:dyDescent="0.2">
      <c r="A366" s="72"/>
      <c r="B366" s="463"/>
      <c r="C366" s="337"/>
      <c r="D366" s="337"/>
      <c r="E366" s="337"/>
      <c r="F366" s="337"/>
      <c r="G366" s="337"/>
      <c r="H366" s="337"/>
      <c r="I366" s="337"/>
      <c r="J366" s="339"/>
      <c r="K366" s="5"/>
    </row>
    <row r="367" spans="1:11" ht="15.95" customHeight="1" x14ac:dyDescent="0.2">
      <c r="A367" s="72"/>
      <c r="B367" s="463"/>
      <c r="C367" s="337"/>
      <c r="D367" s="337"/>
      <c r="E367" s="337"/>
      <c r="F367" s="337"/>
      <c r="G367" s="337"/>
      <c r="H367" s="337"/>
      <c r="I367" s="337"/>
      <c r="J367" s="339"/>
      <c r="K367" s="5"/>
    </row>
    <row r="368" spans="1:11" ht="15.95" customHeight="1" x14ac:dyDescent="0.2">
      <c r="A368" s="72"/>
      <c r="B368" s="463"/>
      <c r="C368" s="337"/>
      <c r="D368" s="337"/>
      <c r="E368" s="337"/>
      <c r="F368" s="337"/>
      <c r="G368" s="337"/>
      <c r="H368" s="337"/>
      <c r="I368" s="337"/>
      <c r="J368" s="339"/>
      <c r="K368" s="5"/>
    </row>
    <row r="369" spans="1:11" ht="15.95" customHeight="1" x14ac:dyDescent="0.2">
      <c r="A369" s="72"/>
      <c r="B369" s="463"/>
      <c r="C369" s="337"/>
      <c r="D369" s="337"/>
      <c r="E369" s="337"/>
      <c r="F369" s="337"/>
      <c r="G369" s="337"/>
      <c r="H369" s="337"/>
      <c r="I369" s="337"/>
      <c r="J369" s="339"/>
      <c r="K369" s="5"/>
    </row>
    <row r="370" spans="1:11" ht="15.95" customHeight="1" x14ac:dyDescent="0.2">
      <c r="A370" s="72"/>
      <c r="B370" s="463"/>
      <c r="C370" s="337"/>
      <c r="D370" s="337"/>
      <c r="E370" s="337"/>
      <c r="F370" s="337"/>
      <c r="G370" s="337"/>
      <c r="H370" s="337"/>
      <c r="I370" s="337"/>
      <c r="J370" s="339"/>
      <c r="K370" s="5"/>
    </row>
    <row r="371" spans="1:11" ht="15.95" customHeight="1" x14ac:dyDescent="0.2">
      <c r="A371" s="72"/>
      <c r="B371" s="463"/>
      <c r="C371" s="337"/>
      <c r="D371" s="337"/>
      <c r="E371" s="337"/>
      <c r="F371" s="337"/>
      <c r="G371" s="337"/>
      <c r="H371" s="337"/>
      <c r="I371" s="337"/>
      <c r="J371" s="339"/>
      <c r="K371" s="5"/>
    </row>
    <row r="372" spans="1:11" ht="15.95" customHeight="1" x14ac:dyDescent="0.2">
      <c r="A372" s="72"/>
      <c r="B372" s="463"/>
      <c r="C372" s="337"/>
      <c r="D372" s="337"/>
      <c r="E372" s="337"/>
      <c r="F372" s="337"/>
      <c r="G372" s="337"/>
      <c r="H372" s="337"/>
      <c r="I372" s="337"/>
      <c r="J372" s="339"/>
      <c r="K372" s="5"/>
    </row>
    <row r="373" spans="1:11" ht="15.95" customHeight="1" x14ac:dyDescent="0.2">
      <c r="A373" s="72"/>
      <c r="B373" s="338"/>
      <c r="C373" s="338"/>
      <c r="D373" s="338"/>
      <c r="E373" s="338"/>
      <c r="F373" s="338"/>
      <c r="G373" s="338"/>
      <c r="H373" s="338"/>
      <c r="I373" s="338"/>
      <c r="J373" s="339"/>
      <c r="K373" s="5"/>
    </row>
    <row r="374" spans="1:11" ht="3" customHeight="1" x14ac:dyDescent="0.2">
      <c r="A374" s="9"/>
      <c r="B374" s="239"/>
      <c r="C374" s="17"/>
      <c r="D374" s="240"/>
      <c r="E374" s="241"/>
      <c r="F374" s="242"/>
      <c r="G374" s="241"/>
      <c r="H374" s="241"/>
      <c r="I374" s="199"/>
      <c r="J374" s="199"/>
    </row>
    <row r="375" spans="1:11" x14ac:dyDescent="0.2">
      <c r="A375" s="9"/>
      <c r="B375" s="58"/>
      <c r="C375" s="9"/>
      <c r="D375" s="69"/>
      <c r="E375" s="70"/>
      <c r="F375" s="100"/>
      <c r="G375" s="70"/>
      <c r="H375" s="70"/>
      <c r="I375" s="89"/>
      <c r="J375" s="89"/>
    </row>
    <row r="376" spans="1:11" ht="15.75" x14ac:dyDescent="0.25">
      <c r="A376" s="1"/>
      <c r="B376" s="55"/>
      <c r="C376" s="55"/>
      <c r="D376" s="63">
        <f ca="1">'2'!E5</f>
        <v>2014</v>
      </c>
      <c r="E376" s="63">
        <f ca="1">D376+1</f>
        <v>2015</v>
      </c>
      <c r="F376" s="70"/>
      <c r="G376" s="1"/>
      <c r="H376" s="1"/>
      <c r="I376" s="72"/>
      <c r="J376" s="72"/>
    </row>
    <row r="377" spans="1:11" x14ac:dyDescent="0.2">
      <c r="A377" s="1"/>
      <c r="B377" s="175" t="s">
        <v>416</v>
      </c>
      <c r="C377" s="175"/>
      <c r="D377" s="518"/>
      <c r="E377" s="518"/>
      <c r="F377" s="1"/>
      <c r="G377" s="1"/>
      <c r="H377" s="1"/>
      <c r="I377" s="72"/>
      <c r="J377" s="72"/>
    </row>
    <row r="378" spans="1:11" x14ac:dyDescent="0.2">
      <c r="A378" s="1"/>
      <c r="B378" s="110" t="s">
        <v>417</v>
      </c>
      <c r="C378" s="110"/>
      <c r="D378" s="507"/>
      <c r="E378" s="507"/>
      <c r="F378" s="1"/>
      <c r="G378" s="1"/>
      <c r="H378" s="1"/>
      <c r="I378" s="72"/>
      <c r="J378" s="72"/>
    </row>
    <row r="379" spans="1:11" x14ac:dyDescent="0.2">
      <c r="A379" s="1"/>
      <c r="B379" s="110" t="s">
        <v>419</v>
      </c>
      <c r="C379" s="110"/>
      <c r="D379" s="507"/>
      <c r="E379" s="507"/>
      <c r="F379" s="1"/>
      <c r="G379" s="1"/>
      <c r="H379" s="1"/>
      <c r="I379" s="72"/>
      <c r="J379" s="72"/>
    </row>
    <row r="380" spans="1:11" x14ac:dyDescent="0.2">
      <c r="A380" s="1"/>
      <c r="B380" s="110" t="s">
        <v>418</v>
      </c>
      <c r="C380" s="110"/>
      <c r="D380" s="507"/>
      <c r="E380" s="507"/>
      <c r="F380" s="1"/>
      <c r="G380" s="1"/>
      <c r="H380" s="1"/>
      <c r="I380" s="72"/>
      <c r="J380" s="72"/>
    </row>
    <row r="381" spans="1:11" x14ac:dyDescent="0.2">
      <c r="A381" s="1"/>
      <c r="B381" s="110" t="s">
        <v>420</v>
      </c>
      <c r="C381" s="110"/>
      <c r="D381" s="507"/>
      <c r="E381" s="507"/>
      <c r="F381" s="1"/>
      <c r="G381" s="1"/>
      <c r="H381" s="1"/>
      <c r="I381" s="72"/>
      <c r="J381" s="72"/>
    </row>
    <row r="382" spans="1:11" x14ac:dyDescent="0.2">
      <c r="A382" s="1"/>
      <c r="B382" s="550"/>
      <c r="C382" s="551"/>
      <c r="D382" s="519"/>
      <c r="E382" s="519"/>
      <c r="F382" s="1"/>
      <c r="G382" s="1"/>
      <c r="H382" s="1"/>
      <c r="I382" s="72"/>
      <c r="J382" s="72"/>
    </row>
    <row r="383" spans="1:11" ht="16.5" customHeight="1" x14ac:dyDescent="0.2">
      <c r="A383" s="1"/>
      <c r="B383" s="92" t="s">
        <v>72</v>
      </c>
      <c r="C383" s="93"/>
      <c r="D383" s="412">
        <f>SUM(D377:D382)</f>
        <v>0</v>
      </c>
      <c r="E383" s="412">
        <f>SUM(E377:E382)</f>
        <v>0</v>
      </c>
      <c r="F383" s="1"/>
      <c r="G383" s="50"/>
      <c r="H383" s="50"/>
      <c r="I383" s="1"/>
      <c r="J383" s="1"/>
    </row>
    <row r="384" spans="1:11" x14ac:dyDescent="0.2">
      <c r="A384" s="1"/>
      <c r="B384" s="319" t="s">
        <v>434</v>
      </c>
      <c r="C384" s="319"/>
      <c r="D384" s="411"/>
      <c r="E384" s="411"/>
      <c r="F384" s="50"/>
      <c r="G384" s="1"/>
      <c r="H384" s="1"/>
      <c r="I384" s="1"/>
      <c r="J384" s="1"/>
    </row>
    <row r="385" spans="1:10" x14ac:dyDescent="0.2">
      <c r="A385" s="1"/>
      <c r="B385" s="548"/>
      <c r="C385" s="549"/>
      <c r="D385" s="507"/>
      <c r="E385" s="507"/>
      <c r="F385" s="50"/>
      <c r="G385" s="1"/>
      <c r="H385" s="1"/>
      <c r="I385" s="72"/>
      <c r="J385" s="72"/>
    </row>
    <row r="386" spans="1:10" x14ac:dyDescent="0.2">
      <c r="A386" s="1"/>
      <c r="B386" s="548"/>
      <c r="C386" s="549"/>
      <c r="D386" s="507"/>
      <c r="E386" s="507"/>
      <c r="F386" s="50"/>
      <c r="G386" s="1"/>
      <c r="H386" s="1"/>
      <c r="I386" s="72"/>
      <c r="J386" s="72"/>
    </row>
    <row r="387" spans="1:10" x14ac:dyDescent="0.2">
      <c r="A387" s="1"/>
      <c r="B387" s="548"/>
      <c r="C387" s="549"/>
      <c r="D387" s="507"/>
      <c r="E387" s="507"/>
      <c r="F387" s="50"/>
      <c r="G387" s="1"/>
      <c r="H387" s="1"/>
      <c r="I387" s="72"/>
      <c r="J387" s="72"/>
    </row>
    <row r="388" spans="1:10" x14ac:dyDescent="0.2">
      <c r="A388" s="1"/>
      <c r="B388" s="550"/>
      <c r="C388" s="551"/>
      <c r="D388" s="519"/>
      <c r="E388" s="519"/>
      <c r="F388" s="1"/>
      <c r="G388" s="1"/>
      <c r="H388" s="1"/>
      <c r="I388" s="72"/>
      <c r="J388" s="72"/>
    </row>
    <row r="389" spans="1:10" ht="21" customHeight="1" x14ac:dyDescent="0.2">
      <c r="A389" s="1"/>
      <c r="B389" s="92" t="s">
        <v>73</v>
      </c>
      <c r="C389" s="93"/>
      <c r="D389" s="412">
        <f>SUM(D384:D388)</f>
        <v>0</v>
      </c>
      <c r="E389" s="412">
        <f>SUM(E384:E388)</f>
        <v>0</v>
      </c>
      <c r="F389" s="50"/>
      <c r="G389" s="50"/>
      <c r="H389" s="50"/>
      <c r="I389" s="90"/>
      <c r="J389" s="90"/>
    </row>
    <row r="390" spans="1:10" ht="6.75" hidden="1" customHeight="1" x14ac:dyDescent="0.2">
      <c r="A390" s="1"/>
      <c r="B390" s="92"/>
      <c r="C390" s="185"/>
      <c r="D390" s="91"/>
      <c r="E390" s="91"/>
      <c r="F390" s="50"/>
      <c r="G390" s="50"/>
      <c r="H390" s="50"/>
      <c r="I390" s="90"/>
      <c r="J390" s="90"/>
    </row>
    <row r="391" spans="1:10" x14ac:dyDescent="0.2">
      <c r="A391" s="1"/>
      <c r="B391" s="186" t="s">
        <v>78</v>
      </c>
      <c r="C391" s="185"/>
      <c r="D391" s="91"/>
      <c r="E391" s="91"/>
      <c r="F391" s="50"/>
      <c r="G391" s="50"/>
      <c r="H391" s="50"/>
      <c r="I391" s="50"/>
      <c r="J391" s="50"/>
    </row>
    <row r="392" spans="1:10" x14ac:dyDescent="0.2">
      <c r="A392" s="1"/>
      <c r="B392" s="92" t="s">
        <v>619</v>
      </c>
      <c r="C392" s="540"/>
      <c r="D392" s="541"/>
      <c r="E392" s="541"/>
      <c r="F392" s="541"/>
      <c r="G392" s="542"/>
      <c r="H392" s="413"/>
      <c r="I392" s="413"/>
      <c r="J392" s="414"/>
    </row>
    <row r="393" spans="1:10" x14ac:dyDescent="0.2">
      <c r="A393" s="1"/>
      <c r="B393" s="92" t="s">
        <v>620</v>
      </c>
      <c r="C393" s="545"/>
      <c r="D393" s="546"/>
      <c r="E393" s="546"/>
      <c r="F393" s="546"/>
      <c r="G393" s="547"/>
      <c r="H393" s="413"/>
      <c r="I393" s="413"/>
      <c r="J393" s="415"/>
    </row>
    <row r="394" spans="1:10" ht="21" customHeight="1" x14ac:dyDescent="0.2">
      <c r="A394" s="1"/>
      <c r="B394" s="92" t="s">
        <v>621</v>
      </c>
      <c r="C394" s="43"/>
      <c r="D394" s="268"/>
      <c r="E394" s="44"/>
      <c r="F394" s="44"/>
      <c r="G394" s="44"/>
      <c r="H394" s="91"/>
      <c r="I394" s="91"/>
      <c r="J394" s="91"/>
    </row>
    <row r="395" spans="1:10" ht="12.75" customHeight="1" x14ac:dyDescent="0.2">
      <c r="A395" s="1"/>
      <c r="B395" s="92" t="s">
        <v>622</v>
      </c>
      <c r="C395" s="540"/>
      <c r="D395" s="541"/>
      <c r="E395" s="541"/>
      <c r="F395" s="541"/>
      <c r="G395" s="541"/>
      <c r="H395" s="542"/>
      <c r="I395" s="413"/>
      <c r="J395" s="357"/>
    </row>
    <row r="396" spans="1:10" ht="16.5" customHeight="1" x14ac:dyDescent="0.2">
      <c r="A396" s="1"/>
      <c r="B396" s="189" t="s">
        <v>623</v>
      </c>
      <c r="C396" s="543">
        <v>0</v>
      </c>
      <c r="D396" s="544"/>
      <c r="E396" s="91"/>
      <c r="F396" s="91"/>
      <c r="G396" s="91"/>
      <c r="H396" s="188"/>
      <c r="I396" s="357"/>
      <c r="J396" s="357"/>
    </row>
    <row r="397" spans="1:10" ht="21" customHeight="1" x14ac:dyDescent="0.2">
      <c r="A397" s="1"/>
      <c r="B397" s="189" t="s">
        <v>624</v>
      </c>
      <c r="C397" s="534"/>
      <c r="D397" s="535"/>
      <c r="E397" s="536"/>
      <c r="F397" s="522"/>
      <c r="G397" s="50"/>
      <c r="H397" s="90"/>
      <c r="I397" s="357"/>
      <c r="J397" s="357"/>
    </row>
    <row r="398" spans="1:10" ht="15" customHeight="1" x14ac:dyDescent="0.2">
      <c r="A398" s="1"/>
      <c r="B398" s="189" t="s">
        <v>626</v>
      </c>
      <c r="C398" s="610"/>
      <c r="D398" s="611"/>
      <c r="E398" s="190"/>
      <c r="F398" s="91"/>
      <c r="G398" s="50"/>
      <c r="H398" s="90"/>
      <c r="I398" s="357"/>
      <c r="J398" s="357"/>
    </row>
    <row r="399" spans="1:10" ht="23.25" customHeight="1" x14ac:dyDescent="0.2">
      <c r="A399" s="1"/>
      <c r="B399" s="191" t="s">
        <v>625</v>
      </c>
      <c r="C399" s="269"/>
      <c r="D399" s="306"/>
      <c r="E399" s="91"/>
      <c r="F399" s="305"/>
      <c r="G399" s="50"/>
      <c r="H399" s="90"/>
      <c r="I399" s="357"/>
      <c r="J399" s="357"/>
    </row>
    <row r="400" spans="1:10" ht="9" customHeight="1" x14ac:dyDescent="0.2">
      <c r="A400" s="1"/>
      <c r="B400" s="187"/>
      <c r="C400" s="185"/>
      <c r="D400" s="91"/>
      <c r="E400" s="91"/>
      <c r="F400" s="50"/>
      <c r="G400" s="50"/>
      <c r="H400" s="50"/>
      <c r="I400" s="90"/>
      <c r="J400" s="90"/>
    </row>
    <row r="401" spans="1:10" x14ac:dyDescent="0.2">
      <c r="A401" s="1"/>
      <c r="B401" s="186" t="s">
        <v>79</v>
      </c>
      <c r="C401" s="185"/>
      <c r="D401" s="91"/>
      <c r="E401" s="91"/>
      <c r="F401" s="50"/>
      <c r="G401" s="50"/>
      <c r="H401" s="50"/>
      <c r="I401" s="90"/>
      <c r="J401" s="90"/>
    </row>
    <row r="402" spans="1:10" x14ac:dyDescent="0.2">
      <c r="A402" s="1"/>
      <c r="B402" s="92" t="s">
        <v>619</v>
      </c>
      <c r="C402" s="540"/>
      <c r="D402" s="541"/>
      <c r="E402" s="541"/>
      <c r="F402" s="541"/>
      <c r="G402" s="542"/>
      <c r="H402" s="413"/>
      <c r="I402" s="413"/>
      <c r="J402" s="414"/>
    </row>
    <row r="403" spans="1:10" x14ac:dyDescent="0.2">
      <c r="A403" s="1"/>
      <c r="B403" s="92" t="s">
        <v>620</v>
      </c>
      <c r="C403" s="545"/>
      <c r="D403" s="546"/>
      <c r="E403" s="546"/>
      <c r="F403" s="546"/>
      <c r="G403" s="547"/>
      <c r="H403" s="413"/>
      <c r="I403" s="413"/>
      <c r="J403" s="415"/>
    </row>
    <row r="404" spans="1:10" ht="21" customHeight="1" x14ac:dyDescent="0.2">
      <c r="A404" s="1"/>
      <c r="B404" s="92" t="s">
        <v>621</v>
      </c>
      <c r="C404" s="270"/>
      <c r="D404" s="307"/>
      <c r="E404" s="44"/>
      <c r="F404" s="44"/>
      <c r="G404" s="44"/>
      <c r="H404" s="91"/>
      <c r="I404" s="91"/>
      <c r="J404" s="91"/>
    </row>
    <row r="405" spans="1:10" ht="12.75" customHeight="1" x14ac:dyDescent="0.2">
      <c r="A405" s="1"/>
      <c r="B405" s="92" t="s">
        <v>622</v>
      </c>
      <c r="C405" s="540"/>
      <c r="D405" s="541"/>
      <c r="E405" s="541"/>
      <c r="F405" s="541"/>
      <c r="G405" s="541"/>
      <c r="H405" s="542"/>
      <c r="I405" s="413"/>
      <c r="J405" s="357"/>
    </row>
    <row r="406" spans="1:10" ht="15.75" customHeight="1" x14ac:dyDescent="0.2">
      <c r="A406" s="1"/>
      <c r="B406" s="189" t="s">
        <v>623</v>
      </c>
      <c r="C406" s="543">
        <v>0</v>
      </c>
      <c r="D406" s="544"/>
      <c r="E406" s="91"/>
      <c r="F406" s="91"/>
      <c r="G406" s="91"/>
      <c r="H406" s="91"/>
      <c r="I406" s="188"/>
      <c r="J406" s="188"/>
    </row>
    <row r="407" spans="1:10" ht="21" customHeight="1" x14ac:dyDescent="0.2">
      <c r="A407" s="1"/>
      <c r="B407" s="189" t="s">
        <v>624</v>
      </c>
      <c r="C407" s="534"/>
      <c r="D407" s="535"/>
      <c r="E407" s="536"/>
      <c r="F407" s="522"/>
      <c r="G407" s="50"/>
      <c r="H407" s="50"/>
      <c r="I407" s="90"/>
      <c r="J407" s="90"/>
    </row>
    <row r="408" spans="1:10" ht="15" customHeight="1" x14ac:dyDescent="0.2">
      <c r="A408" s="1"/>
      <c r="B408" s="189" t="s">
        <v>626</v>
      </c>
      <c r="C408" s="610"/>
      <c r="D408" s="611"/>
      <c r="E408" s="190"/>
      <c r="F408" s="91"/>
      <c r="G408" s="50"/>
      <c r="H408" s="50"/>
      <c r="I408" s="90"/>
      <c r="J408" s="90"/>
    </row>
    <row r="409" spans="1:10" ht="18.75" customHeight="1" x14ac:dyDescent="0.2">
      <c r="A409" s="1"/>
      <c r="B409" s="191" t="s">
        <v>625</v>
      </c>
      <c r="C409" s="185">
        <v>0</v>
      </c>
      <c r="D409" s="306"/>
      <c r="E409" s="91"/>
      <c r="F409" s="305"/>
      <c r="G409" s="50"/>
      <c r="H409" s="50"/>
      <c r="I409" s="90"/>
      <c r="J409" s="90"/>
    </row>
    <row r="410" spans="1:10" ht="3.75" customHeight="1" x14ac:dyDescent="0.2">
      <c r="A410" s="1"/>
      <c r="B410" s="191"/>
      <c r="C410" s="185"/>
      <c r="D410" s="91"/>
      <c r="E410" s="91"/>
      <c r="F410" s="50"/>
      <c r="G410" s="50"/>
      <c r="H410" s="50"/>
      <c r="I410" s="90"/>
      <c r="J410" s="90"/>
    </row>
    <row r="411" spans="1:10" x14ac:dyDescent="0.2">
      <c r="A411" s="1"/>
      <c r="B411" s="186" t="s">
        <v>80</v>
      </c>
      <c r="C411" s="185"/>
      <c r="D411" s="91"/>
      <c r="E411" s="91"/>
      <c r="F411" s="50"/>
      <c r="G411" s="50"/>
      <c r="H411" s="50"/>
      <c r="I411" s="90"/>
      <c r="J411" s="90"/>
    </row>
    <row r="412" spans="1:10" x14ac:dyDescent="0.2">
      <c r="A412" s="1"/>
      <c r="B412" s="92" t="s">
        <v>619</v>
      </c>
      <c r="C412" s="540"/>
      <c r="D412" s="541"/>
      <c r="E412" s="541"/>
      <c r="F412" s="541"/>
      <c r="G412" s="542"/>
      <c r="H412" s="413"/>
      <c r="I412" s="413"/>
      <c r="J412" s="414"/>
    </row>
    <row r="413" spans="1:10" x14ac:dyDescent="0.2">
      <c r="A413" s="1"/>
      <c r="B413" s="92" t="s">
        <v>620</v>
      </c>
      <c r="C413" s="545"/>
      <c r="D413" s="546"/>
      <c r="E413" s="546"/>
      <c r="F413" s="546"/>
      <c r="G413" s="547"/>
      <c r="H413" s="413"/>
      <c r="I413" s="413"/>
      <c r="J413" s="415"/>
    </row>
    <row r="414" spans="1:10" ht="21" customHeight="1" x14ac:dyDescent="0.2">
      <c r="A414" s="1"/>
      <c r="B414" s="92" t="s">
        <v>621</v>
      </c>
      <c r="C414" s="270"/>
      <c r="D414" s="307"/>
      <c r="E414" s="44"/>
      <c r="F414" s="44"/>
      <c r="G414" s="44"/>
      <c r="H414" s="91"/>
      <c r="I414" s="91"/>
      <c r="J414" s="91"/>
    </row>
    <row r="415" spans="1:10" ht="12.75" customHeight="1" x14ac:dyDescent="0.2">
      <c r="A415" s="1"/>
      <c r="B415" s="92" t="s">
        <v>622</v>
      </c>
      <c r="C415" s="540"/>
      <c r="D415" s="541"/>
      <c r="E415" s="541"/>
      <c r="F415" s="541"/>
      <c r="G415" s="541"/>
      <c r="H415" s="542"/>
      <c r="I415" s="413"/>
      <c r="J415" s="357"/>
    </row>
    <row r="416" spans="1:10" ht="19.5" customHeight="1" x14ac:dyDescent="0.2">
      <c r="A416" s="1"/>
      <c r="B416" s="189" t="s">
        <v>623</v>
      </c>
      <c r="C416" s="543">
        <v>0</v>
      </c>
      <c r="D416" s="544"/>
      <c r="E416" s="91"/>
      <c r="F416" s="91"/>
      <c r="G416" s="91"/>
      <c r="H416" s="91"/>
      <c r="I416" s="188"/>
      <c r="J416" s="188"/>
    </row>
    <row r="417" spans="1:11" ht="21" customHeight="1" x14ac:dyDescent="0.2">
      <c r="A417" s="1"/>
      <c r="B417" s="189" t="s">
        <v>624</v>
      </c>
      <c r="C417" s="534"/>
      <c r="D417" s="535"/>
      <c r="E417" s="536"/>
      <c r="F417" s="522"/>
      <c r="G417" s="50"/>
      <c r="H417" s="50"/>
      <c r="I417" s="90"/>
      <c r="J417" s="90"/>
    </row>
    <row r="418" spans="1:11" ht="19.5" customHeight="1" x14ac:dyDescent="0.2">
      <c r="A418" s="1"/>
      <c r="B418" s="189" t="s">
        <v>626</v>
      </c>
      <c r="C418" s="610"/>
      <c r="D418" s="611"/>
      <c r="E418" s="190"/>
      <c r="F418" s="91"/>
      <c r="G418" s="50"/>
      <c r="H418" s="50"/>
      <c r="I418" s="90"/>
      <c r="J418" s="90"/>
    </row>
    <row r="419" spans="1:11" ht="23.25" customHeight="1" x14ac:dyDescent="0.2">
      <c r="A419" s="1"/>
      <c r="B419" s="191" t="s">
        <v>625</v>
      </c>
      <c r="C419" s="185">
        <v>2</v>
      </c>
      <c r="D419" s="306"/>
      <c r="E419" s="91"/>
      <c r="F419" s="305"/>
      <c r="G419" s="50"/>
      <c r="H419" s="50"/>
      <c r="I419" s="90"/>
      <c r="J419" s="90"/>
    </row>
    <row r="420" spans="1:11" ht="21.75" customHeight="1" x14ac:dyDescent="0.2">
      <c r="A420" s="1"/>
      <c r="B420" s="187"/>
      <c r="C420" s="185"/>
      <c r="D420" s="91"/>
      <c r="E420" s="91"/>
      <c r="F420" s="50"/>
      <c r="G420" s="50"/>
      <c r="H420" s="50"/>
      <c r="I420" s="90"/>
      <c r="J420" s="90"/>
    </row>
    <row r="421" spans="1:11" x14ac:dyDescent="0.2">
      <c r="A421" s="1"/>
      <c r="B421" s="187"/>
      <c r="C421" s="185"/>
      <c r="D421" s="91"/>
      <c r="E421" s="91"/>
      <c r="F421" s="50"/>
      <c r="G421" s="50"/>
      <c r="H421" s="50"/>
      <c r="I421" s="90"/>
      <c r="J421" s="90"/>
    </row>
    <row r="422" spans="1:11" x14ac:dyDescent="0.2">
      <c r="A422" s="1"/>
      <c r="B422" s="187"/>
      <c r="C422" s="185"/>
      <c r="D422" s="91"/>
      <c r="E422" s="91"/>
      <c r="F422" s="50"/>
      <c r="G422" s="50"/>
      <c r="H422" s="50"/>
      <c r="I422" s="90"/>
      <c r="J422" s="90"/>
    </row>
    <row r="423" spans="1:11" x14ac:dyDescent="0.2">
      <c r="A423" s="1"/>
      <c r="B423" s="187"/>
      <c r="C423" s="185"/>
      <c r="D423" s="91"/>
      <c r="E423" s="91"/>
      <c r="F423" s="50"/>
      <c r="G423" s="50"/>
      <c r="H423" s="50"/>
      <c r="I423" s="90"/>
      <c r="J423" s="90"/>
    </row>
    <row r="424" spans="1:11" x14ac:dyDescent="0.2">
      <c r="A424" s="1"/>
      <c r="B424" s="134" t="s">
        <v>132</v>
      </c>
      <c r="C424" s="71"/>
      <c r="D424" s="135"/>
      <c r="E424" s="136"/>
      <c r="F424" s="136"/>
      <c r="G424" s="136"/>
      <c r="H424" s="136"/>
      <c r="I424" s="137"/>
      <c r="J424" s="137"/>
    </row>
    <row r="425" spans="1:11" ht="15.95" customHeight="1" x14ac:dyDescent="0.2">
      <c r="A425" s="72"/>
      <c r="B425" s="464"/>
      <c r="C425" s="359"/>
      <c r="D425" s="359"/>
      <c r="E425" s="359"/>
      <c r="F425" s="359"/>
      <c r="G425" s="359"/>
      <c r="H425" s="359"/>
      <c r="I425" s="359"/>
      <c r="J425" s="364"/>
      <c r="K425" s="5"/>
    </row>
    <row r="426" spans="1:11" ht="15.95" customHeight="1" x14ac:dyDescent="0.2">
      <c r="A426" s="72"/>
      <c r="B426" s="465"/>
      <c r="C426" s="360"/>
      <c r="D426" s="360"/>
      <c r="E426" s="360"/>
      <c r="F426" s="360"/>
      <c r="G426" s="360"/>
      <c r="H426" s="360"/>
      <c r="I426" s="360"/>
      <c r="J426" s="364"/>
      <c r="K426" s="5"/>
    </row>
    <row r="427" spans="1:11" ht="15.95" customHeight="1" x14ac:dyDescent="0.2">
      <c r="A427" s="72"/>
      <c r="B427" s="465"/>
      <c r="C427" s="360"/>
      <c r="D427" s="360"/>
      <c r="E427" s="360"/>
      <c r="F427" s="360"/>
      <c r="G427" s="360"/>
      <c r="H427" s="360"/>
      <c r="I427" s="360"/>
      <c r="J427" s="364"/>
      <c r="K427" s="5"/>
    </row>
    <row r="428" spans="1:11" ht="15.95" customHeight="1" x14ac:dyDescent="0.2">
      <c r="A428" s="72"/>
      <c r="B428" s="465"/>
      <c r="C428" s="360"/>
      <c r="D428" s="360"/>
      <c r="E428" s="360"/>
      <c r="F428" s="360"/>
      <c r="G428" s="360"/>
      <c r="H428" s="360"/>
      <c r="I428" s="360"/>
      <c r="J428" s="364"/>
      <c r="K428" s="5"/>
    </row>
    <row r="429" spans="1:11" ht="15.95" customHeight="1" x14ac:dyDescent="0.2">
      <c r="A429" s="72"/>
      <c r="B429" s="465"/>
      <c r="C429" s="360"/>
      <c r="D429" s="360"/>
      <c r="E429" s="360"/>
      <c r="F429" s="360"/>
      <c r="G429" s="360"/>
      <c r="H429" s="360"/>
      <c r="I429" s="360"/>
      <c r="J429" s="364"/>
      <c r="K429" s="5"/>
    </row>
    <row r="430" spans="1:11" ht="15.95" customHeight="1" x14ac:dyDescent="0.2">
      <c r="A430" s="72"/>
      <c r="B430" s="465"/>
      <c r="C430" s="360"/>
      <c r="D430" s="360"/>
      <c r="E430" s="360"/>
      <c r="F430" s="360"/>
      <c r="G430" s="360"/>
      <c r="H430" s="360"/>
      <c r="I430" s="360"/>
      <c r="J430" s="364"/>
      <c r="K430" s="5"/>
    </row>
    <row r="431" spans="1:11" ht="15.95" customHeight="1" x14ac:dyDescent="0.2">
      <c r="A431" s="72"/>
      <c r="B431" s="465"/>
      <c r="C431" s="360"/>
      <c r="D431" s="360"/>
      <c r="E431" s="360"/>
      <c r="F431" s="360"/>
      <c r="G431" s="360"/>
      <c r="H431" s="360"/>
      <c r="I431" s="360"/>
      <c r="J431" s="364"/>
      <c r="K431" s="5"/>
    </row>
    <row r="432" spans="1:11" x14ac:dyDescent="0.2">
      <c r="A432" s="1"/>
      <c r="B432" s="362"/>
      <c r="C432" s="361"/>
      <c r="D432" s="362"/>
      <c r="E432" s="363"/>
      <c r="F432" s="363"/>
      <c r="G432" s="363"/>
      <c r="H432" s="363"/>
      <c r="I432" s="363"/>
      <c r="J432" s="342"/>
    </row>
    <row r="433" spans="1:11" x14ac:dyDescent="0.2">
      <c r="A433" s="9"/>
      <c r="B433" s="239"/>
      <c r="C433" s="17"/>
      <c r="D433" s="17"/>
      <c r="E433" s="17"/>
      <c r="F433" s="17"/>
      <c r="G433" s="17"/>
      <c r="H433" s="17"/>
      <c r="I433" s="325"/>
      <c r="J433" s="71"/>
    </row>
    <row r="434" spans="1:11" x14ac:dyDescent="0.2">
      <c r="A434" s="1"/>
      <c r="B434" s="1"/>
      <c r="C434" s="1"/>
      <c r="D434" s="1"/>
      <c r="E434" s="1"/>
      <c r="F434" s="1"/>
      <c r="G434" s="1"/>
      <c r="H434" s="1"/>
      <c r="I434" s="1"/>
      <c r="J434" s="1"/>
    </row>
    <row r="435" spans="1:11" x14ac:dyDescent="0.2">
      <c r="A435" s="17"/>
      <c r="B435" s="239"/>
      <c r="C435" s="17"/>
      <c r="D435" s="451" t="str">
        <f ca="1">'2'!G$24</f>
        <v>HISTORICAL</v>
      </c>
      <c r="E435" s="209">
        <f ca="1">'2'!H$24</f>
        <v>0</v>
      </c>
      <c r="F435" s="209"/>
      <c r="G435" s="452"/>
      <c r="H435" s="209"/>
      <c r="I435" s="209"/>
      <c r="J435" s="209"/>
    </row>
    <row r="436" spans="1:11" x14ac:dyDescent="0.2">
      <c r="A436" s="1"/>
      <c r="B436" s="55"/>
      <c r="C436" s="55"/>
      <c r="D436" s="293">
        <f ca="1">'2'!G$23</f>
        <v>41014</v>
      </c>
      <c r="E436" s="293">
        <f ca="1">'2'!H$23</f>
        <v>41379</v>
      </c>
      <c r="F436" s="293"/>
      <c r="G436" s="1"/>
      <c r="H436" s="293"/>
      <c r="I436" s="293"/>
      <c r="J436" s="293"/>
    </row>
    <row r="437" spans="1:11" x14ac:dyDescent="0.2">
      <c r="A437" s="1"/>
      <c r="B437" s="28" t="s">
        <v>389</v>
      </c>
      <c r="C437" s="28"/>
      <c r="D437" s="95">
        <f>IF(ISERR($D187/$H187),0,$D187/$H187)</f>
        <v>0</v>
      </c>
      <c r="E437" s="95">
        <f>IF(ISERR(D210/H210),0,D210/H210)</f>
        <v>0</v>
      </c>
      <c r="F437" s="95"/>
      <c r="G437" s="1"/>
      <c r="H437" s="1"/>
      <c r="I437" s="72"/>
      <c r="J437" s="72"/>
    </row>
    <row r="438" spans="1:11" x14ac:dyDescent="0.2">
      <c r="A438" s="1"/>
      <c r="B438" s="21" t="s">
        <v>390</v>
      </c>
      <c r="C438" s="21"/>
      <c r="D438" s="96">
        <f ca="1">IF(ISERR((($D182+$D183)/D145)*360),0,(($D182+$D183)/D145)*360)</f>
        <v>0</v>
      </c>
      <c r="E438" s="96">
        <f ca="1">IF(ISERR((($D205+$D206)/E145)*360),0,(($D205+$D206)/E145)*360)</f>
        <v>0</v>
      </c>
      <c r="F438" s="96"/>
      <c r="G438" s="1"/>
      <c r="H438" s="1"/>
      <c r="I438" s="72"/>
      <c r="J438" s="72"/>
    </row>
    <row r="439" spans="1:11" x14ac:dyDescent="0.2">
      <c r="A439" s="1"/>
      <c r="B439" s="21" t="s">
        <v>391</v>
      </c>
      <c r="C439" s="21"/>
      <c r="D439" s="96">
        <f>IF(ISERR(D146/$D184),0,D146/$D184)</f>
        <v>0</v>
      </c>
      <c r="E439" s="96">
        <f>IF(ISERR(E146/$D207),0,E146/$D207)</f>
        <v>0</v>
      </c>
      <c r="F439" s="96"/>
      <c r="G439" s="1"/>
      <c r="H439" s="1"/>
      <c r="I439" s="72"/>
      <c r="J439" s="72"/>
    </row>
    <row r="440" spans="1:11" x14ac:dyDescent="0.2">
      <c r="A440" s="1"/>
      <c r="B440" s="21" t="s">
        <v>392</v>
      </c>
      <c r="C440" s="21"/>
      <c r="D440" s="96">
        <f ca="1">IF(ISERR((D155+D159)/D106),0,(D155+D159)/D106)</f>
        <v>0</v>
      </c>
      <c r="E440" s="96">
        <f ca="1">IF(ISERR((E155+E159)/E106),0,(E155+E159)/E106)</f>
        <v>0</v>
      </c>
      <c r="F440" s="96"/>
      <c r="G440" s="1"/>
      <c r="H440" s="1"/>
      <c r="I440" s="72"/>
      <c r="J440" s="72"/>
    </row>
    <row r="441" spans="1:11" x14ac:dyDescent="0.2">
      <c r="A441" s="1"/>
      <c r="B441" s="21" t="s">
        <v>198</v>
      </c>
      <c r="C441" s="21"/>
      <c r="D441" s="96">
        <f>IF(ISERR(($H188+$H184)/SUM($H192:$H196,$H190)),0,($H188+$H184)/SUM($H192:$H196,$H190))</f>
        <v>0</v>
      </c>
      <c r="E441" s="96">
        <f>IF(ISERR(($H211+$H207)/SUM($H217:$H219,$H212)),0,($H211+$H207)/SUM($H217:$H219,$H212))</f>
        <v>0</v>
      </c>
      <c r="F441" s="96"/>
      <c r="G441" s="1"/>
      <c r="H441" s="1"/>
      <c r="I441" s="72"/>
      <c r="J441" s="72"/>
    </row>
    <row r="442" spans="1:11" x14ac:dyDescent="0.2">
      <c r="A442" s="1"/>
      <c r="B442" s="21" t="s">
        <v>393</v>
      </c>
      <c r="C442" s="21"/>
      <c r="D442" s="96">
        <f ca="1">IF(ISERR(D158/$D389),0,D158/$D389)</f>
        <v>0</v>
      </c>
      <c r="E442" s="96">
        <f ca="1">IF(ISERR(E158/$D389),0,E158/$D389)</f>
        <v>0</v>
      </c>
      <c r="F442" s="96"/>
      <c r="G442" s="1"/>
      <c r="H442" s="1"/>
      <c r="I442" s="72"/>
      <c r="J442" s="72"/>
    </row>
    <row r="443" spans="1:11" x14ac:dyDescent="0.2">
      <c r="A443" s="1"/>
      <c r="B443" s="21" t="s">
        <v>394</v>
      </c>
      <c r="C443" s="21"/>
      <c r="D443" s="96">
        <f ca="1">IF(ISERR((D155/$D199)*100),0,(D155/$D199)*100)</f>
        <v>0</v>
      </c>
      <c r="E443" s="96">
        <f ca="1">IF(ISERR((E155/$D222)*100),0,(E155/$D222)*100)</f>
        <v>0</v>
      </c>
      <c r="F443" s="96"/>
      <c r="G443" s="1"/>
      <c r="H443" s="1"/>
      <c r="I443" s="72"/>
      <c r="J443" s="72"/>
    </row>
    <row r="444" spans="1:11" x14ac:dyDescent="0.2">
      <c r="A444" s="1"/>
      <c r="B444" s="21" t="s">
        <v>395</v>
      </c>
      <c r="C444" s="21"/>
      <c r="D444" s="96">
        <f ca="1">IF(ISERR(D145/$D199),0,D145/$D199)</f>
        <v>0</v>
      </c>
      <c r="E444" s="96">
        <f ca="1">IF(ISERR(E145/$D222),0,E145/$D222)</f>
        <v>0</v>
      </c>
      <c r="F444" s="96"/>
      <c r="G444" s="1"/>
      <c r="H444" s="1"/>
      <c r="I444" s="72"/>
      <c r="J444" s="72"/>
    </row>
    <row r="445" spans="1:11" x14ac:dyDescent="0.2">
      <c r="A445" s="1"/>
      <c r="B445" s="94" t="s">
        <v>396</v>
      </c>
      <c r="C445" s="94"/>
      <c r="D445" s="97">
        <f ca="1">IF(ISERR(D106/(D155+D159)),0,D106/(D155+D159))</f>
        <v>0</v>
      </c>
      <c r="E445" s="97">
        <f ca="1">IF(ISERR(E106/(E155+E159)),0,E106/(E155+E159))</f>
        <v>0</v>
      </c>
      <c r="F445" s="97"/>
      <c r="G445" s="1"/>
      <c r="H445" s="1"/>
      <c r="I445" s="72"/>
      <c r="J445" s="72"/>
    </row>
    <row r="446" spans="1:11" x14ac:dyDescent="0.2">
      <c r="A446" s="1"/>
      <c r="B446" s="1"/>
      <c r="C446" s="1"/>
      <c r="D446" s="98"/>
      <c r="E446" s="98"/>
      <c r="F446" s="98"/>
      <c r="G446" s="98"/>
      <c r="H446" s="1"/>
      <c r="I446" s="72"/>
      <c r="J446" s="72"/>
    </row>
    <row r="447" spans="1:11" x14ac:dyDescent="0.2">
      <c r="A447" s="1"/>
      <c r="B447" s="134" t="s">
        <v>130</v>
      </c>
      <c r="C447" s="71"/>
      <c r="D447" s="135"/>
      <c r="E447" s="136"/>
      <c r="F447" s="136"/>
      <c r="G447" s="136"/>
      <c r="H447" s="136"/>
      <c r="I447" s="137"/>
      <c r="J447" s="365"/>
    </row>
    <row r="448" spans="1:11" ht="15.95" customHeight="1" x14ac:dyDescent="0.2">
      <c r="A448" s="72"/>
      <c r="B448" s="460"/>
      <c r="C448" s="334"/>
      <c r="D448" s="334"/>
      <c r="E448" s="334"/>
      <c r="F448" s="334"/>
      <c r="G448" s="334"/>
      <c r="H448" s="334"/>
      <c r="I448" s="334"/>
      <c r="J448" s="333"/>
      <c r="K448" s="5"/>
    </row>
    <row r="449" spans="1:11" ht="15.95" customHeight="1" x14ac:dyDescent="0.2">
      <c r="A449" s="72"/>
      <c r="B449" s="461"/>
      <c r="C449" s="332"/>
      <c r="D449" s="332"/>
      <c r="E449" s="332"/>
      <c r="F449" s="332"/>
      <c r="G449" s="332"/>
      <c r="H449" s="332"/>
      <c r="I449" s="332"/>
      <c r="J449" s="333"/>
      <c r="K449" s="5"/>
    </row>
    <row r="450" spans="1:11" ht="15.95" customHeight="1" x14ac:dyDescent="0.2">
      <c r="A450" s="72"/>
      <c r="B450" s="461"/>
      <c r="C450" s="332"/>
      <c r="D450" s="332"/>
      <c r="E450" s="332"/>
      <c r="F450" s="332"/>
      <c r="G450" s="332"/>
      <c r="H450" s="332"/>
      <c r="I450" s="332"/>
      <c r="J450" s="333"/>
      <c r="K450" s="5"/>
    </row>
    <row r="451" spans="1:11" ht="15.95" customHeight="1" x14ac:dyDescent="0.2">
      <c r="A451" s="72"/>
      <c r="B451" s="461"/>
      <c r="C451" s="332"/>
      <c r="D451" s="332"/>
      <c r="E451" s="332"/>
      <c r="F451" s="332"/>
      <c r="G451" s="332"/>
      <c r="H451" s="332"/>
      <c r="I451" s="332"/>
      <c r="J451" s="333"/>
      <c r="K451" s="5"/>
    </row>
    <row r="452" spans="1:11" ht="15.95" customHeight="1" x14ac:dyDescent="0.2">
      <c r="A452" s="72"/>
      <c r="B452" s="461"/>
      <c r="C452" s="332"/>
      <c r="D452" s="332"/>
      <c r="E452" s="332"/>
      <c r="F452" s="332"/>
      <c r="G452" s="332"/>
      <c r="H452" s="332"/>
      <c r="I452" s="332"/>
      <c r="J452" s="333"/>
      <c r="K452" s="5"/>
    </row>
    <row r="453" spans="1:11" ht="15.95" customHeight="1" x14ac:dyDescent="0.2">
      <c r="A453" s="72"/>
      <c r="B453" s="461"/>
      <c r="C453" s="332"/>
      <c r="D453" s="332"/>
      <c r="E453" s="332"/>
      <c r="F453" s="332"/>
      <c r="G453" s="332"/>
      <c r="H453" s="332"/>
      <c r="I453" s="332"/>
      <c r="J453" s="333"/>
      <c r="K453" s="5"/>
    </row>
    <row r="454" spans="1:11" x14ac:dyDescent="0.2">
      <c r="A454" s="9"/>
      <c r="B454" s="239"/>
      <c r="C454" s="17"/>
      <c r="D454" s="240"/>
      <c r="E454" s="241"/>
      <c r="F454" s="241"/>
      <c r="G454" s="241"/>
      <c r="H454" s="241"/>
      <c r="I454" s="199"/>
      <c r="J454" s="366"/>
      <c r="K454" s="9"/>
    </row>
    <row r="455" spans="1:11" x14ac:dyDescent="0.2">
      <c r="A455" s="1"/>
      <c r="B455" s="33"/>
      <c r="C455" s="1"/>
      <c r="D455" s="99"/>
      <c r="E455" s="100"/>
      <c r="F455" s="100"/>
      <c r="G455" s="100"/>
      <c r="H455" s="100"/>
      <c r="I455" s="131"/>
      <c r="J455" s="131"/>
    </row>
    <row r="456" spans="1:11" x14ac:dyDescent="0.2">
      <c r="A456" s="1"/>
      <c r="B456" s="1"/>
      <c r="C456" s="1"/>
      <c r="D456" s="1"/>
      <c r="E456" s="1"/>
      <c r="F456" s="1"/>
      <c r="G456" s="1"/>
      <c r="H456" s="1"/>
      <c r="I456" s="72"/>
      <c r="J456" s="72"/>
    </row>
    <row r="457" spans="1:11" ht="11.25" customHeight="1" x14ac:dyDescent="0.2">
      <c r="A457" s="1"/>
      <c r="B457" s="109" t="s">
        <v>259</v>
      </c>
      <c r="C457" s="1"/>
      <c r="D457" s="1"/>
      <c r="E457" s="1"/>
      <c r="F457" s="1"/>
      <c r="G457" s="1"/>
      <c r="H457" s="1"/>
      <c r="I457" s="72"/>
      <c r="J457" s="72"/>
    </row>
    <row r="458" spans="1:11" x14ac:dyDescent="0.2">
      <c r="A458" s="1"/>
      <c r="B458" s="2" t="s">
        <v>74</v>
      </c>
      <c r="C458" s="1"/>
      <c r="D458" s="612"/>
      <c r="E458" s="613"/>
      <c r="F458" s="614"/>
      <c r="G458" s="72"/>
      <c r="H458" s="106"/>
      <c r="I458" s="1"/>
      <c r="J458" s="1"/>
    </row>
    <row r="459" spans="1:11" ht="15" customHeight="1" x14ac:dyDescent="0.2">
      <c r="A459" s="1"/>
      <c r="B459" s="2" t="s">
        <v>76</v>
      </c>
      <c r="C459" s="1"/>
      <c r="D459" s="573"/>
      <c r="E459" s="574"/>
      <c r="F459" s="606"/>
      <c r="G459" s="72"/>
      <c r="H459" s="118"/>
      <c r="I459" s="1"/>
      <c r="J459" s="1"/>
    </row>
    <row r="460" spans="1:11" ht="15" customHeight="1" x14ac:dyDescent="0.2">
      <c r="A460" s="1"/>
      <c r="B460" s="2" t="s">
        <v>510</v>
      </c>
      <c r="C460" s="1"/>
      <c r="D460" s="588"/>
      <c r="E460" s="588"/>
      <c r="F460" s="588"/>
      <c r="G460" s="117"/>
      <c r="H460" s="586"/>
      <c r="I460" s="587"/>
      <c r="J460" s="193"/>
      <c r="K460" s="102"/>
    </row>
    <row r="461" spans="1:11" ht="15.75" customHeight="1" x14ac:dyDescent="0.2">
      <c r="A461" s="1"/>
      <c r="B461" s="1"/>
      <c r="C461" s="1"/>
      <c r="D461" s="588"/>
      <c r="E461" s="588"/>
      <c r="F461" s="588"/>
      <c r="G461" s="117"/>
      <c r="H461" s="586"/>
      <c r="I461" s="587"/>
      <c r="J461" s="193"/>
      <c r="K461" s="5"/>
    </row>
    <row r="462" spans="1:11" ht="15.75" customHeight="1" x14ac:dyDescent="0.2">
      <c r="A462" s="1"/>
      <c r="B462" s="1"/>
      <c r="C462" s="1"/>
      <c r="D462" s="588"/>
      <c r="E462" s="588"/>
      <c r="F462" s="588"/>
      <c r="G462" s="117"/>
      <c r="H462" s="586"/>
      <c r="I462" s="587"/>
      <c r="J462" s="193"/>
      <c r="K462" s="5"/>
    </row>
    <row r="463" spans="1:11" x14ac:dyDescent="0.2">
      <c r="A463" s="1"/>
      <c r="B463" s="1"/>
      <c r="C463" s="1"/>
      <c r="D463" s="588"/>
      <c r="E463" s="588"/>
      <c r="F463" s="588"/>
      <c r="G463" s="117"/>
      <c r="H463" s="589"/>
      <c r="I463" s="590"/>
      <c r="J463" s="194"/>
      <c r="K463" s="5"/>
    </row>
    <row r="464" spans="1:11" x14ac:dyDescent="0.2">
      <c r="A464" s="1"/>
      <c r="B464" s="2" t="s">
        <v>534</v>
      </c>
      <c r="C464" s="1"/>
      <c r="D464" s="304"/>
      <c r="E464" s="103"/>
      <c r="F464" s="520"/>
      <c r="G464" s="2" t="s">
        <v>539</v>
      </c>
      <c r="H464" s="580"/>
      <c r="I464" s="581"/>
      <c r="J464" s="200"/>
    </row>
    <row r="465" spans="1:20" x14ac:dyDescent="0.2">
      <c r="A465" s="1"/>
      <c r="B465" s="2" t="str">
        <f>IF(ISBLANK(D465),"E-MAIL",IF(OR(ISERR(FIND("@",D465)),NOT(ISERR(FIND(" ",D465))),ISERR(FIND(".",D465))),"Invalid e-mail format  ","E-MAIL  "))</f>
        <v>E-MAIL</v>
      </c>
      <c r="C465" s="1"/>
      <c r="D465" s="596"/>
      <c r="E465" s="597"/>
      <c r="F465" s="598"/>
      <c r="G465" s="3"/>
      <c r="H465" s="1"/>
      <c r="I465" s="72"/>
      <c r="J465" s="72"/>
    </row>
    <row r="466" spans="1:20" ht="9" customHeight="1" x14ac:dyDescent="0.2">
      <c r="A466" s="1"/>
      <c r="B466" s="2"/>
      <c r="C466" s="1"/>
      <c r="D466" s="104"/>
      <c r="E466" s="105"/>
      <c r="F466" s="105"/>
      <c r="G466" s="106"/>
      <c r="H466" s="106" t="s">
        <v>650</v>
      </c>
      <c r="I466" s="72"/>
      <c r="J466" s="72"/>
    </row>
    <row r="467" spans="1:20" x14ac:dyDescent="0.2">
      <c r="A467" s="1"/>
      <c r="B467" s="2" t="s">
        <v>77</v>
      </c>
      <c r="C467" s="1"/>
      <c r="D467" s="594"/>
      <c r="E467" s="595"/>
      <c r="F467" s="119"/>
      <c r="G467" s="113" t="s">
        <v>649</v>
      </c>
      <c r="H467" s="580"/>
      <c r="I467" s="581"/>
      <c r="J467" s="108"/>
    </row>
    <row r="468" spans="1:20" x14ac:dyDescent="0.2">
      <c r="A468" s="1"/>
      <c r="B468" s="2" t="s">
        <v>81</v>
      </c>
      <c r="C468" s="1"/>
      <c r="D468" s="593"/>
      <c r="E468" s="593"/>
      <c r="F468" s="103"/>
      <c r="G468" s="113" t="s">
        <v>91</v>
      </c>
      <c r="H468" s="548"/>
      <c r="I468" s="549"/>
      <c r="J468" s="313"/>
    </row>
    <row r="469" spans="1:20" x14ac:dyDescent="0.2">
      <c r="A469" s="1"/>
      <c r="B469" s="2" t="s">
        <v>82</v>
      </c>
      <c r="C469" s="1"/>
      <c r="D469" s="271"/>
      <c r="E469" s="34"/>
      <c r="G469" s="107" t="s">
        <v>85</v>
      </c>
      <c r="H469" s="272"/>
      <c r="I469" s="132"/>
      <c r="J469" s="132"/>
      <c r="K469" s="108"/>
    </row>
    <row r="470" spans="1:20" x14ac:dyDescent="0.2">
      <c r="A470" s="1"/>
      <c r="B470" s="2" t="s">
        <v>83</v>
      </c>
      <c r="C470" s="1"/>
      <c r="D470" s="521"/>
      <c r="E470" s="1"/>
      <c r="F470" s="1"/>
      <c r="G470" s="107" t="s">
        <v>84</v>
      </c>
      <c r="H470" s="521"/>
      <c r="I470" s="71"/>
      <c r="J470" s="71"/>
    </row>
    <row r="471" spans="1:20" ht="9" customHeight="1" x14ac:dyDescent="0.2">
      <c r="A471" s="1"/>
      <c r="B471" s="1"/>
      <c r="C471" s="1"/>
      <c r="D471" s="1"/>
      <c r="E471" s="1"/>
      <c r="F471" s="1"/>
      <c r="G471" s="111"/>
      <c r="H471" s="582"/>
      <c r="I471" s="583"/>
      <c r="J471" s="108"/>
    </row>
    <row r="472" spans="1:20" ht="11.25" customHeight="1" x14ac:dyDescent="0.2">
      <c r="A472" s="1"/>
      <c r="B472" s="161" t="s">
        <v>159</v>
      </c>
      <c r="C472" s="1"/>
      <c r="D472" s="1"/>
      <c r="E472" s="1"/>
      <c r="F472" s="1"/>
      <c r="G472" s="1"/>
      <c r="H472" s="1"/>
      <c r="I472" s="72"/>
      <c r="J472" s="72"/>
    </row>
    <row r="473" spans="1:20" ht="15.75" customHeight="1" x14ac:dyDescent="0.2">
      <c r="A473" s="1"/>
      <c r="B473" s="2" t="s">
        <v>88</v>
      </c>
      <c r="C473" s="1"/>
      <c r="D473" s="273"/>
      <c r="E473" s="165"/>
      <c r="F473" s="120"/>
      <c r="H473" s="1"/>
      <c r="I473" s="1"/>
      <c r="J473" s="1"/>
    </row>
    <row r="474" spans="1:20" x14ac:dyDescent="0.2">
      <c r="A474" s="1"/>
      <c r="B474" s="2" t="s">
        <v>89</v>
      </c>
      <c r="C474" s="1"/>
      <c r="D474" s="523"/>
      <c r="E474" s="101" t="s">
        <v>90</v>
      </c>
      <c r="F474" s="1"/>
      <c r="G474" s="1"/>
      <c r="H474" s="34"/>
      <c r="I474" s="34"/>
      <c r="J474" s="34"/>
    </row>
    <row r="475" spans="1:20" ht="16.5" customHeight="1" x14ac:dyDescent="0.2">
      <c r="A475" s="1"/>
      <c r="B475" s="2" t="s">
        <v>92</v>
      </c>
      <c r="C475" s="1"/>
      <c r="D475" s="584"/>
      <c r="E475" s="585"/>
      <c r="F475" s="120"/>
      <c r="G475" s="113" t="s">
        <v>648</v>
      </c>
      <c r="H475" s="580"/>
      <c r="I475" s="581"/>
      <c r="J475" s="315"/>
    </row>
    <row r="476" spans="1:20" x14ac:dyDescent="0.2">
      <c r="A476" s="1"/>
      <c r="B476" s="2" t="s">
        <v>75</v>
      </c>
      <c r="C476" s="1"/>
      <c r="D476" s="548"/>
      <c r="E476" s="577"/>
      <c r="F476" s="120"/>
      <c r="G476" s="113" t="s">
        <v>91</v>
      </c>
      <c r="H476" s="548"/>
      <c r="I476" s="549"/>
      <c r="J476" s="11"/>
    </row>
    <row r="477" spans="1:20" x14ac:dyDescent="0.2">
      <c r="A477" s="1"/>
      <c r="B477" s="2" t="s">
        <v>646</v>
      </c>
      <c r="C477" s="1"/>
      <c r="D477" s="548"/>
      <c r="E477" s="577"/>
      <c r="F477" s="16"/>
      <c r="G477" s="107" t="s">
        <v>85</v>
      </c>
      <c r="H477" s="272"/>
      <c r="I477" s="132"/>
      <c r="J477" s="34"/>
    </row>
    <row r="478" spans="1:20" x14ac:dyDescent="0.2">
      <c r="A478" s="1"/>
      <c r="B478" s="2" t="s">
        <v>93</v>
      </c>
      <c r="C478" s="1"/>
      <c r="D478" s="591"/>
      <c r="E478" s="592"/>
      <c r="F478" s="103"/>
      <c r="G478" s="107" t="s">
        <v>84</v>
      </c>
      <c r="H478" s="521"/>
      <c r="I478" s="71"/>
      <c r="J478" s="1"/>
    </row>
    <row r="479" spans="1:20" x14ac:dyDescent="0.2">
      <c r="A479" s="1"/>
      <c r="B479" s="1"/>
      <c r="C479" s="1"/>
      <c r="D479" s="1"/>
      <c r="E479" s="1"/>
      <c r="F479" s="1"/>
      <c r="G479" s="1"/>
      <c r="H479" s="1"/>
      <c r="I479" s="72"/>
      <c r="J479" s="72"/>
      <c r="M479" s="57"/>
      <c r="N479" s="57"/>
      <c r="O479" s="57"/>
      <c r="P479" s="57"/>
      <c r="Q479" s="57"/>
      <c r="R479" s="57"/>
      <c r="S479" s="57"/>
      <c r="T479" s="57"/>
    </row>
    <row r="480" spans="1:20" x14ac:dyDescent="0.2">
      <c r="A480" s="1"/>
      <c r="B480" s="161" t="s">
        <v>94</v>
      </c>
      <c r="C480" s="578" t="s">
        <v>95</v>
      </c>
      <c r="D480" s="567"/>
      <c r="E480" s="567"/>
      <c r="F480" s="579"/>
      <c r="G480" s="208" t="s">
        <v>96</v>
      </c>
      <c r="H480" s="566" t="s">
        <v>97</v>
      </c>
      <c r="I480" s="567"/>
      <c r="J480" s="220"/>
      <c r="M480" s="57"/>
      <c r="N480" s="57"/>
      <c r="O480" s="57"/>
      <c r="P480" s="57"/>
      <c r="Q480" s="57"/>
      <c r="R480" s="57"/>
      <c r="S480" s="57"/>
      <c r="T480" s="57"/>
    </row>
    <row r="481" spans="1:44" x14ac:dyDescent="0.2">
      <c r="A481" s="1"/>
      <c r="B481" s="2"/>
      <c r="C481" s="568"/>
      <c r="D481" s="569"/>
      <c r="E481" s="569"/>
      <c r="F481" s="570"/>
      <c r="G481" s="416">
        <v>0</v>
      </c>
      <c r="H481" s="571"/>
      <c r="I481" s="572"/>
      <c r="J481" s="102"/>
    </row>
    <row r="482" spans="1:44" x14ac:dyDescent="0.2">
      <c r="A482" s="1"/>
      <c r="B482" s="2"/>
      <c r="C482" s="573"/>
      <c r="D482" s="574"/>
      <c r="E482" s="574"/>
      <c r="F482" s="575"/>
      <c r="G482" s="417">
        <v>0</v>
      </c>
      <c r="H482" s="576"/>
      <c r="I482" s="577"/>
      <c r="J482" s="102"/>
    </row>
    <row r="483" spans="1:44" x14ac:dyDescent="0.2">
      <c r="A483" s="9"/>
      <c r="B483" s="114"/>
      <c r="C483" s="557"/>
      <c r="D483" s="558"/>
      <c r="E483" s="558"/>
      <c r="F483" s="559"/>
      <c r="G483" s="418">
        <v>0</v>
      </c>
      <c r="H483" s="454"/>
      <c r="I483" s="453"/>
      <c r="J483" s="102"/>
      <c r="K483" s="9"/>
    </row>
    <row r="484" spans="1:44" x14ac:dyDescent="0.2">
      <c r="A484" s="1"/>
      <c r="B484" s="2"/>
      <c r="C484" s="34"/>
      <c r="D484" s="560"/>
      <c r="E484" s="561"/>
      <c r="F484" s="561"/>
      <c r="G484" s="419">
        <f>SUM(G481:G483)</f>
        <v>0</v>
      </c>
      <c r="H484" s="455"/>
      <c r="I484" s="456"/>
      <c r="J484" s="221"/>
      <c r="U484" s="1"/>
      <c r="V484" s="1"/>
      <c r="W484" s="1"/>
      <c r="X484" s="1"/>
      <c r="Y484" s="72"/>
    </row>
    <row r="485" spans="1:44" s="57" customFormat="1" ht="6.75" customHeight="1" x14ac:dyDescent="0.2">
      <c r="A485" s="34"/>
      <c r="B485" s="115"/>
      <c r="C485" s="34"/>
      <c r="D485" s="108"/>
      <c r="E485" s="108"/>
      <c r="F485" s="116"/>
      <c r="G485" s="2"/>
      <c r="H485" s="133"/>
      <c r="I485" s="11"/>
      <c r="J485" s="201"/>
      <c r="K485" s="34"/>
      <c r="L485" s="1"/>
      <c r="M485"/>
      <c r="N485"/>
      <c r="O485"/>
      <c r="P485"/>
      <c r="Q485"/>
      <c r="R485"/>
      <c r="S485"/>
      <c r="T485"/>
      <c r="Z485" s="1"/>
      <c r="AA485" s="1"/>
      <c r="AB485" s="1"/>
      <c r="AC485" s="1"/>
      <c r="AD485" s="1"/>
      <c r="AE485" s="1"/>
      <c r="AF485" s="1"/>
      <c r="AG485" s="1"/>
      <c r="AH485" s="1"/>
      <c r="AI485" s="1"/>
      <c r="AJ485" s="1"/>
      <c r="AK485" s="1"/>
      <c r="AL485" s="1"/>
      <c r="AM485" s="1"/>
      <c r="AN485" s="1"/>
      <c r="AO485" s="1"/>
      <c r="AP485" s="1"/>
      <c r="AQ485" s="1"/>
      <c r="AR485" s="1"/>
    </row>
    <row r="486" spans="1:44" s="57" customFormat="1" x14ac:dyDescent="0.2">
      <c r="A486" s="34"/>
      <c r="B486" s="115"/>
      <c r="C486" s="168" t="s">
        <v>411</v>
      </c>
      <c r="D486" s="55"/>
      <c r="E486" s="168"/>
      <c r="F486" s="169"/>
      <c r="G486" s="170" t="s">
        <v>412</v>
      </c>
      <c r="H486" s="168"/>
      <c r="I486" s="168"/>
      <c r="J486" s="215"/>
      <c r="K486" s="34"/>
      <c r="L486" s="1"/>
      <c r="M486"/>
      <c r="N486"/>
      <c r="O486"/>
      <c r="P486"/>
      <c r="Q486"/>
      <c r="R486"/>
      <c r="S486"/>
      <c r="T486"/>
      <c r="Z486" s="1"/>
      <c r="AA486" s="1"/>
      <c r="AB486" s="1"/>
      <c r="AC486" s="1"/>
      <c r="AD486" s="1"/>
      <c r="AE486" s="1"/>
      <c r="AF486" s="1"/>
      <c r="AG486" s="1"/>
      <c r="AH486" s="1"/>
      <c r="AI486" s="1"/>
      <c r="AJ486" s="1"/>
      <c r="AK486" s="1"/>
      <c r="AL486" s="1"/>
      <c r="AM486" s="1"/>
      <c r="AN486" s="1"/>
      <c r="AO486" s="1"/>
      <c r="AP486" s="1"/>
      <c r="AQ486" s="1"/>
      <c r="AR486" s="1"/>
    </row>
    <row r="487" spans="1:44" x14ac:dyDescent="0.2">
      <c r="A487" s="34"/>
      <c r="B487" s="115"/>
      <c r="C487" s="174" t="s">
        <v>413</v>
      </c>
      <c r="D487" s="175"/>
      <c r="E487" s="174"/>
      <c r="F487" s="420">
        <v>56666</v>
      </c>
      <c r="G487" s="180" t="s">
        <v>99</v>
      </c>
      <c r="H487" s="176"/>
      <c r="I487" s="422">
        <v>0</v>
      </c>
      <c r="J487" s="216"/>
      <c r="K487" s="34"/>
    </row>
    <row r="488" spans="1:44" x14ac:dyDescent="0.2">
      <c r="A488" s="1"/>
      <c r="B488" s="2"/>
      <c r="C488" s="177" t="s">
        <v>442</v>
      </c>
      <c r="D488" s="110"/>
      <c r="E488" s="177"/>
      <c r="F488" s="528">
        <v>0</v>
      </c>
      <c r="G488" s="181" t="s">
        <v>447</v>
      </c>
      <c r="H488" s="178"/>
      <c r="I488" s="530">
        <v>0</v>
      </c>
      <c r="J488" s="216"/>
    </row>
    <row r="489" spans="1:44" x14ac:dyDescent="0.2">
      <c r="A489" s="1"/>
      <c r="B489" s="2"/>
      <c r="C489" s="179" t="s">
        <v>443</v>
      </c>
      <c r="D489" s="110"/>
      <c r="E489" s="179"/>
      <c r="F489" s="528">
        <v>0</v>
      </c>
      <c r="G489" s="181" t="s">
        <v>492</v>
      </c>
      <c r="H489" s="178"/>
      <c r="I489" s="530">
        <v>0</v>
      </c>
      <c r="J489" s="216"/>
    </row>
    <row r="490" spans="1:44" x14ac:dyDescent="0.2">
      <c r="A490" s="1"/>
      <c r="B490" s="2"/>
      <c r="C490" s="179" t="s">
        <v>98</v>
      </c>
      <c r="D490" s="110"/>
      <c r="E490" s="179"/>
      <c r="F490" s="528">
        <v>0</v>
      </c>
      <c r="G490" s="562"/>
      <c r="H490" s="563"/>
      <c r="I490" s="530">
        <v>0</v>
      </c>
      <c r="J490" s="216"/>
    </row>
    <row r="491" spans="1:44" x14ac:dyDescent="0.2">
      <c r="A491" s="1"/>
      <c r="B491" s="2"/>
      <c r="C491" s="177" t="s">
        <v>444</v>
      </c>
      <c r="D491" s="110"/>
      <c r="E491" s="177"/>
      <c r="F491" s="528">
        <v>0</v>
      </c>
      <c r="G491" s="564"/>
      <c r="H491" s="565"/>
      <c r="I491" s="531">
        <v>0</v>
      </c>
      <c r="J491" s="216"/>
    </row>
    <row r="492" spans="1:44" x14ac:dyDescent="0.2">
      <c r="A492" s="1"/>
      <c r="B492" s="2"/>
      <c r="C492" s="177" t="s">
        <v>445</v>
      </c>
      <c r="D492" s="110"/>
      <c r="E492" s="177"/>
      <c r="F492" s="528">
        <v>0</v>
      </c>
      <c r="G492" s="435" t="s">
        <v>100</v>
      </c>
      <c r="H492" s="436"/>
      <c r="I492" s="437">
        <f>SUM(I487:I491)</f>
        <v>0</v>
      </c>
      <c r="J492" s="217"/>
    </row>
    <row r="493" spans="1:44" x14ac:dyDescent="0.2">
      <c r="A493" s="1"/>
      <c r="B493" s="1"/>
      <c r="C493" s="177" t="s">
        <v>446</v>
      </c>
      <c r="D493" s="110"/>
      <c r="E493" s="177"/>
      <c r="F493" s="528">
        <v>0</v>
      </c>
      <c r="G493" s="552"/>
      <c r="H493" s="553"/>
      <c r="I493" s="424"/>
      <c r="J493" s="216"/>
    </row>
    <row r="494" spans="1:44" x14ac:dyDescent="0.2">
      <c r="A494" s="1"/>
      <c r="B494" s="1"/>
      <c r="C494" s="550"/>
      <c r="D494" s="554"/>
      <c r="E494" s="551"/>
      <c r="F494" s="529">
        <v>0</v>
      </c>
      <c r="G494" s="555"/>
      <c r="H494" s="556"/>
      <c r="I494" s="423"/>
      <c r="J494" s="98"/>
    </row>
    <row r="495" spans="1:44" ht="13.5" thickBot="1" x14ac:dyDescent="0.25">
      <c r="A495" s="1"/>
      <c r="B495" s="1"/>
      <c r="C495" s="171" t="s">
        <v>72</v>
      </c>
      <c r="E495" s="172"/>
      <c r="F495" s="421">
        <f>SUM(F487:F494)</f>
        <v>56666</v>
      </c>
      <c r="G495" s="219" t="s">
        <v>433</v>
      </c>
      <c r="H495" s="173"/>
      <c r="I495" s="421">
        <f>F495-I492</f>
        <v>56666</v>
      </c>
      <c r="J495" s="218"/>
    </row>
    <row r="496" spans="1:44" ht="5.25" customHeight="1" x14ac:dyDescent="0.2">
      <c r="A496" s="1"/>
      <c r="B496" s="1"/>
      <c r="C496" s="1"/>
      <c r="D496" s="1"/>
      <c r="E496" s="1"/>
      <c r="F496" s="34"/>
      <c r="G496" s="1"/>
      <c r="H496" s="34"/>
      <c r="I496" s="74"/>
      <c r="J496" s="74"/>
    </row>
    <row r="497" spans="1:11" x14ac:dyDescent="0.2">
      <c r="A497" s="1"/>
      <c r="B497" s="109" t="s">
        <v>260</v>
      </c>
      <c r="C497" s="1"/>
      <c r="D497" s="1"/>
      <c r="E497" s="1"/>
      <c r="F497" s="1"/>
      <c r="G497" s="1"/>
      <c r="H497" s="1"/>
      <c r="I497" s="72"/>
      <c r="J497" s="72"/>
    </row>
    <row r="498" spans="1:11" x14ac:dyDescent="0.2">
      <c r="A498" s="1"/>
      <c r="B498" s="2" t="s">
        <v>74</v>
      </c>
      <c r="C498" s="1"/>
      <c r="D498" s="612"/>
      <c r="E498" s="613"/>
      <c r="F498" s="614"/>
      <c r="G498" s="72"/>
      <c r="H498" s="106"/>
      <c r="I498" s="1"/>
      <c r="J498" s="1"/>
    </row>
    <row r="499" spans="1:11" ht="15" customHeight="1" x14ac:dyDescent="0.2">
      <c r="A499" s="1"/>
      <c r="B499" s="2" t="s">
        <v>76</v>
      </c>
      <c r="C499" s="1"/>
      <c r="D499" s="573"/>
      <c r="E499" s="574"/>
      <c r="F499" s="606"/>
      <c r="G499" s="72"/>
      <c r="H499" s="118"/>
      <c r="I499" s="1"/>
      <c r="J499" s="1"/>
    </row>
    <row r="500" spans="1:11" ht="15" customHeight="1" x14ac:dyDescent="0.2">
      <c r="A500" s="1"/>
      <c r="B500" s="2" t="s">
        <v>510</v>
      </c>
      <c r="C500" s="1"/>
      <c r="D500" s="588"/>
      <c r="E500" s="588"/>
      <c r="F500" s="588"/>
      <c r="G500" s="117"/>
      <c r="H500" s="586"/>
      <c r="I500" s="587"/>
      <c r="J500" s="193"/>
      <c r="K500" s="102"/>
    </row>
    <row r="501" spans="1:11" ht="15.75" customHeight="1" x14ac:dyDescent="0.2">
      <c r="A501" s="1"/>
      <c r="B501" s="1"/>
      <c r="C501" s="1"/>
      <c r="D501" s="588"/>
      <c r="E501" s="588"/>
      <c r="F501" s="588"/>
      <c r="G501" s="117"/>
      <c r="H501" s="586"/>
      <c r="I501" s="587"/>
      <c r="J501" s="193"/>
      <c r="K501" s="5"/>
    </row>
    <row r="502" spans="1:11" ht="15.75" customHeight="1" x14ac:dyDescent="0.2">
      <c r="A502" s="1"/>
      <c r="B502" s="1"/>
      <c r="C502" s="1"/>
      <c r="D502" s="588"/>
      <c r="E502" s="588"/>
      <c r="F502" s="588"/>
      <c r="G502" s="117"/>
      <c r="H502" s="586"/>
      <c r="I502" s="587"/>
      <c r="J502" s="193"/>
      <c r="K502" s="5"/>
    </row>
    <row r="503" spans="1:11" x14ac:dyDescent="0.2">
      <c r="A503" s="1"/>
      <c r="B503" s="1"/>
      <c r="C503" s="1"/>
      <c r="D503" s="588"/>
      <c r="E503" s="588"/>
      <c r="F503" s="588"/>
      <c r="G503" s="117"/>
      <c r="H503" s="589"/>
      <c r="I503" s="590"/>
      <c r="J503" s="194"/>
      <c r="K503" s="5"/>
    </row>
    <row r="504" spans="1:11" x14ac:dyDescent="0.2">
      <c r="A504" s="1"/>
      <c r="B504" s="2" t="s">
        <v>534</v>
      </c>
      <c r="C504" s="1"/>
      <c r="D504" s="304"/>
      <c r="E504" s="103"/>
      <c r="F504" s="520"/>
      <c r="G504" s="2" t="s">
        <v>647</v>
      </c>
      <c r="H504" s="580"/>
      <c r="I504" s="581"/>
      <c r="J504" s="200"/>
    </row>
    <row r="505" spans="1:11" x14ac:dyDescent="0.2">
      <c r="A505" s="1"/>
      <c r="B505" s="2" t="str">
        <f>IF(ISBLANK(D505),"E-MAIL",IF(OR(ISERR(FIND("@",D505)),NOT(ISERR(FIND(" ",D505))),ISERR(FIND(".",D505))),"Invalid e-mail format  ","E-MAIL  "))</f>
        <v>E-MAIL</v>
      </c>
      <c r="C505" s="1"/>
      <c r="D505" s="596"/>
      <c r="E505" s="597"/>
      <c r="F505" s="598"/>
      <c r="G505" s="3"/>
      <c r="H505" s="1"/>
      <c r="I505" s="72"/>
      <c r="J505" s="72"/>
    </row>
    <row r="506" spans="1:11" x14ac:dyDescent="0.2">
      <c r="A506" s="1"/>
      <c r="B506" s="2"/>
      <c r="C506" s="1"/>
      <c r="D506" s="104"/>
      <c r="E506" s="105"/>
      <c r="F506" s="105"/>
      <c r="G506" s="106"/>
      <c r="H506" s="106" t="s">
        <v>650</v>
      </c>
      <c r="I506" s="72"/>
      <c r="J506" s="72"/>
    </row>
    <row r="507" spans="1:11" x14ac:dyDescent="0.2">
      <c r="A507" s="1"/>
      <c r="B507" s="2" t="s">
        <v>77</v>
      </c>
      <c r="C507" s="1"/>
      <c r="D507" s="594"/>
      <c r="E507" s="595"/>
      <c r="F507" s="119"/>
      <c r="G507" s="113" t="s">
        <v>649</v>
      </c>
      <c r="H507" s="580"/>
      <c r="I507" s="581"/>
      <c r="J507" s="108"/>
    </row>
    <row r="508" spans="1:11" x14ac:dyDescent="0.2">
      <c r="A508" s="1"/>
      <c r="B508" s="2" t="s">
        <v>81</v>
      </c>
      <c r="C508" s="1"/>
      <c r="D508" s="593"/>
      <c r="E508" s="593"/>
      <c r="F508" s="103"/>
      <c r="G508" s="113" t="s">
        <v>91</v>
      </c>
      <c r="H508" s="548"/>
      <c r="I508" s="549"/>
      <c r="J508" s="313"/>
    </row>
    <row r="509" spans="1:11" x14ac:dyDescent="0.2">
      <c r="A509" s="1"/>
      <c r="B509" s="2" t="s">
        <v>82</v>
      </c>
      <c r="C509" s="1"/>
      <c r="D509" s="271"/>
      <c r="E509" s="34"/>
      <c r="G509" s="107" t="s">
        <v>85</v>
      </c>
      <c r="H509" s="272"/>
      <c r="I509" s="132"/>
      <c r="J509" s="132"/>
      <c r="K509" s="108"/>
    </row>
    <row r="510" spans="1:11" x14ac:dyDescent="0.2">
      <c r="A510" s="1"/>
      <c r="B510" s="2" t="s">
        <v>83</v>
      </c>
      <c r="C510" s="1"/>
      <c r="D510" s="521"/>
      <c r="E510" s="1"/>
      <c r="F510" s="1"/>
      <c r="G510" s="107" t="s">
        <v>84</v>
      </c>
      <c r="H510" s="521"/>
      <c r="I510" s="71"/>
      <c r="J510" s="71"/>
    </row>
    <row r="511" spans="1:11" ht="6" customHeight="1" x14ac:dyDescent="0.2">
      <c r="A511" s="1"/>
      <c r="B511" s="1"/>
      <c r="C511" s="1"/>
      <c r="D511" s="1"/>
      <c r="E511" s="1"/>
      <c r="F511" s="1"/>
      <c r="G511" s="111"/>
      <c r="H511" s="582"/>
      <c r="I511" s="583"/>
      <c r="J511" s="108"/>
    </row>
    <row r="512" spans="1:11" x14ac:dyDescent="0.2">
      <c r="A512" s="1"/>
      <c r="B512" s="161" t="s">
        <v>159</v>
      </c>
      <c r="C512" s="1"/>
      <c r="D512" s="1"/>
      <c r="E512" s="1"/>
      <c r="F512" s="1"/>
      <c r="G512" s="1"/>
      <c r="H512" s="1"/>
      <c r="I512" s="72"/>
      <c r="J512" s="72"/>
    </row>
    <row r="513" spans="1:44" ht="17.25" customHeight="1" x14ac:dyDescent="0.2">
      <c r="A513" s="1"/>
      <c r="B513" s="2" t="s">
        <v>88</v>
      </c>
      <c r="C513" s="1"/>
      <c r="D513" s="273"/>
      <c r="E513" s="165"/>
      <c r="F513" s="120"/>
      <c r="H513" s="1"/>
      <c r="I513" s="1"/>
      <c r="J513" s="1"/>
    </row>
    <row r="514" spans="1:44" x14ac:dyDescent="0.2">
      <c r="A514" s="1"/>
      <c r="B514" s="2" t="s">
        <v>89</v>
      </c>
      <c r="C514" s="1"/>
      <c r="D514" s="523"/>
      <c r="E514" s="101" t="s">
        <v>90</v>
      </c>
      <c r="F514" s="1"/>
      <c r="G514" s="1"/>
      <c r="H514" s="34"/>
      <c r="I514" s="34"/>
      <c r="J514" s="34"/>
    </row>
    <row r="515" spans="1:44" ht="16.5" customHeight="1" x14ac:dyDescent="0.2">
      <c r="A515" s="1"/>
      <c r="B515" s="2" t="s">
        <v>92</v>
      </c>
      <c r="C515" s="1"/>
      <c r="D515" s="584"/>
      <c r="E515" s="585"/>
      <c r="F515" s="120"/>
      <c r="G515" s="113" t="s">
        <v>648</v>
      </c>
      <c r="H515" s="580"/>
      <c r="I515" s="581"/>
      <c r="J515" s="315"/>
    </row>
    <row r="516" spans="1:44" x14ac:dyDescent="0.2">
      <c r="A516" s="1"/>
      <c r="B516" s="2" t="s">
        <v>75</v>
      </c>
      <c r="C516" s="1"/>
      <c r="D516" s="548"/>
      <c r="E516" s="577"/>
      <c r="F516" s="120"/>
      <c r="G516" s="113" t="s">
        <v>91</v>
      </c>
      <c r="H516" s="548"/>
      <c r="I516" s="549"/>
      <c r="J516" s="11"/>
    </row>
    <row r="517" spans="1:44" x14ac:dyDescent="0.2">
      <c r="A517" s="1"/>
      <c r="B517" s="2" t="s">
        <v>646</v>
      </c>
      <c r="C517" s="1"/>
      <c r="D517" s="548"/>
      <c r="E517" s="577"/>
      <c r="F517" s="16"/>
      <c r="G517" s="107" t="s">
        <v>85</v>
      </c>
      <c r="H517" s="272"/>
      <c r="I517" s="132"/>
      <c r="J517" s="34"/>
    </row>
    <row r="518" spans="1:44" x14ac:dyDescent="0.2">
      <c r="A518" s="1"/>
      <c r="B518" s="2" t="s">
        <v>93</v>
      </c>
      <c r="C518" s="1"/>
      <c r="D518" s="591"/>
      <c r="E518" s="592"/>
      <c r="F518" s="103"/>
      <c r="G518" s="107" t="s">
        <v>84</v>
      </c>
      <c r="H518" s="521"/>
      <c r="I518" s="71"/>
      <c r="J518" s="1"/>
    </row>
    <row r="519" spans="1:44" x14ac:dyDescent="0.2">
      <c r="A519" s="1"/>
      <c r="B519" s="1"/>
      <c r="C519" s="1"/>
      <c r="D519" s="1"/>
      <c r="E519" s="1"/>
      <c r="F519" s="1"/>
      <c r="G519" s="1"/>
      <c r="H519" s="1"/>
      <c r="I519" s="72"/>
      <c r="J519" s="72"/>
      <c r="M519" s="57"/>
      <c r="N519" s="57"/>
      <c r="O519" s="57"/>
      <c r="P519" s="57"/>
      <c r="Q519" s="57"/>
      <c r="R519" s="57"/>
      <c r="S519" s="57"/>
      <c r="T519" s="57"/>
    </row>
    <row r="520" spans="1:44" x14ac:dyDescent="0.2">
      <c r="A520" s="1"/>
      <c r="B520" s="161" t="s">
        <v>94</v>
      </c>
      <c r="C520" s="578" t="s">
        <v>95</v>
      </c>
      <c r="D520" s="567"/>
      <c r="E520" s="567"/>
      <c r="F520" s="579"/>
      <c r="G520" s="208" t="s">
        <v>96</v>
      </c>
      <c r="H520" s="566" t="s">
        <v>97</v>
      </c>
      <c r="I520" s="567"/>
      <c r="J520" s="220"/>
      <c r="M520" s="57"/>
      <c r="N520" s="57"/>
      <c r="O520" s="57"/>
      <c r="P520" s="57"/>
      <c r="Q520" s="57"/>
      <c r="R520" s="57"/>
      <c r="S520" s="57"/>
      <c r="T520" s="57"/>
    </row>
    <row r="521" spans="1:44" x14ac:dyDescent="0.2">
      <c r="A521" s="1"/>
      <c r="B521" s="2"/>
      <c r="C521" s="568"/>
      <c r="D521" s="569"/>
      <c r="E521" s="569"/>
      <c r="F521" s="570"/>
      <c r="G521" s="416">
        <v>0</v>
      </c>
      <c r="H521" s="571"/>
      <c r="I521" s="572"/>
      <c r="J521" s="102"/>
    </row>
    <row r="522" spans="1:44" x14ac:dyDescent="0.2">
      <c r="A522" s="1"/>
      <c r="B522" s="2"/>
      <c r="C522" s="573"/>
      <c r="D522" s="574"/>
      <c r="E522" s="574"/>
      <c r="F522" s="575"/>
      <c r="G522" s="417">
        <v>0</v>
      </c>
      <c r="H522" s="576"/>
      <c r="I522" s="577"/>
      <c r="J522" s="102"/>
    </row>
    <row r="523" spans="1:44" x14ac:dyDescent="0.2">
      <c r="A523" s="9"/>
      <c r="B523" s="114"/>
      <c r="C523" s="557"/>
      <c r="D523" s="558"/>
      <c r="E523" s="558"/>
      <c r="F523" s="559"/>
      <c r="G523" s="418">
        <v>0</v>
      </c>
      <c r="H523" s="454"/>
      <c r="I523" s="453"/>
      <c r="J523" s="102"/>
      <c r="K523" s="9"/>
    </row>
    <row r="524" spans="1:44" x14ac:dyDescent="0.2">
      <c r="A524" s="1"/>
      <c r="B524" s="2"/>
      <c r="C524" s="34"/>
      <c r="D524" s="560"/>
      <c r="E524" s="561"/>
      <c r="F524" s="561"/>
      <c r="G524" s="419">
        <f>SUM(G521:G523)</f>
        <v>0</v>
      </c>
      <c r="H524" s="455"/>
      <c r="I524" s="456"/>
      <c r="J524" s="221"/>
      <c r="U524" s="1"/>
      <c r="V524" s="1"/>
      <c r="W524" s="1"/>
      <c r="X524" s="1"/>
      <c r="Y524" s="72"/>
    </row>
    <row r="525" spans="1:44" s="57" customFormat="1" ht="6" customHeight="1" x14ac:dyDescent="0.2">
      <c r="A525" s="34"/>
      <c r="B525" s="115"/>
      <c r="C525" s="34"/>
      <c r="D525" s="108"/>
      <c r="E525" s="108"/>
      <c r="F525" s="116"/>
      <c r="G525" s="2"/>
      <c r="H525" s="133"/>
      <c r="I525" s="11"/>
      <c r="J525" s="201"/>
      <c r="K525" s="34"/>
      <c r="L525" s="1"/>
      <c r="M525"/>
      <c r="N525"/>
      <c r="O525"/>
      <c r="P525"/>
      <c r="Q525"/>
      <c r="R525"/>
      <c r="S525"/>
      <c r="T525"/>
      <c r="Z525" s="1"/>
      <c r="AA525" s="1"/>
      <c r="AB525" s="1"/>
      <c r="AC525" s="1"/>
      <c r="AD525" s="1"/>
      <c r="AE525" s="1"/>
      <c r="AF525" s="1"/>
      <c r="AG525" s="1"/>
      <c r="AH525" s="1"/>
      <c r="AI525" s="1"/>
      <c r="AJ525" s="1"/>
      <c r="AK525" s="1"/>
      <c r="AL525" s="1"/>
      <c r="AM525" s="1"/>
      <c r="AN525" s="1"/>
      <c r="AO525" s="1"/>
      <c r="AP525" s="1"/>
      <c r="AQ525" s="1"/>
      <c r="AR525" s="1"/>
    </row>
    <row r="526" spans="1:44" s="57" customFormat="1" x14ac:dyDescent="0.2">
      <c r="A526" s="34"/>
      <c r="B526" s="115"/>
      <c r="C526" s="168" t="s">
        <v>411</v>
      </c>
      <c r="D526" s="55"/>
      <c r="E526" s="168"/>
      <c r="F526" s="169"/>
      <c r="G526" s="170" t="s">
        <v>412</v>
      </c>
      <c r="H526" s="168"/>
      <c r="I526" s="168"/>
      <c r="J526" s="215"/>
      <c r="K526" s="34"/>
      <c r="L526" s="1"/>
      <c r="M526"/>
      <c r="N526"/>
      <c r="O526"/>
      <c r="P526"/>
      <c r="Q526"/>
      <c r="R526"/>
      <c r="S526"/>
      <c r="T526"/>
      <c r="Z526" s="1"/>
      <c r="AA526" s="1"/>
      <c r="AB526" s="1"/>
      <c r="AC526" s="1"/>
      <c r="AD526" s="1"/>
      <c r="AE526" s="1"/>
      <c r="AF526" s="1"/>
      <c r="AG526" s="1"/>
      <c r="AH526" s="1"/>
      <c r="AI526" s="1"/>
      <c r="AJ526" s="1"/>
      <c r="AK526" s="1"/>
      <c r="AL526" s="1"/>
      <c r="AM526" s="1"/>
      <c r="AN526" s="1"/>
      <c r="AO526" s="1"/>
      <c r="AP526" s="1"/>
      <c r="AQ526" s="1"/>
      <c r="AR526" s="1"/>
    </row>
    <row r="527" spans="1:44" x14ac:dyDescent="0.2">
      <c r="A527" s="34"/>
      <c r="B527" s="115"/>
      <c r="C527" s="174" t="s">
        <v>413</v>
      </c>
      <c r="D527" s="175"/>
      <c r="E527" s="174"/>
      <c r="F527" s="420">
        <v>0</v>
      </c>
      <c r="G527" s="180" t="s">
        <v>99</v>
      </c>
      <c r="H527" s="176"/>
      <c r="I527" s="422">
        <v>0</v>
      </c>
      <c r="J527" s="216"/>
      <c r="K527" s="34"/>
    </row>
    <row r="528" spans="1:44" x14ac:dyDescent="0.2">
      <c r="A528" s="1"/>
      <c r="B528" s="2"/>
      <c r="C528" s="177" t="s">
        <v>442</v>
      </c>
      <c r="D528" s="110"/>
      <c r="E528" s="177"/>
      <c r="F528" s="528">
        <v>0</v>
      </c>
      <c r="G528" s="181" t="s">
        <v>447</v>
      </c>
      <c r="H528" s="178"/>
      <c r="I528" s="530">
        <v>0</v>
      </c>
      <c r="J528" s="216"/>
    </row>
    <row r="529" spans="1:11" x14ac:dyDescent="0.2">
      <c r="A529" s="1"/>
      <c r="B529" s="2"/>
      <c r="C529" s="179" t="s">
        <v>443</v>
      </c>
      <c r="D529" s="110"/>
      <c r="E529" s="179"/>
      <c r="F529" s="528">
        <v>0</v>
      </c>
      <c r="G529" s="181" t="s">
        <v>492</v>
      </c>
      <c r="H529" s="178"/>
      <c r="I529" s="530">
        <v>0</v>
      </c>
      <c r="J529" s="216"/>
    </row>
    <row r="530" spans="1:11" x14ac:dyDescent="0.2">
      <c r="A530" s="1"/>
      <c r="B530" s="2"/>
      <c r="C530" s="179" t="s">
        <v>98</v>
      </c>
      <c r="D530" s="110"/>
      <c r="E530" s="179"/>
      <c r="F530" s="528">
        <v>0</v>
      </c>
      <c r="G530" s="562"/>
      <c r="H530" s="563"/>
      <c r="I530" s="530">
        <v>0</v>
      </c>
      <c r="J530" s="216"/>
    </row>
    <row r="531" spans="1:11" x14ac:dyDescent="0.2">
      <c r="A531" s="1"/>
      <c r="B531" s="2"/>
      <c r="C531" s="177" t="s">
        <v>444</v>
      </c>
      <c r="D531" s="110"/>
      <c r="E531" s="177"/>
      <c r="F531" s="528">
        <v>0</v>
      </c>
      <c r="G531" s="564"/>
      <c r="H531" s="565"/>
      <c r="I531" s="531">
        <v>0</v>
      </c>
      <c r="J531" s="216"/>
    </row>
    <row r="532" spans="1:11" x14ac:dyDescent="0.2">
      <c r="A532" s="1"/>
      <c r="B532" s="2"/>
      <c r="C532" s="177" t="s">
        <v>445</v>
      </c>
      <c r="D532" s="110"/>
      <c r="E532" s="177"/>
      <c r="F532" s="528">
        <v>0</v>
      </c>
      <c r="G532" s="435" t="s">
        <v>100</v>
      </c>
      <c r="H532" s="436"/>
      <c r="I532" s="437">
        <f>SUM(I527:I531)</f>
        <v>0</v>
      </c>
      <c r="J532" s="217"/>
    </row>
    <row r="533" spans="1:11" x14ac:dyDescent="0.2">
      <c r="A533" s="1"/>
      <c r="B533" s="1"/>
      <c r="C533" s="177" t="s">
        <v>446</v>
      </c>
      <c r="D533" s="110"/>
      <c r="E533" s="177"/>
      <c r="F533" s="528">
        <v>0</v>
      </c>
      <c r="G533" s="552"/>
      <c r="H533" s="553"/>
      <c r="I533" s="424"/>
      <c r="J533" s="216"/>
    </row>
    <row r="534" spans="1:11" x14ac:dyDescent="0.2">
      <c r="A534" s="1"/>
      <c r="B534" s="1"/>
      <c r="C534" s="550"/>
      <c r="D534" s="554"/>
      <c r="E534" s="551"/>
      <c r="F534" s="529">
        <v>0</v>
      </c>
      <c r="G534" s="555"/>
      <c r="H534" s="556"/>
      <c r="I534" s="423"/>
      <c r="J534" s="98"/>
    </row>
    <row r="535" spans="1:11" ht="13.5" thickBot="1" x14ac:dyDescent="0.25">
      <c r="A535" s="1"/>
      <c r="B535" s="1"/>
      <c r="C535" s="171" t="s">
        <v>72</v>
      </c>
      <c r="E535" s="172"/>
      <c r="F535" s="421">
        <f>SUM(F527:F534)</f>
        <v>0</v>
      </c>
      <c r="G535" s="219" t="s">
        <v>433</v>
      </c>
      <c r="H535" s="173"/>
      <c r="I535" s="421">
        <f>F535-I532</f>
        <v>0</v>
      </c>
      <c r="J535" s="218"/>
    </row>
    <row r="536" spans="1:11" ht="4.5" customHeight="1" x14ac:dyDescent="0.2">
      <c r="A536" s="1"/>
      <c r="B536" s="1"/>
      <c r="C536" s="1"/>
      <c r="D536" s="1"/>
      <c r="E536" s="1"/>
      <c r="F536" s="34"/>
      <c r="G536" s="1"/>
      <c r="H536" s="34"/>
      <c r="I536" s="74"/>
      <c r="J536" s="74"/>
    </row>
    <row r="537" spans="1:11" ht="14.25" customHeight="1" x14ac:dyDescent="0.2">
      <c r="A537" s="1"/>
      <c r="B537" s="109" t="s">
        <v>261</v>
      </c>
      <c r="C537" s="1"/>
      <c r="D537" s="1"/>
      <c r="E537" s="1"/>
      <c r="F537" s="1"/>
      <c r="G537" s="1"/>
      <c r="H537" s="1"/>
      <c r="I537" s="72"/>
      <c r="J537" s="72"/>
    </row>
    <row r="538" spans="1:11" x14ac:dyDescent="0.2">
      <c r="A538" s="1"/>
      <c r="B538" s="2" t="s">
        <v>74</v>
      </c>
      <c r="C538" s="1"/>
      <c r="D538" s="612"/>
      <c r="E538" s="613"/>
      <c r="F538" s="614"/>
      <c r="G538" s="72"/>
      <c r="H538" s="106"/>
      <c r="I538" s="1"/>
      <c r="J538" s="1"/>
    </row>
    <row r="539" spans="1:11" ht="15" customHeight="1" x14ac:dyDescent="0.2">
      <c r="A539" s="1"/>
      <c r="B539" s="2" t="s">
        <v>76</v>
      </c>
      <c r="C539" s="1"/>
      <c r="D539" s="573"/>
      <c r="E539" s="574"/>
      <c r="F539" s="606"/>
      <c r="G539" s="72"/>
      <c r="H539" s="118"/>
      <c r="I539" s="1"/>
      <c r="J539" s="1"/>
    </row>
    <row r="540" spans="1:11" ht="15" customHeight="1" x14ac:dyDescent="0.2">
      <c r="A540" s="1"/>
      <c r="B540" s="2" t="s">
        <v>510</v>
      </c>
      <c r="C540" s="1"/>
      <c r="D540" s="588"/>
      <c r="E540" s="588"/>
      <c r="F540" s="588"/>
      <c r="G540" s="117"/>
      <c r="H540" s="586"/>
      <c r="I540" s="587"/>
      <c r="J540" s="193"/>
      <c r="K540" s="102"/>
    </row>
    <row r="541" spans="1:11" ht="15.75" customHeight="1" x14ac:dyDescent="0.2">
      <c r="A541" s="1"/>
      <c r="B541" s="1"/>
      <c r="C541" s="1"/>
      <c r="D541" s="588"/>
      <c r="E541" s="588"/>
      <c r="F541" s="588"/>
      <c r="G541" s="117"/>
      <c r="H541" s="586"/>
      <c r="I541" s="587"/>
      <c r="J541" s="193"/>
      <c r="K541" s="5"/>
    </row>
    <row r="542" spans="1:11" ht="15.75" customHeight="1" x14ac:dyDescent="0.2">
      <c r="A542" s="1"/>
      <c r="B542" s="1"/>
      <c r="C542" s="1"/>
      <c r="D542" s="588"/>
      <c r="E542" s="588"/>
      <c r="F542" s="588"/>
      <c r="G542" s="117"/>
      <c r="H542" s="586"/>
      <c r="I542" s="587"/>
      <c r="J542" s="193"/>
      <c r="K542" s="5"/>
    </row>
    <row r="543" spans="1:11" x14ac:dyDescent="0.2">
      <c r="A543" s="1"/>
      <c r="B543" s="1"/>
      <c r="C543" s="1"/>
      <c r="D543" s="588"/>
      <c r="E543" s="588"/>
      <c r="F543" s="588"/>
      <c r="G543" s="117"/>
      <c r="H543" s="589"/>
      <c r="I543" s="590"/>
      <c r="J543" s="194"/>
      <c r="K543" s="5"/>
    </row>
    <row r="544" spans="1:11" x14ac:dyDescent="0.2">
      <c r="A544" s="1"/>
      <c r="B544" s="2" t="s">
        <v>534</v>
      </c>
      <c r="C544" s="1"/>
      <c r="D544" s="304"/>
      <c r="E544" s="103"/>
      <c r="F544" s="520"/>
      <c r="G544" s="2" t="s">
        <v>647</v>
      </c>
      <c r="H544" s="580"/>
      <c r="I544" s="581"/>
      <c r="J544" s="200"/>
    </row>
    <row r="545" spans="1:20" x14ac:dyDescent="0.2">
      <c r="A545" s="1"/>
      <c r="B545" s="2" t="str">
        <f>IF(ISBLANK(D545),"E-MAIL",IF(OR(ISERR(FIND("@",D545)),NOT(ISERR(FIND(" ",D545))),ISERR(FIND(".",D545))),"Invalid e-mail format  ","E-MAIL  "))</f>
        <v>E-MAIL</v>
      </c>
      <c r="C545" s="1"/>
      <c r="D545" s="596"/>
      <c r="E545" s="597"/>
      <c r="F545" s="598"/>
      <c r="G545" s="3"/>
      <c r="H545" s="1"/>
      <c r="I545" s="72"/>
      <c r="J545" s="72"/>
    </row>
    <row r="546" spans="1:20" x14ac:dyDescent="0.2">
      <c r="A546" s="1"/>
      <c r="B546" s="2"/>
      <c r="C546" s="1"/>
      <c r="D546" s="104"/>
      <c r="E546" s="105"/>
      <c r="F546" s="105"/>
      <c r="G546" s="106"/>
      <c r="H546" s="106" t="s">
        <v>650</v>
      </c>
      <c r="I546" s="72"/>
      <c r="J546" s="72"/>
    </row>
    <row r="547" spans="1:20" x14ac:dyDescent="0.2">
      <c r="A547" s="1"/>
      <c r="B547" s="2" t="s">
        <v>77</v>
      </c>
      <c r="C547" s="1"/>
      <c r="D547" s="594"/>
      <c r="E547" s="595"/>
      <c r="F547" s="119"/>
      <c r="G547" s="113" t="s">
        <v>649</v>
      </c>
      <c r="H547" s="580"/>
      <c r="I547" s="581"/>
      <c r="J547" s="108"/>
    </row>
    <row r="548" spans="1:20" x14ac:dyDescent="0.2">
      <c r="A548" s="1"/>
      <c r="B548" s="2" t="s">
        <v>81</v>
      </c>
      <c r="C548" s="1"/>
      <c r="D548" s="593"/>
      <c r="E548" s="593"/>
      <c r="F548" s="103"/>
      <c r="G548" s="113" t="s">
        <v>91</v>
      </c>
      <c r="H548" s="548"/>
      <c r="I548" s="549"/>
      <c r="J548" s="313"/>
    </row>
    <row r="549" spans="1:20" x14ac:dyDescent="0.2">
      <c r="A549" s="1"/>
      <c r="B549" s="2" t="s">
        <v>82</v>
      </c>
      <c r="C549" s="1"/>
      <c r="D549" s="271"/>
      <c r="E549" s="34"/>
      <c r="G549" s="107" t="s">
        <v>85</v>
      </c>
      <c r="H549" s="272"/>
      <c r="I549" s="132"/>
      <c r="J549" s="132"/>
      <c r="K549" s="108"/>
    </row>
    <row r="550" spans="1:20" x14ac:dyDescent="0.2">
      <c r="A550" s="1"/>
      <c r="B550" s="2" t="s">
        <v>83</v>
      </c>
      <c r="C550" s="1"/>
      <c r="D550" s="521"/>
      <c r="E550" s="1"/>
      <c r="F550" s="1"/>
      <c r="G550" s="107" t="s">
        <v>84</v>
      </c>
      <c r="H550" s="521"/>
      <c r="I550" s="71"/>
      <c r="J550" s="71"/>
    </row>
    <row r="551" spans="1:20" ht="8.25" customHeight="1" x14ac:dyDescent="0.2">
      <c r="A551" s="1"/>
      <c r="B551" s="1"/>
      <c r="C551" s="1"/>
      <c r="D551" s="1"/>
      <c r="E551" s="1"/>
      <c r="F551" s="1"/>
      <c r="G551" s="111"/>
      <c r="H551" s="582"/>
      <c r="I551" s="583"/>
      <c r="J551" s="108"/>
    </row>
    <row r="552" spans="1:20" x14ac:dyDescent="0.2">
      <c r="A552" s="1"/>
      <c r="B552" s="161" t="s">
        <v>159</v>
      </c>
      <c r="C552" s="1"/>
      <c r="D552" s="1"/>
      <c r="E552" s="1"/>
      <c r="F552" s="1"/>
      <c r="G552" s="1"/>
      <c r="H552" s="1"/>
      <c r="I552" s="72"/>
      <c r="J552" s="72"/>
    </row>
    <row r="553" spans="1:20" ht="17.25" customHeight="1" x14ac:dyDescent="0.2">
      <c r="A553" s="1"/>
      <c r="B553" s="2" t="s">
        <v>88</v>
      </c>
      <c r="C553" s="1"/>
      <c r="D553" s="273"/>
      <c r="E553" s="165"/>
      <c r="F553" s="120"/>
      <c r="H553" s="1"/>
      <c r="I553" s="1"/>
      <c r="J553" s="1"/>
    </row>
    <row r="554" spans="1:20" x14ac:dyDescent="0.2">
      <c r="A554" s="1"/>
      <c r="B554" s="2" t="s">
        <v>89</v>
      </c>
      <c r="C554" s="1"/>
      <c r="D554" s="523"/>
      <c r="E554" s="101" t="s">
        <v>90</v>
      </c>
      <c r="F554" s="1"/>
      <c r="G554" s="1"/>
      <c r="H554" s="34"/>
      <c r="I554" s="34"/>
      <c r="J554" s="34"/>
    </row>
    <row r="555" spans="1:20" ht="16.5" customHeight="1" x14ac:dyDescent="0.2">
      <c r="A555" s="1"/>
      <c r="B555" s="2" t="s">
        <v>92</v>
      </c>
      <c r="C555" s="1"/>
      <c r="D555" s="584"/>
      <c r="E555" s="585"/>
      <c r="F555" s="120"/>
      <c r="G555" s="113" t="s">
        <v>648</v>
      </c>
      <c r="H555" s="580"/>
      <c r="I555" s="581"/>
      <c r="J555" s="315"/>
    </row>
    <row r="556" spans="1:20" x14ac:dyDescent="0.2">
      <c r="A556" s="1"/>
      <c r="B556" s="2" t="s">
        <v>75</v>
      </c>
      <c r="C556" s="1"/>
      <c r="D556" s="548"/>
      <c r="E556" s="577"/>
      <c r="F556" s="120"/>
      <c r="G556" s="113" t="s">
        <v>91</v>
      </c>
      <c r="H556" s="548"/>
      <c r="I556" s="549"/>
      <c r="J556" s="11"/>
    </row>
    <row r="557" spans="1:20" x14ac:dyDescent="0.2">
      <c r="A557" s="1"/>
      <c r="B557" s="2" t="s">
        <v>646</v>
      </c>
      <c r="C557" s="1"/>
      <c r="D557" s="548"/>
      <c r="E557" s="577"/>
      <c r="F557" s="16"/>
      <c r="G557" s="107" t="s">
        <v>85</v>
      </c>
      <c r="H557" s="272"/>
      <c r="I557" s="132"/>
      <c r="J557" s="34"/>
    </row>
    <row r="558" spans="1:20" x14ac:dyDescent="0.2">
      <c r="A558" s="1"/>
      <c r="B558" s="2" t="s">
        <v>93</v>
      </c>
      <c r="C558" s="1"/>
      <c r="D558" s="591"/>
      <c r="E558" s="592"/>
      <c r="F558" s="103"/>
      <c r="G558" s="107" t="s">
        <v>84</v>
      </c>
      <c r="H558" s="521"/>
      <c r="I558" s="71"/>
      <c r="J558" s="1"/>
    </row>
    <row r="559" spans="1:20" x14ac:dyDescent="0.2">
      <c r="A559" s="1"/>
      <c r="B559" s="1"/>
      <c r="C559" s="1"/>
      <c r="D559" s="1"/>
      <c r="E559" s="1"/>
      <c r="F559" s="1"/>
      <c r="G559" s="1"/>
      <c r="H559" s="1"/>
      <c r="I559" s="72"/>
      <c r="J559" s="72"/>
      <c r="M559" s="57"/>
      <c r="N559" s="57"/>
      <c r="O559" s="57"/>
      <c r="P559" s="57"/>
      <c r="Q559" s="57"/>
      <c r="R559" s="57"/>
      <c r="S559" s="57"/>
      <c r="T559" s="57"/>
    </row>
    <row r="560" spans="1:20" x14ac:dyDescent="0.2">
      <c r="A560" s="1"/>
      <c r="B560" s="161" t="s">
        <v>94</v>
      </c>
      <c r="C560" s="578" t="s">
        <v>95</v>
      </c>
      <c r="D560" s="567"/>
      <c r="E560" s="567"/>
      <c r="F560" s="579"/>
      <c r="G560" s="208" t="s">
        <v>96</v>
      </c>
      <c r="H560" s="566" t="s">
        <v>97</v>
      </c>
      <c r="I560" s="567"/>
      <c r="J560" s="220"/>
      <c r="M560" s="57"/>
      <c r="N560" s="57"/>
      <c r="O560" s="57"/>
      <c r="P560" s="57"/>
      <c r="Q560" s="57"/>
      <c r="R560" s="57"/>
      <c r="S560" s="57"/>
      <c r="T560" s="57"/>
    </row>
    <row r="561" spans="1:44" x14ac:dyDescent="0.2">
      <c r="A561" s="1"/>
      <c r="B561" s="2"/>
      <c r="C561" s="568"/>
      <c r="D561" s="569"/>
      <c r="E561" s="569"/>
      <c r="F561" s="570"/>
      <c r="G561" s="416">
        <v>0</v>
      </c>
      <c r="H561" s="571"/>
      <c r="I561" s="572"/>
      <c r="J561" s="102"/>
    </row>
    <row r="562" spans="1:44" x14ac:dyDescent="0.2">
      <c r="A562" s="1"/>
      <c r="B562" s="2"/>
      <c r="C562" s="573"/>
      <c r="D562" s="574"/>
      <c r="E562" s="574"/>
      <c r="F562" s="575"/>
      <c r="G562" s="417">
        <v>0</v>
      </c>
      <c r="H562" s="576"/>
      <c r="I562" s="577"/>
      <c r="J562" s="102"/>
    </row>
    <row r="563" spans="1:44" x14ac:dyDescent="0.2">
      <c r="A563" s="9"/>
      <c r="B563" s="114"/>
      <c r="C563" s="557"/>
      <c r="D563" s="558"/>
      <c r="E563" s="558"/>
      <c r="F563" s="559"/>
      <c r="G563" s="418">
        <v>0</v>
      </c>
      <c r="H563" s="454"/>
      <c r="I563" s="453"/>
      <c r="J563" s="102"/>
      <c r="K563" s="9"/>
    </row>
    <row r="564" spans="1:44" x14ac:dyDescent="0.2">
      <c r="A564" s="1"/>
      <c r="B564" s="2"/>
      <c r="C564" s="34"/>
      <c r="D564" s="560"/>
      <c r="E564" s="561"/>
      <c r="F564" s="561"/>
      <c r="G564" s="419">
        <f>SUM(G561:G563)</f>
        <v>0</v>
      </c>
      <c r="H564" s="455"/>
      <c r="I564" s="456"/>
      <c r="J564" s="221"/>
      <c r="U564" s="1"/>
      <c r="V564" s="1"/>
      <c r="W564" s="1"/>
      <c r="X564" s="1"/>
      <c r="Y564" s="72"/>
    </row>
    <row r="565" spans="1:44" s="57" customFormat="1" ht="9" customHeight="1" x14ac:dyDescent="0.2">
      <c r="A565" s="34"/>
      <c r="B565" s="115"/>
      <c r="C565" s="34"/>
      <c r="D565" s="108"/>
      <c r="E565" s="108"/>
      <c r="F565" s="116"/>
      <c r="G565" s="2"/>
      <c r="H565" s="133"/>
      <c r="I565" s="11"/>
      <c r="J565" s="201"/>
      <c r="K565" s="34"/>
      <c r="L565" s="1"/>
      <c r="M565"/>
      <c r="N565"/>
      <c r="O565"/>
      <c r="P565"/>
      <c r="Q565"/>
      <c r="R565"/>
      <c r="S565"/>
      <c r="T565"/>
      <c r="Z565" s="1"/>
      <c r="AA565" s="1"/>
      <c r="AB565" s="1"/>
      <c r="AC565" s="1"/>
      <c r="AD565" s="1"/>
      <c r="AE565" s="1"/>
      <c r="AF565" s="1"/>
      <c r="AG565" s="1"/>
      <c r="AH565" s="1"/>
      <c r="AI565" s="1"/>
      <c r="AJ565" s="1"/>
      <c r="AK565" s="1"/>
      <c r="AL565" s="1"/>
      <c r="AM565" s="1"/>
      <c r="AN565" s="1"/>
      <c r="AO565" s="1"/>
      <c r="AP565" s="1"/>
      <c r="AQ565" s="1"/>
      <c r="AR565" s="1"/>
    </row>
    <row r="566" spans="1:44" s="57" customFormat="1" x14ac:dyDescent="0.2">
      <c r="A566" s="34"/>
      <c r="B566" s="115"/>
      <c r="C566" s="168" t="s">
        <v>411</v>
      </c>
      <c r="D566" s="55"/>
      <c r="E566" s="168"/>
      <c r="F566" s="169"/>
      <c r="G566" s="170" t="s">
        <v>412</v>
      </c>
      <c r="H566" s="168"/>
      <c r="I566" s="168"/>
      <c r="J566" s="215"/>
      <c r="K566" s="34"/>
      <c r="L566" s="1"/>
      <c r="M566"/>
      <c r="N566"/>
      <c r="O566"/>
      <c r="P566"/>
      <c r="Q566"/>
      <c r="R566"/>
      <c r="S566"/>
      <c r="T566"/>
      <c r="Z566" s="1"/>
      <c r="AA566" s="1"/>
      <c r="AB566" s="1"/>
      <c r="AC566" s="1"/>
      <c r="AD566" s="1"/>
      <c r="AE566" s="1"/>
      <c r="AF566" s="1"/>
      <c r="AG566" s="1"/>
      <c r="AH566" s="1"/>
      <c r="AI566" s="1"/>
      <c r="AJ566" s="1"/>
      <c r="AK566" s="1"/>
      <c r="AL566" s="1"/>
      <c r="AM566" s="1"/>
      <c r="AN566" s="1"/>
      <c r="AO566" s="1"/>
      <c r="AP566" s="1"/>
      <c r="AQ566" s="1"/>
      <c r="AR566" s="1"/>
    </row>
    <row r="567" spans="1:44" x14ac:dyDescent="0.2">
      <c r="A567" s="34"/>
      <c r="B567" s="115"/>
      <c r="C567" s="174" t="s">
        <v>413</v>
      </c>
      <c r="D567" s="175"/>
      <c r="E567" s="174"/>
      <c r="F567" s="420">
        <v>0</v>
      </c>
      <c r="G567" s="180" t="s">
        <v>99</v>
      </c>
      <c r="H567" s="176"/>
      <c r="I567" s="422">
        <v>0</v>
      </c>
      <c r="J567" s="216"/>
      <c r="K567" s="34"/>
    </row>
    <row r="568" spans="1:44" x14ac:dyDescent="0.2">
      <c r="A568" s="1"/>
      <c r="B568" s="2"/>
      <c r="C568" s="177" t="s">
        <v>442</v>
      </c>
      <c r="D568" s="110"/>
      <c r="E568" s="177"/>
      <c r="F568" s="528">
        <v>0</v>
      </c>
      <c r="G568" s="181" t="s">
        <v>447</v>
      </c>
      <c r="H568" s="178"/>
      <c r="I568" s="530">
        <v>0</v>
      </c>
      <c r="J568" s="216"/>
    </row>
    <row r="569" spans="1:44" x14ac:dyDescent="0.2">
      <c r="A569" s="1"/>
      <c r="B569" s="2"/>
      <c r="C569" s="179" t="s">
        <v>443</v>
      </c>
      <c r="D569" s="110"/>
      <c r="E569" s="179"/>
      <c r="F569" s="528">
        <v>0</v>
      </c>
      <c r="G569" s="181" t="s">
        <v>492</v>
      </c>
      <c r="H569" s="178"/>
      <c r="I569" s="530">
        <v>0</v>
      </c>
      <c r="J569" s="216"/>
    </row>
    <row r="570" spans="1:44" x14ac:dyDescent="0.2">
      <c r="A570" s="1"/>
      <c r="B570" s="2"/>
      <c r="C570" s="179" t="s">
        <v>98</v>
      </c>
      <c r="D570" s="110"/>
      <c r="E570" s="179"/>
      <c r="F570" s="528">
        <v>0</v>
      </c>
      <c r="G570" s="562"/>
      <c r="H570" s="563"/>
      <c r="I570" s="530">
        <v>0</v>
      </c>
      <c r="J570" s="216"/>
    </row>
    <row r="571" spans="1:44" x14ac:dyDescent="0.2">
      <c r="A571" s="1"/>
      <c r="B571" s="2"/>
      <c r="C571" s="177" t="s">
        <v>444</v>
      </c>
      <c r="D571" s="110"/>
      <c r="E571" s="177"/>
      <c r="F571" s="528">
        <v>0</v>
      </c>
      <c r="G571" s="564"/>
      <c r="H571" s="565"/>
      <c r="I571" s="531">
        <v>0</v>
      </c>
      <c r="J571" s="216"/>
    </row>
    <row r="572" spans="1:44" x14ac:dyDescent="0.2">
      <c r="A572" s="1"/>
      <c r="B572" s="2"/>
      <c r="C572" s="177" t="s">
        <v>445</v>
      </c>
      <c r="D572" s="110"/>
      <c r="E572" s="177"/>
      <c r="F572" s="528">
        <v>0</v>
      </c>
      <c r="G572" s="435" t="s">
        <v>100</v>
      </c>
      <c r="H572" s="436"/>
      <c r="I572" s="437">
        <f>SUM(I567:I571)</f>
        <v>0</v>
      </c>
      <c r="J572" s="217"/>
    </row>
    <row r="573" spans="1:44" x14ac:dyDescent="0.2">
      <c r="A573" s="1"/>
      <c r="B573" s="1"/>
      <c r="C573" s="177" t="s">
        <v>446</v>
      </c>
      <c r="D573" s="110"/>
      <c r="E573" s="177"/>
      <c r="F573" s="528">
        <v>0</v>
      </c>
      <c r="G573" s="552"/>
      <c r="H573" s="553"/>
      <c r="I573" s="424"/>
      <c r="J573" s="216"/>
    </row>
    <row r="574" spans="1:44" x14ac:dyDescent="0.2">
      <c r="A574" s="1"/>
      <c r="B574" s="1"/>
      <c r="C574" s="550"/>
      <c r="D574" s="554"/>
      <c r="E574" s="551"/>
      <c r="F574" s="529">
        <v>0</v>
      </c>
      <c r="G574" s="555"/>
      <c r="H574" s="556"/>
      <c r="I574" s="423"/>
      <c r="J574" s="98"/>
    </row>
    <row r="575" spans="1:44" ht="13.5" thickBot="1" x14ac:dyDescent="0.25">
      <c r="A575" s="1"/>
      <c r="B575" s="1"/>
      <c r="C575" s="171" t="s">
        <v>72</v>
      </c>
      <c r="E575" s="172"/>
      <c r="F575" s="421">
        <f>SUM(F567:F574)</f>
        <v>0</v>
      </c>
      <c r="G575" s="219" t="s">
        <v>433</v>
      </c>
      <c r="H575" s="173"/>
      <c r="I575" s="421">
        <f>F575-I572</f>
        <v>0</v>
      </c>
      <c r="J575" s="218"/>
    </row>
    <row r="576" spans="1:44" ht="19.5" customHeight="1" x14ac:dyDescent="0.2">
      <c r="A576" s="1"/>
      <c r="B576" s="1"/>
      <c r="C576" s="1"/>
      <c r="D576" s="1"/>
      <c r="E576" s="1"/>
      <c r="F576" s="34"/>
      <c r="G576" s="1"/>
      <c r="H576" s="34"/>
      <c r="I576" s="74"/>
      <c r="J576" s="74"/>
    </row>
    <row r="577" spans="1:10" x14ac:dyDescent="0.2">
      <c r="A577" s="1"/>
      <c r="B577" s="1"/>
      <c r="C577" s="425" t="s">
        <v>533</v>
      </c>
      <c r="D577" s="10"/>
      <c r="E577" s="10"/>
      <c r="F577" s="1"/>
      <c r="G577" s="1"/>
      <c r="H577" s="1"/>
      <c r="I577" s="1"/>
      <c r="J577" s="1"/>
    </row>
    <row r="578" spans="1:10" x14ac:dyDescent="0.2">
      <c r="A578" s="1"/>
      <c r="B578" s="1"/>
      <c r="C578" s="10" t="s">
        <v>486</v>
      </c>
      <c r="D578" s="10"/>
      <c r="E578" s="10"/>
      <c r="F578" s="1"/>
      <c r="G578" s="1"/>
      <c r="H578" s="1"/>
      <c r="I578" s="1"/>
      <c r="J578" s="1"/>
    </row>
    <row r="579" spans="1:10" x14ac:dyDescent="0.2">
      <c r="A579" s="1"/>
      <c r="B579" s="1"/>
      <c r="C579" s="1"/>
      <c r="D579" s="1"/>
      <c r="E579" s="1"/>
      <c r="F579" s="1"/>
      <c r="G579" s="1"/>
      <c r="H579" s="1"/>
      <c r="I579" s="1"/>
      <c r="J579" s="1"/>
    </row>
    <row r="580" spans="1:10" x14ac:dyDescent="0.2">
      <c r="A580" s="1"/>
      <c r="B580" s="1"/>
      <c r="C580" s="1"/>
      <c r="D580" s="1"/>
      <c r="E580" s="1"/>
      <c r="F580" s="1"/>
      <c r="G580" s="1"/>
      <c r="H580" s="1"/>
      <c r="I580" s="1"/>
      <c r="J580" s="1"/>
    </row>
    <row r="581" spans="1:10" x14ac:dyDescent="0.2">
      <c r="A581" s="1"/>
      <c r="B581" s="1"/>
      <c r="C581" s="1"/>
      <c r="D581" s="1"/>
      <c r="E581" s="1"/>
      <c r="F581" s="1"/>
      <c r="G581" s="1"/>
      <c r="H581" s="1"/>
      <c r="I581" s="1"/>
      <c r="J581" s="1"/>
    </row>
    <row r="582" spans="1:10" x14ac:dyDescent="0.2">
      <c r="A582" s="1"/>
      <c r="B582" s="1"/>
      <c r="C582" s="1"/>
      <c r="D582" s="1"/>
      <c r="E582" s="1"/>
      <c r="F582" s="1"/>
      <c r="G582" s="1"/>
      <c r="H582" s="1"/>
      <c r="I582" s="1"/>
      <c r="J582" s="1"/>
    </row>
    <row r="583" spans="1:10" x14ac:dyDescent="0.2">
      <c r="A583" s="1"/>
      <c r="B583" s="1"/>
      <c r="C583" s="1"/>
      <c r="D583" s="1"/>
      <c r="E583" s="1"/>
      <c r="F583" s="1"/>
      <c r="G583" s="1"/>
      <c r="H583" s="1"/>
      <c r="I583" s="1"/>
      <c r="J583" s="1"/>
    </row>
    <row r="584" spans="1:10" x14ac:dyDescent="0.2">
      <c r="A584" s="1"/>
      <c r="B584" s="1"/>
      <c r="C584" s="1"/>
      <c r="D584" s="1"/>
      <c r="E584" s="1"/>
      <c r="F584" s="1"/>
      <c r="G584" s="1"/>
      <c r="H584" s="1"/>
      <c r="I584" s="1"/>
      <c r="J584" s="1"/>
    </row>
    <row r="585" spans="1:10" x14ac:dyDescent="0.2">
      <c r="A585" s="1"/>
      <c r="B585" s="1"/>
      <c r="C585" s="1"/>
      <c r="D585" s="1"/>
      <c r="E585" s="1"/>
      <c r="F585" s="1"/>
      <c r="G585" s="1"/>
      <c r="H585" s="1"/>
      <c r="I585" s="1"/>
      <c r="J585" s="1"/>
    </row>
    <row r="586" spans="1:10" x14ac:dyDescent="0.2">
      <c r="A586" s="1"/>
      <c r="B586" s="1"/>
      <c r="C586" s="1"/>
      <c r="D586" s="1"/>
      <c r="E586" s="1"/>
      <c r="F586" s="1"/>
      <c r="G586" s="1"/>
      <c r="H586" s="1"/>
      <c r="I586" s="1"/>
      <c r="J586" s="1"/>
    </row>
    <row r="587" spans="1:10" x14ac:dyDescent="0.2">
      <c r="A587" s="1"/>
      <c r="B587" s="1"/>
      <c r="C587" s="1"/>
      <c r="D587" s="1"/>
      <c r="E587" s="1"/>
      <c r="F587" s="1"/>
      <c r="G587" s="1"/>
      <c r="H587" s="1"/>
      <c r="I587" s="1"/>
      <c r="J587" s="1"/>
    </row>
    <row r="588" spans="1:10" x14ac:dyDescent="0.2">
      <c r="A588" s="1"/>
      <c r="B588" s="1"/>
      <c r="C588" s="1"/>
      <c r="D588" s="1"/>
      <c r="E588" s="1"/>
      <c r="F588" s="1"/>
      <c r="G588" s="1"/>
      <c r="H588" s="1"/>
      <c r="I588" s="1"/>
      <c r="J588" s="1"/>
    </row>
    <row r="589" spans="1:10" x14ac:dyDescent="0.2">
      <c r="A589" s="1"/>
      <c r="B589" s="1"/>
      <c r="C589" s="1"/>
      <c r="D589" s="1"/>
      <c r="E589" s="1"/>
      <c r="F589" s="1"/>
      <c r="G589" s="1"/>
      <c r="H589" s="1"/>
      <c r="I589" s="1"/>
      <c r="J589" s="1"/>
    </row>
    <row r="590" spans="1:10" x14ac:dyDescent="0.2">
      <c r="A590" s="1"/>
      <c r="B590" s="1"/>
      <c r="C590" s="1"/>
      <c r="D590" s="1"/>
      <c r="E590" s="1"/>
      <c r="F590" s="1"/>
      <c r="G590" s="1"/>
      <c r="H590" s="1"/>
      <c r="I590" s="1"/>
      <c r="J590" s="1"/>
    </row>
    <row r="591" spans="1:10" x14ac:dyDescent="0.2">
      <c r="A591" s="1"/>
      <c r="B591" s="1"/>
      <c r="C591" s="1"/>
      <c r="D591" s="1"/>
      <c r="E591" s="1"/>
      <c r="F591" s="1"/>
      <c r="G591" s="1"/>
      <c r="H591" s="1"/>
      <c r="I591" s="1"/>
      <c r="J591" s="1"/>
    </row>
    <row r="592" spans="1:10" x14ac:dyDescent="0.2">
      <c r="A592" s="1"/>
      <c r="B592" s="1"/>
      <c r="C592" s="1"/>
      <c r="D592" s="1"/>
      <c r="E592" s="1"/>
      <c r="F592" s="1"/>
      <c r="G592" s="1"/>
      <c r="H592" s="1"/>
      <c r="I592" s="1"/>
      <c r="J592" s="1"/>
    </row>
    <row r="593" spans="1:10" x14ac:dyDescent="0.2">
      <c r="A593" s="1"/>
      <c r="B593" s="1"/>
      <c r="C593" s="1"/>
      <c r="D593" s="1"/>
      <c r="E593" s="1"/>
      <c r="F593" s="1"/>
      <c r="G593" s="1"/>
      <c r="H593" s="1"/>
      <c r="I593" s="1"/>
      <c r="J593" s="1"/>
    </row>
    <row r="594" spans="1:10" x14ac:dyDescent="0.2">
      <c r="A594" s="1"/>
      <c r="B594" s="1"/>
      <c r="C594" s="1"/>
      <c r="D594" s="1"/>
      <c r="E594" s="1"/>
      <c r="F594" s="1"/>
      <c r="G594" s="1"/>
      <c r="H594" s="1"/>
      <c r="I594" s="1"/>
      <c r="J594" s="1"/>
    </row>
    <row r="595" spans="1:10" x14ac:dyDescent="0.2">
      <c r="A595" s="1"/>
      <c r="B595" s="1"/>
      <c r="C595" s="1"/>
      <c r="D595" s="1"/>
      <c r="E595" s="1"/>
      <c r="F595" s="1"/>
      <c r="G595" s="1"/>
      <c r="H595" s="1"/>
      <c r="I595" s="1"/>
      <c r="J595" s="1"/>
    </row>
    <row r="596" spans="1:10" x14ac:dyDescent="0.2">
      <c r="A596" s="1"/>
      <c r="B596" s="1"/>
      <c r="C596" s="1"/>
      <c r="D596" s="1"/>
      <c r="E596" s="1"/>
      <c r="F596" s="1"/>
      <c r="G596" s="1"/>
      <c r="H596" s="1"/>
      <c r="I596" s="1"/>
      <c r="J596" s="1"/>
    </row>
    <row r="597" spans="1:10" x14ac:dyDescent="0.2">
      <c r="A597" s="1"/>
      <c r="B597" s="1"/>
      <c r="C597" s="1"/>
      <c r="D597" s="1"/>
      <c r="E597" s="1"/>
      <c r="F597" s="1"/>
      <c r="G597" s="1"/>
      <c r="H597" s="1"/>
      <c r="I597" s="1"/>
      <c r="J597" s="1"/>
    </row>
    <row r="598" spans="1:10" x14ac:dyDescent="0.2">
      <c r="A598" s="1"/>
      <c r="B598" s="1"/>
      <c r="C598" s="1"/>
      <c r="D598" s="1"/>
      <c r="E598" s="1"/>
      <c r="F598" s="1"/>
      <c r="G598" s="1"/>
      <c r="H598" s="1"/>
      <c r="I598" s="1"/>
      <c r="J598" s="1"/>
    </row>
    <row r="599" spans="1:10" x14ac:dyDescent="0.2">
      <c r="A599" s="1"/>
      <c r="B599" s="1"/>
      <c r="C599" s="1"/>
      <c r="D599" s="1"/>
      <c r="E599" s="1"/>
      <c r="F599" s="1"/>
      <c r="G599" s="1"/>
      <c r="H599" s="1"/>
      <c r="I599" s="1"/>
      <c r="J599" s="1"/>
    </row>
    <row r="600" spans="1:10" x14ac:dyDescent="0.2">
      <c r="A600" s="1"/>
      <c r="B600" s="1"/>
      <c r="C600" s="1"/>
      <c r="D600" s="1"/>
      <c r="E600" s="1"/>
      <c r="F600" s="1"/>
      <c r="G600" s="1"/>
      <c r="H600" s="1"/>
      <c r="I600" s="1"/>
      <c r="J600" s="1"/>
    </row>
    <row r="601" spans="1:10" x14ac:dyDescent="0.2">
      <c r="A601" s="1"/>
      <c r="B601" s="1"/>
      <c r="C601" s="1"/>
      <c r="D601" s="1"/>
      <c r="E601" s="1"/>
      <c r="F601" s="1"/>
      <c r="G601" s="1"/>
      <c r="H601" s="1"/>
      <c r="I601" s="1"/>
      <c r="J601" s="1"/>
    </row>
    <row r="602" spans="1:10" x14ac:dyDescent="0.2">
      <c r="A602" s="1"/>
      <c r="B602" s="1"/>
      <c r="C602" s="1"/>
      <c r="D602" s="1"/>
      <c r="E602" s="1"/>
      <c r="F602" s="1"/>
      <c r="G602" s="1"/>
      <c r="H602" s="1"/>
      <c r="I602" s="1"/>
      <c r="J602" s="1"/>
    </row>
    <row r="603" spans="1:10" x14ac:dyDescent="0.2">
      <c r="A603" s="1"/>
      <c r="B603" s="1"/>
      <c r="C603" s="1"/>
      <c r="D603" s="1"/>
      <c r="E603" s="1"/>
      <c r="F603" s="1"/>
      <c r="G603" s="1"/>
      <c r="H603" s="1"/>
      <c r="I603" s="1"/>
      <c r="J603" s="1"/>
    </row>
    <row r="604" spans="1:10" x14ac:dyDescent="0.2">
      <c r="A604" s="1"/>
      <c r="B604" s="1"/>
      <c r="C604" s="1"/>
      <c r="D604" s="1"/>
      <c r="E604" s="1"/>
      <c r="F604" s="1"/>
      <c r="G604" s="1"/>
      <c r="H604" s="1"/>
      <c r="I604" s="1"/>
      <c r="J604" s="1"/>
    </row>
    <row r="605" spans="1:10" x14ac:dyDescent="0.2">
      <c r="A605" s="1"/>
      <c r="B605" s="1"/>
      <c r="C605" s="1"/>
      <c r="D605" s="1"/>
      <c r="E605" s="1"/>
      <c r="F605" s="1"/>
      <c r="G605" s="1"/>
      <c r="H605" s="1"/>
      <c r="I605" s="1"/>
      <c r="J605" s="1"/>
    </row>
    <row r="606" spans="1:10" x14ac:dyDescent="0.2">
      <c r="A606" s="1"/>
      <c r="B606" s="1"/>
      <c r="C606" s="1"/>
      <c r="D606" s="1"/>
      <c r="E606" s="1"/>
      <c r="F606" s="1"/>
      <c r="G606" s="1"/>
      <c r="H606" s="1"/>
      <c r="I606" s="1"/>
      <c r="J606" s="1"/>
    </row>
    <row r="607" spans="1:10" x14ac:dyDescent="0.2">
      <c r="A607" s="1"/>
      <c r="B607" s="1"/>
      <c r="C607" s="1"/>
      <c r="D607" s="1"/>
      <c r="E607" s="1"/>
      <c r="F607" s="1"/>
      <c r="G607" s="1"/>
      <c r="H607" s="1"/>
      <c r="I607" s="1"/>
      <c r="J607" s="1"/>
    </row>
    <row r="608" spans="1:10" x14ac:dyDescent="0.2">
      <c r="A608" s="1"/>
      <c r="B608" s="1"/>
      <c r="C608" s="1"/>
      <c r="D608" s="1"/>
      <c r="E608" s="1"/>
      <c r="F608" s="1"/>
      <c r="G608" s="1"/>
      <c r="H608" s="1"/>
      <c r="I608" s="1"/>
      <c r="J608" s="1"/>
    </row>
    <row r="609" spans="1:10" x14ac:dyDescent="0.2">
      <c r="A609" s="1"/>
      <c r="B609" s="1"/>
      <c r="C609" s="1"/>
      <c r="D609" s="1"/>
      <c r="E609" s="1"/>
      <c r="F609" s="1"/>
      <c r="G609" s="1"/>
      <c r="H609" s="1"/>
      <c r="I609" s="1"/>
      <c r="J609" s="1"/>
    </row>
    <row r="610" spans="1:10" x14ac:dyDescent="0.2">
      <c r="A610" s="1"/>
      <c r="B610" s="1"/>
      <c r="C610" s="1"/>
      <c r="D610" s="1"/>
      <c r="E610" s="1"/>
      <c r="F610" s="1"/>
      <c r="G610" s="1"/>
      <c r="H610" s="1"/>
      <c r="I610" s="1"/>
      <c r="J610" s="1"/>
    </row>
    <row r="611" spans="1:10" x14ac:dyDescent="0.2">
      <c r="A611" s="1"/>
      <c r="B611" s="1"/>
      <c r="C611" s="1"/>
      <c r="D611" s="1"/>
      <c r="E611" s="1"/>
      <c r="F611" s="1"/>
      <c r="G611" s="1"/>
      <c r="H611" s="1"/>
      <c r="I611" s="1"/>
      <c r="J611" s="1"/>
    </row>
    <row r="612" spans="1:10" x14ac:dyDescent="0.2">
      <c r="A612" s="1"/>
      <c r="B612" s="1"/>
      <c r="C612" s="1"/>
      <c r="D612" s="1"/>
      <c r="E612" s="1"/>
      <c r="F612" s="1"/>
      <c r="G612" s="1"/>
      <c r="H612" s="1"/>
      <c r="I612" s="1"/>
      <c r="J612" s="1"/>
    </row>
    <row r="613" spans="1:10" x14ac:dyDescent="0.2">
      <c r="A613" s="1"/>
      <c r="B613" s="1"/>
      <c r="C613" s="1"/>
      <c r="D613" s="1"/>
      <c r="E613" s="1"/>
      <c r="F613" s="1"/>
      <c r="G613" s="1"/>
      <c r="H613" s="1"/>
      <c r="I613" s="1"/>
      <c r="J613" s="1"/>
    </row>
    <row r="614" spans="1:10" x14ac:dyDescent="0.2">
      <c r="A614" s="1"/>
      <c r="B614" s="1"/>
      <c r="C614" s="1"/>
      <c r="D614" s="1"/>
      <c r="E614" s="1"/>
      <c r="F614" s="1"/>
      <c r="G614" s="1"/>
      <c r="H614" s="1"/>
      <c r="I614" s="1"/>
      <c r="J614" s="1"/>
    </row>
    <row r="615" spans="1:10" x14ac:dyDescent="0.2">
      <c r="A615" s="1"/>
      <c r="B615" s="1"/>
      <c r="C615" s="1"/>
      <c r="D615" s="1"/>
      <c r="E615" s="1"/>
      <c r="F615" s="1"/>
      <c r="G615" s="1"/>
      <c r="H615" s="1"/>
      <c r="I615" s="1"/>
      <c r="J615" s="1"/>
    </row>
    <row r="616" spans="1:10" x14ac:dyDescent="0.2">
      <c r="A616" s="1"/>
      <c r="B616" s="1"/>
      <c r="C616" s="1"/>
      <c r="D616" s="1"/>
      <c r="E616" s="1"/>
      <c r="F616" s="1"/>
      <c r="G616" s="1"/>
      <c r="H616" s="1"/>
      <c r="I616" s="1"/>
      <c r="J616" s="1"/>
    </row>
    <row r="617" spans="1:10" x14ac:dyDescent="0.2">
      <c r="A617" s="1"/>
      <c r="B617" s="1"/>
      <c r="C617" s="1"/>
      <c r="D617" s="1"/>
      <c r="E617" s="1"/>
      <c r="F617" s="1"/>
      <c r="G617" s="1"/>
      <c r="H617" s="1"/>
      <c r="I617" s="1"/>
      <c r="J617" s="1"/>
    </row>
    <row r="618" spans="1:10" x14ac:dyDescent="0.2">
      <c r="A618" s="1"/>
      <c r="B618" s="1"/>
      <c r="C618" s="1"/>
      <c r="D618" s="1"/>
      <c r="E618" s="1"/>
      <c r="F618" s="1"/>
      <c r="G618" s="1"/>
      <c r="H618" s="1"/>
      <c r="I618" s="1"/>
      <c r="J618" s="1"/>
    </row>
    <row r="619" spans="1:10" x14ac:dyDescent="0.2">
      <c r="A619" s="1"/>
      <c r="B619" s="1"/>
      <c r="C619" s="1"/>
      <c r="D619" s="1"/>
      <c r="E619" s="1"/>
      <c r="F619" s="1"/>
      <c r="G619" s="1"/>
      <c r="H619" s="1"/>
      <c r="I619" s="1"/>
      <c r="J619" s="1"/>
    </row>
    <row r="620" spans="1:10" x14ac:dyDescent="0.2">
      <c r="A620" s="1"/>
      <c r="B620" s="1"/>
      <c r="C620" s="1"/>
      <c r="D620" s="1"/>
      <c r="E620" s="1"/>
      <c r="F620" s="1"/>
      <c r="G620" s="1"/>
      <c r="H620" s="1"/>
      <c r="I620" s="1"/>
      <c r="J620" s="1"/>
    </row>
    <row r="621" spans="1:10" x14ac:dyDescent="0.2">
      <c r="A621" s="1"/>
      <c r="B621" s="1"/>
      <c r="C621" s="1"/>
      <c r="D621" s="1"/>
      <c r="E621" s="1"/>
      <c r="F621" s="1"/>
      <c r="G621" s="1"/>
      <c r="H621" s="1"/>
      <c r="I621" s="1"/>
      <c r="J621" s="1"/>
    </row>
    <row r="622" spans="1:10" x14ac:dyDescent="0.2">
      <c r="A622" s="1"/>
      <c r="B622" s="1"/>
      <c r="C622" s="1"/>
      <c r="D622" s="1"/>
      <c r="E622" s="1"/>
      <c r="F622" s="1"/>
      <c r="G622" s="1"/>
      <c r="H622" s="1"/>
      <c r="I622" s="1"/>
      <c r="J622" s="1"/>
    </row>
    <row r="623" spans="1:10" x14ac:dyDescent="0.2">
      <c r="A623" s="1"/>
      <c r="B623" s="1"/>
      <c r="C623" s="1"/>
      <c r="D623" s="1"/>
      <c r="E623" s="1"/>
      <c r="F623" s="1"/>
      <c r="G623" s="1"/>
      <c r="H623" s="1"/>
      <c r="I623" s="1"/>
      <c r="J623" s="1"/>
    </row>
    <row r="624" spans="1:10" x14ac:dyDescent="0.2">
      <c r="A624" s="1"/>
      <c r="B624" s="1"/>
      <c r="C624" s="1"/>
      <c r="D624" s="1"/>
      <c r="E624" s="1"/>
      <c r="F624" s="1"/>
      <c r="G624" s="1"/>
      <c r="H624" s="1"/>
      <c r="I624" s="1"/>
      <c r="J624" s="1"/>
    </row>
    <row r="625" spans="1:10" x14ac:dyDescent="0.2">
      <c r="A625" s="1"/>
      <c r="B625" s="1"/>
      <c r="C625" s="1"/>
      <c r="D625" s="1"/>
      <c r="E625" s="1"/>
      <c r="F625" s="1"/>
      <c r="G625" s="1"/>
      <c r="H625" s="1"/>
      <c r="I625" s="1"/>
      <c r="J625" s="1"/>
    </row>
    <row r="626" spans="1:10" x14ac:dyDescent="0.2">
      <c r="A626" s="1"/>
      <c r="B626" s="1"/>
      <c r="C626" s="1"/>
      <c r="D626" s="1"/>
      <c r="E626" s="1"/>
      <c r="F626" s="1"/>
      <c r="G626" s="1"/>
      <c r="H626" s="1"/>
      <c r="I626" s="1"/>
      <c r="J626" s="1"/>
    </row>
    <row r="627" spans="1:10" x14ac:dyDescent="0.2">
      <c r="A627" s="1"/>
      <c r="B627" s="1"/>
      <c r="C627" s="1"/>
      <c r="D627" s="1"/>
      <c r="E627" s="1"/>
      <c r="F627" s="1"/>
      <c r="G627" s="1"/>
      <c r="H627" s="1"/>
      <c r="I627" s="1"/>
      <c r="J627" s="1"/>
    </row>
    <row r="628" spans="1:10" x14ac:dyDescent="0.2">
      <c r="A628" s="1"/>
      <c r="B628" s="1"/>
      <c r="C628" s="1"/>
      <c r="D628" s="1"/>
      <c r="E628" s="1"/>
      <c r="F628" s="1"/>
      <c r="G628" s="1"/>
      <c r="H628" s="1"/>
      <c r="I628" s="1"/>
      <c r="J628" s="1"/>
    </row>
    <row r="629" spans="1:10" x14ac:dyDescent="0.2">
      <c r="A629" s="1"/>
      <c r="B629" s="1"/>
      <c r="C629" s="1"/>
      <c r="D629" s="1"/>
      <c r="E629" s="1"/>
      <c r="F629" s="1"/>
      <c r="G629" s="1"/>
      <c r="H629" s="1"/>
      <c r="I629" s="1"/>
      <c r="J629" s="1"/>
    </row>
    <row r="630" spans="1:10" x14ac:dyDescent="0.2">
      <c r="A630" s="1"/>
      <c r="B630" s="1"/>
      <c r="C630" s="1"/>
      <c r="D630" s="1"/>
      <c r="E630" s="1"/>
      <c r="F630" s="1"/>
      <c r="G630" s="1"/>
      <c r="H630" s="1"/>
      <c r="I630" s="1"/>
      <c r="J630" s="1"/>
    </row>
    <row r="631" spans="1:10" x14ac:dyDescent="0.2">
      <c r="A631" s="1"/>
      <c r="B631" s="1"/>
      <c r="C631" s="1"/>
      <c r="D631" s="1"/>
      <c r="E631" s="1"/>
      <c r="F631" s="1"/>
      <c r="G631" s="1"/>
      <c r="H631" s="1"/>
      <c r="I631" s="1"/>
      <c r="J631" s="1"/>
    </row>
    <row r="632" spans="1:10" x14ac:dyDescent="0.2">
      <c r="A632" s="1"/>
      <c r="B632" s="1"/>
      <c r="C632" s="1"/>
      <c r="D632" s="1"/>
      <c r="E632" s="1"/>
      <c r="F632" s="1"/>
      <c r="G632" s="1"/>
      <c r="H632" s="1"/>
      <c r="I632" s="1"/>
      <c r="J632" s="1"/>
    </row>
    <row r="633" spans="1:10" x14ac:dyDescent="0.2">
      <c r="A633" s="1"/>
      <c r="B633" s="1"/>
      <c r="C633" s="1"/>
      <c r="D633" s="1"/>
      <c r="E633" s="1"/>
      <c r="F633" s="1"/>
      <c r="G633" s="1"/>
      <c r="H633" s="1"/>
      <c r="I633" s="1"/>
      <c r="J633" s="1"/>
    </row>
    <row r="634" spans="1:10" x14ac:dyDescent="0.2">
      <c r="A634" s="1"/>
      <c r="B634" s="1"/>
      <c r="C634" s="1"/>
      <c r="D634" s="1"/>
      <c r="E634" s="1"/>
      <c r="F634" s="1"/>
      <c r="G634" s="1"/>
      <c r="H634" s="1"/>
      <c r="I634" s="1"/>
      <c r="J634" s="1"/>
    </row>
    <row r="635" spans="1:10" x14ac:dyDescent="0.2">
      <c r="A635" s="1"/>
      <c r="B635" s="1"/>
      <c r="C635" s="1"/>
      <c r="D635" s="1"/>
      <c r="E635" s="1"/>
      <c r="F635" s="1"/>
      <c r="G635" s="1"/>
      <c r="H635" s="1"/>
      <c r="I635" s="1"/>
      <c r="J635" s="1"/>
    </row>
    <row r="636" spans="1:10" x14ac:dyDescent="0.2">
      <c r="A636" s="1"/>
      <c r="B636" s="1"/>
      <c r="C636" s="1"/>
      <c r="D636" s="1"/>
      <c r="E636" s="1"/>
      <c r="F636" s="1"/>
      <c r="G636" s="1"/>
      <c r="H636" s="1"/>
      <c r="I636" s="1"/>
      <c r="J636" s="1"/>
    </row>
    <row r="637" spans="1:10" x14ac:dyDescent="0.2">
      <c r="A637" s="1"/>
      <c r="B637" s="1"/>
      <c r="C637" s="1"/>
      <c r="D637" s="1"/>
      <c r="E637" s="1"/>
      <c r="F637" s="1"/>
      <c r="G637" s="1"/>
      <c r="H637" s="1"/>
      <c r="I637" s="1"/>
      <c r="J637" s="1"/>
    </row>
    <row r="638" spans="1:10" x14ac:dyDescent="0.2">
      <c r="A638" s="1"/>
      <c r="B638" s="1"/>
      <c r="C638" s="1"/>
      <c r="D638" s="1"/>
      <c r="E638" s="1"/>
      <c r="F638" s="1"/>
      <c r="G638" s="1"/>
      <c r="H638" s="1"/>
      <c r="I638" s="1"/>
      <c r="J638" s="1"/>
    </row>
    <row r="639" spans="1:10" x14ac:dyDescent="0.2">
      <c r="A639" s="1"/>
      <c r="B639" s="1"/>
      <c r="C639" s="1"/>
      <c r="D639" s="1"/>
      <c r="E639" s="1"/>
      <c r="F639" s="1"/>
      <c r="G639" s="1"/>
      <c r="H639" s="1"/>
      <c r="I639" s="1"/>
      <c r="J639" s="1"/>
    </row>
    <row r="640" spans="1:10" x14ac:dyDescent="0.2">
      <c r="A640" s="1"/>
      <c r="B640" s="1"/>
      <c r="C640" s="1"/>
      <c r="D640" s="1"/>
      <c r="E640" s="1"/>
      <c r="F640" s="1"/>
      <c r="G640" s="1"/>
      <c r="H640" s="1"/>
      <c r="I640" s="1"/>
      <c r="J640" s="1"/>
    </row>
    <row r="641" spans="1:10" x14ac:dyDescent="0.2">
      <c r="A641" s="1"/>
      <c r="B641" s="1"/>
      <c r="C641" s="1"/>
      <c r="D641" s="1"/>
      <c r="E641" s="1"/>
      <c r="F641" s="1"/>
      <c r="G641" s="1"/>
      <c r="H641" s="1"/>
      <c r="I641" s="1"/>
      <c r="J641" s="1"/>
    </row>
    <row r="642" spans="1:10" x14ac:dyDescent="0.2">
      <c r="A642" s="1"/>
      <c r="B642" s="1"/>
      <c r="C642" s="1"/>
      <c r="D642" s="1"/>
      <c r="E642" s="1"/>
      <c r="F642" s="1"/>
      <c r="G642" s="1"/>
      <c r="H642" s="1"/>
      <c r="I642" s="1"/>
      <c r="J642" s="1"/>
    </row>
    <row r="643" spans="1:10" x14ac:dyDescent="0.2">
      <c r="A643" s="1"/>
      <c r="B643" s="1"/>
      <c r="C643" s="1"/>
      <c r="D643" s="1"/>
      <c r="E643" s="1"/>
      <c r="F643" s="1"/>
      <c r="G643" s="1"/>
      <c r="H643" s="1"/>
      <c r="I643" s="1"/>
      <c r="J643" s="1"/>
    </row>
    <row r="644" spans="1:10" x14ac:dyDescent="0.2">
      <c r="A644" s="1"/>
      <c r="B644" s="1"/>
      <c r="C644" s="1"/>
      <c r="D644" s="1"/>
      <c r="E644" s="1"/>
      <c r="F644" s="1"/>
      <c r="G644" s="1"/>
      <c r="H644" s="1"/>
      <c r="I644" s="1"/>
      <c r="J644" s="1"/>
    </row>
    <row r="645" spans="1:10" x14ac:dyDescent="0.2">
      <c r="A645" s="1"/>
      <c r="B645" s="1"/>
      <c r="C645" s="1"/>
      <c r="D645" s="1"/>
      <c r="E645" s="1"/>
      <c r="F645" s="1"/>
      <c r="G645" s="1"/>
      <c r="H645" s="1"/>
      <c r="I645" s="1"/>
      <c r="J645" s="1"/>
    </row>
    <row r="646" spans="1:10" x14ac:dyDescent="0.2">
      <c r="A646" s="1"/>
      <c r="B646" s="1"/>
      <c r="C646" s="1"/>
      <c r="D646" s="1"/>
      <c r="E646" s="1"/>
      <c r="F646" s="1"/>
      <c r="G646" s="1"/>
      <c r="H646" s="1"/>
      <c r="I646" s="1"/>
      <c r="J646" s="1"/>
    </row>
    <row r="647" spans="1:10" x14ac:dyDescent="0.2">
      <c r="A647" s="1"/>
      <c r="B647" s="1"/>
      <c r="C647" s="1"/>
      <c r="D647" s="1"/>
      <c r="E647" s="1"/>
      <c r="F647" s="1"/>
      <c r="G647" s="1"/>
      <c r="H647" s="1"/>
      <c r="I647" s="1"/>
      <c r="J647" s="1"/>
    </row>
    <row r="648" spans="1:10" x14ac:dyDescent="0.2">
      <c r="A648" s="1"/>
      <c r="B648" s="1"/>
      <c r="C648" s="1"/>
      <c r="D648" s="1"/>
      <c r="E648" s="1"/>
      <c r="F648" s="1"/>
      <c r="G648" s="1"/>
      <c r="H648" s="1"/>
      <c r="I648" s="1"/>
      <c r="J648" s="1"/>
    </row>
    <row r="649" spans="1:10" x14ac:dyDescent="0.2">
      <c r="A649" s="1"/>
      <c r="B649" s="1"/>
      <c r="C649" s="1"/>
      <c r="D649" s="1"/>
      <c r="E649" s="1"/>
      <c r="F649" s="1"/>
      <c r="G649" s="1"/>
      <c r="H649" s="1"/>
      <c r="I649" s="1"/>
      <c r="J649" s="1"/>
    </row>
    <row r="650" spans="1:10" x14ac:dyDescent="0.2">
      <c r="A650" s="1"/>
      <c r="B650" s="1"/>
      <c r="C650" s="1"/>
      <c r="D650" s="1"/>
      <c r="E650" s="1"/>
      <c r="F650" s="1"/>
      <c r="G650" s="1"/>
      <c r="H650" s="1"/>
      <c r="I650" s="1"/>
      <c r="J650" s="1"/>
    </row>
    <row r="651" spans="1:10" x14ac:dyDescent="0.2">
      <c r="A651" s="1"/>
      <c r="B651" s="1"/>
      <c r="C651" s="1"/>
      <c r="D651" s="1"/>
      <c r="E651" s="1"/>
      <c r="F651" s="1"/>
      <c r="G651" s="1"/>
      <c r="H651" s="1"/>
      <c r="I651" s="1"/>
      <c r="J651" s="1"/>
    </row>
    <row r="652" spans="1:10" x14ac:dyDescent="0.2">
      <c r="A652" s="1"/>
      <c r="B652" s="1"/>
      <c r="C652" s="1"/>
      <c r="D652" s="1"/>
      <c r="E652" s="1"/>
      <c r="F652" s="1"/>
      <c r="G652" s="1"/>
      <c r="H652" s="1"/>
      <c r="I652" s="1"/>
      <c r="J652" s="1"/>
    </row>
    <row r="653" spans="1:10" x14ac:dyDescent="0.2">
      <c r="A653" s="1"/>
      <c r="B653" s="1"/>
      <c r="C653" s="1"/>
      <c r="D653" s="1"/>
      <c r="E653" s="1"/>
      <c r="F653" s="1"/>
      <c r="G653" s="1"/>
      <c r="H653" s="1"/>
      <c r="I653" s="1"/>
      <c r="J653" s="1"/>
    </row>
    <row r="654" spans="1:10" x14ac:dyDescent="0.2">
      <c r="A654" s="1"/>
      <c r="B654" s="1"/>
      <c r="C654" s="1"/>
      <c r="D654" s="1"/>
      <c r="E654" s="1"/>
      <c r="F654" s="1"/>
      <c r="G654" s="1"/>
      <c r="H654" s="1"/>
      <c r="I654" s="1"/>
      <c r="J654" s="1"/>
    </row>
    <row r="655" spans="1:10" x14ac:dyDescent="0.2">
      <c r="A655" s="1"/>
      <c r="B655" s="1"/>
      <c r="C655" s="1"/>
      <c r="D655" s="1"/>
      <c r="E655" s="1"/>
      <c r="F655" s="1"/>
      <c r="G655" s="1"/>
      <c r="H655" s="1"/>
      <c r="I655" s="1"/>
      <c r="J655" s="1"/>
    </row>
    <row r="656" spans="1:10" x14ac:dyDescent="0.2">
      <c r="A656" s="1"/>
      <c r="B656" s="1"/>
      <c r="C656" s="1"/>
      <c r="D656" s="1"/>
      <c r="E656" s="1"/>
      <c r="F656" s="1"/>
      <c r="G656" s="1"/>
      <c r="H656" s="1"/>
      <c r="I656" s="1"/>
      <c r="J656" s="1"/>
    </row>
    <row r="657" spans="1:10" x14ac:dyDescent="0.2">
      <c r="A657" s="1"/>
      <c r="B657" s="1"/>
      <c r="C657" s="1"/>
      <c r="D657" s="1"/>
      <c r="E657" s="1"/>
      <c r="F657" s="1"/>
      <c r="G657" s="1"/>
      <c r="H657" s="1"/>
      <c r="I657" s="1"/>
      <c r="J657" s="1"/>
    </row>
    <row r="658" spans="1:10" x14ac:dyDescent="0.2">
      <c r="A658" s="1"/>
      <c r="B658" s="1"/>
      <c r="C658" s="1"/>
      <c r="D658" s="1"/>
      <c r="E658" s="1"/>
      <c r="F658" s="1"/>
      <c r="G658" s="1"/>
      <c r="H658" s="1"/>
      <c r="I658" s="1"/>
      <c r="J658" s="1"/>
    </row>
    <row r="659" spans="1:10" x14ac:dyDescent="0.2">
      <c r="A659" s="1"/>
      <c r="B659" s="1"/>
      <c r="C659" s="1"/>
      <c r="D659" s="1"/>
      <c r="E659" s="1"/>
      <c r="F659" s="1"/>
      <c r="G659" s="1"/>
      <c r="H659" s="1"/>
      <c r="I659" s="1"/>
      <c r="J659" s="1"/>
    </row>
    <row r="660" spans="1:10" x14ac:dyDescent="0.2">
      <c r="A660" s="1"/>
      <c r="B660" s="1"/>
      <c r="C660" s="1"/>
      <c r="D660" s="1"/>
      <c r="E660" s="1"/>
      <c r="F660" s="1"/>
      <c r="G660" s="1"/>
      <c r="H660" s="1"/>
      <c r="I660" s="1"/>
      <c r="J660" s="1"/>
    </row>
    <row r="661" spans="1:10" x14ac:dyDescent="0.2">
      <c r="A661" s="1"/>
      <c r="B661" s="1"/>
      <c r="C661" s="1"/>
      <c r="D661" s="1"/>
      <c r="E661" s="1"/>
      <c r="F661" s="1"/>
      <c r="G661" s="1"/>
      <c r="H661" s="1"/>
      <c r="I661" s="1"/>
      <c r="J661" s="1"/>
    </row>
    <row r="662" spans="1:10" x14ac:dyDescent="0.2">
      <c r="A662" s="1"/>
      <c r="B662" s="1"/>
      <c r="C662" s="1"/>
      <c r="D662" s="1"/>
      <c r="E662" s="1"/>
      <c r="F662" s="1"/>
      <c r="G662" s="1"/>
      <c r="H662" s="1"/>
      <c r="I662" s="1"/>
      <c r="J662" s="1"/>
    </row>
    <row r="663" spans="1:10" x14ac:dyDescent="0.2">
      <c r="A663" s="1"/>
      <c r="B663" s="1"/>
      <c r="C663" s="1"/>
      <c r="D663" s="1"/>
      <c r="E663" s="1"/>
      <c r="F663" s="1"/>
      <c r="G663" s="1"/>
      <c r="H663" s="1"/>
      <c r="I663" s="1"/>
      <c r="J663" s="1"/>
    </row>
    <row r="664" spans="1:10" x14ac:dyDescent="0.2">
      <c r="A664" s="1"/>
      <c r="B664" s="1"/>
      <c r="C664" s="1"/>
      <c r="D664" s="1"/>
      <c r="E664" s="1"/>
      <c r="F664" s="1"/>
      <c r="G664" s="1"/>
      <c r="H664" s="1"/>
      <c r="I664" s="1"/>
      <c r="J664" s="1"/>
    </row>
    <row r="665" spans="1:10" x14ac:dyDescent="0.2">
      <c r="A665" s="1"/>
      <c r="B665" s="1"/>
      <c r="C665" s="1"/>
      <c r="D665" s="1"/>
      <c r="E665" s="1"/>
      <c r="F665" s="1"/>
      <c r="G665" s="1"/>
      <c r="H665" s="1"/>
      <c r="I665" s="1"/>
      <c r="J665" s="1"/>
    </row>
    <row r="666" spans="1:10" x14ac:dyDescent="0.2">
      <c r="A666" s="1"/>
      <c r="B666" s="1"/>
      <c r="C666" s="1"/>
      <c r="D666" s="1"/>
      <c r="E666" s="1"/>
      <c r="F666" s="1"/>
      <c r="G666" s="1"/>
      <c r="H666" s="1"/>
      <c r="I666" s="1"/>
      <c r="J666" s="1"/>
    </row>
    <row r="667" spans="1:10" x14ac:dyDescent="0.2">
      <c r="A667" s="1"/>
      <c r="B667" s="1"/>
      <c r="C667" s="1"/>
      <c r="D667" s="1"/>
      <c r="E667" s="1"/>
      <c r="F667" s="1"/>
      <c r="G667" s="1"/>
      <c r="H667" s="1"/>
      <c r="I667" s="1"/>
      <c r="J667" s="1"/>
    </row>
    <row r="668" spans="1:10" x14ac:dyDescent="0.2">
      <c r="A668" s="1"/>
      <c r="B668" s="1"/>
      <c r="C668" s="1"/>
      <c r="D668" s="1"/>
      <c r="E668" s="1"/>
      <c r="F668" s="1"/>
      <c r="G668" s="1"/>
      <c r="H668" s="1"/>
      <c r="I668" s="1"/>
      <c r="J668" s="1"/>
    </row>
    <row r="669" spans="1:10" x14ac:dyDescent="0.2">
      <c r="A669" s="1"/>
      <c r="B669" s="1"/>
      <c r="C669" s="1"/>
      <c r="D669" s="1"/>
      <c r="E669" s="1"/>
      <c r="F669" s="1"/>
      <c r="G669" s="1"/>
      <c r="H669" s="1"/>
      <c r="I669" s="1"/>
      <c r="J669" s="1"/>
    </row>
    <row r="670" spans="1:10" x14ac:dyDescent="0.2">
      <c r="A670" s="1"/>
      <c r="B670" s="1"/>
      <c r="C670" s="1"/>
      <c r="D670" s="1"/>
      <c r="E670" s="1"/>
      <c r="F670" s="1"/>
      <c r="G670" s="1"/>
      <c r="H670" s="1"/>
      <c r="I670" s="1"/>
      <c r="J670" s="1"/>
    </row>
    <row r="671" spans="1:10" x14ac:dyDescent="0.2">
      <c r="A671" s="1"/>
      <c r="B671" s="1"/>
      <c r="C671" s="1"/>
      <c r="D671" s="1"/>
      <c r="E671" s="1"/>
      <c r="F671" s="1"/>
      <c r="G671" s="1"/>
      <c r="H671" s="1"/>
      <c r="I671" s="1"/>
      <c r="J671" s="1"/>
    </row>
    <row r="672" spans="1:10" x14ac:dyDescent="0.2">
      <c r="A672" s="1"/>
      <c r="B672" s="1"/>
      <c r="C672" s="1"/>
      <c r="D672" s="1"/>
      <c r="E672" s="1"/>
      <c r="F672" s="1"/>
      <c r="G672" s="1"/>
      <c r="H672" s="1"/>
      <c r="I672" s="1"/>
      <c r="J672" s="1"/>
    </row>
    <row r="673" spans="1:10" x14ac:dyDescent="0.2">
      <c r="A673" s="1"/>
      <c r="B673" s="1"/>
      <c r="C673" s="1"/>
      <c r="D673" s="1"/>
      <c r="E673" s="1"/>
      <c r="F673" s="1"/>
      <c r="G673" s="1"/>
      <c r="H673" s="1"/>
      <c r="I673" s="1"/>
      <c r="J673" s="1"/>
    </row>
    <row r="674" spans="1:10" x14ac:dyDescent="0.2">
      <c r="A674" s="1"/>
      <c r="B674" s="1"/>
      <c r="C674" s="1"/>
      <c r="D674" s="1"/>
      <c r="E674" s="1"/>
      <c r="F674" s="1"/>
      <c r="G674" s="1"/>
      <c r="H674" s="1"/>
      <c r="I674" s="1"/>
      <c r="J674" s="1"/>
    </row>
    <row r="675" spans="1:10" x14ac:dyDescent="0.2">
      <c r="A675" s="1"/>
      <c r="B675" s="1"/>
      <c r="C675" s="1"/>
      <c r="D675" s="1"/>
      <c r="E675" s="1"/>
      <c r="F675" s="1"/>
      <c r="G675" s="1"/>
      <c r="H675" s="1"/>
      <c r="I675" s="1"/>
      <c r="J675" s="1"/>
    </row>
    <row r="676" spans="1:10" x14ac:dyDescent="0.2">
      <c r="A676" s="1"/>
      <c r="B676" s="1"/>
      <c r="C676" s="1"/>
      <c r="D676" s="1"/>
      <c r="E676" s="1"/>
      <c r="F676" s="1"/>
      <c r="G676" s="1"/>
      <c r="H676" s="1"/>
      <c r="I676" s="1"/>
      <c r="J676" s="1"/>
    </row>
    <row r="677" spans="1:10" x14ac:dyDescent="0.2">
      <c r="A677" s="1"/>
      <c r="B677" s="1"/>
      <c r="C677" s="1"/>
      <c r="D677" s="1"/>
      <c r="E677" s="1"/>
      <c r="F677" s="1"/>
      <c r="G677" s="1"/>
      <c r="H677" s="1"/>
      <c r="I677" s="1"/>
      <c r="J677" s="1"/>
    </row>
    <row r="678" spans="1:10" x14ac:dyDescent="0.2">
      <c r="A678" s="1"/>
      <c r="B678" s="1"/>
      <c r="C678" s="1"/>
      <c r="D678" s="1"/>
      <c r="E678" s="1"/>
      <c r="F678" s="1"/>
      <c r="G678" s="1"/>
      <c r="H678" s="1"/>
      <c r="I678" s="1"/>
      <c r="J678" s="1"/>
    </row>
    <row r="679" spans="1:10" x14ac:dyDescent="0.2">
      <c r="A679" s="1"/>
      <c r="B679" s="1"/>
      <c r="C679" s="1"/>
      <c r="D679" s="1"/>
      <c r="E679" s="1"/>
      <c r="F679" s="1"/>
      <c r="G679" s="1"/>
      <c r="H679" s="1"/>
      <c r="I679" s="1"/>
      <c r="J679" s="1"/>
    </row>
    <row r="680" spans="1:10" x14ac:dyDescent="0.2">
      <c r="A680" s="1"/>
      <c r="B680" s="1"/>
      <c r="C680" s="1"/>
      <c r="D680" s="1"/>
      <c r="E680" s="1"/>
      <c r="F680" s="1"/>
      <c r="G680" s="1"/>
      <c r="H680" s="1"/>
      <c r="I680" s="1"/>
      <c r="J680" s="1"/>
    </row>
    <row r="681" spans="1:10" x14ac:dyDescent="0.2">
      <c r="A681" s="1"/>
      <c r="B681" s="1"/>
      <c r="C681" s="1"/>
      <c r="D681" s="1"/>
      <c r="E681" s="1"/>
      <c r="F681" s="1"/>
      <c r="G681" s="1"/>
      <c r="H681" s="1"/>
      <c r="I681" s="1"/>
      <c r="J681" s="1"/>
    </row>
    <row r="682" spans="1:10" x14ac:dyDescent="0.2">
      <c r="A682" s="1"/>
      <c r="B682" s="1"/>
      <c r="C682" s="1"/>
      <c r="D682" s="1"/>
      <c r="E682" s="1"/>
      <c r="F682" s="1"/>
      <c r="G682" s="1"/>
      <c r="H682" s="1"/>
      <c r="I682" s="1"/>
      <c r="J682" s="1"/>
    </row>
    <row r="683" spans="1:10" x14ac:dyDescent="0.2">
      <c r="A683" s="1"/>
      <c r="B683" s="1"/>
      <c r="C683" s="1"/>
      <c r="D683" s="1"/>
      <c r="E683" s="1"/>
      <c r="F683" s="1"/>
      <c r="G683" s="1"/>
      <c r="H683" s="1"/>
      <c r="I683" s="1"/>
      <c r="J683" s="1"/>
    </row>
    <row r="684" spans="1:10" x14ac:dyDescent="0.2">
      <c r="A684" s="1"/>
      <c r="B684" s="1"/>
      <c r="C684" s="1"/>
      <c r="D684" s="1"/>
      <c r="E684" s="1"/>
      <c r="F684" s="1"/>
      <c r="G684" s="1"/>
      <c r="H684" s="1"/>
      <c r="I684" s="1"/>
      <c r="J684" s="1"/>
    </row>
    <row r="685" spans="1:10" x14ac:dyDescent="0.2">
      <c r="A685" s="1"/>
      <c r="B685" s="1"/>
      <c r="C685" s="1"/>
      <c r="D685" s="1"/>
      <c r="E685" s="1"/>
      <c r="F685" s="1"/>
      <c r="G685" s="1"/>
      <c r="H685" s="1"/>
      <c r="I685" s="1"/>
      <c r="J685" s="1"/>
    </row>
    <row r="686" spans="1:10" x14ac:dyDescent="0.2">
      <c r="A686" s="1"/>
      <c r="B686" s="1"/>
      <c r="C686" s="1"/>
      <c r="D686" s="1"/>
      <c r="E686" s="1"/>
      <c r="F686" s="1"/>
      <c r="G686" s="1"/>
      <c r="H686" s="1"/>
      <c r="I686" s="1"/>
      <c r="J686" s="1"/>
    </row>
    <row r="687" spans="1:10" x14ac:dyDescent="0.2">
      <c r="A687" s="1"/>
      <c r="B687" s="1"/>
      <c r="C687" s="1"/>
      <c r="D687" s="1"/>
      <c r="E687" s="1"/>
      <c r="F687" s="1"/>
      <c r="G687" s="1"/>
      <c r="H687" s="1"/>
      <c r="I687" s="1"/>
      <c r="J687" s="1"/>
    </row>
    <row r="688" spans="1:10" x14ac:dyDescent="0.2">
      <c r="A688" s="1"/>
      <c r="B688" s="1"/>
      <c r="C688" s="1"/>
      <c r="D688" s="1"/>
      <c r="E688" s="1"/>
      <c r="F688" s="1"/>
      <c r="G688" s="1"/>
      <c r="H688" s="1"/>
      <c r="I688" s="1"/>
      <c r="J688" s="1"/>
    </row>
    <row r="689" spans="1:10" x14ac:dyDescent="0.2">
      <c r="A689" s="1"/>
      <c r="B689" s="1"/>
      <c r="C689" s="1"/>
      <c r="D689" s="1"/>
      <c r="E689" s="1"/>
      <c r="F689" s="1"/>
      <c r="G689" s="1"/>
      <c r="H689" s="1"/>
      <c r="I689" s="1"/>
      <c r="J689" s="1"/>
    </row>
    <row r="690" spans="1:10" x14ac:dyDescent="0.2">
      <c r="A690" s="1"/>
      <c r="B690" s="1"/>
      <c r="C690" s="1"/>
      <c r="D690" s="1"/>
      <c r="E690" s="1"/>
      <c r="F690" s="1"/>
      <c r="G690" s="1"/>
      <c r="H690" s="1"/>
      <c r="I690" s="1"/>
      <c r="J690" s="1"/>
    </row>
    <row r="691" spans="1:10" x14ac:dyDescent="0.2">
      <c r="A691" s="1"/>
      <c r="B691" s="1"/>
      <c r="C691" s="1"/>
      <c r="D691" s="1"/>
      <c r="E691" s="1"/>
      <c r="F691" s="1"/>
      <c r="G691" s="1"/>
      <c r="H691" s="1"/>
      <c r="I691" s="1"/>
      <c r="J691" s="1"/>
    </row>
    <row r="692" spans="1:10" x14ac:dyDescent="0.2">
      <c r="A692" s="1"/>
      <c r="B692" s="1"/>
      <c r="C692" s="1"/>
      <c r="D692" s="1"/>
      <c r="E692" s="1"/>
      <c r="F692" s="1"/>
      <c r="G692" s="1"/>
      <c r="H692" s="1"/>
      <c r="I692" s="1"/>
      <c r="J692" s="1"/>
    </row>
    <row r="693" spans="1:10" x14ac:dyDescent="0.2">
      <c r="A693" s="1"/>
      <c r="B693" s="1"/>
      <c r="C693" s="1"/>
      <c r="D693" s="1"/>
      <c r="E693" s="1"/>
      <c r="F693" s="1"/>
      <c r="G693" s="1"/>
      <c r="H693" s="1"/>
      <c r="I693" s="1"/>
      <c r="J693" s="1"/>
    </row>
    <row r="694" spans="1:10" x14ac:dyDescent="0.2">
      <c r="A694" s="1"/>
      <c r="B694" s="1"/>
      <c r="C694" s="1"/>
      <c r="D694" s="1"/>
      <c r="E694" s="1"/>
      <c r="F694" s="1"/>
      <c r="G694" s="1"/>
      <c r="H694" s="1"/>
      <c r="I694" s="1"/>
      <c r="J694" s="1"/>
    </row>
    <row r="695" spans="1:10" x14ac:dyDescent="0.2">
      <c r="A695" s="1"/>
      <c r="B695" s="1"/>
      <c r="C695" s="1"/>
      <c r="D695" s="1"/>
      <c r="E695" s="1"/>
      <c r="F695" s="1"/>
      <c r="G695" s="1"/>
      <c r="H695" s="1"/>
      <c r="I695" s="1"/>
      <c r="J695" s="1"/>
    </row>
    <row r="696" spans="1:10" x14ac:dyDescent="0.2">
      <c r="A696" s="1"/>
      <c r="B696" s="1"/>
      <c r="C696" s="1"/>
      <c r="D696" s="1"/>
      <c r="E696" s="1"/>
      <c r="F696" s="1"/>
      <c r="G696" s="1"/>
      <c r="H696" s="1"/>
      <c r="I696" s="1"/>
      <c r="J696" s="1"/>
    </row>
    <row r="697" spans="1:10" x14ac:dyDescent="0.2">
      <c r="A697" s="1"/>
      <c r="B697" s="1"/>
      <c r="C697" s="1"/>
      <c r="D697" s="1"/>
      <c r="E697" s="1"/>
      <c r="F697" s="1"/>
      <c r="G697" s="1"/>
      <c r="H697" s="1"/>
      <c r="I697" s="1"/>
      <c r="J697" s="1"/>
    </row>
    <row r="698" spans="1:10" x14ac:dyDescent="0.2">
      <c r="A698" s="1"/>
      <c r="B698" s="1"/>
      <c r="C698" s="1"/>
      <c r="D698" s="1"/>
      <c r="E698" s="1"/>
      <c r="F698" s="1"/>
      <c r="G698" s="1"/>
      <c r="H698" s="1"/>
      <c r="I698" s="1"/>
      <c r="J698" s="1"/>
    </row>
    <row r="699" spans="1:10" x14ac:dyDescent="0.2">
      <c r="A699" s="1"/>
      <c r="B699" s="1"/>
      <c r="C699" s="1"/>
      <c r="D699" s="1"/>
      <c r="E699" s="1"/>
      <c r="F699" s="1"/>
      <c r="G699" s="1"/>
      <c r="H699" s="1"/>
      <c r="I699" s="1"/>
      <c r="J699" s="1"/>
    </row>
    <row r="700" spans="1:10" x14ac:dyDescent="0.2">
      <c r="A700" s="1"/>
      <c r="B700" s="1"/>
      <c r="C700" s="1"/>
      <c r="D700" s="1"/>
      <c r="E700" s="1"/>
      <c r="F700" s="1"/>
      <c r="G700" s="1"/>
      <c r="H700" s="1"/>
      <c r="I700" s="1"/>
      <c r="J700" s="1"/>
    </row>
    <row r="701" spans="1:10" x14ac:dyDescent="0.2">
      <c r="A701" s="1"/>
      <c r="B701" s="1"/>
      <c r="C701" s="1"/>
      <c r="D701" s="1"/>
      <c r="E701" s="1"/>
      <c r="F701" s="1"/>
      <c r="G701" s="1"/>
      <c r="H701" s="1"/>
      <c r="I701" s="1"/>
      <c r="J701" s="1"/>
    </row>
    <row r="702" spans="1:10" x14ac:dyDescent="0.2">
      <c r="A702" s="1"/>
      <c r="B702" s="1"/>
      <c r="C702" s="1"/>
      <c r="D702" s="1"/>
      <c r="E702" s="1"/>
      <c r="F702" s="1"/>
      <c r="G702" s="1"/>
      <c r="H702" s="1"/>
      <c r="I702" s="1"/>
      <c r="J702" s="1"/>
    </row>
    <row r="703" spans="1:10" x14ac:dyDescent="0.2">
      <c r="A703" s="1"/>
      <c r="B703" s="1"/>
      <c r="C703" s="1"/>
      <c r="D703" s="1"/>
      <c r="E703" s="1"/>
      <c r="F703" s="1"/>
      <c r="G703" s="1"/>
      <c r="H703" s="1"/>
      <c r="I703" s="1"/>
      <c r="J703" s="1"/>
    </row>
    <row r="704" spans="1:10" x14ac:dyDescent="0.2">
      <c r="A704" s="1"/>
      <c r="B704" s="1"/>
      <c r="C704" s="1"/>
      <c r="D704" s="1"/>
      <c r="E704" s="1"/>
      <c r="F704" s="1"/>
      <c r="G704" s="1"/>
      <c r="H704" s="1"/>
      <c r="I704" s="1"/>
      <c r="J704" s="1"/>
    </row>
    <row r="705" spans="1:10" x14ac:dyDescent="0.2">
      <c r="A705" s="1"/>
      <c r="B705" s="1"/>
      <c r="C705" s="1"/>
      <c r="D705" s="1"/>
      <c r="E705" s="1"/>
      <c r="F705" s="1"/>
      <c r="G705" s="1"/>
      <c r="H705" s="1"/>
      <c r="I705" s="1"/>
      <c r="J705" s="1"/>
    </row>
    <row r="706" spans="1:10" x14ac:dyDescent="0.2">
      <c r="A706" s="1"/>
      <c r="B706" s="1"/>
      <c r="C706" s="1"/>
      <c r="D706" s="1"/>
      <c r="E706" s="1"/>
      <c r="F706" s="1"/>
      <c r="G706" s="1"/>
      <c r="H706" s="1"/>
      <c r="I706" s="1"/>
      <c r="J706" s="1"/>
    </row>
    <row r="707" spans="1:10" x14ac:dyDescent="0.2">
      <c r="A707" s="1"/>
      <c r="B707" s="1"/>
      <c r="C707" s="1"/>
      <c r="D707" s="1"/>
      <c r="E707" s="1"/>
      <c r="F707" s="1"/>
      <c r="G707" s="1"/>
      <c r="H707" s="1"/>
      <c r="I707" s="1"/>
      <c r="J707" s="1"/>
    </row>
    <row r="708" spans="1:10" x14ac:dyDescent="0.2">
      <c r="A708" s="1"/>
      <c r="B708" s="1"/>
      <c r="C708" s="1"/>
      <c r="D708" s="1"/>
      <c r="E708" s="1"/>
      <c r="F708" s="1"/>
      <c r="G708" s="1"/>
      <c r="H708" s="1"/>
      <c r="I708" s="1"/>
      <c r="J708" s="1"/>
    </row>
    <row r="709" spans="1:10" x14ac:dyDescent="0.2">
      <c r="A709" s="1"/>
      <c r="B709" s="1"/>
      <c r="C709" s="1"/>
      <c r="D709" s="1"/>
      <c r="E709" s="1"/>
      <c r="F709" s="1"/>
      <c r="G709" s="1"/>
      <c r="H709" s="1"/>
      <c r="I709" s="1"/>
      <c r="J709" s="1"/>
    </row>
    <row r="710" spans="1:10" x14ac:dyDescent="0.2">
      <c r="A710" s="1"/>
      <c r="B710" s="1"/>
      <c r="C710" s="1"/>
      <c r="D710" s="1"/>
      <c r="E710" s="1"/>
      <c r="F710" s="1"/>
      <c r="G710" s="1"/>
      <c r="H710" s="1"/>
      <c r="I710" s="1"/>
      <c r="J710" s="1"/>
    </row>
    <row r="711" spans="1:10" x14ac:dyDescent="0.2">
      <c r="A711" s="1"/>
      <c r="B711" s="1"/>
      <c r="C711" s="1"/>
      <c r="D711" s="1"/>
      <c r="E711" s="1"/>
      <c r="F711" s="1"/>
      <c r="G711" s="1"/>
      <c r="H711" s="1"/>
      <c r="I711" s="1"/>
      <c r="J711" s="1"/>
    </row>
    <row r="712" spans="1:10" x14ac:dyDescent="0.2">
      <c r="A712" s="1"/>
      <c r="B712" s="1"/>
      <c r="C712" s="1"/>
      <c r="D712" s="1"/>
      <c r="E712" s="1"/>
      <c r="F712" s="1"/>
      <c r="G712" s="1"/>
      <c r="H712" s="1"/>
      <c r="I712" s="1"/>
      <c r="J712" s="1"/>
    </row>
    <row r="713" spans="1:10" x14ac:dyDescent="0.2">
      <c r="A713" s="1"/>
      <c r="B713" s="1"/>
      <c r="C713" s="1"/>
      <c r="D713" s="1"/>
      <c r="E713" s="1"/>
      <c r="F713" s="1"/>
      <c r="G713" s="1"/>
      <c r="H713" s="1"/>
      <c r="I713" s="1"/>
      <c r="J713" s="1"/>
    </row>
    <row r="714" spans="1:10" x14ac:dyDescent="0.2">
      <c r="A714" s="1"/>
      <c r="B714" s="1"/>
      <c r="C714" s="1"/>
      <c r="D714" s="1"/>
      <c r="E714" s="1"/>
      <c r="F714" s="1"/>
      <c r="G714" s="1"/>
      <c r="H714" s="1"/>
      <c r="I714" s="1"/>
      <c r="J714" s="1"/>
    </row>
    <row r="715" spans="1:10" x14ac:dyDescent="0.2">
      <c r="A715" s="1"/>
      <c r="B715" s="1"/>
      <c r="C715" s="1"/>
      <c r="D715" s="1"/>
      <c r="E715" s="1"/>
      <c r="F715" s="1"/>
      <c r="G715" s="1"/>
      <c r="H715" s="1"/>
      <c r="I715" s="1"/>
      <c r="J715" s="1"/>
    </row>
    <row r="716" spans="1:10" x14ac:dyDescent="0.2">
      <c r="A716" s="1"/>
      <c r="B716" s="1"/>
      <c r="C716" s="1"/>
      <c r="D716" s="1"/>
      <c r="E716" s="1"/>
      <c r="F716" s="1"/>
      <c r="G716" s="1"/>
      <c r="H716" s="1"/>
      <c r="I716" s="1"/>
      <c r="J716" s="1"/>
    </row>
    <row r="717" spans="1:10" x14ac:dyDescent="0.2">
      <c r="A717" s="1"/>
      <c r="B717" s="1"/>
      <c r="C717" s="1"/>
      <c r="D717" s="1"/>
      <c r="E717" s="1"/>
      <c r="F717" s="1"/>
      <c r="G717" s="1"/>
      <c r="H717" s="1"/>
      <c r="I717" s="1"/>
      <c r="J717" s="1"/>
    </row>
    <row r="718" spans="1:10" x14ac:dyDescent="0.2">
      <c r="A718" s="1"/>
      <c r="B718" s="1"/>
      <c r="C718" s="1"/>
      <c r="D718" s="1"/>
      <c r="E718" s="1"/>
      <c r="F718" s="1"/>
      <c r="G718" s="1"/>
      <c r="H718" s="1"/>
      <c r="I718" s="1"/>
      <c r="J718" s="1"/>
    </row>
    <row r="719" spans="1:10" x14ac:dyDescent="0.2">
      <c r="A719" s="1"/>
      <c r="B719" s="1"/>
      <c r="C719" s="1"/>
      <c r="D719" s="1"/>
      <c r="E719" s="1"/>
      <c r="F719" s="1"/>
      <c r="G719" s="1"/>
      <c r="H719" s="1"/>
      <c r="I719" s="1"/>
      <c r="J719" s="1"/>
    </row>
    <row r="720" spans="1:10" x14ac:dyDescent="0.2">
      <c r="A720" s="1"/>
      <c r="B720" s="1"/>
      <c r="C720" s="1"/>
      <c r="D720" s="1"/>
      <c r="E720" s="1"/>
      <c r="F720" s="1"/>
      <c r="G720" s="1"/>
      <c r="H720" s="1"/>
      <c r="I720" s="1"/>
      <c r="J720" s="1"/>
    </row>
    <row r="721" spans="1:10" x14ac:dyDescent="0.2">
      <c r="A721" s="1"/>
      <c r="B721" s="1"/>
      <c r="C721" s="1"/>
      <c r="D721" s="1"/>
      <c r="E721" s="1"/>
      <c r="F721" s="1"/>
      <c r="G721" s="1"/>
      <c r="H721" s="1"/>
      <c r="I721" s="1"/>
      <c r="J721" s="1"/>
    </row>
    <row r="722" spans="1:10" x14ac:dyDescent="0.2">
      <c r="A722" s="1"/>
      <c r="B722" s="1"/>
      <c r="C722" s="1"/>
      <c r="D722" s="1"/>
      <c r="E722" s="1"/>
      <c r="F722" s="1"/>
      <c r="G722" s="1"/>
      <c r="H722" s="1"/>
      <c r="I722" s="1"/>
      <c r="J722" s="1"/>
    </row>
    <row r="723" spans="1:10" x14ac:dyDescent="0.2">
      <c r="A723" s="1"/>
      <c r="B723" s="1"/>
      <c r="C723" s="1"/>
      <c r="D723" s="1"/>
      <c r="E723" s="1"/>
      <c r="F723" s="1"/>
      <c r="G723" s="1"/>
      <c r="H723" s="1"/>
      <c r="I723" s="1"/>
      <c r="J723" s="1"/>
    </row>
    <row r="724" spans="1:10" x14ac:dyDescent="0.2">
      <c r="A724" s="1"/>
      <c r="B724" s="1"/>
      <c r="C724" s="1"/>
      <c r="D724" s="1"/>
      <c r="E724" s="1"/>
      <c r="F724" s="1"/>
      <c r="G724" s="1"/>
      <c r="H724" s="1"/>
      <c r="I724" s="1"/>
      <c r="J724" s="1"/>
    </row>
    <row r="725" spans="1:10" x14ac:dyDescent="0.2">
      <c r="A725" s="1"/>
      <c r="B725" s="1"/>
      <c r="C725" s="1"/>
      <c r="D725" s="1"/>
      <c r="E725" s="1"/>
      <c r="F725" s="1"/>
      <c r="G725" s="1"/>
      <c r="H725" s="1"/>
      <c r="I725" s="1"/>
      <c r="J725" s="1"/>
    </row>
    <row r="726" spans="1:10" x14ac:dyDescent="0.2">
      <c r="A726" s="1"/>
      <c r="B726" s="1"/>
      <c r="C726" s="1"/>
      <c r="D726" s="1"/>
      <c r="E726" s="1"/>
      <c r="F726" s="1"/>
      <c r="G726" s="1"/>
      <c r="H726" s="1"/>
      <c r="I726" s="1"/>
      <c r="J726" s="1"/>
    </row>
    <row r="727" spans="1:10" x14ac:dyDescent="0.2">
      <c r="A727" s="1"/>
      <c r="B727" s="1"/>
      <c r="C727" s="1"/>
      <c r="D727" s="1"/>
      <c r="E727" s="1"/>
      <c r="F727" s="1"/>
      <c r="G727" s="1"/>
      <c r="H727" s="1"/>
      <c r="I727" s="1"/>
      <c r="J727" s="1"/>
    </row>
    <row r="728" spans="1:10" x14ac:dyDescent="0.2">
      <c r="A728" s="1"/>
      <c r="B728" s="1"/>
      <c r="C728" s="1"/>
      <c r="D728" s="1"/>
      <c r="E728" s="1"/>
      <c r="F728" s="1"/>
      <c r="G728" s="1"/>
      <c r="H728" s="1"/>
      <c r="I728" s="1"/>
      <c r="J728" s="1"/>
    </row>
    <row r="729" spans="1:10" x14ac:dyDescent="0.2">
      <c r="A729" s="1"/>
      <c r="B729" s="1"/>
      <c r="C729" s="1"/>
      <c r="D729" s="1"/>
      <c r="E729" s="1"/>
      <c r="F729" s="1"/>
      <c r="G729" s="1"/>
      <c r="H729" s="1"/>
      <c r="I729" s="1"/>
      <c r="J729" s="1"/>
    </row>
    <row r="730" spans="1:10" x14ac:dyDescent="0.2">
      <c r="A730" s="1"/>
      <c r="B730" s="1"/>
      <c r="C730" s="1"/>
      <c r="D730" s="1"/>
      <c r="E730" s="1"/>
      <c r="F730" s="1"/>
      <c r="G730" s="1"/>
      <c r="H730" s="1"/>
      <c r="I730" s="1"/>
      <c r="J730" s="1"/>
    </row>
    <row r="731" spans="1:10" x14ac:dyDescent="0.2">
      <c r="A731" s="1"/>
      <c r="B731" s="1"/>
      <c r="C731" s="1"/>
      <c r="D731" s="1"/>
      <c r="E731" s="1"/>
      <c r="F731" s="1"/>
      <c r="G731" s="1"/>
      <c r="H731" s="1"/>
      <c r="I731" s="1"/>
      <c r="J731" s="1"/>
    </row>
    <row r="732" spans="1:10" x14ac:dyDescent="0.2">
      <c r="A732" s="1"/>
      <c r="B732" s="1"/>
      <c r="C732" s="1"/>
      <c r="D732" s="1"/>
      <c r="E732" s="1"/>
      <c r="F732" s="1"/>
      <c r="G732" s="1"/>
      <c r="H732" s="1"/>
      <c r="I732" s="1"/>
      <c r="J732" s="1"/>
    </row>
    <row r="733" spans="1:10" x14ac:dyDescent="0.2">
      <c r="A733" s="1"/>
      <c r="B733" s="1"/>
      <c r="C733" s="1"/>
      <c r="D733" s="1"/>
      <c r="E733" s="1"/>
      <c r="F733" s="1"/>
      <c r="G733" s="1"/>
      <c r="H733" s="1"/>
      <c r="I733" s="1"/>
      <c r="J733" s="1"/>
    </row>
    <row r="734" spans="1:10" x14ac:dyDescent="0.2">
      <c r="A734" s="1"/>
      <c r="B734" s="1"/>
      <c r="C734" s="1"/>
      <c r="D734" s="1"/>
      <c r="E734" s="1"/>
      <c r="F734" s="1"/>
      <c r="G734" s="1"/>
      <c r="H734" s="1"/>
      <c r="I734" s="1"/>
      <c r="J734" s="1"/>
    </row>
    <row r="735" spans="1:10" x14ac:dyDescent="0.2">
      <c r="A735" s="1"/>
      <c r="B735" s="1"/>
      <c r="C735" s="1"/>
      <c r="D735" s="1"/>
      <c r="E735" s="1"/>
      <c r="F735" s="1"/>
      <c r="G735" s="1"/>
      <c r="H735" s="1"/>
      <c r="I735" s="1"/>
      <c r="J735" s="1"/>
    </row>
    <row r="736" spans="1:10" x14ac:dyDescent="0.2">
      <c r="A736" s="1"/>
      <c r="B736" s="1"/>
      <c r="C736" s="1"/>
      <c r="D736" s="1"/>
      <c r="E736" s="1"/>
      <c r="F736" s="1"/>
      <c r="G736" s="1"/>
      <c r="H736" s="1"/>
      <c r="I736" s="1"/>
      <c r="J736" s="1"/>
    </row>
    <row r="737" spans="1:10" x14ac:dyDescent="0.2">
      <c r="A737" s="1"/>
      <c r="B737" s="1"/>
      <c r="C737" s="1"/>
      <c r="D737" s="1"/>
      <c r="E737" s="1"/>
      <c r="F737" s="1"/>
      <c r="G737" s="1"/>
      <c r="H737" s="1"/>
      <c r="I737" s="1"/>
      <c r="J737" s="1"/>
    </row>
    <row r="738" spans="1:10" x14ac:dyDescent="0.2">
      <c r="A738" s="1"/>
      <c r="B738" s="1"/>
      <c r="C738" s="1"/>
      <c r="D738" s="1"/>
      <c r="E738" s="1"/>
      <c r="F738" s="1"/>
      <c r="G738" s="1"/>
      <c r="H738" s="1"/>
      <c r="I738" s="1"/>
      <c r="J738" s="1"/>
    </row>
    <row r="739" spans="1:10" x14ac:dyDescent="0.2">
      <c r="A739" s="1"/>
      <c r="B739" s="1"/>
      <c r="C739" s="1"/>
      <c r="D739" s="1"/>
      <c r="E739" s="1"/>
      <c r="F739" s="1"/>
      <c r="G739" s="1"/>
      <c r="H739" s="1"/>
      <c r="I739" s="1"/>
      <c r="J739" s="1"/>
    </row>
    <row r="740" spans="1:10" x14ac:dyDescent="0.2">
      <c r="A740" s="1"/>
      <c r="B740" s="1"/>
      <c r="C740" s="1"/>
      <c r="D740" s="1"/>
      <c r="E740" s="1"/>
      <c r="F740" s="1"/>
      <c r="G740" s="1"/>
      <c r="H740" s="1"/>
      <c r="I740" s="1"/>
      <c r="J740" s="1"/>
    </row>
    <row r="741" spans="1:10" x14ac:dyDescent="0.2">
      <c r="A741" s="1"/>
      <c r="B741" s="1"/>
      <c r="C741" s="1"/>
      <c r="D741" s="1"/>
      <c r="E741" s="1"/>
      <c r="F741" s="1"/>
      <c r="G741" s="1"/>
      <c r="H741" s="1"/>
      <c r="I741" s="1"/>
      <c r="J741" s="1"/>
    </row>
    <row r="742" spans="1:10" x14ac:dyDescent="0.2">
      <c r="A742" s="1"/>
      <c r="B742" s="1"/>
      <c r="C742" s="1"/>
      <c r="D742" s="1"/>
      <c r="E742" s="1"/>
      <c r="F742" s="1"/>
      <c r="G742" s="1"/>
      <c r="H742" s="1"/>
      <c r="I742" s="1"/>
      <c r="J742" s="1"/>
    </row>
    <row r="743" spans="1:10" x14ac:dyDescent="0.2">
      <c r="A743" s="1"/>
      <c r="B743" s="1"/>
      <c r="C743" s="1"/>
      <c r="D743" s="1"/>
      <c r="E743" s="1"/>
      <c r="F743" s="1"/>
      <c r="G743" s="1"/>
      <c r="H743" s="1"/>
      <c r="I743" s="1"/>
      <c r="J743" s="1"/>
    </row>
    <row r="744" spans="1:10" x14ac:dyDescent="0.2">
      <c r="A744" s="1"/>
      <c r="B744" s="1"/>
      <c r="C744" s="1"/>
      <c r="D744" s="1"/>
      <c r="E744" s="1"/>
      <c r="F744" s="1"/>
      <c r="G744" s="1"/>
      <c r="H744" s="1"/>
      <c r="I744" s="1"/>
      <c r="J744" s="1"/>
    </row>
    <row r="745" spans="1:10" x14ac:dyDescent="0.2">
      <c r="A745" s="1"/>
      <c r="B745" s="1"/>
      <c r="C745" s="1"/>
      <c r="D745" s="1"/>
      <c r="E745" s="1"/>
      <c r="F745" s="1"/>
      <c r="G745" s="1"/>
      <c r="H745" s="1"/>
      <c r="I745" s="1"/>
      <c r="J745" s="1"/>
    </row>
    <row r="746" spans="1:10" x14ac:dyDescent="0.2">
      <c r="A746" s="1"/>
      <c r="B746" s="1"/>
      <c r="C746" s="1"/>
      <c r="D746" s="1"/>
      <c r="E746" s="1"/>
      <c r="F746" s="1"/>
      <c r="G746" s="1"/>
      <c r="H746" s="1"/>
      <c r="I746" s="1"/>
      <c r="J746" s="1"/>
    </row>
    <row r="747" spans="1:10" x14ac:dyDescent="0.2">
      <c r="A747" s="1"/>
      <c r="B747" s="1"/>
      <c r="C747" s="1"/>
      <c r="D747" s="1"/>
      <c r="E747" s="1"/>
      <c r="F747" s="1"/>
      <c r="G747" s="1"/>
      <c r="H747" s="1"/>
      <c r="I747" s="1"/>
      <c r="J747" s="1"/>
    </row>
    <row r="748" spans="1:10" x14ac:dyDescent="0.2">
      <c r="A748" s="1"/>
      <c r="B748" s="1"/>
      <c r="C748" s="1"/>
      <c r="D748" s="1"/>
      <c r="E748" s="1"/>
      <c r="F748" s="1"/>
      <c r="G748" s="1"/>
      <c r="H748" s="1"/>
      <c r="I748" s="1"/>
      <c r="J748" s="1"/>
    </row>
    <row r="749" spans="1:10" x14ac:dyDescent="0.2">
      <c r="A749" s="1"/>
      <c r="B749" s="1"/>
      <c r="C749" s="1"/>
      <c r="D749" s="1"/>
      <c r="E749" s="1"/>
      <c r="F749" s="1"/>
      <c r="G749" s="1"/>
      <c r="H749" s="1"/>
      <c r="I749" s="1"/>
      <c r="J749" s="1"/>
    </row>
    <row r="750" spans="1:10" x14ac:dyDescent="0.2">
      <c r="A750" s="1"/>
      <c r="B750" s="1"/>
      <c r="C750" s="1"/>
      <c r="D750" s="1"/>
      <c r="E750" s="1"/>
      <c r="F750" s="1"/>
      <c r="G750" s="1"/>
      <c r="H750" s="1"/>
      <c r="I750" s="1"/>
      <c r="J750" s="1"/>
    </row>
    <row r="751" spans="1:10" x14ac:dyDescent="0.2">
      <c r="A751" s="1"/>
      <c r="B751" s="1"/>
      <c r="C751" s="1"/>
      <c r="D751" s="1"/>
      <c r="E751" s="1"/>
      <c r="F751" s="1"/>
      <c r="G751" s="1"/>
      <c r="H751" s="1"/>
      <c r="I751" s="1"/>
      <c r="J751" s="1"/>
    </row>
    <row r="752" spans="1:10" x14ac:dyDescent="0.2">
      <c r="A752" s="1"/>
      <c r="B752" s="1"/>
      <c r="C752" s="1"/>
      <c r="D752" s="1"/>
      <c r="E752" s="1"/>
      <c r="F752" s="1"/>
      <c r="G752" s="1"/>
      <c r="H752" s="1"/>
      <c r="I752" s="1"/>
      <c r="J752" s="1"/>
    </row>
    <row r="753" spans="1:10" x14ac:dyDescent="0.2">
      <c r="A753" s="1"/>
      <c r="B753" s="1"/>
      <c r="C753" s="1"/>
      <c r="D753" s="1"/>
      <c r="E753" s="1"/>
      <c r="F753" s="1"/>
      <c r="G753" s="1"/>
      <c r="H753" s="1"/>
      <c r="I753" s="1"/>
      <c r="J753" s="1"/>
    </row>
    <row r="754" spans="1:10" x14ac:dyDescent="0.2">
      <c r="A754" s="1"/>
      <c r="B754" s="1"/>
      <c r="C754" s="1"/>
      <c r="D754" s="1"/>
      <c r="E754" s="1"/>
      <c r="F754" s="1"/>
      <c r="G754" s="1"/>
      <c r="H754" s="1"/>
      <c r="I754" s="1"/>
      <c r="J754" s="1"/>
    </row>
    <row r="755" spans="1:10" x14ac:dyDescent="0.2">
      <c r="A755" s="1"/>
      <c r="B755" s="1"/>
      <c r="C755" s="1"/>
      <c r="D755" s="1"/>
      <c r="E755" s="1"/>
      <c r="F755" s="1"/>
      <c r="G755" s="1"/>
      <c r="H755" s="1"/>
      <c r="I755" s="1"/>
      <c r="J755" s="1"/>
    </row>
    <row r="756" spans="1:10" x14ac:dyDescent="0.2">
      <c r="A756" s="1"/>
      <c r="B756" s="1"/>
      <c r="C756" s="1"/>
      <c r="D756" s="1"/>
      <c r="E756" s="1"/>
      <c r="F756" s="1"/>
      <c r="G756" s="1"/>
      <c r="H756" s="1"/>
      <c r="I756" s="1"/>
      <c r="J756" s="1"/>
    </row>
    <row r="757" spans="1:10" x14ac:dyDescent="0.2">
      <c r="A757" s="1"/>
      <c r="B757" s="1"/>
      <c r="C757" s="1"/>
      <c r="D757" s="1"/>
      <c r="E757" s="1"/>
      <c r="F757" s="1"/>
      <c r="G757" s="1"/>
      <c r="H757" s="1"/>
      <c r="I757" s="1"/>
      <c r="J757" s="1"/>
    </row>
    <row r="758" spans="1:10" x14ac:dyDescent="0.2">
      <c r="A758" s="1"/>
      <c r="B758" s="1"/>
      <c r="C758" s="1"/>
      <c r="D758" s="1"/>
      <c r="E758" s="1"/>
      <c r="F758" s="1"/>
      <c r="G758" s="1"/>
      <c r="H758" s="1"/>
      <c r="I758" s="1"/>
      <c r="J758" s="1"/>
    </row>
    <row r="759" spans="1:10" x14ac:dyDescent="0.2">
      <c r="A759" s="1"/>
      <c r="B759" s="1"/>
      <c r="C759" s="1"/>
      <c r="D759" s="1"/>
      <c r="E759" s="1"/>
      <c r="F759" s="1"/>
      <c r="G759" s="1"/>
      <c r="H759" s="1"/>
      <c r="I759" s="1"/>
      <c r="J759" s="1"/>
    </row>
    <row r="760" spans="1:10" x14ac:dyDescent="0.2">
      <c r="A760" s="1"/>
      <c r="B760" s="1"/>
      <c r="C760" s="1"/>
      <c r="D760" s="1"/>
      <c r="E760" s="1"/>
      <c r="F760" s="1"/>
      <c r="G760" s="1"/>
      <c r="H760" s="1"/>
      <c r="I760" s="1"/>
      <c r="J760" s="1"/>
    </row>
    <row r="761" spans="1:10" x14ac:dyDescent="0.2">
      <c r="A761" s="1"/>
      <c r="B761" s="1"/>
      <c r="C761" s="1"/>
      <c r="D761" s="1"/>
      <c r="E761" s="1"/>
      <c r="F761" s="1"/>
      <c r="G761" s="1"/>
      <c r="H761" s="1"/>
      <c r="I761" s="1"/>
      <c r="J761" s="1"/>
    </row>
    <row r="762" spans="1:10" x14ac:dyDescent="0.2">
      <c r="A762" s="1"/>
      <c r="B762" s="1"/>
      <c r="C762" s="1"/>
      <c r="D762" s="1"/>
      <c r="E762" s="1"/>
      <c r="F762" s="1"/>
      <c r="G762" s="1"/>
      <c r="H762" s="1"/>
      <c r="I762" s="1"/>
      <c r="J762" s="1"/>
    </row>
    <row r="763" spans="1:10" x14ac:dyDescent="0.2">
      <c r="A763" s="1"/>
      <c r="B763" s="1"/>
      <c r="C763" s="1"/>
      <c r="D763" s="1"/>
      <c r="E763" s="1"/>
      <c r="F763" s="1"/>
      <c r="G763" s="1"/>
      <c r="H763" s="1"/>
      <c r="I763" s="1"/>
      <c r="J763" s="1"/>
    </row>
    <row r="764" spans="1:10" x14ac:dyDescent="0.2">
      <c r="A764" s="1"/>
      <c r="B764" s="1"/>
      <c r="C764" s="1"/>
      <c r="D764" s="1"/>
      <c r="E764" s="1"/>
      <c r="F764" s="1"/>
      <c r="G764" s="1"/>
      <c r="H764" s="1"/>
      <c r="I764" s="1"/>
      <c r="J764" s="1"/>
    </row>
    <row r="765" spans="1:10" x14ac:dyDescent="0.2">
      <c r="A765" s="1"/>
      <c r="B765" s="1"/>
      <c r="C765" s="1"/>
      <c r="D765" s="1"/>
      <c r="E765" s="1"/>
      <c r="F765" s="1"/>
      <c r="G765" s="1"/>
      <c r="H765" s="1"/>
      <c r="I765" s="1"/>
      <c r="J765" s="1"/>
    </row>
    <row r="766" spans="1:10" x14ac:dyDescent="0.2">
      <c r="A766" s="1"/>
      <c r="B766" s="1"/>
      <c r="C766" s="1"/>
      <c r="D766" s="1"/>
      <c r="E766" s="1"/>
      <c r="F766" s="1"/>
      <c r="G766" s="1"/>
      <c r="H766" s="1"/>
      <c r="I766" s="1"/>
      <c r="J766" s="1"/>
    </row>
    <row r="767" spans="1:10" x14ac:dyDescent="0.2">
      <c r="A767" s="1"/>
      <c r="B767" s="1"/>
      <c r="C767" s="1"/>
      <c r="D767" s="1"/>
      <c r="E767" s="1"/>
      <c r="F767" s="1"/>
      <c r="G767" s="1"/>
      <c r="H767" s="1"/>
      <c r="I767" s="1"/>
      <c r="J767" s="1"/>
    </row>
    <row r="768" spans="1:10" x14ac:dyDescent="0.2">
      <c r="A768" s="1"/>
      <c r="B768" s="1"/>
      <c r="C768" s="1"/>
      <c r="D768" s="1"/>
      <c r="E768" s="1"/>
      <c r="F768" s="1"/>
      <c r="G768" s="1"/>
      <c r="H768" s="1"/>
      <c r="I768" s="1"/>
      <c r="J768" s="1"/>
    </row>
    <row r="769" spans="1:10" x14ac:dyDescent="0.2">
      <c r="A769" s="1"/>
      <c r="B769" s="1"/>
      <c r="C769" s="1"/>
      <c r="D769" s="1"/>
      <c r="E769" s="1"/>
      <c r="F769" s="1"/>
      <c r="G769" s="1"/>
      <c r="H769" s="1"/>
      <c r="I769" s="1"/>
      <c r="J769" s="1"/>
    </row>
    <row r="770" spans="1:10" x14ac:dyDescent="0.2">
      <c r="A770" s="1"/>
      <c r="B770" s="1"/>
      <c r="C770" s="1"/>
      <c r="D770" s="1"/>
      <c r="E770" s="1"/>
      <c r="F770" s="1"/>
      <c r="G770" s="1"/>
      <c r="H770" s="1"/>
      <c r="I770" s="1"/>
      <c r="J770" s="1"/>
    </row>
    <row r="771" spans="1:10" x14ac:dyDescent="0.2">
      <c r="A771" s="1"/>
      <c r="B771" s="1"/>
      <c r="C771" s="1"/>
      <c r="D771" s="1"/>
      <c r="E771" s="1"/>
      <c r="F771" s="1"/>
      <c r="G771" s="1"/>
      <c r="H771" s="1"/>
      <c r="I771" s="1"/>
      <c r="J771" s="1"/>
    </row>
    <row r="772" spans="1:10" x14ac:dyDescent="0.2">
      <c r="A772" s="1"/>
      <c r="B772" s="1"/>
      <c r="C772" s="1"/>
      <c r="D772" s="1"/>
      <c r="E772" s="1"/>
      <c r="F772" s="1"/>
      <c r="G772" s="1"/>
      <c r="H772" s="1"/>
      <c r="I772" s="1"/>
      <c r="J772" s="1"/>
    </row>
    <row r="773" spans="1:10" x14ac:dyDescent="0.2">
      <c r="A773" s="1"/>
      <c r="B773" s="1"/>
      <c r="C773" s="1"/>
      <c r="D773" s="1"/>
      <c r="E773" s="1"/>
      <c r="F773" s="1"/>
      <c r="G773" s="1"/>
      <c r="H773" s="1"/>
      <c r="I773" s="1"/>
      <c r="J773" s="1"/>
    </row>
    <row r="774" spans="1:10" x14ac:dyDescent="0.2">
      <c r="A774" s="1"/>
      <c r="B774" s="1"/>
      <c r="C774" s="1"/>
      <c r="D774" s="1"/>
      <c r="E774" s="1"/>
      <c r="F774" s="1"/>
      <c r="G774" s="1"/>
      <c r="H774" s="1"/>
      <c r="I774" s="1"/>
      <c r="J774" s="1"/>
    </row>
    <row r="775" spans="1:10" x14ac:dyDescent="0.2">
      <c r="A775" s="1"/>
      <c r="B775" s="1"/>
      <c r="C775" s="1"/>
      <c r="D775" s="1"/>
      <c r="E775" s="1"/>
      <c r="F775" s="1"/>
      <c r="G775" s="1"/>
      <c r="H775" s="1"/>
      <c r="I775" s="1"/>
      <c r="J775" s="1"/>
    </row>
    <row r="776" spans="1:10" x14ac:dyDescent="0.2">
      <c r="A776" s="1"/>
      <c r="B776" s="1"/>
      <c r="C776" s="1"/>
      <c r="D776" s="1"/>
      <c r="E776" s="1"/>
      <c r="F776" s="1"/>
      <c r="G776" s="1"/>
      <c r="H776" s="1"/>
      <c r="I776" s="1"/>
      <c r="J776" s="1"/>
    </row>
    <row r="777" spans="1:10" x14ac:dyDescent="0.2">
      <c r="A777" s="1"/>
      <c r="B777" s="1"/>
      <c r="C777" s="1"/>
      <c r="D777" s="1"/>
      <c r="E777" s="1"/>
      <c r="F777" s="1"/>
      <c r="G777" s="1"/>
      <c r="H777" s="1"/>
      <c r="I777" s="1"/>
      <c r="J777" s="1"/>
    </row>
    <row r="778" spans="1:10" x14ac:dyDescent="0.2">
      <c r="A778" s="1"/>
      <c r="B778" s="1"/>
      <c r="C778" s="1"/>
      <c r="D778" s="1"/>
      <c r="E778" s="1"/>
      <c r="F778" s="1"/>
      <c r="G778" s="1"/>
      <c r="H778" s="1"/>
      <c r="I778" s="1"/>
      <c r="J778" s="1"/>
    </row>
    <row r="779" spans="1:10" x14ac:dyDescent="0.2">
      <c r="A779" s="1"/>
      <c r="B779" s="1"/>
      <c r="C779" s="1"/>
      <c r="D779" s="1"/>
      <c r="E779" s="1"/>
      <c r="F779" s="1"/>
      <c r="G779" s="1"/>
      <c r="H779" s="1"/>
      <c r="I779" s="1"/>
      <c r="J779" s="1"/>
    </row>
    <row r="780" spans="1:10" x14ac:dyDescent="0.2">
      <c r="A780" s="1"/>
      <c r="B780" s="1"/>
      <c r="C780" s="1"/>
      <c r="D780" s="1"/>
      <c r="E780" s="1"/>
      <c r="F780" s="1"/>
      <c r="G780" s="1"/>
      <c r="H780" s="1"/>
      <c r="I780" s="1"/>
      <c r="J780" s="1"/>
    </row>
    <row r="781" spans="1:10" x14ac:dyDescent="0.2">
      <c r="A781" s="1"/>
      <c r="B781" s="1"/>
      <c r="C781" s="1"/>
      <c r="D781" s="1"/>
      <c r="E781" s="1"/>
      <c r="F781" s="1"/>
      <c r="G781" s="1"/>
      <c r="H781" s="1"/>
      <c r="I781" s="1"/>
      <c r="J781" s="1"/>
    </row>
    <row r="782" spans="1:10" x14ac:dyDescent="0.2">
      <c r="A782" s="1"/>
      <c r="B782" s="1"/>
      <c r="C782" s="1"/>
      <c r="D782" s="1"/>
      <c r="E782" s="1"/>
      <c r="F782" s="1"/>
      <c r="G782" s="1"/>
      <c r="H782" s="1"/>
      <c r="I782" s="1"/>
      <c r="J782" s="1"/>
    </row>
    <row r="783" spans="1:10" x14ac:dyDescent="0.2">
      <c r="A783" s="1"/>
      <c r="B783" s="1"/>
      <c r="C783" s="1"/>
      <c r="D783" s="1"/>
      <c r="E783" s="1"/>
      <c r="F783" s="1"/>
      <c r="G783" s="1"/>
      <c r="H783" s="1"/>
      <c r="I783" s="1"/>
      <c r="J783" s="1"/>
    </row>
    <row r="784" spans="1:10" x14ac:dyDescent="0.2">
      <c r="A784" s="1"/>
      <c r="B784" s="1"/>
      <c r="C784" s="1"/>
      <c r="D784" s="1"/>
      <c r="E784" s="1"/>
      <c r="F784" s="1"/>
      <c r="G784" s="1"/>
      <c r="H784" s="1"/>
      <c r="I784" s="1"/>
      <c r="J784" s="1"/>
    </row>
    <row r="785" spans="1:10" x14ac:dyDescent="0.2">
      <c r="A785" s="1"/>
      <c r="B785" s="1"/>
      <c r="C785" s="1"/>
      <c r="D785" s="1"/>
      <c r="E785" s="1"/>
      <c r="F785" s="1"/>
      <c r="G785" s="1"/>
      <c r="H785" s="1"/>
      <c r="I785" s="1"/>
      <c r="J785" s="1"/>
    </row>
    <row r="786" spans="1:10" x14ac:dyDescent="0.2">
      <c r="A786" s="1"/>
      <c r="B786" s="1"/>
      <c r="C786" s="1"/>
      <c r="D786" s="1"/>
      <c r="E786" s="1"/>
      <c r="F786" s="1"/>
      <c r="G786" s="1"/>
      <c r="H786" s="1"/>
      <c r="I786" s="1"/>
      <c r="J786" s="1"/>
    </row>
    <row r="787" spans="1:10" x14ac:dyDescent="0.2">
      <c r="A787" s="1"/>
      <c r="B787" s="1"/>
      <c r="C787" s="1"/>
      <c r="D787" s="1"/>
      <c r="E787" s="1"/>
      <c r="F787" s="1"/>
      <c r="G787" s="1"/>
      <c r="H787" s="1"/>
      <c r="I787" s="1"/>
      <c r="J787" s="1"/>
    </row>
    <row r="788" spans="1:10" x14ac:dyDescent="0.2">
      <c r="A788" s="1"/>
      <c r="B788" s="1"/>
      <c r="C788" s="1"/>
      <c r="D788" s="1"/>
      <c r="E788" s="1"/>
      <c r="F788" s="1"/>
      <c r="G788" s="1"/>
      <c r="H788" s="1"/>
      <c r="I788" s="1"/>
      <c r="J788" s="1"/>
    </row>
    <row r="789" spans="1:10" x14ac:dyDescent="0.2">
      <c r="A789" s="1"/>
      <c r="B789" s="1"/>
      <c r="C789" s="1"/>
      <c r="D789" s="1"/>
      <c r="E789" s="1"/>
      <c r="F789" s="1"/>
      <c r="G789" s="1"/>
      <c r="H789" s="1"/>
      <c r="I789" s="1"/>
      <c r="J789" s="1"/>
    </row>
    <row r="790" spans="1:10" x14ac:dyDescent="0.2">
      <c r="A790" s="1"/>
      <c r="B790" s="1"/>
      <c r="C790" s="1"/>
      <c r="D790" s="1"/>
      <c r="E790" s="1"/>
      <c r="F790" s="1"/>
      <c r="G790" s="1"/>
      <c r="H790" s="1"/>
      <c r="I790" s="1"/>
      <c r="J790" s="1"/>
    </row>
    <row r="791" spans="1:10" x14ac:dyDescent="0.2">
      <c r="A791" s="1"/>
      <c r="B791" s="1"/>
      <c r="C791" s="1"/>
      <c r="D791" s="1"/>
      <c r="E791" s="1"/>
      <c r="F791" s="1"/>
      <c r="G791" s="1"/>
      <c r="H791" s="1"/>
      <c r="I791" s="1"/>
      <c r="J791" s="1"/>
    </row>
    <row r="792" spans="1:10" x14ac:dyDescent="0.2">
      <c r="A792" s="1"/>
      <c r="B792" s="1"/>
      <c r="C792" s="1"/>
      <c r="D792" s="1"/>
      <c r="E792" s="1"/>
      <c r="F792" s="1"/>
      <c r="G792" s="1"/>
      <c r="H792" s="1"/>
      <c r="I792" s="1"/>
      <c r="J792" s="1"/>
    </row>
    <row r="793" spans="1:10" x14ac:dyDescent="0.2">
      <c r="A793" s="1"/>
      <c r="B793" s="1"/>
      <c r="C793" s="1"/>
      <c r="D793" s="1"/>
      <c r="E793" s="1"/>
      <c r="F793" s="1"/>
      <c r="G793" s="1"/>
      <c r="H793" s="1"/>
      <c r="I793" s="1"/>
      <c r="J793" s="1"/>
    </row>
    <row r="794" spans="1:10" x14ac:dyDescent="0.2">
      <c r="A794" s="1"/>
      <c r="B794" s="1"/>
      <c r="C794" s="1"/>
      <c r="D794" s="1"/>
      <c r="E794" s="1"/>
      <c r="F794" s="1"/>
      <c r="G794" s="1"/>
      <c r="H794" s="1"/>
      <c r="I794" s="1"/>
      <c r="J794" s="1"/>
    </row>
    <row r="795" spans="1:10" x14ac:dyDescent="0.2">
      <c r="A795" s="1"/>
      <c r="B795" s="1"/>
      <c r="C795" s="1"/>
      <c r="D795" s="1"/>
      <c r="E795" s="1"/>
      <c r="F795" s="1"/>
      <c r="G795" s="1"/>
      <c r="H795" s="1"/>
      <c r="I795" s="1"/>
      <c r="J795" s="1"/>
    </row>
    <row r="796" spans="1:10" x14ac:dyDescent="0.2">
      <c r="A796" s="1"/>
      <c r="B796" s="1"/>
      <c r="C796" s="1"/>
      <c r="D796" s="1"/>
      <c r="E796" s="1"/>
      <c r="F796" s="1"/>
      <c r="G796" s="1"/>
      <c r="H796" s="1"/>
      <c r="I796" s="1"/>
      <c r="J796" s="1"/>
    </row>
    <row r="797" spans="1:10" x14ac:dyDescent="0.2">
      <c r="A797" s="1"/>
      <c r="B797" s="1"/>
      <c r="C797" s="1"/>
      <c r="D797" s="1"/>
      <c r="E797" s="1"/>
      <c r="F797" s="1"/>
      <c r="G797" s="1"/>
      <c r="H797" s="1"/>
      <c r="I797" s="1"/>
      <c r="J797" s="1"/>
    </row>
    <row r="798" spans="1:10" x14ac:dyDescent="0.2">
      <c r="A798" s="1"/>
      <c r="B798" s="1"/>
      <c r="C798" s="1"/>
      <c r="D798" s="1"/>
      <c r="E798" s="1"/>
      <c r="F798" s="1"/>
      <c r="G798" s="1"/>
      <c r="H798" s="1"/>
      <c r="I798" s="1"/>
      <c r="J798" s="1"/>
    </row>
    <row r="799" spans="1:10" x14ac:dyDescent="0.2">
      <c r="A799" s="1"/>
      <c r="B799" s="1"/>
      <c r="C799" s="1"/>
      <c r="D799" s="1"/>
      <c r="E799" s="1"/>
      <c r="F799" s="1"/>
      <c r="G799" s="1"/>
      <c r="H799" s="1"/>
      <c r="I799" s="1"/>
      <c r="J799" s="1"/>
    </row>
    <row r="800" spans="1:10" x14ac:dyDescent="0.2">
      <c r="A800" s="1"/>
      <c r="B800" s="1"/>
      <c r="C800" s="1"/>
      <c r="D800" s="1"/>
      <c r="E800" s="1"/>
      <c r="F800" s="1"/>
      <c r="G800" s="1"/>
      <c r="H800" s="1"/>
      <c r="I800" s="1"/>
      <c r="J800" s="1"/>
    </row>
    <row r="801" spans="1:10" x14ac:dyDescent="0.2">
      <c r="A801" s="1"/>
      <c r="B801" s="1"/>
      <c r="C801" s="1"/>
      <c r="D801" s="1"/>
      <c r="E801" s="1"/>
      <c r="F801" s="1"/>
      <c r="G801" s="1"/>
      <c r="H801" s="1"/>
      <c r="I801" s="1"/>
      <c r="J801" s="1"/>
    </row>
    <row r="802" spans="1:10" x14ac:dyDescent="0.2">
      <c r="A802" s="1"/>
      <c r="B802" s="1"/>
      <c r="C802" s="1"/>
      <c r="D802" s="1"/>
      <c r="E802" s="1"/>
      <c r="F802" s="1"/>
      <c r="G802" s="1"/>
      <c r="H802" s="1"/>
      <c r="I802" s="1"/>
      <c r="J802" s="1"/>
    </row>
    <row r="803" spans="1:10" x14ac:dyDescent="0.2">
      <c r="A803" s="1"/>
      <c r="B803" s="1"/>
      <c r="C803" s="1"/>
      <c r="D803" s="1"/>
      <c r="E803" s="1"/>
      <c r="F803" s="1"/>
      <c r="G803" s="1"/>
      <c r="H803" s="1"/>
      <c r="I803" s="1"/>
      <c r="J803" s="1"/>
    </row>
    <row r="804" spans="1:10" x14ac:dyDescent="0.2">
      <c r="A804" s="1"/>
      <c r="B804" s="1"/>
      <c r="C804" s="1"/>
      <c r="D804" s="1"/>
      <c r="E804" s="1"/>
      <c r="F804" s="1"/>
      <c r="G804" s="1"/>
      <c r="H804" s="1"/>
      <c r="I804" s="1"/>
      <c r="J804" s="1"/>
    </row>
    <row r="805" spans="1:10" x14ac:dyDescent="0.2">
      <c r="A805" s="1"/>
      <c r="B805" s="1"/>
      <c r="C805" s="1"/>
      <c r="D805" s="1"/>
      <c r="E805" s="1"/>
      <c r="F805" s="1"/>
      <c r="G805" s="1"/>
      <c r="H805" s="1"/>
      <c r="I805" s="1"/>
      <c r="J805" s="1"/>
    </row>
    <row r="806" spans="1:10" x14ac:dyDescent="0.2">
      <c r="A806" s="1"/>
      <c r="B806" s="1"/>
      <c r="C806" s="1"/>
      <c r="D806" s="1"/>
      <c r="E806" s="1"/>
      <c r="F806" s="1"/>
      <c r="G806" s="1"/>
      <c r="H806" s="1"/>
      <c r="I806" s="1"/>
      <c r="J806" s="1"/>
    </row>
    <row r="807" spans="1:10" x14ac:dyDescent="0.2">
      <c r="A807" s="1"/>
      <c r="B807" s="1"/>
      <c r="C807" s="1"/>
      <c r="D807" s="1"/>
      <c r="E807" s="1"/>
      <c r="F807" s="1"/>
      <c r="G807" s="1"/>
      <c r="H807" s="1"/>
      <c r="I807" s="1"/>
      <c r="J807" s="1"/>
    </row>
    <row r="808" spans="1:10" x14ac:dyDescent="0.2">
      <c r="A808" s="1"/>
      <c r="B808" s="1"/>
      <c r="C808" s="1"/>
      <c r="D808" s="1"/>
      <c r="E808" s="1"/>
      <c r="F808" s="1"/>
      <c r="G808" s="1"/>
      <c r="H808" s="1"/>
      <c r="I808" s="1"/>
      <c r="J808" s="1"/>
    </row>
    <row r="809" spans="1:10" x14ac:dyDescent="0.2">
      <c r="A809" s="1"/>
      <c r="B809" s="1"/>
      <c r="C809" s="1"/>
      <c r="D809" s="1"/>
      <c r="E809" s="1"/>
      <c r="F809" s="1"/>
      <c r="G809" s="1"/>
      <c r="H809" s="1"/>
      <c r="I809" s="1"/>
      <c r="J809" s="1"/>
    </row>
    <row r="810" spans="1:10" x14ac:dyDescent="0.2">
      <c r="A810" s="1"/>
      <c r="B810" s="1"/>
      <c r="C810" s="1"/>
      <c r="D810" s="1"/>
      <c r="E810" s="1"/>
      <c r="F810" s="1"/>
      <c r="G810" s="1"/>
      <c r="H810" s="1"/>
      <c r="I810" s="1"/>
      <c r="J810" s="1"/>
    </row>
    <row r="811" spans="1:10" x14ac:dyDescent="0.2">
      <c r="A811" s="1"/>
      <c r="B811" s="1"/>
      <c r="C811" s="1"/>
      <c r="D811" s="1"/>
      <c r="E811" s="1"/>
      <c r="F811" s="1"/>
      <c r="G811" s="1"/>
      <c r="H811" s="1"/>
      <c r="I811" s="1"/>
      <c r="J811" s="1"/>
    </row>
    <row r="812" spans="1:10" x14ac:dyDescent="0.2">
      <c r="A812" s="1"/>
      <c r="B812" s="1"/>
      <c r="C812" s="1"/>
      <c r="D812" s="1"/>
      <c r="E812" s="1"/>
      <c r="F812" s="1"/>
      <c r="G812" s="1"/>
      <c r="H812" s="1"/>
      <c r="I812" s="1"/>
      <c r="J812" s="1"/>
    </row>
    <row r="813" spans="1:10" x14ac:dyDescent="0.2">
      <c r="A813" s="1"/>
      <c r="B813" s="1"/>
      <c r="C813" s="1"/>
      <c r="D813" s="1"/>
      <c r="E813" s="1"/>
      <c r="F813" s="1"/>
      <c r="G813" s="1"/>
      <c r="H813" s="1"/>
      <c r="I813" s="1"/>
      <c r="J813" s="1"/>
    </row>
    <row r="814" spans="1:10" x14ac:dyDescent="0.2">
      <c r="A814" s="1"/>
      <c r="B814" s="1"/>
      <c r="C814" s="1"/>
      <c r="D814" s="1"/>
      <c r="E814" s="1"/>
      <c r="F814" s="1"/>
      <c r="G814" s="1"/>
      <c r="H814" s="1"/>
      <c r="I814" s="1"/>
      <c r="J814" s="1"/>
    </row>
    <row r="815" spans="1:10" x14ac:dyDescent="0.2">
      <c r="A815" s="1"/>
      <c r="B815" s="1"/>
      <c r="C815" s="1"/>
      <c r="D815" s="1"/>
      <c r="E815" s="1"/>
      <c r="F815" s="1"/>
      <c r="G815" s="1"/>
      <c r="H815" s="1"/>
      <c r="I815" s="1"/>
      <c r="J815" s="1"/>
    </row>
    <row r="816" spans="1:10" x14ac:dyDescent="0.2">
      <c r="A816" s="1"/>
      <c r="B816" s="1"/>
      <c r="C816" s="1"/>
      <c r="D816" s="1"/>
      <c r="E816" s="1"/>
      <c r="F816" s="1"/>
      <c r="G816" s="1"/>
      <c r="H816" s="1"/>
      <c r="I816" s="1"/>
      <c r="J816" s="1"/>
    </row>
    <row r="817" spans="1:10" x14ac:dyDescent="0.2">
      <c r="A817" s="1"/>
      <c r="B817" s="1"/>
      <c r="C817" s="1"/>
      <c r="D817" s="1"/>
      <c r="E817" s="1"/>
      <c r="F817" s="1"/>
      <c r="G817" s="1"/>
      <c r="H817" s="1"/>
      <c r="I817" s="1"/>
      <c r="J817" s="1"/>
    </row>
    <row r="818" spans="1:10" x14ac:dyDescent="0.2">
      <c r="A818" s="1"/>
      <c r="B818" s="1"/>
      <c r="C818" s="1"/>
      <c r="D818" s="1"/>
      <c r="E818" s="1"/>
      <c r="F818" s="1"/>
      <c r="G818" s="1"/>
      <c r="H818" s="1"/>
      <c r="I818" s="1"/>
      <c r="J818" s="1"/>
    </row>
    <row r="819" spans="1:10" x14ac:dyDescent="0.2">
      <c r="A819" s="1"/>
      <c r="B819" s="1"/>
      <c r="C819" s="1"/>
      <c r="D819" s="1"/>
      <c r="E819" s="1"/>
      <c r="F819" s="1"/>
      <c r="G819" s="1"/>
      <c r="H819" s="1"/>
      <c r="I819" s="1"/>
      <c r="J819" s="1"/>
    </row>
    <row r="820" spans="1:10" x14ac:dyDescent="0.2">
      <c r="A820" s="1"/>
      <c r="B820" s="1"/>
      <c r="C820" s="1"/>
      <c r="D820" s="1"/>
      <c r="E820" s="1"/>
      <c r="F820" s="1"/>
      <c r="G820" s="1"/>
      <c r="H820" s="1"/>
      <c r="I820" s="1"/>
      <c r="J820" s="1"/>
    </row>
    <row r="821" spans="1:10" x14ac:dyDescent="0.2">
      <c r="A821" s="1"/>
      <c r="B821" s="1"/>
      <c r="C821" s="1"/>
      <c r="D821" s="1"/>
      <c r="E821" s="1"/>
      <c r="F821" s="1"/>
      <c r="G821" s="1"/>
      <c r="H821" s="1"/>
      <c r="I821" s="1"/>
      <c r="J821" s="1"/>
    </row>
    <row r="822" spans="1:10" x14ac:dyDescent="0.2">
      <c r="A822" s="1"/>
      <c r="B822" s="1"/>
      <c r="C822" s="1"/>
      <c r="D822" s="1"/>
      <c r="E822" s="1"/>
      <c r="F822" s="1"/>
      <c r="G822" s="1"/>
      <c r="H822" s="1"/>
      <c r="I822" s="1"/>
      <c r="J822" s="1"/>
    </row>
    <row r="823" spans="1:10" x14ac:dyDescent="0.2">
      <c r="A823" s="1"/>
      <c r="B823" s="1"/>
      <c r="C823" s="1"/>
      <c r="D823" s="1"/>
      <c r="E823" s="1"/>
      <c r="F823" s="1"/>
      <c r="G823" s="1"/>
      <c r="H823" s="1"/>
      <c r="I823" s="1"/>
      <c r="J823" s="1"/>
    </row>
    <row r="824" spans="1:10" x14ac:dyDescent="0.2">
      <c r="A824" s="1"/>
      <c r="B824" s="1"/>
      <c r="C824" s="1"/>
      <c r="D824" s="1"/>
      <c r="E824" s="1"/>
      <c r="F824" s="1"/>
      <c r="G824" s="1"/>
      <c r="H824" s="1"/>
      <c r="I824" s="1"/>
      <c r="J824" s="1"/>
    </row>
    <row r="825" spans="1:10" x14ac:dyDescent="0.2">
      <c r="A825" s="1"/>
      <c r="B825" s="1"/>
      <c r="C825" s="1"/>
      <c r="D825" s="1"/>
      <c r="E825" s="1"/>
      <c r="F825" s="1"/>
      <c r="G825" s="1"/>
      <c r="H825" s="1"/>
      <c r="I825" s="1"/>
      <c r="J825" s="1"/>
    </row>
    <row r="826" spans="1:10" x14ac:dyDescent="0.2">
      <c r="A826" s="1"/>
      <c r="B826" s="1"/>
      <c r="C826" s="1"/>
      <c r="D826" s="1"/>
      <c r="E826" s="1"/>
      <c r="F826" s="1"/>
      <c r="G826" s="1"/>
      <c r="H826" s="1"/>
      <c r="I826" s="1"/>
      <c r="J826" s="1"/>
    </row>
    <row r="827" spans="1:10" x14ac:dyDescent="0.2">
      <c r="A827" s="1"/>
      <c r="B827" s="1"/>
      <c r="C827" s="1"/>
      <c r="D827" s="1"/>
      <c r="E827" s="1"/>
      <c r="F827" s="1"/>
      <c r="G827" s="1"/>
      <c r="H827" s="1"/>
      <c r="I827" s="1"/>
      <c r="J827" s="1"/>
    </row>
    <row r="828" spans="1:10" x14ac:dyDescent="0.2">
      <c r="A828" s="1"/>
      <c r="B828" s="1"/>
      <c r="C828" s="1"/>
      <c r="D828" s="1"/>
      <c r="E828" s="1"/>
      <c r="F828" s="1"/>
      <c r="G828" s="1"/>
      <c r="H828" s="1"/>
      <c r="I828" s="1"/>
      <c r="J828" s="1"/>
    </row>
    <row r="829" spans="1:10" x14ac:dyDescent="0.2">
      <c r="A829" s="1"/>
      <c r="B829" s="1"/>
      <c r="C829" s="1"/>
      <c r="D829" s="1"/>
      <c r="E829" s="1"/>
      <c r="F829" s="1"/>
      <c r="G829" s="1"/>
      <c r="H829" s="1"/>
      <c r="I829" s="1"/>
      <c r="J829" s="1"/>
    </row>
    <row r="830" spans="1:10" x14ac:dyDescent="0.2">
      <c r="A830" s="1"/>
      <c r="B830" s="1"/>
      <c r="C830" s="1"/>
      <c r="D830" s="1"/>
      <c r="E830" s="1"/>
      <c r="F830" s="1"/>
      <c r="G830" s="1"/>
      <c r="H830" s="1"/>
      <c r="I830" s="1"/>
      <c r="J830" s="1"/>
    </row>
    <row r="831" spans="1:10" x14ac:dyDescent="0.2">
      <c r="A831" s="1"/>
      <c r="B831" s="1"/>
      <c r="C831" s="1"/>
      <c r="D831" s="1"/>
      <c r="E831" s="1"/>
      <c r="F831" s="1"/>
      <c r="G831" s="1"/>
      <c r="H831" s="1"/>
      <c r="I831" s="1"/>
      <c r="J831" s="1"/>
    </row>
    <row r="832" spans="1:10" x14ac:dyDescent="0.2">
      <c r="A832" s="1"/>
      <c r="B832" s="1"/>
      <c r="C832" s="1"/>
      <c r="D832" s="1"/>
      <c r="E832" s="1"/>
      <c r="F832" s="1"/>
      <c r="G832" s="1"/>
      <c r="H832" s="1"/>
      <c r="I832" s="1"/>
      <c r="J832" s="1"/>
    </row>
    <row r="833" spans="1:10" x14ac:dyDescent="0.2">
      <c r="A833" s="1"/>
      <c r="B833" s="1"/>
      <c r="C833" s="1"/>
      <c r="D833" s="1"/>
      <c r="E833" s="1"/>
      <c r="F833" s="1"/>
      <c r="G833" s="1"/>
      <c r="H833" s="1"/>
      <c r="I833" s="1"/>
      <c r="J833" s="1"/>
    </row>
    <row r="834" spans="1:10" x14ac:dyDescent="0.2">
      <c r="A834" s="1"/>
      <c r="B834" s="1"/>
      <c r="C834" s="1"/>
      <c r="D834" s="1"/>
      <c r="E834" s="1"/>
      <c r="F834" s="1"/>
      <c r="G834" s="1"/>
      <c r="H834" s="1"/>
      <c r="I834" s="1"/>
      <c r="J834" s="1"/>
    </row>
    <row r="835" spans="1:10" x14ac:dyDescent="0.2">
      <c r="A835" s="1"/>
      <c r="B835" s="1"/>
      <c r="C835" s="1"/>
      <c r="D835" s="1"/>
      <c r="E835" s="1"/>
      <c r="F835" s="1"/>
      <c r="G835" s="1"/>
      <c r="H835" s="1"/>
      <c r="I835" s="1"/>
      <c r="J835" s="1"/>
    </row>
    <row r="836" spans="1:10" x14ac:dyDescent="0.2">
      <c r="A836" s="1"/>
      <c r="B836" s="1"/>
      <c r="C836" s="1"/>
      <c r="D836" s="1"/>
      <c r="E836" s="1"/>
      <c r="F836" s="1"/>
      <c r="G836" s="1"/>
      <c r="H836" s="1"/>
      <c r="I836" s="1"/>
      <c r="J836" s="1"/>
    </row>
    <row r="837" spans="1:10" x14ac:dyDescent="0.2">
      <c r="A837" s="1"/>
      <c r="B837" s="1"/>
      <c r="C837" s="1"/>
      <c r="D837" s="1"/>
      <c r="E837" s="1"/>
      <c r="F837" s="1"/>
      <c r="G837" s="1"/>
      <c r="H837" s="1"/>
      <c r="I837" s="1"/>
      <c r="J837" s="1"/>
    </row>
    <row r="838" spans="1:10" x14ac:dyDescent="0.2">
      <c r="A838" s="1"/>
      <c r="B838" s="1"/>
      <c r="C838" s="1"/>
      <c r="D838" s="1"/>
      <c r="E838" s="1"/>
      <c r="F838" s="1"/>
      <c r="G838" s="1"/>
      <c r="H838" s="1"/>
      <c r="I838" s="1"/>
      <c r="J838" s="1"/>
    </row>
    <row r="839" spans="1:10" x14ac:dyDescent="0.2">
      <c r="A839" s="1"/>
      <c r="B839" s="1"/>
      <c r="C839" s="1"/>
      <c r="D839" s="1"/>
      <c r="E839" s="1"/>
      <c r="F839" s="1"/>
      <c r="G839" s="1"/>
      <c r="H839" s="1"/>
      <c r="I839" s="1"/>
      <c r="J839" s="1"/>
    </row>
    <row r="840" spans="1:10" x14ac:dyDescent="0.2">
      <c r="A840" s="1"/>
      <c r="B840" s="1"/>
      <c r="C840" s="1"/>
      <c r="D840" s="1"/>
      <c r="E840" s="1"/>
      <c r="F840" s="1"/>
      <c r="G840" s="1"/>
      <c r="H840" s="1"/>
      <c r="I840" s="1"/>
      <c r="J840" s="1"/>
    </row>
    <row r="841" spans="1:10" x14ac:dyDescent="0.2">
      <c r="A841" s="1"/>
      <c r="B841" s="1"/>
      <c r="C841" s="1"/>
      <c r="D841" s="1"/>
      <c r="E841" s="1"/>
      <c r="F841" s="1"/>
      <c r="G841" s="1"/>
      <c r="H841" s="1"/>
      <c r="I841" s="1"/>
      <c r="J841" s="1"/>
    </row>
    <row r="842" spans="1:10" x14ac:dyDescent="0.2">
      <c r="A842" s="1"/>
      <c r="B842" s="1"/>
      <c r="C842" s="1"/>
      <c r="D842" s="1"/>
      <c r="E842" s="1"/>
      <c r="F842" s="1"/>
      <c r="G842" s="1"/>
      <c r="H842" s="1"/>
      <c r="I842" s="1"/>
      <c r="J842" s="1"/>
    </row>
    <row r="843" spans="1:10" x14ac:dyDescent="0.2">
      <c r="A843" s="1"/>
      <c r="B843" s="1"/>
      <c r="C843" s="1"/>
      <c r="D843" s="1"/>
      <c r="E843" s="1"/>
      <c r="F843" s="1"/>
      <c r="G843" s="1"/>
      <c r="H843" s="1"/>
      <c r="I843" s="1"/>
      <c r="J843" s="1"/>
    </row>
    <row r="844" spans="1:10" x14ac:dyDescent="0.2">
      <c r="A844" s="1"/>
      <c r="B844" s="1"/>
      <c r="C844" s="1"/>
      <c r="D844" s="1"/>
      <c r="E844" s="1"/>
      <c r="F844" s="1"/>
      <c r="G844" s="1"/>
      <c r="H844" s="1"/>
      <c r="I844" s="1"/>
      <c r="J844" s="1"/>
    </row>
    <row r="845" spans="1:10" x14ac:dyDescent="0.2">
      <c r="A845" s="1"/>
      <c r="B845" s="1"/>
      <c r="C845" s="1"/>
      <c r="D845" s="1"/>
      <c r="E845" s="1"/>
      <c r="F845" s="1"/>
      <c r="G845" s="1"/>
      <c r="H845" s="1"/>
      <c r="I845" s="1"/>
      <c r="J845" s="1"/>
    </row>
    <row r="846" spans="1:10" x14ac:dyDescent="0.2">
      <c r="A846" s="1"/>
      <c r="B846" s="1"/>
      <c r="C846" s="1"/>
      <c r="D846" s="1"/>
      <c r="E846" s="1"/>
      <c r="F846" s="1"/>
      <c r="G846" s="1"/>
      <c r="H846" s="1"/>
      <c r="I846" s="1"/>
      <c r="J846" s="1"/>
    </row>
    <row r="847" spans="1:10" x14ac:dyDescent="0.2">
      <c r="A847" s="1"/>
      <c r="B847" s="1"/>
      <c r="C847" s="1"/>
      <c r="D847" s="1"/>
      <c r="E847" s="1"/>
      <c r="F847" s="1"/>
      <c r="G847" s="1"/>
      <c r="H847" s="1"/>
      <c r="I847" s="1"/>
      <c r="J847" s="1"/>
    </row>
    <row r="848" spans="1:10" x14ac:dyDescent="0.2">
      <c r="A848" s="1"/>
      <c r="B848" s="1"/>
      <c r="C848" s="1"/>
      <c r="D848" s="1"/>
      <c r="E848" s="1"/>
      <c r="F848" s="1"/>
      <c r="G848" s="1"/>
      <c r="H848" s="1"/>
      <c r="I848" s="1"/>
      <c r="J848" s="1"/>
    </row>
    <row r="849" spans="1:10" x14ac:dyDescent="0.2">
      <c r="A849" s="1"/>
      <c r="B849" s="1"/>
      <c r="C849" s="1"/>
      <c r="D849" s="1"/>
      <c r="E849" s="1"/>
      <c r="F849" s="1"/>
      <c r="G849" s="1"/>
      <c r="H849" s="1"/>
      <c r="I849" s="1"/>
      <c r="J849" s="1"/>
    </row>
    <row r="850" spans="1:10" x14ac:dyDescent="0.2">
      <c r="A850" s="1"/>
      <c r="B850" s="1"/>
      <c r="C850" s="1"/>
      <c r="D850" s="1"/>
      <c r="E850" s="1"/>
      <c r="F850" s="1"/>
      <c r="G850" s="1"/>
      <c r="H850" s="1"/>
      <c r="I850" s="1"/>
      <c r="J850" s="1"/>
    </row>
    <row r="851" spans="1:10" x14ac:dyDescent="0.2">
      <c r="A851" s="1"/>
      <c r="B851" s="1"/>
      <c r="C851" s="1"/>
      <c r="D851" s="1"/>
      <c r="E851" s="1"/>
      <c r="F851" s="1"/>
      <c r="G851" s="1"/>
      <c r="H851" s="1"/>
      <c r="I851" s="1"/>
      <c r="J851" s="1"/>
    </row>
    <row r="852" spans="1:10" x14ac:dyDescent="0.2">
      <c r="A852" s="1"/>
      <c r="B852" s="1"/>
      <c r="C852" s="1"/>
      <c r="D852" s="1"/>
      <c r="E852" s="1"/>
      <c r="F852" s="1"/>
      <c r="G852" s="1"/>
      <c r="H852" s="1"/>
      <c r="I852" s="1"/>
      <c r="J852" s="1"/>
    </row>
    <row r="853" spans="1:10" x14ac:dyDescent="0.2">
      <c r="A853" s="1"/>
      <c r="B853" s="1"/>
      <c r="C853" s="1"/>
      <c r="D853" s="1"/>
      <c r="E853" s="1"/>
      <c r="F853" s="1"/>
      <c r="G853" s="1"/>
      <c r="H853" s="1"/>
      <c r="I853" s="1"/>
      <c r="J853" s="1"/>
    </row>
    <row r="854" spans="1:10" x14ac:dyDescent="0.2">
      <c r="A854" s="1"/>
      <c r="B854" s="1"/>
      <c r="C854" s="1"/>
      <c r="D854" s="1"/>
      <c r="E854" s="1"/>
      <c r="F854" s="1"/>
      <c r="G854" s="1"/>
      <c r="H854" s="1"/>
      <c r="I854" s="1"/>
      <c r="J854" s="1"/>
    </row>
    <row r="855" spans="1:10" x14ac:dyDescent="0.2">
      <c r="A855" s="1"/>
      <c r="B855" s="1"/>
      <c r="C855" s="1"/>
      <c r="D855" s="1"/>
      <c r="E855" s="1"/>
      <c r="F855" s="1"/>
      <c r="G855" s="1"/>
      <c r="H855" s="1"/>
      <c r="I855" s="1"/>
      <c r="J855" s="1"/>
    </row>
    <row r="856" spans="1:10" x14ac:dyDescent="0.2">
      <c r="A856" s="1"/>
      <c r="B856" s="1"/>
      <c r="C856" s="1"/>
      <c r="D856" s="1"/>
      <c r="E856" s="1"/>
      <c r="F856" s="1"/>
      <c r="G856" s="1"/>
      <c r="H856" s="1"/>
      <c r="I856" s="1"/>
      <c r="J856" s="1"/>
    </row>
    <row r="857" spans="1:10" x14ac:dyDescent="0.2">
      <c r="A857" s="1"/>
      <c r="B857" s="1"/>
      <c r="C857" s="1"/>
      <c r="D857" s="1"/>
      <c r="E857" s="1"/>
      <c r="F857" s="1"/>
      <c r="G857" s="1"/>
      <c r="H857" s="1"/>
      <c r="I857" s="1"/>
      <c r="J857" s="1"/>
    </row>
    <row r="858" spans="1:10" x14ac:dyDescent="0.2">
      <c r="A858" s="1"/>
      <c r="B858" s="1"/>
      <c r="C858" s="1"/>
      <c r="D858" s="1"/>
      <c r="E858" s="1"/>
      <c r="F858" s="1"/>
      <c r="G858" s="1"/>
      <c r="H858" s="1"/>
      <c r="I858" s="1"/>
      <c r="J858" s="1"/>
    </row>
    <row r="859" spans="1:10" x14ac:dyDescent="0.2">
      <c r="A859" s="1"/>
      <c r="B859" s="1"/>
      <c r="C859" s="1"/>
      <c r="D859" s="1"/>
      <c r="E859" s="1"/>
      <c r="F859" s="1"/>
      <c r="G859" s="1"/>
      <c r="H859" s="1"/>
      <c r="I859" s="1"/>
      <c r="J859" s="1"/>
    </row>
    <row r="860" spans="1:10" x14ac:dyDescent="0.2">
      <c r="A860" s="1"/>
      <c r="B860" s="1"/>
      <c r="C860" s="1"/>
      <c r="D860" s="1"/>
      <c r="E860" s="1"/>
      <c r="F860" s="1"/>
      <c r="G860" s="1"/>
      <c r="H860" s="1"/>
      <c r="I860" s="1"/>
      <c r="J860" s="1"/>
    </row>
    <row r="861" spans="1:10" x14ac:dyDescent="0.2">
      <c r="A861" s="1"/>
      <c r="B861" s="1"/>
      <c r="C861" s="1"/>
      <c r="D861" s="1"/>
      <c r="E861" s="1"/>
      <c r="F861" s="1"/>
      <c r="G861" s="1"/>
      <c r="H861" s="1"/>
      <c r="I861" s="1"/>
      <c r="J861" s="1"/>
    </row>
    <row r="862" spans="1:10" x14ac:dyDescent="0.2">
      <c r="A862" s="1"/>
      <c r="B862" s="1"/>
      <c r="C862" s="1"/>
      <c r="D862" s="1"/>
      <c r="E862" s="1"/>
      <c r="F862" s="1"/>
      <c r="G862" s="1"/>
      <c r="H862" s="1"/>
      <c r="I862" s="1"/>
      <c r="J862" s="1"/>
    </row>
    <row r="863" spans="1:10" x14ac:dyDescent="0.2">
      <c r="A863" s="1"/>
      <c r="B863" s="1"/>
      <c r="C863" s="1"/>
      <c r="D863" s="1"/>
      <c r="E863" s="1"/>
      <c r="F863" s="1"/>
      <c r="G863" s="1"/>
      <c r="H863" s="1"/>
      <c r="I863" s="1"/>
      <c r="J863" s="1"/>
    </row>
    <row r="864" spans="1:10" x14ac:dyDescent="0.2">
      <c r="A864" s="1"/>
      <c r="B864" s="1"/>
      <c r="C864" s="1"/>
      <c r="D864" s="1"/>
      <c r="E864" s="1"/>
      <c r="F864" s="1"/>
      <c r="G864" s="1"/>
      <c r="H864" s="1"/>
      <c r="I864" s="1"/>
      <c r="J864" s="1"/>
    </row>
    <row r="865" spans="1:10" x14ac:dyDescent="0.2">
      <c r="A865" s="1"/>
      <c r="B865" s="1"/>
      <c r="C865" s="1"/>
      <c r="D865" s="1"/>
      <c r="E865" s="1"/>
      <c r="F865" s="1"/>
      <c r="G865" s="1"/>
      <c r="H865" s="1"/>
      <c r="I865" s="1"/>
      <c r="J865" s="1"/>
    </row>
  </sheetData>
  <mergeCells count="199">
    <mergeCell ref="I184:I197"/>
    <mergeCell ref="F254:G254"/>
    <mergeCell ref="F189:G189"/>
    <mergeCell ref="F187:G187"/>
    <mergeCell ref="B250:H250"/>
    <mergeCell ref="F261:G261"/>
    <mergeCell ref="F262:G262"/>
    <mergeCell ref="F236:G236"/>
    <mergeCell ref="H462:I462"/>
    <mergeCell ref="H461:I461"/>
    <mergeCell ref="H460:I460"/>
    <mergeCell ref="I207:I220"/>
    <mergeCell ref="F238:G238"/>
    <mergeCell ref="I231:I244"/>
    <mergeCell ref="F253:G253"/>
    <mergeCell ref="F231:G231"/>
    <mergeCell ref="F235:G235"/>
    <mergeCell ref="F228:G228"/>
    <mergeCell ref="F234:G234"/>
    <mergeCell ref="F216:G216"/>
    <mergeCell ref="B226:H226"/>
    <mergeCell ref="F240:G240"/>
    <mergeCell ref="F264:G264"/>
    <mergeCell ref="C407:E407"/>
    <mergeCell ref="H463:I463"/>
    <mergeCell ref="C418:D418"/>
    <mergeCell ref="D462:F462"/>
    <mergeCell ref="D463:F463"/>
    <mergeCell ref="F182:G182"/>
    <mergeCell ref="F183:G183"/>
    <mergeCell ref="F184:G184"/>
    <mergeCell ref="B186:C186"/>
    <mergeCell ref="F186:G186"/>
    <mergeCell ref="B233:C233"/>
    <mergeCell ref="F229:G229"/>
    <mergeCell ref="B201:H201"/>
    <mergeCell ref="F209:G209"/>
    <mergeCell ref="F210:G210"/>
    <mergeCell ref="F237:G237"/>
    <mergeCell ref="F191:G191"/>
    <mergeCell ref="B209:C209"/>
    <mergeCell ref="F207:G207"/>
    <mergeCell ref="B202:H202"/>
    <mergeCell ref="F204:G204"/>
    <mergeCell ref="F233:G233"/>
    <mergeCell ref="I255:I268"/>
    <mergeCell ref="F213:G213"/>
    <mergeCell ref="F214:G214"/>
    <mergeCell ref="D498:F498"/>
    <mergeCell ref="H468:I468"/>
    <mergeCell ref="D13:H13"/>
    <mergeCell ref="F188:G188"/>
    <mergeCell ref="F190:G190"/>
    <mergeCell ref="F193:G193"/>
    <mergeCell ref="G16:J17"/>
    <mergeCell ref="B179:H179"/>
    <mergeCell ref="F181:G181"/>
    <mergeCell ref="F205:G205"/>
    <mergeCell ref="F206:G206"/>
    <mergeCell ref="B257:C257"/>
    <mergeCell ref="B382:C382"/>
    <mergeCell ref="B385:C385"/>
    <mergeCell ref="B386:C386"/>
    <mergeCell ref="C402:G402"/>
    <mergeCell ref="C403:G403"/>
    <mergeCell ref="F258:G258"/>
    <mergeCell ref="C397:E397"/>
    <mergeCell ref="C398:D398"/>
    <mergeCell ref="F257:G257"/>
    <mergeCell ref="H464:I464"/>
    <mergeCell ref="C416:D416"/>
    <mergeCell ref="C405:H405"/>
    <mergeCell ref="D558:E558"/>
    <mergeCell ref="D539:F539"/>
    <mergeCell ref="D538:F538"/>
    <mergeCell ref="D540:F540"/>
    <mergeCell ref="D545:F545"/>
    <mergeCell ref="D556:E556"/>
    <mergeCell ref="D548:E548"/>
    <mergeCell ref="D547:E547"/>
    <mergeCell ref="D557:E557"/>
    <mergeCell ref="E2:I2"/>
    <mergeCell ref="D12:E12"/>
    <mergeCell ref="G12:H12"/>
    <mergeCell ref="D8:H8"/>
    <mergeCell ref="D7:H7"/>
    <mergeCell ref="C392:G392"/>
    <mergeCell ref="H471:I471"/>
    <mergeCell ref="H475:I475"/>
    <mergeCell ref="C494:E494"/>
    <mergeCell ref="C483:F483"/>
    <mergeCell ref="C482:F482"/>
    <mergeCell ref="D475:E475"/>
    <mergeCell ref="C480:F480"/>
    <mergeCell ref="G491:H491"/>
    <mergeCell ref="C396:D396"/>
    <mergeCell ref="D478:E478"/>
    <mergeCell ref="C408:D408"/>
    <mergeCell ref="D458:F458"/>
    <mergeCell ref="D459:F459"/>
    <mergeCell ref="D461:F461"/>
    <mergeCell ref="C413:G413"/>
    <mergeCell ref="C415:H415"/>
    <mergeCell ref="C481:F481"/>
    <mergeCell ref="D477:E477"/>
    <mergeCell ref="D6:H6"/>
    <mergeCell ref="D9:H9"/>
    <mergeCell ref="D10:H10"/>
    <mergeCell ref="D11:H11"/>
    <mergeCell ref="H516:I516"/>
    <mergeCell ref="H556:I556"/>
    <mergeCell ref="D507:E507"/>
    <mergeCell ref="H507:I507"/>
    <mergeCell ref="H511:I511"/>
    <mergeCell ref="D508:E508"/>
    <mergeCell ref="F230:G230"/>
    <mergeCell ref="F211:G211"/>
    <mergeCell ref="F212:G212"/>
    <mergeCell ref="F255:G255"/>
    <mergeCell ref="F252:G252"/>
    <mergeCell ref="D499:F499"/>
    <mergeCell ref="D524:F524"/>
    <mergeCell ref="D505:F505"/>
    <mergeCell ref="D502:F502"/>
    <mergeCell ref="H480:I480"/>
    <mergeCell ref="H481:I481"/>
    <mergeCell ref="H482:I482"/>
    <mergeCell ref="H501:I501"/>
    <mergeCell ref="H502:I502"/>
    <mergeCell ref="H508:I508"/>
    <mergeCell ref="D460:F460"/>
    <mergeCell ref="C520:F520"/>
    <mergeCell ref="H520:I520"/>
    <mergeCell ref="D518:E518"/>
    <mergeCell ref="D468:E468"/>
    <mergeCell ref="D503:F503"/>
    <mergeCell ref="D515:E515"/>
    <mergeCell ref="D516:E516"/>
    <mergeCell ref="H503:I503"/>
    <mergeCell ref="D467:E467"/>
    <mergeCell ref="H467:I467"/>
    <mergeCell ref="D501:F501"/>
    <mergeCell ref="G494:H494"/>
    <mergeCell ref="G493:H493"/>
    <mergeCell ref="H515:I515"/>
    <mergeCell ref="H504:I504"/>
    <mergeCell ref="D465:F465"/>
    <mergeCell ref="D500:F500"/>
    <mergeCell ref="H500:I500"/>
    <mergeCell ref="H476:I476"/>
    <mergeCell ref="D476:E476"/>
    <mergeCell ref="D484:F484"/>
    <mergeCell ref="G490:H490"/>
    <mergeCell ref="D517:E517"/>
    <mergeCell ref="G530:H530"/>
    <mergeCell ref="G531:H531"/>
    <mergeCell ref="G533:H533"/>
    <mergeCell ref="C534:E534"/>
    <mergeCell ref="G534:H534"/>
    <mergeCell ref="H521:I521"/>
    <mergeCell ref="C522:F522"/>
    <mergeCell ref="H522:I522"/>
    <mergeCell ref="C523:F523"/>
    <mergeCell ref="H547:I547"/>
    <mergeCell ref="H551:I551"/>
    <mergeCell ref="D555:E555"/>
    <mergeCell ref="H555:I555"/>
    <mergeCell ref="H548:I548"/>
    <mergeCell ref="C521:F521"/>
    <mergeCell ref="H544:I544"/>
    <mergeCell ref="H541:I541"/>
    <mergeCell ref="D542:F542"/>
    <mergeCell ref="H543:I543"/>
    <mergeCell ref="D543:F543"/>
    <mergeCell ref="H542:I542"/>
    <mergeCell ref="D541:F541"/>
    <mergeCell ref="H540:I540"/>
    <mergeCell ref="G573:H573"/>
    <mergeCell ref="C574:E574"/>
    <mergeCell ref="G574:H574"/>
    <mergeCell ref="C563:F563"/>
    <mergeCell ref="D564:F564"/>
    <mergeCell ref="G570:H570"/>
    <mergeCell ref="G571:H571"/>
    <mergeCell ref="H560:I560"/>
    <mergeCell ref="C561:F561"/>
    <mergeCell ref="H561:I561"/>
    <mergeCell ref="C562:F562"/>
    <mergeCell ref="H562:I562"/>
    <mergeCell ref="C560:F560"/>
    <mergeCell ref="C417:E417"/>
    <mergeCell ref="F259:G259"/>
    <mergeCell ref="F260:G260"/>
    <mergeCell ref="C412:G412"/>
    <mergeCell ref="C406:D406"/>
    <mergeCell ref="C393:G393"/>
    <mergeCell ref="C395:H395"/>
    <mergeCell ref="B387:C387"/>
    <mergeCell ref="B388:C388"/>
  </mergeCells>
  <phoneticPr fontId="0" type="noConversion"/>
  <conditionalFormatting sqref="F217 H210 G383:H383 D268 I567:I575 D287:J287 D307:J307 F417 D348:J348 D389:J391 E408:F410 D270 J405 D409:D410 J394:J400 D421:J423 D394:I394 D411:J411 D419:D420 J415 D399:D400 D401:J401 E418:F420 E240:E242 J190 J237:J239 D210:F210 H222 J193:J195 J198:J201 I200:I201 D72:J72 F384:F387 D247:J248 D224:J224 J215 D240:D241 J218 J242 J221:J223 D160:J160 D158:J158 D155:J155 D162:J164 D79:J79 D271:J271 D223:I223 D109:J111 E245 J245:J246 D97:J97 H238:H239 J263 H243:H244 J266 J269:J270 E216:E218 G481:G484 D246 D216:D217 F487:F495 D200:H200 I487:I495 D383:E383 B36:B40 C52 D244 D64:J64 E221 H214:H215 D414:J414 F407 D404:J404 F397 D113:J133 G521:G524 F527:F535 I527:I535 G561:G564 F567:F575 D57:J57 D145:J153 H219:H220 D193:D194 D33:J33 E198 H191:H192 H196:H197 D197 D199 D222 D220 F194 H187 D187:F187 H199 E193:E195 F241 H234 D234:F234 H246 F265 H258 D258:F258 H270 E264:E266 D264:D265 E269 H262:H263 H267:H268 G396:I400 E396:F396 E398:F400 G406:J410 E406:F406 G416:J420 E416:F416 D328:J328 D297:J300 D317:J320 D338:J341 D358:J362">
    <cfRule type="cellIs" dxfId="12" priority="1" stopIfTrue="1" operator="equal">
      <formula>0</formula>
    </cfRule>
  </conditionalFormatting>
  <conditionalFormatting sqref="D436:F436 H436:J436 E437:F445 D144:J144 D90:J90 D51:J51 D27:J27">
    <cfRule type="cellIs" dxfId="11" priority="2" stopIfTrue="1" operator="equal">
      <formula>0</formula>
    </cfRule>
  </conditionalFormatting>
  <conditionalFormatting sqref="E435 E143 E89 E50 E26">
    <cfRule type="cellIs" dxfId="10" priority="3" stopIfTrue="1" operator="equal">
      <formula>0</formula>
    </cfRule>
    <cfRule type="cellIs" dxfId="9" priority="4" stopIfTrue="1" operator="notEqual">
      <formula>0</formula>
    </cfRule>
  </conditionalFormatting>
  <conditionalFormatting sqref="D435 D143 D89 D26 D50">
    <cfRule type="cellIs" dxfId="8" priority="5" stopIfTrue="1" operator="equal">
      <formula>0</formula>
    </cfRule>
    <cfRule type="cellIs" dxfId="7" priority="6" stopIfTrue="1" operator="notEqual">
      <formula>0</formula>
    </cfRule>
  </conditionalFormatting>
  <conditionalFormatting sqref="F435:J435 F143:J143 F89:J89 F26:J26 F50:J50">
    <cfRule type="cellIs" dxfId="6" priority="7" stopIfTrue="1" operator="equal">
      <formula>0</formula>
    </cfRule>
    <cfRule type="cellIs" dxfId="5" priority="8" stopIfTrue="1" operator="notEqual">
      <formula>0</formula>
    </cfRule>
  </conditionalFormatting>
  <conditionalFormatting sqref="B545 B505 B465 A1 B13">
    <cfRule type="cellIs" dxfId="4" priority="9" stopIfTrue="1" operator="notEqual">
      <formula>"E-MAIL"</formula>
    </cfRule>
  </conditionalFormatting>
  <conditionalFormatting sqref="F91 F28">
    <cfRule type="cellIs" dxfId="3" priority="10" stopIfTrue="1" operator="equal">
      <formula>""""""</formula>
    </cfRule>
  </conditionalFormatting>
  <conditionalFormatting sqref="H5 D16:E18">
    <cfRule type="cellIs" dxfId="2" priority="11" stopIfTrue="1" operator="equal">
      <formula>"month"</formula>
    </cfRule>
  </conditionalFormatting>
  <conditionalFormatting sqref="I5:J5">
    <cfRule type="cellIs" dxfId="1" priority="12" stopIfTrue="1" operator="equal">
      <formula>"year"</formula>
    </cfRule>
  </conditionalFormatting>
  <conditionalFormatting sqref="D52">
    <cfRule type="cellIs" dxfId="0" priority="13" stopIfTrue="1" operator="equal">
      <formula>0</formula>
    </cfRule>
  </conditionalFormatting>
  <pageMargins left="0.31496062992125984" right="0.31496062992125984" top="0.31496062992125984" bottom="0.19685039370078741" header="0.11811023622047245" footer="0.19685039370078741"/>
  <pageSetup fitToHeight="20" orientation="landscape" r:id="rId1"/>
  <headerFooter alignWithMargins="0">
    <oddFooter>&amp;RA&amp;P</oddFooter>
  </headerFooter>
  <rowBreaks count="18" manualBreakCount="18">
    <brk id="24" max="16383" man="1"/>
    <brk id="48" max="16383" man="1"/>
    <brk id="88" max="16383" man="1"/>
    <brk id="111" max="16383" man="1"/>
    <brk id="141" max="9" man="1"/>
    <brk id="177" max="9" man="1"/>
    <brk id="200" max="16383" man="1"/>
    <brk id="224" max="16383" man="1"/>
    <brk id="248" max="16383" man="1"/>
    <brk id="279" max="16383" man="1"/>
    <brk id="321" max="16383" man="1"/>
    <brk id="362" max="16383" man="1"/>
    <brk id="373" max="16383" man="1"/>
    <brk id="410" max="16383" man="1"/>
    <brk id="432" max="9" man="1"/>
    <brk id="455" max="9" man="1"/>
    <brk id="495" max="16383" man="1"/>
    <brk id="536" max="16383" man="1"/>
  </rowBreaks>
  <cellWatches>
    <cellWatch r="D28"/>
  </cellWatches>
  <drawing r:id="rId2"/>
  <legacyDrawing r:id="rId3"/>
  <mc:AlternateContent xmlns:mc="http://schemas.openxmlformats.org/markup-compatibility/2006">
    <mc:Choice Requires="x14">
      <controls>
        <mc:AlternateContent xmlns:mc="http://schemas.openxmlformats.org/markup-compatibility/2006">
          <mc:Choice Requires="x14">
            <control shapeId="1580" r:id="rId4" name="Option Button 556">
              <controlPr defaultSize="0" print="0" autoFill="0" autoLine="0" autoPict="0">
                <anchor moveWithCells="1">
                  <from>
                    <xdr:col>2</xdr:col>
                    <xdr:colOff>142875</xdr:colOff>
                    <xdr:row>14</xdr:row>
                    <xdr:rowOff>76200</xdr:rowOff>
                  </from>
                  <to>
                    <xdr:col>6</xdr:col>
                    <xdr:colOff>285750</xdr:colOff>
                    <xdr:row>14</xdr:row>
                    <xdr:rowOff>295275</xdr:rowOff>
                  </to>
                </anchor>
              </controlPr>
            </control>
          </mc:Choice>
        </mc:AlternateContent>
        <mc:AlternateContent xmlns:mc="http://schemas.openxmlformats.org/markup-compatibility/2006">
          <mc:Choice Requires="x14">
            <control shapeId="1582" r:id="rId5" name="Option Button 558">
              <controlPr defaultSize="0" print="0" autoFill="0" autoLine="0" autoPict="0">
                <anchor moveWithCells="1">
                  <from>
                    <xdr:col>2</xdr:col>
                    <xdr:colOff>142875</xdr:colOff>
                    <xdr:row>14</xdr:row>
                    <xdr:rowOff>228600</xdr:rowOff>
                  </from>
                  <to>
                    <xdr:col>5</xdr:col>
                    <xdr:colOff>581025</xdr:colOff>
                    <xdr:row>15</xdr:row>
                    <xdr:rowOff>9525</xdr:rowOff>
                  </to>
                </anchor>
              </controlPr>
            </control>
          </mc:Choice>
        </mc:AlternateContent>
        <mc:AlternateContent xmlns:mc="http://schemas.openxmlformats.org/markup-compatibility/2006">
          <mc:Choice Requires="x14">
            <control shapeId="1713" r:id="rId6" name="Drop Down 689">
              <controlPr defaultSize="0" autoLine="0" autoPict="0">
                <anchor moveWithCells="1">
                  <from>
                    <xdr:col>2</xdr:col>
                    <xdr:colOff>0</xdr:colOff>
                    <xdr:row>398</xdr:row>
                    <xdr:rowOff>85725</xdr:rowOff>
                  </from>
                  <to>
                    <xdr:col>4</xdr:col>
                    <xdr:colOff>304800</xdr:colOff>
                    <xdr:row>398</xdr:row>
                    <xdr:rowOff>285750</xdr:rowOff>
                  </to>
                </anchor>
              </controlPr>
            </control>
          </mc:Choice>
        </mc:AlternateContent>
        <mc:AlternateContent xmlns:mc="http://schemas.openxmlformats.org/markup-compatibility/2006">
          <mc:Choice Requires="x14">
            <control shapeId="1719" r:id="rId7" name="Drop Down 695">
              <controlPr defaultSize="0" autoLine="0" autoPict="0">
                <anchor moveWithCells="1">
                  <from>
                    <xdr:col>1</xdr:col>
                    <xdr:colOff>1695450</xdr:colOff>
                    <xdr:row>393</xdr:row>
                    <xdr:rowOff>28575</xdr:rowOff>
                  </from>
                  <to>
                    <xdr:col>4</xdr:col>
                    <xdr:colOff>295275</xdr:colOff>
                    <xdr:row>393</xdr:row>
                    <xdr:rowOff>228600</xdr:rowOff>
                  </to>
                </anchor>
              </controlPr>
            </control>
          </mc:Choice>
        </mc:AlternateContent>
        <mc:AlternateContent xmlns:mc="http://schemas.openxmlformats.org/markup-compatibility/2006">
          <mc:Choice Requires="x14">
            <control shapeId="1728" r:id="rId8" name="Drop Down 704">
              <controlPr defaultSize="0" autoLine="0" autoPict="0">
                <anchor moveWithCells="1">
                  <from>
                    <xdr:col>4</xdr:col>
                    <xdr:colOff>742950</xdr:colOff>
                    <xdr:row>398</xdr:row>
                    <xdr:rowOff>76200</xdr:rowOff>
                  </from>
                  <to>
                    <xdr:col>5</xdr:col>
                    <xdr:colOff>904875</xdr:colOff>
                    <xdr:row>398</xdr:row>
                    <xdr:rowOff>285750</xdr:rowOff>
                  </to>
                </anchor>
              </controlPr>
            </control>
          </mc:Choice>
        </mc:AlternateContent>
        <mc:AlternateContent xmlns:mc="http://schemas.openxmlformats.org/markup-compatibility/2006">
          <mc:Choice Requires="x14">
            <control shapeId="1892" r:id="rId9" name="Drop Down 868">
              <controlPr defaultSize="0" autoLine="0" autoPict="0">
                <anchor moveWithCells="1">
                  <from>
                    <xdr:col>1</xdr:col>
                    <xdr:colOff>1695450</xdr:colOff>
                    <xdr:row>403</xdr:row>
                    <xdr:rowOff>28575</xdr:rowOff>
                  </from>
                  <to>
                    <xdr:col>4</xdr:col>
                    <xdr:colOff>295275</xdr:colOff>
                    <xdr:row>403</xdr:row>
                    <xdr:rowOff>228600</xdr:rowOff>
                  </to>
                </anchor>
              </controlPr>
            </control>
          </mc:Choice>
        </mc:AlternateContent>
        <mc:AlternateContent xmlns:mc="http://schemas.openxmlformats.org/markup-compatibility/2006">
          <mc:Choice Requires="x14">
            <control shapeId="1903" r:id="rId10" name="Drop Down 879">
              <controlPr defaultSize="0" autoLine="0" autoPict="0">
                <anchor moveWithCells="1">
                  <from>
                    <xdr:col>2</xdr:col>
                    <xdr:colOff>0</xdr:colOff>
                    <xdr:row>418</xdr:row>
                    <xdr:rowOff>85725</xdr:rowOff>
                  </from>
                  <to>
                    <xdr:col>4</xdr:col>
                    <xdr:colOff>304800</xdr:colOff>
                    <xdr:row>418</xdr:row>
                    <xdr:rowOff>285750</xdr:rowOff>
                  </to>
                </anchor>
              </controlPr>
            </control>
          </mc:Choice>
        </mc:AlternateContent>
        <mc:AlternateContent xmlns:mc="http://schemas.openxmlformats.org/markup-compatibility/2006">
          <mc:Choice Requires="x14">
            <control shapeId="1906" r:id="rId11" name="Drop Down 882">
              <controlPr defaultSize="0" autoLine="0" autoPict="0">
                <anchor moveWithCells="1">
                  <from>
                    <xdr:col>1</xdr:col>
                    <xdr:colOff>1695450</xdr:colOff>
                    <xdr:row>413</xdr:row>
                    <xdr:rowOff>28575</xdr:rowOff>
                  </from>
                  <to>
                    <xdr:col>4</xdr:col>
                    <xdr:colOff>295275</xdr:colOff>
                    <xdr:row>413</xdr:row>
                    <xdr:rowOff>228600</xdr:rowOff>
                  </to>
                </anchor>
              </controlPr>
            </control>
          </mc:Choice>
        </mc:AlternateContent>
        <mc:AlternateContent xmlns:mc="http://schemas.openxmlformats.org/markup-compatibility/2006">
          <mc:Choice Requires="x14">
            <control shapeId="1915" r:id="rId12" name="Drop Down 891">
              <controlPr defaultSize="0" autoLine="0" autoPict="0">
                <anchor moveWithCells="1">
                  <from>
                    <xdr:col>4</xdr:col>
                    <xdr:colOff>742950</xdr:colOff>
                    <xdr:row>418</xdr:row>
                    <xdr:rowOff>76200</xdr:rowOff>
                  </from>
                  <to>
                    <xdr:col>5</xdr:col>
                    <xdr:colOff>904875</xdr:colOff>
                    <xdr:row>418</xdr:row>
                    <xdr:rowOff>276225</xdr:rowOff>
                  </to>
                </anchor>
              </controlPr>
            </control>
          </mc:Choice>
        </mc:AlternateContent>
        <mc:AlternateContent xmlns:mc="http://schemas.openxmlformats.org/markup-compatibility/2006">
          <mc:Choice Requires="x14">
            <control shapeId="1954" r:id="rId13" name="Drop Down 930">
              <controlPr defaultSize="0" autoLine="0" autoPict="0">
                <anchor moveWithCells="1">
                  <from>
                    <xdr:col>3</xdr:col>
                    <xdr:colOff>0</xdr:colOff>
                    <xdr:row>15</xdr:row>
                    <xdr:rowOff>38100</xdr:rowOff>
                  </from>
                  <to>
                    <xdr:col>4</xdr:col>
                    <xdr:colOff>76200</xdr:colOff>
                    <xdr:row>16</xdr:row>
                    <xdr:rowOff>0</xdr:rowOff>
                  </to>
                </anchor>
              </controlPr>
            </control>
          </mc:Choice>
        </mc:AlternateContent>
        <mc:AlternateContent xmlns:mc="http://schemas.openxmlformats.org/markup-compatibility/2006">
          <mc:Choice Requires="x14">
            <control shapeId="1955" r:id="rId14" name="Drop Down 931">
              <controlPr defaultSize="0" autoLine="0" autoPict="0">
                <anchor moveWithCells="1">
                  <from>
                    <xdr:col>4</xdr:col>
                    <xdr:colOff>85725</xdr:colOff>
                    <xdr:row>15</xdr:row>
                    <xdr:rowOff>38100</xdr:rowOff>
                  </from>
                  <to>
                    <xdr:col>4</xdr:col>
                    <xdr:colOff>685800</xdr:colOff>
                    <xdr:row>16</xdr:row>
                    <xdr:rowOff>0</xdr:rowOff>
                  </to>
                </anchor>
              </controlPr>
            </control>
          </mc:Choice>
        </mc:AlternateContent>
        <mc:AlternateContent xmlns:mc="http://schemas.openxmlformats.org/markup-compatibility/2006">
          <mc:Choice Requires="x14">
            <control shapeId="1956" r:id="rId15" name="Drop Down 932">
              <controlPr defaultSize="0" autoLine="0" autoPict="0">
                <anchor moveWithCells="1">
                  <from>
                    <xdr:col>3</xdr:col>
                    <xdr:colOff>0</xdr:colOff>
                    <xdr:row>16</xdr:row>
                    <xdr:rowOff>38100</xdr:rowOff>
                  </from>
                  <to>
                    <xdr:col>4</xdr:col>
                    <xdr:colOff>76200</xdr:colOff>
                    <xdr:row>17</xdr:row>
                    <xdr:rowOff>9525</xdr:rowOff>
                  </to>
                </anchor>
              </controlPr>
            </control>
          </mc:Choice>
        </mc:AlternateContent>
        <mc:AlternateContent xmlns:mc="http://schemas.openxmlformats.org/markup-compatibility/2006">
          <mc:Choice Requires="x14">
            <control shapeId="1957" r:id="rId16" name="Drop Down 933">
              <controlPr defaultSize="0" autoLine="0" autoPict="0">
                <anchor moveWithCells="1">
                  <from>
                    <xdr:col>4</xdr:col>
                    <xdr:colOff>85725</xdr:colOff>
                    <xdr:row>16</xdr:row>
                    <xdr:rowOff>47625</xdr:rowOff>
                  </from>
                  <to>
                    <xdr:col>4</xdr:col>
                    <xdr:colOff>685800</xdr:colOff>
                    <xdr:row>17</xdr:row>
                    <xdr:rowOff>19050</xdr:rowOff>
                  </to>
                </anchor>
              </controlPr>
            </control>
          </mc:Choice>
        </mc:AlternateContent>
        <mc:AlternateContent xmlns:mc="http://schemas.openxmlformats.org/markup-compatibility/2006">
          <mc:Choice Requires="x14">
            <control shapeId="1961" r:id="rId17" name="Drop Down 937">
              <controlPr defaultSize="0" autoLine="0" autoPict="0">
                <anchor moveWithCells="1">
                  <from>
                    <xdr:col>3</xdr:col>
                    <xdr:colOff>0</xdr:colOff>
                    <xdr:row>17</xdr:row>
                    <xdr:rowOff>47625</xdr:rowOff>
                  </from>
                  <to>
                    <xdr:col>4</xdr:col>
                    <xdr:colOff>76200</xdr:colOff>
                    <xdr:row>18</xdr:row>
                    <xdr:rowOff>19050</xdr:rowOff>
                  </to>
                </anchor>
              </controlPr>
            </control>
          </mc:Choice>
        </mc:AlternateContent>
        <mc:AlternateContent xmlns:mc="http://schemas.openxmlformats.org/markup-compatibility/2006">
          <mc:Choice Requires="x14">
            <control shapeId="1962" r:id="rId18" name="Drop Down 938">
              <controlPr defaultSize="0" autoLine="0" autoPict="0">
                <anchor moveWithCells="1">
                  <from>
                    <xdr:col>4</xdr:col>
                    <xdr:colOff>85725</xdr:colOff>
                    <xdr:row>17</xdr:row>
                    <xdr:rowOff>47625</xdr:rowOff>
                  </from>
                  <to>
                    <xdr:col>4</xdr:col>
                    <xdr:colOff>685800</xdr:colOff>
                    <xdr:row>18</xdr:row>
                    <xdr:rowOff>19050</xdr:rowOff>
                  </to>
                </anchor>
              </controlPr>
            </control>
          </mc:Choice>
        </mc:AlternateContent>
        <mc:AlternateContent xmlns:mc="http://schemas.openxmlformats.org/markup-compatibility/2006">
          <mc:Choice Requires="x14">
            <control shapeId="1963" r:id="rId19" name="Drop Down 939">
              <controlPr defaultSize="0" print="0" autoLine="0" autoPict="0">
                <anchor moveWithCells="1">
                  <from>
                    <xdr:col>2</xdr:col>
                    <xdr:colOff>152400</xdr:colOff>
                    <xdr:row>18</xdr:row>
                    <xdr:rowOff>76200</xdr:rowOff>
                  </from>
                  <to>
                    <xdr:col>6</xdr:col>
                    <xdr:colOff>409575</xdr:colOff>
                    <xdr:row>19</xdr:row>
                    <xdr:rowOff>38100</xdr:rowOff>
                  </to>
                </anchor>
              </controlPr>
            </control>
          </mc:Choice>
        </mc:AlternateContent>
        <mc:AlternateContent xmlns:mc="http://schemas.openxmlformats.org/markup-compatibility/2006">
          <mc:Choice Requires="x14">
            <control shapeId="1967" r:id="rId20" name="Drop Down 943">
              <controlPr defaultSize="0" print="0" autoLine="0" autoPict="0">
                <anchor moveWithCells="1">
                  <from>
                    <xdr:col>3</xdr:col>
                    <xdr:colOff>0</xdr:colOff>
                    <xdr:row>13</xdr:row>
                    <xdr:rowOff>180975</xdr:rowOff>
                  </from>
                  <to>
                    <xdr:col>4</xdr:col>
                    <xdr:colOff>171450</xdr:colOff>
                    <xdr:row>14</xdr:row>
                    <xdr:rowOff>9525</xdr:rowOff>
                  </to>
                </anchor>
              </controlPr>
            </control>
          </mc:Choice>
        </mc:AlternateContent>
        <mc:AlternateContent xmlns:mc="http://schemas.openxmlformats.org/markup-compatibility/2006">
          <mc:Choice Requires="x14">
            <control shapeId="1992" r:id="rId21" name="Drop Down 968">
              <controlPr defaultSize="0" print="0" autoLine="0" autoPict="0">
                <anchor moveWithCells="1">
                  <from>
                    <xdr:col>3</xdr:col>
                    <xdr:colOff>0</xdr:colOff>
                    <xdr:row>13</xdr:row>
                    <xdr:rowOff>180975</xdr:rowOff>
                  </from>
                  <to>
                    <xdr:col>4</xdr:col>
                    <xdr:colOff>171450</xdr:colOff>
                    <xdr:row>14</xdr:row>
                    <xdr:rowOff>9525</xdr:rowOff>
                  </to>
                </anchor>
              </controlPr>
            </control>
          </mc:Choice>
        </mc:AlternateContent>
        <mc:AlternateContent xmlns:mc="http://schemas.openxmlformats.org/markup-compatibility/2006">
          <mc:Choice Requires="x14">
            <control shapeId="1993" r:id="rId22" name="Drop Down 969">
              <controlPr defaultSize="0" autoLine="0" autoPict="0">
                <anchor moveWithCells="1">
                  <from>
                    <xdr:col>3</xdr:col>
                    <xdr:colOff>19050</xdr:colOff>
                    <xdr:row>472</xdr:row>
                    <xdr:rowOff>19050</xdr:rowOff>
                  </from>
                  <to>
                    <xdr:col>5</xdr:col>
                    <xdr:colOff>323850</xdr:colOff>
                    <xdr:row>473</xdr:row>
                    <xdr:rowOff>19050</xdr:rowOff>
                  </to>
                </anchor>
              </controlPr>
            </control>
          </mc:Choice>
        </mc:AlternateContent>
        <mc:AlternateContent xmlns:mc="http://schemas.openxmlformats.org/markup-compatibility/2006">
          <mc:Choice Requires="x14">
            <control shapeId="8224" r:id="rId23" name="Drop Down 1056">
              <controlPr defaultSize="0" autoLine="0" autoPict="0">
                <anchor moveWithCells="1">
                  <from>
                    <xdr:col>3</xdr:col>
                    <xdr:colOff>19050</xdr:colOff>
                    <xdr:row>512</xdr:row>
                    <xdr:rowOff>19050</xdr:rowOff>
                  </from>
                  <to>
                    <xdr:col>5</xdr:col>
                    <xdr:colOff>323850</xdr:colOff>
                    <xdr:row>513</xdr:row>
                    <xdr:rowOff>0</xdr:rowOff>
                  </to>
                </anchor>
              </controlPr>
            </control>
          </mc:Choice>
        </mc:AlternateContent>
        <mc:AlternateContent xmlns:mc="http://schemas.openxmlformats.org/markup-compatibility/2006">
          <mc:Choice Requires="x14">
            <control shapeId="8287" r:id="rId24" name="Drop Down 1119">
              <controlPr defaultSize="0" autoLine="0" autoPict="0">
                <anchor moveWithCells="1">
                  <from>
                    <xdr:col>3</xdr:col>
                    <xdr:colOff>19050</xdr:colOff>
                    <xdr:row>552</xdr:row>
                    <xdr:rowOff>19050</xdr:rowOff>
                  </from>
                  <to>
                    <xdr:col>5</xdr:col>
                    <xdr:colOff>323850</xdr:colOff>
                    <xdr:row>553</xdr:row>
                    <xdr:rowOff>0</xdr:rowOff>
                  </to>
                </anchor>
              </controlPr>
            </control>
          </mc:Choice>
        </mc:AlternateContent>
        <mc:AlternateContent xmlns:mc="http://schemas.openxmlformats.org/markup-compatibility/2006">
          <mc:Choice Requires="x14">
            <control shapeId="8465" r:id="rId25" name="Drop Down 1297">
              <controlPr defaultSize="0" autoLine="0" autoPict="0">
                <anchor moveWithCells="1">
                  <from>
                    <xdr:col>2</xdr:col>
                    <xdr:colOff>9525</xdr:colOff>
                    <xdr:row>408</xdr:row>
                    <xdr:rowOff>38100</xdr:rowOff>
                  </from>
                  <to>
                    <xdr:col>4</xdr:col>
                    <xdr:colOff>314325</xdr:colOff>
                    <xdr:row>409</xdr:row>
                    <xdr:rowOff>9525</xdr:rowOff>
                  </to>
                </anchor>
              </controlPr>
            </control>
          </mc:Choice>
        </mc:AlternateContent>
        <mc:AlternateContent xmlns:mc="http://schemas.openxmlformats.org/markup-compatibility/2006">
          <mc:Choice Requires="x14">
            <control shapeId="8466" r:id="rId26" name="Drop Down 1298">
              <controlPr defaultSize="0" autoLine="0" autoPict="0">
                <anchor moveWithCells="1">
                  <from>
                    <xdr:col>4</xdr:col>
                    <xdr:colOff>752475</xdr:colOff>
                    <xdr:row>408</xdr:row>
                    <xdr:rowOff>38100</xdr:rowOff>
                  </from>
                  <to>
                    <xdr:col>5</xdr:col>
                    <xdr:colOff>914400</xdr:colOff>
                    <xdr:row>409</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O183"/>
  <sheetViews>
    <sheetView showRowColHeaders="0" topLeftCell="A161" workbookViewId="0">
      <selection activeCell="A3" sqref="A3"/>
    </sheetView>
  </sheetViews>
  <sheetFormatPr baseColWidth="10" defaultColWidth="9.140625" defaultRowHeight="12.75" x14ac:dyDescent="0.2"/>
  <cols>
    <col min="1" max="1" width="9.140625" style="1"/>
    <col min="2" max="2" width="5.28515625" style="1" customWidth="1"/>
    <col min="3" max="3" width="77.85546875" style="157" customWidth="1"/>
    <col min="4" max="248" width="9.140625" style="1"/>
    <col min="250" max="16384" width="9.140625" style="1"/>
  </cols>
  <sheetData>
    <row r="1" spans="1:9" x14ac:dyDescent="0.2">
      <c r="C1" s="155"/>
      <c r="D1" s="14"/>
    </row>
    <row r="2" spans="1:9" ht="59.25" customHeight="1" x14ac:dyDescent="0.2">
      <c r="A2" s="192"/>
      <c r="C2" s="1"/>
      <c r="D2" s="14"/>
      <c r="E2" s="607"/>
      <c r="F2" s="607"/>
      <c r="G2" s="607"/>
      <c r="H2" s="607"/>
      <c r="I2" s="607"/>
    </row>
    <row r="3" spans="1:9" ht="25.5" customHeight="1" x14ac:dyDescent="0.2">
      <c r="B3" s="156" t="s">
        <v>549</v>
      </c>
    </row>
    <row r="4" spans="1:9" ht="25.5" x14ac:dyDescent="0.2">
      <c r="C4" s="158" t="s">
        <v>550</v>
      </c>
    </row>
    <row r="5" spans="1:9" ht="24" customHeight="1" x14ac:dyDescent="0.2">
      <c r="B5" s="156" t="s">
        <v>551</v>
      </c>
    </row>
    <row r="6" spans="1:9" x14ac:dyDescent="0.2">
      <c r="C6" s="10" t="s">
        <v>651</v>
      </c>
    </row>
    <row r="7" spans="1:9" ht="24" customHeight="1" x14ac:dyDescent="0.2">
      <c r="B7" s="156" t="s">
        <v>552</v>
      </c>
    </row>
    <row r="8" spans="1:9" ht="24" customHeight="1" x14ac:dyDescent="0.2">
      <c r="C8" s="158" t="s">
        <v>553</v>
      </c>
    </row>
    <row r="9" spans="1:9" x14ac:dyDescent="0.2">
      <c r="B9" s="156" t="s">
        <v>554</v>
      </c>
    </row>
    <row r="10" spans="1:9" ht="25.5" x14ac:dyDescent="0.2">
      <c r="C10" s="158" t="s">
        <v>555</v>
      </c>
    </row>
    <row r="11" spans="1:9" ht="20.25" customHeight="1" x14ac:dyDescent="0.2">
      <c r="B11" s="156" t="s">
        <v>556</v>
      </c>
    </row>
    <row r="12" spans="1:9" ht="38.25" customHeight="1" x14ac:dyDescent="0.2">
      <c r="B12" s="156"/>
      <c r="C12" s="310" t="s">
        <v>244</v>
      </c>
    </row>
    <row r="13" spans="1:9" ht="44.25" customHeight="1" x14ac:dyDescent="0.2">
      <c r="B13" s="159"/>
      <c r="C13" s="310" t="s">
        <v>245</v>
      </c>
    </row>
    <row r="14" spans="1:9" ht="24" customHeight="1" x14ac:dyDescent="0.2">
      <c r="B14" s="156" t="s">
        <v>557</v>
      </c>
    </row>
    <row r="15" spans="1:9" ht="38.25" x14ac:dyDescent="0.2">
      <c r="B15" s="159"/>
      <c r="C15" s="158" t="s">
        <v>246</v>
      </c>
    </row>
    <row r="16" spans="1:9" ht="24" customHeight="1" x14ac:dyDescent="0.2">
      <c r="B16" s="156" t="s">
        <v>558</v>
      </c>
    </row>
    <row r="17" spans="2:3" ht="51" x14ac:dyDescent="0.2">
      <c r="C17" s="158" t="s">
        <v>559</v>
      </c>
    </row>
    <row r="18" spans="2:3" ht="52.5" customHeight="1" x14ac:dyDescent="0.2">
      <c r="B18" s="156" t="s">
        <v>560</v>
      </c>
    </row>
    <row r="19" spans="2:3" ht="25.5" x14ac:dyDescent="0.2">
      <c r="C19" s="158" t="s">
        <v>247</v>
      </c>
    </row>
    <row r="20" spans="2:3" ht="24" customHeight="1" x14ac:dyDescent="0.2">
      <c r="B20" s="156" t="s">
        <v>561</v>
      </c>
    </row>
    <row r="21" spans="2:3" ht="25.5" x14ac:dyDescent="0.2">
      <c r="C21" s="310" t="s">
        <v>248</v>
      </c>
    </row>
    <row r="22" spans="2:3" ht="24" customHeight="1" x14ac:dyDescent="0.2">
      <c r="B22" s="156" t="s">
        <v>562</v>
      </c>
    </row>
    <row r="23" spans="2:3" ht="25.5" customHeight="1" x14ac:dyDescent="0.2">
      <c r="C23" s="310" t="s">
        <v>249</v>
      </c>
    </row>
    <row r="24" spans="2:3" ht="24" customHeight="1" x14ac:dyDescent="0.2">
      <c r="B24" s="156" t="s">
        <v>563</v>
      </c>
    </row>
    <row r="25" spans="2:3" ht="25.5" x14ac:dyDescent="0.2">
      <c r="C25" s="310" t="s">
        <v>250</v>
      </c>
    </row>
    <row r="26" spans="2:3" ht="24" customHeight="1" x14ac:dyDescent="0.2">
      <c r="B26" s="156" t="s">
        <v>564</v>
      </c>
    </row>
    <row r="27" spans="2:3" ht="27" customHeight="1" x14ac:dyDescent="0.2">
      <c r="C27" s="310" t="s">
        <v>251</v>
      </c>
    </row>
    <row r="28" spans="2:3" x14ac:dyDescent="0.2">
      <c r="B28" s="159"/>
    </row>
    <row r="29" spans="2:3" ht="52.5" customHeight="1" x14ac:dyDescent="0.2">
      <c r="B29" s="156" t="s">
        <v>565</v>
      </c>
    </row>
    <row r="30" spans="2:3" ht="25.5" x14ac:dyDescent="0.2">
      <c r="C30" s="160" t="s">
        <v>566</v>
      </c>
    </row>
    <row r="31" spans="2:3" x14ac:dyDescent="0.2">
      <c r="B31" s="156" t="s">
        <v>567</v>
      </c>
    </row>
    <row r="32" spans="2:3" ht="38.25" x14ac:dyDescent="0.2">
      <c r="C32" s="310" t="s">
        <v>252</v>
      </c>
    </row>
    <row r="33" spans="2:3" x14ac:dyDescent="0.2">
      <c r="B33" s="156" t="s">
        <v>568</v>
      </c>
    </row>
    <row r="34" spans="2:3" ht="25.5" x14ac:dyDescent="0.2">
      <c r="C34" s="158" t="s">
        <v>569</v>
      </c>
    </row>
    <row r="35" spans="2:3" x14ac:dyDescent="0.2">
      <c r="B35" s="156" t="s">
        <v>570</v>
      </c>
    </row>
    <row r="36" spans="2:3" x14ac:dyDescent="0.2">
      <c r="C36" s="310" t="s">
        <v>253</v>
      </c>
    </row>
    <row r="37" spans="2:3" x14ac:dyDescent="0.2">
      <c r="B37" s="156" t="s">
        <v>571</v>
      </c>
    </row>
    <row r="38" spans="2:3" ht="25.5" x14ac:dyDescent="0.2">
      <c r="C38" s="158" t="s">
        <v>572</v>
      </c>
    </row>
    <row r="39" spans="2:3" x14ac:dyDescent="0.2">
      <c r="B39" s="156" t="s">
        <v>573</v>
      </c>
    </row>
    <row r="40" spans="2:3" ht="38.25" x14ac:dyDescent="0.2">
      <c r="C40" s="158" t="s">
        <v>574</v>
      </c>
    </row>
    <row r="41" spans="2:3" x14ac:dyDescent="0.2">
      <c r="B41" s="156" t="s">
        <v>61</v>
      </c>
    </row>
    <row r="42" spans="2:3" ht="38.25" x14ac:dyDescent="0.2">
      <c r="C42" s="310" t="s">
        <v>263</v>
      </c>
    </row>
    <row r="43" spans="2:3" x14ac:dyDescent="0.2">
      <c r="B43" s="156" t="s">
        <v>575</v>
      </c>
    </row>
    <row r="44" spans="2:3" ht="51" x14ac:dyDescent="0.2">
      <c r="C44" s="310" t="s">
        <v>576</v>
      </c>
    </row>
    <row r="45" spans="2:3" x14ac:dyDescent="0.2">
      <c r="B45" s="156" t="s">
        <v>23</v>
      </c>
    </row>
    <row r="46" spans="2:3" x14ac:dyDescent="0.2">
      <c r="C46" s="10" t="s">
        <v>24</v>
      </c>
    </row>
    <row r="47" spans="2:3" x14ac:dyDescent="0.2">
      <c r="B47" s="156" t="s">
        <v>577</v>
      </c>
    </row>
    <row r="48" spans="2:3" ht="38.25" x14ac:dyDescent="0.2">
      <c r="C48" s="158" t="s">
        <v>185</v>
      </c>
    </row>
    <row r="49" spans="2:3" x14ac:dyDescent="0.2">
      <c r="B49" s="156" t="s">
        <v>25</v>
      </c>
    </row>
    <row r="50" spans="2:3" x14ac:dyDescent="0.2">
      <c r="C50" s="10" t="s">
        <v>26</v>
      </c>
    </row>
    <row r="51" spans="2:3" x14ac:dyDescent="0.2">
      <c r="B51" s="156" t="s">
        <v>578</v>
      </c>
    </row>
    <row r="52" spans="2:3" ht="38.25" x14ac:dyDescent="0.2">
      <c r="C52" s="310" t="s">
        <v>264</v>
      </c>
    </row>
    <row r="53" spans="2:3" ht="25.5" customHeight="1" x14ac:dyDescent="0.2">
      <c r="C53" s="158"/>
    </row>
    <row r="54" spans="2:3" ht="50.1" customHeight="1" x14ac:dyDescent="0.2">
      <c r="B54" s="156" t="s">
        <v>579</v>
      </c>
    </row>
    <row r="55" spans="2:3" ht="25.5" x14ac:dyDescent="0.2">
      <c r="C55" s="158" t="s">
        <v>215</v>
      </c>
    </row>
    <row r="56" spans="2:3" x14ac:dyDescent="0.2">
      <c r="B56" s="156" t="s">
        <v>27</v>
      </c>
    </row>
    <row r="57" spans="2:3" ht="38.25" x14ac:dyDescent="0.2">
      <c r="C57" s="310" t="s">
        <v>28</v>
      </c>
    </row>
    <row r="58" spans="2:3" x14ac:dyDescent="0.2">
      <c r="B58" s="156" t="s">
        <v>580</v>
      </c>
    </row>
    <row r="59" spans="2:3" x14ac:dyDescent="0.2">
      <c r="C59" s="158" t="s">
        <v>581</v>
      </c>
    </row>
    <row r="60" spans="2:3" x14ac:dyDescent="0.2">
      <c r="B60" s="156" t="s">
        <v>29</v>
      </c>
    </row>
    <row r="61" spans="2:3" x14ac:dyDescent="0.2">
      <c r="C61" s="10" t="s">
        <v>30</v>
      </c>
    </row>
    <row r="62" spans="2:3" x14ac:dyDescent="0.2">
      <c r="B62" s="156" t="s">
        <v>582</v>
      </c>
    </row>
    <row r="63" spans="2:3" x14ac:dyDescent="0.2">
      <c r="C63" s="158" t="s">
        <v>583</v>
      </c>
    </row>
    <row r="64" spans="2:3" ht="50.1" customHeight="1" x14ac:dyDescent="0.2">
      <c r="B64" s="156" t="s">
        <v>584</v>
      </c>
    </row>
    <row r="65" spans="2:3" ht="24.75" customHeight="1" x14ac:dyDescent="0.2">
      <c r="C65" s="158" t="s">
        <v>585</v>
      </c>
    </row>
    <row r="66" spans="2:3" ht="24" customHeight="1" x14ac:dyDescent="0.2"/>
    <row r="67" spans="2:3" ht="50.1" customHeight="1" x14ac:dyDescent="0.2">
      <c r="B67" s="156" t="s">
        <v>586</v>
      </c>
    </row>
    <row r="68" spans="2:3" ht="38.25" x14ac:dyDescent="0.2">
      <c r="C68" s="158" t="s">
        <v>587</v>
      </c>
    </row>
    <row r="69" spans="2:3" x14ac:dyDescent="0.2">
      <c r="B69" s="156" t="s">
        <v>588</v>
      </c>
    </row>
    <row r="70" spans="2:3" ht="38.25" x14ac:dyDescent="0.2">
      <c r="C70" s="158" t="s">
        <v>589</v>
      </c>
    </row>
    <row r="71" spans="2:3" x14ac:dyDescent="0.2">
      <c r="B71" s="156" t="s">
        <v>590</v>
      </c>
    </row>
    <row r="72" spans="2:3" ht="25.5" x14ac:dyDescent="0.2">
      <c r="C72" s="158" t="s">
        <v>591</v>
      </c>
    </row>
    <row r="73" spans="2:3" x14ac:dyDescent="0.2">
      <c r="B73" s="156" t="s">
        <v>592</v>
      </c>
    </row>
    <row r="74" spans="2:3" x14ac:dyDescent="0.2">
      <c r="C74" s="158" t="s">
        <v>593</v>
      </c>
    </row>
    <row r="75" spans="2:3" x14ac:dyDescent="0.2">
      <c r="B75" s="156" t="s">
        <v>201</v>
      </c>
    </row>
    <row r="76" spans="2:3" ht="25.5" x14ac:dyDescent="0.2">
      <c r="C76" s="158" t="s">
        <v>32</v>
      </c>
    </row>
    <row r="77" spans="2:3" ht="50.1" customHeight="1" x14ac:dyDescent="0.2">
      <c r="B77" s="156" t="s">
        <v>594</v>
      </c>
    </row>
    <row r="78" spans="2:3" ht="38.25" customHeight="1" x14ac:dyDescent="0.2">
      <c r="C78" s="310" t="s">
        <v>265</v>
      </c>
    </row>
    <row r="79" spans="2:3" ht="50.1" customHeight="1" x14ac:dyDescent="0.2">
      <c r="B79" s="156" t="s">
        <v>595</v>
      </c>
    </row>
    <row r="80" spans="2:3" ht="25.5" x14ac:dyDescent="0.2">
      <c r="C80" s="158" t="s">
        <v>596</v>
      </c>
    </row>
    <row r="81" spans="2:3" x14ac:dyDescent="0.2">
      <c r="B81" s="156" t="s">
        <v>597</v>
      </c>
    </row>
    <row r="82" spans="2:3" ht="25.5" x14ac:dyDescent="0.2">
      <c r="C82" s="158" t="s">
        <v>598</v>
      </c>
    </row>
    <row r="83" spans="2:3" x14ac:dyDescent="0.2">
      <c r="B83" s="156" t="s">
        <v>599</v>
      </c>
    </row>
    <row r="84" spans="2:3" ht="51" x14ac:dyDescent="0.2">
      <c r="C84" s="158" t="s">
        <v>600</v>
      </c>
    </row>
    <row r="85" spans="2:3" x14ac:dyDescent="0.2">
      <c r="B85" s="156" t="s">
        <v>628</v>
      </c>
    </row>
    <row r="86" spans="2:3" ht="38.25" x14ac:dyDescent="0.2">
      <c r="C86" s="310" t="s">
        <v>266</v>
      </c>
    </row>
    <row r="87" spans="2:3" x14ac:dyDescent="0.2">
      <c r="B87" s="156" t="s">
        <v>629</v>
      </c>
    </row>
    <row r="88" spans="2:3" ht="24.75" customHeight="1" x14ac:dyDescent="0.2">
      <c r="C88" s="160" t="s">
        <v>267</v>
      </c>
    </row>
    <row r="89" spans="2:3" x14ac:dyDescent="0.2">
      <c r="B89" s="156" t="s">
        <v>630</v>
      </c>
    </row>
    <row r="90" spans="2:3" ht="51" x14ac:dyDescent="0.2">
      <c r="C90" s="158" t="s">
        <v>643</v>
      </c>
    </row>
    <row r="91" spans="2:3" ht="50.1" customHeight="1" x14ac:dyDescent="0.2">
      <c r="B91" s="156" t="s">
        <v>644</v>
      </c>
    </row>
    <row r="92" spans="2:3" ht="25.5" x14ac:dyDescent="0.2">
      <c r="C92" s="158" t="s">
        <v>652</v>
      </c>
    </row>
    <row r="93" spans="2:3" x14ac:dyDescent="0.2">
      <c r="B93" s="156" t="s">
        <v>653</v>
      </c>
    </row>
    <row r="94" spans="2:3" ht="25.5" x14ac:dyDescent="0.2">
      <c r="C94" s="158" t="s">
        <v>654</v>
      </c>
    </row>
    <row r="95" spans="2:3" x14ac:dyDescent="0.2">
      <c r="B95" s="156" t="s">
        <v>655</v>
      </c>
    </row>
    <row r="96" spans="2:3" ht="25.5" x14ac:dyDescent="0.2">
      <c r="C96" s="158" t="s">
        <v>656</v>
      </c>
    </row>
    <row r="97" spans="2:3" x14ac:dyDescent="0.2">
      <c r="B97" s="156" t="s">
        <v>657</v>
      </c>
    </row>
    <row r="98" spans="2:3" ht="25.5" x14ac:dyDescent="0.2">
      <c r="C98" s="158" t="s">
        <v>658</v>
      </c>
    </row>
    <row r="99" spans="2:3" x14ac:dyDescent="0.2">
      <c r="B99" s="156" t="s">
        <v>659</v>
      </c>
    </row>
    <row r="100" spans="2:3" ht="25.5" x14ac:dyDescent="0.2">
      <c r="C100" s="158" t="s">
        <v>660</v>
      </c>
    </row>
    <row r="101" spans="2:3" x14ac:dyDescent="0.2">
      <c r="B101" s="156" t="s">
        <v>661</v>
      </c>
    </row>
    <row r="102" spans="2:3" ht="25.5" x14ac:dyDescent="0.2">
      <c r="C102" s="158" t="s">
        <v>662</v>
      </c>
    </row>
    <row r="103" spans="2:3" ht="24" customHeight="1" x14ac:dyDescent="0.2"/>
    <row r="104" spans="2:3" ht="50.1" customHeight="1" x14ac:dyDescent="0.2">
      <c r="B104" s="156" t="s">
        <v>668</v>
      </c>
    </row>
    <row r="105" spans="2:3" ht="25.5" x14ac:dyDescent="0.2">
      <c r="C105" s="158" t="s">
        <v>669</v>
      </c>
    </row>
    <row r="106" spans="2:3" x14ac:dyDescent="0.2">
      <c r="B106" s="156" t="s">
        <v>197</v>
      </c>
    </row>
    <row r="107" spans="2:3" ht="25.5" x14ac:dyDescent="0.2">
      <c r="C107" s="158" t="s">
        <v>269</v>
      </c>
    </row>
    <row r="108" spans="2:3" x14ac:dyDescent="0.2">
      <c r="B108" s="156" t="s">
        <v>670</v>
      </c>
    </row>
    <row r="109" spans="2:3" ht="25.5" x14ac:dyDescent="0.2">
      <c r="C109" s="158" t="s">
        <v>671</v>
      </c>
    </row>
    <row r="110" spans="2:3" x14ac:dyDescent="0.2">
      <c r="C110" s="158"/>
    </row>
    <row r="111" spans="2:3" ht="48.75" customHeight="1" x14ac:dyDescent="0.2">
      <c r="B111" s="156" t="s">
        <v>31</v>
      </c>
    </row>
    <row r="112" spans="2:3" ht="25.5" x14ac:dyDescent="0.2">
      <c r="C112" s="158" t="s">
        <v>54</v>
      </c>
    </row>
    <row r="113" spans="2:3" x14ac:dyDescent="0.2">
      <c r="B113" s="156" t="s">
        <v>663</v>
      </c>
    </row>
    <row r="114" spans="2:3" x14ac:dyDescent="0.2">
      <c r="C114" s="158" t="s">
        <v>664</v>
      </c>
    </row>
    <row r="115" spans="2:3" x14ac:dyDescent="0.2">
      <c r="B115" s="156" t="s">
        <v>665</v>
      </c>
    </row>
    <row r="116" spans="2:3" x14ac:dyDescent="0.2">
      <c r="C116" s="310" t="s">
        <v>268</v>
      </c>
    </row>
    <row r="117" spans="2:3" x14ac:dyDescent="0.2">
      <c r="B117" s="156" t="s">
        <v>667</v>
      </c>
      <c r="C117" s="310"/>
    </row>
    <row r="118" spans="2:3" ht="25.5" x14ac:dyDescent="0.2">
      <c r="C118" s="158" t="s">
        <v>463</v>
      </c>
    </row>
    <row r="119" spans="2:3" x14ac:dyDescent="0.2">
      <c r="B119" s="156" t="s">
        <v>200</v>
      </c>
      <c r="C119" s="310"/>
    </row>
    <row r="120" spans="2:3" ht="25.5" x14ac:dyDescent="0.2">
      <c r="C120" s="310" t="s">
        <v>22</v>
      </c>
    </row>
    <row r="121" spans="2:3" ht="24" customHeight="1" x14ac:dyDescent="0.2"/>
    <row r="122" spans="2:3" ht="50.1" customHeight="1" x14ac:dyDescent="0.2">
      <c r="B122" s="156" t="s">
        <v>672</v>
      </c>
    </row>
    <row r="123" spans="2:3" ht="25.5" x14ac:dyDescent="0.2">
      <c r="C123" s="158" t="s">
        <v>673</v>
      </c>
    </row>
    <row r="124" spans="2:3" x14ac:dyDescent="0.2">
      <c r="B124" s="156" t="s">
        <v>674</v>
      </c>
    </row>
    <row r="125" spans="2:3" ht="25.5" x14ac:dyDescent="0.2">
      <c r="C125" s="158" t="s">
        <v>675</v>
      </c>
    </row>
    <row r="126" spans="2:3" x14ac:dyDescent="0.2">
      <c r="B126" s="156" t="s">
        <v>277</v>
      </c>
    </row>
    <row r="127" spans="2:3" ht="38.25" x14ac:dyDescent="0.2">
      <c r="C127" s="158" t="s">
        <v>0</v>
      </c>
    </row>
    <row r="128" spans="2:3" x14ac:dyDescent="0.2">
      <c r="B128" s="156" t="s">
        <v>1</v>
      </c>
    </row>
    <row r="129" spans="2:3" ht="25.5" x14ac:dyDescent="0.2">
      <c r="C129" s="158" t="s">
        <v>2</v>
      </c>
    </row>
    <row r="130" spans="2:3" ht="24" customHeight="1" x14ac:dyDescent="0.2"/>
    <row r="131" spans="2:3" ht="50.1" customHeight="1" x14ac:dyDescent="0.2">
      <c r="B131" s="156" t="s">
        <v>3</v>
      </c>
    </row>
    <row r="132" spans="2:3" ht="38.25" x14ac:dyDescent="0.2">
      <c r="C132" s="158" t="s">
        <v>4</v>
      </c>
    </row>
    <row r="133" spans="2:3" x14ac:dyDescent="0.2">
      <c r="B133" s="156" t="s">
        <v>5</v>
      </c>
    </row>
    <row r="134" spans="2:3" ht="39" customHeight="1" x14ac:dyDescent="0.2">
      <c r="C134" s="160" t="s">
        <v>7</v>
      </c>
    </row>
    <row r="135" spans="2:3" x14ac:dyDescent="0.2">
      <c r="B135" s="156" t="s">
        <v>210</v>
      </c>
    </row>
    <row r="136" spans="2:3" x14ac:dyDescent="0.2">
      <c r="C136" s="10" t="s">
        <v>211</v>
      </c>
    </row>
    <row r="137" spans="2:3" x14ac:dyDescent="0.2">
      <c r="B137" s="156" t="s">
        <v>8</v>
      </c>
    </row>
    <row r="138" spans="2:3" ht="25.5" x14ac:dyDescent="0.2">
      <c r="C138" s="158" t="s">
        <v>9</v>
      </c>
    </row>
    <row r="139" spans="2:3" x14ac:dyDescent="0.2">
      <c r="B139" s="156" t="s">
        <v>204</v>
      </c>
    </row>
    <row r="140" spans="2:3" ht="25.5" x14ac:dyDescent="0.2">
      <c r="C140" s="158" t="s">
        <v>205</v>
      </c>
    </row>
    <row r="142" spans="2:3" ht="50.1" customHeight="1" x14ac:dyDescent="0.2">
      <c r="B142" s="156" t="s">
        <v>10</v>
      </c>
    </row>
    <row r="143" spans="2:3" ht="51" x14ac:dyDescent="0.2">
      <c r="C143" s="158" t="s">
        <v>11</v>
      </c>
    </row>
    <row r="144" spans="2:3" x14ac:dyDescent="0.2">
      <c r="B144" s="156" t="s">
        <v>202</v>
      </c>
    </row>
    <row r="145" spans="2:3" ht="38.25" x14ac:dyDescent="0.2">
      <c r="C145" s="158" t="s">
        <v>203</v>
      </c>
    </row>
    <row r="146" spans="2:3" x14ac:dyDescent="0.2">
      <c r="B146" s="156" t="s">
        <v>12</v>
      </c>
    </row>
    <row r="147" spans="2:3" x14ac:dyDescent="0.2">
      <c r="C147" s="158" t="s">
        <v>13</v>
      </c>
    </row>
    <row r="148" spans="2:3" x14ac:dyDescent="0.2">
      <c r="B148" s="156" t="s">
        <v>14</v>
      </c>
    </row>
    <row r="149" spans="2:3" ht="38.25" x14ac:dyDescent="0.2">
      <c r="C149" s="310" t="s">
        <v>270</v>
      </c>
    </row>
    <row r="150" spans="2:3" x14ac:dyDescent="0.2">
      <c r="B150" s="156" t="s">
        <v>15</v>
      </c>
    </row>
    <row r="151" spans="2:3" ht="38.25" x14ac:dyDescent="0.2">
      <c r="C151" s="158" t="s">
        <v>17</v>
      </c>
    </row>
    <row r="152" spans="2:3" x14ac:dyDescent="0.2">
      <c r="B152" s="156" t="s">
        <v>18</v>
      </c>
    </row>
    <row r="153" spans="2:3" ht="38.25" x14ac:dyDescent="0.2">
      <c r="C153" s="158" t="s">
        <v>19</v>
      </c>
    </row>
    <row r="154" spans="2:3" ht="24" customHeight="1" x14ac:dyDescent="0.2"/>
    <row r="155" spans="2:3" ht="50.1" customHeight="1" x14ac:dyDescent="0.2">
      <c r="B155" s="156" t="s">
        <v>206</v>
      </c>
    </row>
    <row r="156" spans="2:3" ht="38.25" x14ac:dyDescent="0.2">
      <c r="C156" s="158" t="s">
        <v>207</v>
      </c>
    </row>
    <row r="157" spans="2:3" ht="19.5" customHeight="1" x14ac:dyDescent="0.2">
      <c r="B157" s="156" t="s">
        <v>20</v>
      </c>
    </row>
    <row r="158" spans="2:3" ht="25.5" x14ac:dyDescent="0.2">
      <c r="C158" s="158" t="s">
        <v>21</v>
      </c>
    </row>
    <row r="159" spans="2:3" ht="19.5" customHeight="1" x14ac:dyDescent="0.2">
      <c r="B159" s="156" t="s">
        <v>199</v>
      </c>
    </row>
    <row r="160" spans="2:3" ht="25.5" x14ac:dyDescent="0.2">
      <c r="C160" s="158" t="s">
        <v>39</v>
      </c>
    </row>
    <row r="161" spans="2:3" x14ac:dyDescent="0.2">
      <c r="B161" s="156" t="s">
        <v>33</v>
      </c>
    </row>
    <row r="162" spans="2:3" ht="25.5" x14ac:dyDescent="0.2">
      <c r="C162" s="310" t="s">
        <v>205</v>
      </c>
    </row>
    <row r="163" spans="2:3" x14ac:dyDescent="0.2">
      <c r="B163" s="156" t="s">
        <v>40</v>
      </c>
    </row>
    <row r="164" spans="2:3" x14ac:dyDescent="0.2">
      <c r="C164" s="310" t="s">
        <v>271</v>
      </c>
    </row>
    <row r="165" spans="2:3" x14ac:dyDescent="0.2">
      <c r="B165" s="156" t="s">
        <v>208</v>
      </c>
    </row>
    <row r="166" spans="2:3" x14ac:dyDescent="0.2">
      <c r="C166" s="310" t="s">
        <v>209</v>
      </c>
    </row>
    <row r="167" spans="2:3" x14ac:dyDescent="0.2">
      <c r="B167" s="156" t="s">
        <v>51</v>
      </c>
    </row>
    <row r="168" spans="2:3" ht="25.5" x14ac:dyDescent="0.2">
      <c r="C168" s="158" t="s">
        <v>52</v>
      </c>
    </row>
    <row r="169" spans="2:3" x14ac:dyDescent="0.2">
      <c r="B169" s="156" t="s">
        <v>41</v>
      </c>
    </row>
    <row r="170" spans="2:3" ht="25.5" x14ac:dyDescent="0.2">
      <c r="C170" s="158" t="s">
        <v>42</v>
      </c>
    </row>
    <row r="171" spans="2:3" x14ac:dyDescent="0.2">
      <c r="B171" s="156" t="s">
        <v>43</v>
      </c>
    </row>
    <row r="172" spans="2:3" ht="25.5" x14ac:dyDescent="0.2">
      <c r="C172" s="310" t="s">
        <v>272</v>
      </c>
    </row>
    <row r="173" spans="2:3" ht="17.25" customHeight="1" x14ac:dyDescent="0.2"/>
    <row r="174" spans="2:3" ht="50.1" customHeight="1" x14ac:dyDescent="0.2">
      <c r="B174" s="156" t="s">
        <v>44</v>
      </c>
    </row>
    <row r="175" spans="2:3" ht="25.5" x14ac:dyDescent="0.2">
      <c r="C175" s="158" t="s">
        <v>45</v>
      </c>
    </row>
    <row r="176" spans="2:3" x14ac:dyDescent="0.2">
      <c r="B176" s="156" t="s">
        <v>46</v>
      </c>
    </row>
    <row r="177" spans="2:3" ht="38.25" x14ac:dyDescent="0.2">
      <c r="C177" s="310" t="s">
        <v>273</v>
      </c>
    </row>
    <row r="178" spans="2:3" ht="17.25" customHeight="1" x14ac:dyDescent="0.2"/>
    <row r="179" spans="2:3" ht="50.1" customHeight="1" x14ac:dyDescent="0.2">
      <c r="B179" s="156" t="s">
        <v>47</v>
      </c>
    </row>
    <row r="180" spans="2:3" ht="25.5" x14ac:dyDescent="0.2">
      <c r="C180" s="158" t="s">
        <v>48</v>
      </c>
    </row>
    <row r="181" spans="2:3" ht="17.25" customHeight="1" x14ac:dyDescent="0.2"/>
    <row r="182" spans="2:3" ht="50.1" customHeight="1" x14ac:dyDescent="0.2">
      <c r="B182" s="156" t="s">
        <v>49</v>
      </c>
    </row>
    <row r="183" spans="2:3" ht="51" x14ac:dyDescent="0.2">
      <c r="C183" s="310" t="s">
        <v>274</v>
      </c>
    </row>
  </sheetData>
  <mergeCells count="1">
    <mergeCell ref="E2:I2"/>
  </mergeCells>
  <phoneticPr fontId="0" type="noConversion"/>
  <pageMargins left="0.75" right="0.46" top="0.68"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451"/>
  <sheetViews>
    <sheetView showRowColHeaders="0" tabSelected="1" workbookViewId="0">
      <selection activeCell="B243" sqref="B243:F243"/>
    </sheetView>
  </sheetViews>
  <sheetFormatPr baseColWidth="10" defaultColWidth="9.140625" defaultRowHeight="12.75" x14ac:dyDescent="0.2"/>
  <cols>
    <col min="1" max="1" width="5.140625" style="1" customWidth="1"/>
    <col min="2" max="2" width="4.140625" style="142" customWidth="1"/>
    <col min="3" max="3" width="9.7109375" style="145" customWidth="1"/>
    <col min="4" max="4" width="2.42578125" style="142" customWidth="1"/>
    <col min="5" max="7" width="9.140625" style="142"/>
    <col min="8" max="16384" width="9.140625" style="1"/>
  </cols>
  <sheetData>
    <row r="1" spans="1:10" x14ac:dyDescent="0.2">
      <c r="C1" s="143"/>
      <c r="D1" s="144"/>
    </row>
    <row r="2" spans="1:10" ht="59.25" customHeight="1" x14ac:dyDescent="0.2">
      <c r="C2" s="142"/>
      <c r="D2" s="144"/>
      <c r="E2" s="607"/>
      <c r="F2" s="607"/>
      <c r="G2" s="607"/>
      <c r="H2" s="607"/>
      <c r="I2" s="607"/>
    </row>
    <row r="3" spans="1:10" ht="15.75" x14ac:dyDescent="0.25">
      <c r="A3" s="151"/>
      <c r="B3" s="152"/>
      <c r="C3" s="152"/>
      <c r="D3" s="152"/>
      <c r="E3" s="152"/>
      <c r="F3" s="152"/>
      <c r="G3" s="152"/>
      <c r="H3" s="152"/>
      <c r="I3" s="152"/>
      <c r="J3" s="152"/>
    </row>
    <row r="4" spans="1:10" ht="11.45" customHeight="1" x14ac:dyDescent="0.2">
      <c r="A4" s="125"/>
    </row>
    <row r="5" spans="1:10" ht="11.25" customHeight="1" x14ac:dyDescent="0.2">
      <c r="A5" s="125"/>
      <c r="B5" s="1" t="s">
        <v>178</v>
      </c>
      <c r="C5" s="1"/>
    </row>
    <row r="6" spans="1:10" ht="15.75" customHeight="1" x14ac:dyDescent="0.2">
      <c r="A6" s="125"/>
      <c r="B6" s="634" t="s">
        <v>183</v>
      </c>
      <c r="C6" s="634"/>
      <c r="E6" s="142" t="s">
        <v>448</v>
      </c>
    </row>
    <row r="7" spans="1:10" ht="11.45" customHeight="1" x14ac:dyDescent="0.2">
      <c r="A7" s="125"/>
      <c r="C7" s="146"/>
      <c r="E7" s="142" t="s">
        <v>449</v>
      </c>
    </row>
    <row r="8" spans="1:10" ht="5.25" customHeight="1" x14ac:dyDescent="0.2">
      <c r="A8" s="125"/>
    </row>
    <row r="9" spans="1:10" ht="15.75" customHeight="1" x14ac:dyDescent="0.2">
      <c r="A9" s="125"/>
      <c r="B9" s="634" t="s">
        <v>494</v>
      </c>
      <c r="C9" s="634"/>
      <c r="E9" s="142" t="s">
        <v>450</v>
      </c>
    </row>
    <row r="10" spans="1:10" ht="11.45" hidden="1" customHeight="1" x14ac:dyDescent="0.2">
      <c r="A10" s="125"/>
      <c r="C10" s="146"/>
      <c r="E10" s="142" t="s">
        <v>451</v>
      </c>
    </row>
    <row r="11" spans="1:10" ht="10.5" customHeight="1" x14ac:dyDescent="0.2">
      <c r="A11" s="125"/>
    </row>
    <row r="12" spans="1:10" ht="11.25" customHeight="1" x14ac:dyDescent="0.2">
      <c r="A12" s="125"/>
      <c r="B12" s="634" t="s">
        <v>493</v>
      </c>
      <c r="C12" s="634"/>
      <c r="E12" s="142" t="s">
        <v>452</v>
      </c>
    </row>
    <row r="13" spans="1:10" ht="11.25" customHeight="1" x14ac:dyDescent="0.2">
      <c r="A13" s="125"/>
      <c r="B13" s="1"/>
      <c r="C13" s="1"/>
      <c r="D13" s="1"/>
      <c r="E13" s="1" t="s">
        <v>453</v>
      </c>
      <c r="F13" s="1"/>
      <c r="G13" s="1"/>
    </row>
    <row r="14" spans="1:10" ht="11.25" customHeight="1" x14ac:dyDescent="0.2">
      <c r="A14" s="125"/>
      <c r="E14" s="142" t="s">
        <v>454</v>
      </c>
    </row>
    <row r="15" spans="1:10" ht="5.25" customHeight="1" x14ac:dyDescent="0.2">
      <c r="A15" s="125"/>
    </row>
    <row r="16" spans="1:10" x14ac:dyDescent="0.2">
      <c r="A16" s="125"/>
      <c r="B16" s="634" t="s">
        <v>182</v>
      </c>
      <c r="C16" s="634"/>
      <c r="E16" s="142" t="s">
        <v>184</v>
      </c>
    </row>
    <row r="17" spans="1:10" x14ac:dyDescent="0.2">
      <c r="A17" s="125"/>
      <c r="B17" s="1"/>
      <c r="C17" s="1"/>
      <c r="D17" s="1"/>
      <c r="E17" s="1"/>
      <c r="F17" s="1"/>
      <c r="G17" s="1"/>
    </row>
    <row r="18" spans="1:10" ht="11.45" customHeight="1" x14ac:dyDescent="0.2">
      <c r="B18" s="1"/>
      <c r="C18" s="1"/>
      <c r="D18" s="1"/>
      <c r="E18" s="142" t="s">
        <v>349</v>
      </c>
      <c r="F18" s="1"/>
      <c r="G18" s="1"/>
    </row>
    <row r="19" spans="1:10" ht="11.45" customHeight="1" x14ac:dyDescent="0.2">
      <c r="B19" s="1"/>
      <c r="C19" s="1"/>
      <c r="D19" s="1"/>
      <c r="E19" s="635" t="s">
        <v>348</v>
      </c>
      <c r="F19" s="636"/>
      <c r="G19" s="1"/>
    </row>
    <row r="20" spans="1:10" ht="11.45" customHeight="1" x14ac:dyDescent="0.2">
      <c r="B20" s="1"/>
      <c r="C20" s="1"/>
      <c r="D20" s="1"/>
      <c r="E20" s="1"/>
      <c r="F20" s="1"/>
      <c r="G20" s="1"/>
    </row>
    <row r="21" spans="1:10" ht="11.45" customHeight="1" x14ac:dyDescent="0.2">
      <c r="B21" s="150"/>
      <c r="C21" s="1"/>
      <c r="D21" s="1"/>
      <c r="E21" s="142" t="s">
        <v>346</v>
      </c>
      <c r="F21" s="1"/>
      <c r="G21" s="1"/>
    </row>
    <row r="22" spans="1:10" ht="11.45" customHeight="1" x14ac:dyDescent="0.2">
      <c r="B22" s="1"/>
      <c r="C22" s="1"/>
      <c r="D22" s="1"/>
      <c r="E22" s="635" t="s">
        <v>347</v>
      </c>
      <c r="F22" s="636"/>
      <c r="G22" s="1"/>
    </row>
    <row r="23" spans="1:10" ht="11.45" customHeight="1" x14ac:dyDescent="0.2">
      <c r="B23" s="1"/>
      <c r="C23" s="1"/>
      <c r="D23" s="1"/>
      <c r="E23" s="1"/>
      <c r="F23" s="1"/>
      <c r="G23" s="1"/>
    </row>
    <row r="24" spans="1:10" ht="40.5" customHeight="1" x14ac:dyDescent="0.25">
      <c r="A24" s="151"/>
      <c r="B24" s="151"/>
      <c r="C24" s="151"/>
      <c r="D24" s="151"/>
      <c r="E24" s="151"/>
      <c r="F24" s="151"/>
      <c r="G24" s="151"/>
      <c r="H24" s="151"/>
      <c r="I24" s="151"/>
      <c r="J24" s="151"/>
    </row>
    <row r="25" spans="1:10" ht="11.45" customHeight="1" x14ac:dyDescent="0.2">
      <c r="A25" s="125"/>
      <c r="B25" s="142" t="s">
        <v>343</v>
      </c>
    </row>
    <row r="26" spans="1:10" ht="11.45" customHeight="1" x14ac:dyDescent="0.2">
      <c r="A26" s="125"/>
      <c r="B26" s="142" t="s">
        <v>341</v>
      </c>
    </row>
    <row r="27" spans="1:10" x14ac:dyDescent="0.2">
      <c r="B27" s="142" t="s">
        <v>342</v>
      </c>
    </row>
    <row r="28" spans="1:10" s="279" customFormat="1" ht="11.45" customHeight="1" x14ac:dyDescent="0.2">
      <c r="A28" s="278"/>
      <c r="B28" s="279" t="s">
        <v>338</v>
      </c>
      <c r="C28" s="280" t="s">
        <v>344</v>
      </c>
      <c r="D28" s="280"/>
      <c r="E28" s="280"/>
      <c r="F28" s="280"/>
      <c r="G28" s="280"/>
    </row>
    <row r="29" spans="1:10" s="279" customFormat="1" ht="11.45" customHeight="1" x14ac:dyDescent="0.2">
      <c r="A29" s="278"/>
      <c r="B29" s="280"/>
      <c r="C29" s="281" t="s">
        <v>345</v>
      </c>
      <c r="D29" s="280"/>
      <c r="E29" s="280"/>
      <c r="F29" s="280"/>
      <c r="G29" s="280"/>
    </row>
    <row r="30" spans="1:10" ht="11.45" customHeight="1" x14ac:dyDescent="0.2">
      <c r="A30" s="125"/>
    </row>
    <row r="31" spans="1:10" ht="11.45" customHeight="1" x14ac:dyDescent="0.2">
      <c r="A31" s="125"/>
      <c r="B31" s="139" t="s">
        <v>103</v>
      </c>
      <c r="C31" s="139"/>
    </row>
    <row r="32" spans="1:10" ht="11.25" customHeight="1" x14ac:dyDescent="0.2">
      <c r="A32" s="140"/>
      <c r="B32" s="139" t="s">
        <v>104</v>
      </c>
      <c r="C32" s="139"/>
    </row>
    <row r="33" spans="1:3" ht="11.25" customHeight="1" x14ac:dyDescent="0.2">
      <c r="A33" s="140"/>
      <c r="B33" s="139" t="s">
        <v>455</v>
      </c>
      <c r="C33" s="139"/>
    </row>
    <row r="34" spans="1:3" ht="11.25" customHeight="1" x14ac:dyDescent="0.2">
      <c r="A34" s="140"/>
      <c r="B34" s="139"/>
      <c r="C34" s="139"/>
    </row>
    <row r="35" spans="1:3" ht="11.25" customHeight="1" x14ac:dyDescent="0.2">
      <c r="A35" s="140"/>
      <c r="B35" s="139" t="s">
        <v>456</v>
      </c>
      <c r="C35" s="139"/>
    </row>
    <row r="36" spans="1:3" ht="11.45" customHeight="1" x14ac:dyDescent="0.2">
      <c r="A36" s="125"/>
      <c r="B36" s="139" t="s">
        <v>457</v>
      </c>
      <c r="C36" s="139"/>
    </row>
    <row r="37" spans="1:3" ht="11.45" customHeight="1" x14ac:dyDescent="0.2">
      <c r="A37" s="125"/>
      <c r="B37" s="139" t="s">
        <v>458</v>
      </c>
      <c r="C37" s="139"/>
    </row>
    <row r="38" spans="1:3" ht="11.25" customHeight="1" x14ac:dyDescent="0.2">
      <c r="A38" s="141"/>
      <c r="B38" s="139" t="s">
        <v>459</v>
      </c>
      <c r="C38" s="139"/>
    </row>
    <row r="39" spans="1:3" ht="5.25" customHeight="1" x14ac:dyDescent="0.2">
      <c r="A39" s="141"/>
      <c r="B39" s="139"/>
      <c r="C39" s="139"/>
    </row>
    <row r="40" spans="1:3" ht="11.45" customHeight="1" x14ac:dyDescent="0.2">
      <c r="A40" s="125"/>
      <c r="B40" s="139" t="s">
        <v>196</v>
      </c>
      <c r="C40" s="139"/>
    </row>
    <row r="41" spans="1:3" ht="11.45" customHeight="1" x14ac:dyDescent="0.2">
      <c r="A41" s="140"/>
      <c r="B41" s="139" t="s">
        <v>212</v>
      </c>
      <c r="C41" s="139"/>
    </row>
    <row r="42" spans="1:3" ht="11.45" customHeight="1" x14ac:dyDescent="0.2">
      <c r="A42" s="140"/>
      <c r="B42" s="139" t="s">
        <v>214</v>
      </c>
      <c r="C42" s="139"/>
    </row>
    <row r="43" spans="1:3" ht="5.25" customHeight="1" x14ac:dyDescent="0.2">
      <c r="B43" s="139"/>
      <c r="C43" s="139"/>
    </row>
    <row r="44" spans="1:3" ht="11.45" customHeight="1" x14ac:dyDescent="0.2">
      <c r="B44" s="139" t="s">
        <v>460</v>
      </c>
      <c r="C44" s="139"/>
    </row>
    <row r="45" spans="1:3" ht="11.45" customHeight="1" x14ac:dyDescent="0.2">
      <c r="B45" s="139" t="s">
        <v>461</v>
      </c>
      <c r="C45" s="139"/>
    </row>
    <row r="46" spans="1:3" ht="11.45" customHeight="1" x14ac:dyDescent="0.2">
      <c r="B46" s="139" t="s">
        <v>462</v>
      </c>
      <c r="C46" s="139"/>
    </row>
    <row r="47" spans="1:3" ht="11.45" customHeight="1" x14ac:dyDescent="0.2">
      <c r="C47" s="139"/>
    </row>
    <row r="48" spans="1:3" ht="11.45" customHeight="1" x14ac:dyDescent="0.2">
      <c r="B48" s="632" t="s">
        <v>351</v>
      </c>
      <c r="C48" s="632"/>
    </row>
    <row r="49" spans="2:4" ht="11.45" customHeight="1" x14ac:dyDescent="0.2">
      <c r="B49" s="142" t="s">
        <v>275</v>
      </c>
      <c r="C49" s="142"/>
    </row>
    <row r="50" spans="2:4" ht="11.45" customHeight="1" x14ac:dyDescent="0.2">
      <c r="B50" s="142" t="s">
        <v>276</v>
      </c>
      <c r="C50" s="142"/>
    </row>
    <row r="51" spans="2:4" ht="15.75" customHeight="1" x14ac:dyDescent="0.2">
      <c r="B51" s="633" t="s">
        <v>337</v>
      </c>
      <c r="C51" s="633"/>
      <c r="D51" s="142" t="s">
        <v>105</v>
      </c>
    </row>
    <row r="52" spans="2:4" ht="11.45" customHeight="1" x14ac:dyDescent="0.2">
      <c r="C52" s="142"/>
      <c r="D52" s="142" t="s">
        <v>464</v>
      </c>
    </row>
    <row r="53" spans="2:4" ht="11.45" customHeight="1" x14ac:dyDescent="0.2">
      <c r="C53" s="142"/>
      <c r="D53" s="142" t="s">
        <v>465</v>
      </c>
    </row>
    <row r="54" spans="2:4" ht="5.25" customHeight="1" x14ac:dyDescent="0.2">
      <c r="C54" s="142"/>
    </row>
    <row r="55" spans="2:4" ht="11.45" customHeight="1" x14ac:dyDescent="0.2">
      <c r="C55" s="142"/>
      <c r="D55" s="142" t="s">
        <v>466</v>
      </c>
    </row>
    <row r="56" spans="2:4" ht="11.45" customHeight="1" x14ac:dyDescent="0.2">
      <c r="C56" s="142"/>
      <c r="D56" s="142" t="s">
        <v>467</v>
      </c>
    </row>
    <row r="57" spans="2:4" ht="11.45" customHeight="1" x14ac:dyDescent="0.2">
      <c r="C57" s="142"/>
    </row>
    <row r="58" spans="2:4" ht="11.45" customHeight="1" x14ac:dyDescent="0.2">
      <c r="B58" s="632" t="s">
        <v>352</v>
      </c>
      <c r="C58" s="632"/>
    </row>
    <row r="59" spans="2:4" ht="11.45" customHeight="1" x14ac:dyDescent="0.2">
      <c r="B59" s="142" t="s">
        <v>468</v>
      </c>
      <c r="C59" s="147"/>
    </row>
    <row r="60" spans="2:4" ht="11.45" customHeight="1" x14ac:dyDescent="0.2">
      <c r="B60" s="142" t="s">
        <v>469</v>
      </c>
      <c r="C60" s="142"/>
    </row>
    <row r="61" spans="2:4" ht="11.45" customHeight="1" x14ac:dyDescent="0.2">
      <c r="C61" s="142"/>
    </row>
    <row r="62" spans="2:4" ht="11.45" customHeight="1" x14ac:dyDescent="0.2">
      <c r="B62" s="142" t="s">
        <v>470</v>
      </c>
      <c r="C62" s="142"/>
    </row>
    <row r="63" spans="2:4" ht="11.45" customHeight="1" x14ac:dyDescent="0.2">
      <c r="B63" s="142" t="s">
        <v>106</v>
      </c>
      <c r="C63" s="142"/>
    </row>
    <row r="64" spans="2:4" ht="11.45" customHeight="1" x14ac:dyDescent="0.2">
      <c r="C64" s="142"/>
    </row>
    <row r="65" spans="2:11" ht="11.45" customHeight="1" x14ac:dyDescent="0.2">
      <c r="B65" s="142" t="s">
        <v>53</v>
      </c>
      <c r="C65" s="142"/>
    </row>
    <row r="66" spans="2:11" ht="11.45" customHeight="1" x14ac:dyDescent="0.2">
      <c r="C66" s="142"/>
    </row>
    <row r="67" spans="2:11" ht="11.45" customHeight="1" x14ac:dyDescent="0.2">
      <c r="B67" s="633" t="s">
        <v>337</v>
      </c>
      <c r="C67" s="633"/>
      <c r="D67" s="142" t="s">
        <v>471</v>
      </c>
    </row>
    <row r="68" spans="2:11" ht="11.45" customHeight="1" x14ac:dyDescent="0.2">
      <c r="C68" s="142"/>
      <c r="D68" s="142" t="s">
        <v>472</v>
      </c>
    </row>
    <row r="69" spans="2:11" ht="5.25" customHeight="1" x14ac:dyDescent="0.2">
      <c r="C69" s="142"/>
    </row>
    <row r="70" spans="2:11" ht="11.45" customHeight="1" x14ac:dyDescent="0.2">
      <c r="C70" s="142"/>
      <c r="D70" s="142" t="s">
        <v>473</v>
      </c>
    </row>
    <row r="71" spans="2:11" ht="11.45" customHeight="1" x14ac:dyDescent="0.2">
      <c r="C71" s="142"/>
      <c r="D71" s="142" t="s">
        <v>474</v>
      </c>
    </row>
    <row r="72" spans="2:11" ht="5.25" customHeight="1" x14ac:dyDescent="0.2">
      <c r="C72" s="142"/>
    </row>
    <row r="73" spans="2:11" ht="11.45" customHeight="1" x14ac:dyDescent="0.2">
      <c r="C73" s="142"/>
      <c r="D73" s="142" t="s">
        <v>339</v>
      </c>
    </row>
    <row r="74" spans="2:11" x14ac:dyDescent="0.2">
      <c r="C74" s="142"/>
      <c r="D74" s="7" t="s">
        <v>338</v>
      </c>
      <c r="E74" s="142" t="s">
        <v>475</v>
      </c>
    </row>
    <row r="75" spans="2:11" x14ac:dyDescent="0.2">
      <c r="C75" s="142"/>
      <c r="E75" s="142" t="s">
        <v>107</v>
      </c>
    </row>
    <row r="76" spans="2:11" ht="3" customHeight="1" x14ac:dyDescent="0.2">
      <c r="C76" s="142"/>
      <c r="E76" s="277"/>
      <c r="F76" s="277"/>
      <c r="G76" s="277"/>
      <c r="H76" s="61"/>
      <c r="I76" s="61"/>
      <c r="J76" s="61"/>
      <c r="K76" s="61"/>
    </row>
    <row r="77" spans="2:11" ht="14.25" customHeight="1" x14ac:dyDescent="0.2">
      <c r="C77" s="142"/>
      <c r="D77" s="7" t="s">
        <v>338</v>
      </c>
      <c r="E77" s="276" t="s">
        <v>476</v>
      </c>
      <c r="F77" s="276"/>
      <c r="G77" s="276"/>
      <c r="H77" s="34"/>
      <c r="I77" s="34"/>
      <c r="J77" s="34"/>
      <c r="K77" s="34"/>
    </row>
    <row r="78" spans="2:11" x14ac:dyDescent="0.2">
      <c r="C78" s="142"/>
      <c r="E78" s="142" t="s">
        <v>477</v>
      </c>
    </row>
    <row r="79" spans="2:11" ht="3" customHeight="1" x14ac:dyDescent="0.2">
      <c r="C79" s="142"/>
      <c r="E79" s="277"/>
      <c r="F79" s="277"/>
      <c r="G79" s="277"/>
      <c r="H79" s="61"/>
      <c r="I79" s="61"/>
      <c r="J79" s="61"/>
      <c r="K79" s="61"/>
    </row>
    <row r="80" spans="2:11" ht="14.25" customHeight="1" x14ac:dyDescent="0.2">
      <c r="D80" s="7" t="s">
        <v>338</v>
      </c>
      <c r="E80" s="276" t="s">
        <v>478</v>
      </c>
      <c r="F80" s="276"/>
      <c r="G80" s="276"/>
      <c r="H80" s="34"/>
      <c r="I80" s="34"/>
      <c r="J80" s="34"/>
      <c r="K80" s="34"/>
    </row>
    <row r="81" spans="2:11" x14ac:dyDescent="0.2">
      <c r="E81" s="142" t="s">
        <v>479</v>
      </c>
    </row>
    <row r="82" spans="2:11" ht="3" customHeight="1" x14ac:dyDescent="0.2">
      <c r="C82" s="142"/>
      <c r="E82" s="277"/>
      <c r="F82" s="277"/>
      <c r="G82" s="277"/>
      <c r="H82" s="61"/>
      <c r="I82" s="61"/>
      <c r="J82" s="61"/>
      <c r="K82" s="61"/>
    </row>
    <row r="83" spans="2:11" ht="14.25" customHeight="1" x14ac:dyDescent="0.2">
      <c r="D83" s="7" t="s">
        <v>338</v>
      </c>
      <c r="E83" s="276" t="s">
        <v>480</v>
      </c>
      <c r="F83" s="276"/>
      <c r="G83" s="276"/>
      <c r="H83" s="34"/>
      <c r="I83" s="34"/>
      <c r="J83" s="34"/>
      <c r="K83" s="34"/>
    </row>
    <row r="84" spans="2:11" ht="3" customHeight="1" x14ac:dyDescent="0.2">
      <c r="C84" s="142"/>
      <c r="E84" s="277"/>
      <c r="F84" s="277"/>
      <c r="G84" s="277"/>
      <c r="H84" s="61"/>
      <c r="I84" s="61"/>
      <c r="J84" s="61"/>
      <c r="K84" s="61"/>
    </row>
    <row r="85" spans="2:11" ht="14.25" customHeight="1" x14ac:dyDescent="0.2">
      <c r="D85" s="7" t="s">
        <v>338</v>
      </c>
      <c r="E85" s="276" t="s">
        <v>481</v>
      </c>
      <c r="F85" s="276"/>
      <c r="G85" s="276"/>
      <c r="H85" s="34"/>
      <c r="I85" s="34"/>
      <c r="J85" s="34"/>
      <c r="K85" s="34"/>
    </row>
    <row r="86" spans="2:11" x14ac:dyDescent="0.2">
      <c r="E86" s="142" t="s">
        <v>108</v>
      </c>
    </row>
    <row r="87" spans="2:11" x14ac:dyDescent="0.2">
      <c r="E87" s="142" t="s">
        <v>482</v>
      </c>
    </row>
    <row r="88" spans="2:11" ht="3.75" customHeight="1" x14ac:dyDescent="0.2">
      <c r="E88" s="277"/>
      <c r="F88" s="277"/>
      <c r="G88" s="277"/>
      <c r="H88" s="61"/>
      <c r="I88" s="61"/>
      <c r="J88" s="61"/>
      <c r="K88" s="61"/>
    </row>
    <row r="89" spans="2:11" ht="5.25" customHeight="1" x14ac:dyDescent="0.2">
      <c r="E89" s="276"/>
      <c r="F89" s="276"/>
      <c r="G89" s="276"/>
      <c r="H89" s="34"/>
      <c r="I89" s="34"/>
      <c r="J89" s="34"/>
      <c r="K89" s="34"/>
    </row>
    <row r="90" spans="2:11" ht="11.25" customHeight="1" x14ac:dyDescent="0.2">
      <c r="B90" s="142" t="s">
        <v>483</v>
      </c>
      <c r="C90" s="142"/>
    </row>
    <row r="91" spans="2:11" ht="11.25" customHeight="1" x14ac:dyDescent="0.2">
      <c r="B91" s="142" t="s">
        <v>484</v>
      </c>
      <c r="C91" s="142"/>
    </row>
    <row r="92" spans="2:11" ht="5.25" customHeight="1" x14ac:dyDescent="0.2">
      <c r="C92" s="142"/>
    </row>
    <row r="93" spans="2:11" ht="11.25" customHeight="1" x14ac:dyDescent="0.2">
      <c r="B93" s="142" t="s">
        <v>485</v>
      </c>
      <c r="C93" s="142"/>
    </row>
    <row r="94" spans="2:11" ht="11.25" customHeight="1" x14ac:dyDescent="0.2">
      <c r="B94" s="142" t="s">
        <v>487</v>
      </c>
      <c r="C94" s="142"/>
    </row>
    <row r="95" spans="2:11" ht="11.25" customHeight="1" x14ac:dyDescent="0.2">
      <c r="B95" s="142" t="s">
        <v>109</v>
      </c>
      <c r="C95" s="142"/>
    </row>
    <row r="96" spans="2:11" ht="5.25" customHeight="1" x14ac:dyDescent="0.2">
      <c r="C96" s="142"/>
    </row>
    <row r="97" spans="1:11" ht="11.25" customHeight="1" x14ac:dyDescent="0.2">
      <c r="B97" s="142" t="s">
        <v>488</v>
      </c>
      <c r="C97" s="142"/>
    </row>
    <row r="98" spans="1:11" ht="5.25" customHeight="1" x14ac:dyDescent="0.2">
      <c r="C98" s="142"/>
    </row>
    <row r="99" spans="1:11" ht="11.25" customHeight="1" x14ac:dyDescent="0.2">
      <c r="B99" s="142" t="s">
        <v>489</v>
      </c>
      <c r="C99" s="142"/>
    </row>
    <row r="100" spans="1:11" ht="11.25" customHeight="1" x14ac:dyDescent="0.2">
      <c r="B100" s="142" t="s">
        <v>490</v>
      </c>
      <c r="C100" s="142"/>
    </row>
    <row r="101" spans="1:11" ht="11.25" customHeight="1" x14ac:dyDescent="0.2">
      <c r="B101" s="142" t="s">
        <v>491</v>
      </c>
      <c r="C101" s="142"/>
    </row>
    <row r="102" spans="1:11" ht="11.25" customHeight="1" x14ac:dyDescent="0.2">
      <c r="C102" s="142"/>
    </row>
    <row r="103" spans="1:11" ht="40.5" customHeight="1" x14ac:dyDescent="0.25">
      <c r="A103" s="151"/>
      <c r="B103" s="151"/>
      <c r="C103" s="151"/>
      <c r="D103" s="151"/>
      <c r="E103" s="151"/>
      <c r="F103" s="151"/>
      <c r="G103" s="151"/>
      <c r="H103" s="151"/>
      <c r="I103" s="151"/>
      <c r="J103" s="151"/>
      <c r="K103" s="151"/>
    </row>
    <row r="104" spans="1:11" ht="11.45" customHeight="1" x14ac:dyDescent="0.2">
      <c r="A104" s="125"/>
      <c r="B104" s="148" t="s">
        <v>278</v>
      </c>
      <c r="C104" s="139"/>
    </row>
    <row r="105" spans="1:11" ht="11.45" customHeight="1" x14ac:dyDescent="0.2">
      <c r="A105" s="125"/>
      <c r="B105" s="148" t="s">
        <v>279</v>
      </c>
      <c r="C105" s="139"/>
    </row>
    <row r="106" spans="1:11" ht="11.45" customHeight="1" x14ac:dyDescent="0.2">
      <c r="A106" s="125"/>
      <c r="B106" s="148"/>
      <c r="C106" s="139"/>
    </row>
    <row r="107" spans="1:11" ht="11.45" customHeight="1" x14ac:dyDescent="0.2">
      <c r="A107" s="140"/>
      <c r="B107" s="148" t="s">
        <v>155</v>
      </c>
      <c r="C107" s="139"/>
    </row>
    <row r="108" spans="1:11" ht="11.25" customHeight="1" x14ac:dyDescent="0.2">
      <c r="B108" s="148" t="s">
        <v>156</v>
      </c>
      <c r="C108" s="142"/>
    </row>
    <row r="109" spans="1:11" ht="11.25" customHeight="1" x14ac:dyDescent="0.2">
      <c r="B109" s="148" t="s">
        <v>157</v>
      </c>
      <c r="C109" s="142"/>
    </row>
    <row r="110" spans="1:11" ht="11.25" customHeight="1" x14ac:dyDescent="0.2">
      <c r="B110" s="148" t="s">
        <v>164</v>
      </c>
      <c r="C110" s="142"/>
    </row>
    <row r="111" spans="1:11" ht="11.25" customHeight="1" x14ac:dyDescent="0.2">
      <c r="B111" s="148" t="s">
        <v>165</v>
      </c>
      <c r="C111" s="142"/>
    </row>
    <row r="112" spans="1:11" ht="11.25" customHeight="1" x14ac:dyDescent="0.2">
      <c r="B112" s="148"/>
      <c r="C112" s="142"/>
    </row>
    <row r="113" spans="1:3" ht="11.25" customHeight="1" x14ac:dyDescent="0.2">
      <c r="B113" s="148" t="s">
        <v>153</v>
      </c>
      <c r="C113" s="142"/>
    </row>
    <row r="114" spans="1:3" ht="11.25" customHeight="1" x14ac:dyDescent="0.2">
      <c r="B114" s="148" t="s">
        <v>158</v>
      </c>
      <c r="C114" s="142"/>
    </row>
    <row r="115" spans="1:3" ht="11.25" customHeight="1" x14ac:dyDescent="0.2">
      <c r="B115" s="148" t="s">
        <v>162</v>
      </c>
      <c r="C115" s="142"/>
    </row>
    <row r="116" spans="1:3" ht="11.25" customHeight="1" x14ac:dyDescent="0.2">
      <c r="B116" s="148" t="s">
        <v>163</v>
      </c>
      <c r="C116" s="142"/>
    </row>
    <row r="117" spans="1:3" ht="11.25" customHeight="1" x14ac:dyDescent="0.2">
      <c r="C117" s="142"/>
    </row>
    <row r="118" spans="1:3" ht="40.5" customHeight="1" x14ac:dyDescent="0.25">
      <c r="A118" s="138"/>
    </row>
    <row r="119" spans="1:3" ht="11.45" customHeight="1" x14ac:dyDescent="0.2">
      <c r="A119" s="125"/>
      <c r="B119" s="148" t="s">
        <v>280</v>
      </c>
      <c r="C119" s="139"/>
    </row>
    <row r="120" spans="1:3" x14ac:dyDescent="0.2">
      <c r="B120" s="148" t="s">
        <v>281</v>
      </c>
      <c r="C120" s="142"/>
    </row>
    <row r="121" spans="1:3" x14ac:dyDescent="0.2">
      <c r="B121" s="148"/>
      <c r="C121" s="142"/>
    </row>
    <row r="122" spans="1:3" x14ac:dyDescent="0.2">
      <c r="B122" s="148" t="s">
        <v>282</v>
      </c>
      <c r="C122" s="142"/>
    </row>
    <row r="123" spans="1:3" x14ac:dyDescent="0.2">
      <c r="B123" s="148" t="s">
        <v>166</v>
      </c>
      <c r="C123" s="142"/>
    </row>
    <row r="124" spans="1:3" x14ac:dyDescent="0.2">
      <c r="B124" s="148" t="s">
        <v>167</v>
      </c>
      <c r="C124" s="142"/>
    </row>
    <row r="125" spans="1:3" x14ac:dyDescent="0.2">
      <c r="B125" s="148" t="s">
        <v>154</v>
      </c>
      <c r="C125" s="142"/>
    </row>
    <row r="126" spans="1:3" x14ac:dyDescent="0.2">
      <c r="C126" s="142"/>
    </row>
    <row r="127" spans="1:3" x14ac:dyDescent="0.2">
      <c r="B127" s="148" t="s">
        <v>169</v>
      </c>
      <c r="C127" s="142"/>
    </row>
    <row r="128" spans="1:3" x14ac:dyDescent="0.2">
      <c r="B128" s="149" t="s">
        <v>338</v>
      </c>
      <c r="C128" s="148" t="s">
        <v>170</v>
      </c>
    </row>
    <row r="129" spans="1:3" x14ac:dyDescent="0.2">
      <c r="B129" s="149" t="s">
        <v>338</v>
      </c>
      <c r="C129" s="148" t="s">
        <v>171</v>
      </c>
    </row>
    <row r="130" spans="1:3" x14ac:dyDescent="0.2">
      <c r="B130" s="149" t="s">
        <v>338</v>
      </c>
      <c r="C130" s="148" t="s">
        <v>172</v>
      </c>
    </row>
    <row r="131" spans="1:3" x14ac:dyDescent="0.2">
      <c r="B131" s="149" t="s">
        <v>338</v>
      </c>
      <c r="C131" s="148" t="s">
        <v>173</v>
      </c>
    </row>
    <row r="132" spans="1:3" x14ac:dyDescent="0.2">
      <c r="C132" s="142"/>
    </row>
    <row r="133" spans="1:3" ht="40.5" customHeight="1" x14ac:dyDescent="0.25">
      <c r="A133" s="138"/>
    </row>
    <row r="134" spans="1:3" ht="11.45" customHeight="1" x14ac:dyDescent="0.2">
      <c r="A134" s="125"/>
      <c r="B134" s="148" t="s">
        <v>174</v>
      </c>
      <c r="C134" s="139"/>
    </row>
    <row r="135" spans="1:3" x14ac:dyDescent="0.2">
      <c r="B135" s="148" t="s">
        <v>175</v>
      </c>
      <c r="C135" s="142"/>
    </row>
    <row r="136" spans="1:3" x14ac:dyDescent="0.2">
      <c r="B136" s="148" t="s">
        <v>176</v>
      </c>
      <c r="C136" s="142"/>
    </row>
    <row r="137" spans="1:3" x14ac:dyDescent="0.2">
      <c r="B137" s="148"/>
      <c r="C137" s="142"/>
    </row>
    <row r="138" spans="1:3" x14ac:dyDescent="0.2">
      <c r="B138" s="148" t="s">
        <v>177</v>
      </c>
      <c r="C138" s="142"/>
    </row>
    <row r="139" spans="1:3" x14ac:dyDescent="0.2">
      <c r="B139" s="148" t="s">
        <v>283</v>
      </c>
      <c r="C139" s="142"/>
    </row>
    <row r="140" spans="1:3" x14ac:dyDescent="0.2">
      <c r="B140" s="148" t="s">
        <v>284</v>
      </c>
      <c r="C140" s="142"/>
    </row>
    <row r="141" spans="1:3" x14ac:dyDescent="0.2">
      <c r="B141" s="148" t="s">
        <v>285</v>
      </c>
      <c r="C141" s="142"/>
    </row>
    <row r="142" spans="1:3" x14ac:dyDescent="0.2">
      <c r="B142" s="148"/>
      <c r="C142" s="142"/>
    </row>
    <row r="143" spans="1:3" x14ac:dyDescent="0.2">
      <c r="B143" s="148" t="s">
        <v>286</v>
      </c>
      <c r="C143" s="142"/>
    </row>
    <row r="144" spans="1:3" x14ac:dyDescent="0.2">
      <c r="B144" s="149" t="s">
        <v>338</v>
      </c>
      <c r="C144" s="148" t="s">
        <v>110</v>
      </c>
    </row>
    <row r="145" spans="1:7" x14ac:dyDescent="0.2">
      <c r="B145" s="149" t="s">
        <v>338</v>
      </c>
      <c r="C145" s="148" t="s">
        <v>111</v>
      </c>
    </row>
    <row r="146" spans="1:7" x14ac:dyDescent="0.2">
      <c r="B146" s="149" t="s">
        <v>338</v>
      </c>
      <c r="C146" s="148" t="s">
        <v>192</v>
      </c>
    </row>
    <row r="147" spans="1:7" x14ac:dyDescent="0.2">
      <c r="B147" s="149" t="s">
        <v>338</v>
      </c>
      <c r="C147" s="148" t="s">
        <v>186</v>
      </c>
    </row>
    <row r="148" spans="1:7" x14ac:dyDescent="0.2">
      <c r="C148" s="142"/>
    </row>
    <row r="149" spans="1:7" ht="40.5" customHeight="1" x14ac:dyDescent="0.25">
      <c r="A149" s="138"/>
    </row>
    <row r="150" spans="1:7" ht="11.45" customHeight="1" x14ac:dyDescent="0.2">
      <c r="A150" s="125"/>
      <c r="B150" s="148" t="s">
        <v>193</v>
      </c>
      <c r="C150" s="139"/>
    </row>
    <row r="151" spans="1:7" x14ac:dyDescent="0.2">
      <c r="B151" s="148"/>
      <c r="C151" s="142"/>
    </row>
    <row r="152" spans="1:7" x14ac:dyDescent="0.2">
      <c r="B152" s="148" t="s">
        <v>194</v>
      </c>
      <c r="C152" s="142"/>
    </row>
    <row r="153" spans="1:7" x14ac:dyDescent="0.2">
      <c r="B153" s="148" t="s">
        <v>112</v>
      </c>
      <c r="C153" s="142"/>
    </row>
    <row r="154" spans="1:7" x14ac:dyDescent="0.2">
      <c r="B154" s="148" t="s">
        <v>113</v>
      </c>
      <c r="C154" s="142"/>
    </row>
    <row r="155" spans="1:7" x14ac:dyDescent="0.2">
      <c r="B155" s="148"/>
      <c r="C155" s="142"/>
    </row>
    <row r="156" spans="1:7" x14ac:dyDescent="0.2">
      <c r="B156" s="148" t="s">
        <v>216</v>
      </c>
      <c r="C156" s="142"/>
    </row>
    <row r="157" spans="1:7" x14ac:dyDescent="0.2">
      <c r="B157" s="148" t="s">
        <v>217</v>
      </c>
      <c r="C157" s="142"/>
    </row>
    <row r="158" spans="1:7" x14ac:dyDescent="0.2">
      <c r="B158" s="148" t="s">
        <v>218</v>
      </c>
      <c r="C158" s="142"/>
      <c r="G158" s="314" t="s">
        <v>627</v>
      </c>
    </row>
    <row r="159" spans="1:7" x14ac:dyDescent="0.2">
      <c r="B159" s="148"/>
      <c r="C159" s="142"/>
    </row>
    <row r="160" spans="1:7" x14ac:dyDescent="0.2">
      <c r="B160" s="148" t="s">
        <v>219</v>
      </c>
      <c r="C160" s="142"/>
    </row>
    <row r="161" spans="2:11" x14ac:dyDescent="0.2">
      <c r="B161" s="148" t="s">
        <v>220</v>
      </c>
      <c r="C161" s="142"/>
    </row>
    <row r="162" spans="2:11" x14ac:dyDescent="0.2">
      <c r="B162" s="148" t="s">
        <v>221</v>
      </c>
      <c r="C162" s="142"/>
    </row>
    <row r="163" spans="2:11" x14ac:dyDescent="0.2">
      <c r="B163" s="148"/>
      <c r="C163" s="142"/>
    </row>
    <row r="164" spans="2:11" x14ac:dyDescent="0.2">
      <c r="B164" s="148" t="s">
        <v>114</v>
      </c>
      <c r="C164" s="142"/>
    </row>
    <row r="165" spans="2:11" x14ac:dyDescent="0.2">
      <c r="B165" s="148" t="s">
        <v>115</v>
      </c>
      <c r="C165" s="142"/>
    </row>
    <row r="166" spans="2:11" x14ac:dyDescent="0.2">
      <c r="B166" s="148" t="s">
        <v>116</v>
      </c>
      <c r="C166" s="142"/>
    </row>
    <row r="167" spans="2:11" x14ac:dyDescent="0.2">
      <c r="B167" s="148"/>
      <c r="C167" s="142"/>
    </row>
    <row r="168" spans="2:11" x14ac:dyDescent="0.2">
      <c r="B168" s="148" t="s">
        <v>222</v>
      </c>
      <c r="C168" s="142"/>
    </row>
    <row r="169" spans="2:11" x14ac:dyDescent="0.2">
      <c r="B169" s="148" t="s">
        <v>223</v>
      </c>
      <c r="C169" s="142"/>
    </row>
    <row r="170" spans="2:11" x14ac:dyDescent="0.2">
      <c r="B170" s="148"/>
      <c r="C170" s="142"/>
    </row>
    <row r="171" spans="2:11" x14ac:dyDescent="0.2">
      <c r="B171" s="148" t="s">
        <v>289</v>
      </c>
      <c r="C171" s="311"/>
      <c r="D171" s="311"/>
      <c r="E171" s="311"/>
      <c r="F171" s="311"/>
      <c r="G171" s="311"/>
      <c r="H171" s="311"/>
      <c r="I171" s="311"/>
      <c r="J171" s="311"/>
      <c r="K171" s="311"/>
    </row>
    <row r="172" spans="2:11" x14ac:dyDescent="0.2">
      <c r="B172" s="148" t="s">
        <v>290</v>
      </c>
      <c r="C172" s="311"/>
      <c r="D172" s="311"/>
      <c r="E172" s="311"/>
      <c r="F172" s="311"/>
      <c r="G172" s="311"/>
      <c r="H172" s="311"/>
      <c r="I172" s="311"/>
      <c r="J172" s="311"/>
      <c r="K172" s="311"/>
    </row>
    <row r="173" spans="2:11" x14ac:dyDescent="0.2">
      <c r="B173" s="148" t="s">
        <v>117</v>
      </c>
      <c r="C173" s="311"/>
      <c r="D173" s="311"/>
      <c r="E173" s="311"/>
      <c r="F173" s="311"/>
      <c r="G173" s="311"/>
      <c r="H173" s="311"/>
      <c r="I173" s="311"/>
      <c r="J173" s="311"/>
      <c r="K173" s="311"/>
    </row>
    <row r="174" spans="2:11" x14ac:dyDescent="0.2">
      <c r="B174" s="148"/>
      <c r="C174" s="142"/>
    </row>
    <row r="175" spans="2:11" x14ac:dyDescent="0.2">
      <c r="B175" s="148" t="s">
        <v>224</v>
      </c>
      <c r="C175" s="142"/>
    </row>
    <row r="176" spans="2:11" x14ac:dyDescent="0.2">
      <c r="B176" s="148" t="s">
        <v>225</v>
      </c>
      <c r="C176" s="142"/>
    </row>
    <row r="177" spans="1:3" x14ac:dyDescent="0.2">
      <c r="B177" s="148"/>
      <c r="C177" s="142"/>
    </row>
    <row r="178" spans="1:3" x14ac:dyDescent="0.2">
      <c r="B178" s="308" t="s">
        <v>6</v>
      </c>
      <c r="C178" s="142"/>
    </row>
    <row r="179" spans="1:3" x14ac:dyDescent="0.2">
      <c r="B179" s="148" t="s">
        <v>291</v>
      </c>
      <c r="C179" s="142"/>
    </row>
    <row r="180" spans="1:3" x14ac:dyDescent="0.2">
      <c r="C180" s="142"/>
    </row>
    <row r="181" spans="1:3" ht="26.1" customHeight="1" x14ac:dyDescent="0.25">
      <c r="A181" s="138"/>
    </row>
    <row r="182" spans="1:3" ht="11.45" customHeight="1" x14ac:dyDescent="0.2">
      <c r="A182" s="125"/>
      <c r="B182" s="148" t="s">
        <v>292</v>
      </c>
      <c r="C182" s="139"/>
    </row>
    <row r="183" spans="1:3" x14ac:dyDescent="0.2">
      <c r="B183" s="1"/>
      <c r="C183" s="1"/>
    </row>
    <row r="184" spans="1:3" x14ac:dyDescent="0.2">
      <c r="B184" s="312" t="s">
        <v>293</v>
      </c>
      <c r="C184" s="142"/>
    </row>
    <row r="185" spans="1:3" x14ac:dyDescent="0.2">
      <c r="B185" s="148" t="s">
        <v>118</v>
      </c>
      <c r="C185" s="142"/>
    </row>
    <row r="186" spans="1:3" x14ac:dyDescent="0.2">
      <c r="B186" s="148" t="s">
        <v>294</v>
      </c>
      <c r="C186" s="142"/>
    </row>
    <row r="187" spans="1:3" x14ac:dyDescent="0.2">
      <c r="B187" s="148"/>
      <c r="C187" s="142"/>
    </row>
    <row r="188" spans="1:3" x14ac:dyDescent="0.2">
      <c r="B188" s="312" t="s">
        <v>295</v>
      </c>
      <c r="C188" s="142"/>
    </row>
    <row r="189" spans="1:3" x14ac:dyDescent="0.2">
      <c r="B189" s="148" t="s">
        <v>119</v>
      </c>
      <c r="C189" s="142"/>
    </row>
    <row r="190" spans="1:3" x14ac:dyDescent="0.2">
      <c r="B190" s="148" t="s">
        <v>296</v>
      </c>
      <c r="C190" s="142"/>
    </row>
    <row r="191" spans="1:3" x14ac:dyDescent="0.2">
      <c r="B191" s="148"/>
      <c r="C191" s="142"/>
    </row>
    <row r="192" spans="1:3" x14ac:dyDescent="0.2">
      <c r="B192" s="148" t="s">
        <v>242</v>
      </c>
      <c r="C192" s="142"/>
    </row>
    <row r="193" spans="2:3" x14ac:dyDescent="0.2">
      <c r="B193" s="148" t="s">
        <v>226</v>
      </c>
      <c r="C193" s="142"/>
    </row>
    <row r="194" spans="2:3" x14ac:dyDescent="0.2">
      <c r="B194" s="148" t="s">
        <v>227</v>
      </c>
      <c r="C194" s="142"/>
    </row>
    <row r="195" spans="2:3" x14ac:dyDescent="0.2">
      <c r="B195" s="148"/>
      <c r="C195" s="142"/>
    </row>
    <row r="196" spans="2:3" x14ac:dyDescent="0.2">
      <c r="B196" s="148" t="s">
        <v>228</v>
      </c>
      <c r="C196" s="142"/>
    </row>
    <row r="197" spans="2:3" x14ac:dyDescent="0.2">
      <c r="B197" s="149" t="s">
        <v>338</v>
      </c>
      <c r="C197" s="148" t="s">
        <v>229</v>
      </c>
    </row>
    <row r="198" spans="2:3" x14ac:dyDescent="0.2">
      <c r="B198" s="149" t="s">
        <v>338</v>
      </c>
      <c r="C198" s="148" t="s">
        <v>230</v>
      </c>
    </row>
    <row r="199" spans="2:3" x14ac:dyDescent="0.2">
      <c r="B199" s="149" t="s">
        <v>338</v>
      </c>
      <c r="C199" s="148" t="s">
        <v>231</v>
      </c>
    </row>
    <row r="200" spans="2:3" x14ac:dyDescent="0.2">
      <c r="B200" s="149" t="s">
        <v>338</v>
      </c>
      <c r="C200" s="148" t="s">
        <v>232</v>
      </c>
    </row>
    <row r="201" spans="2:3" x14ac:dyDescent="0.2">
      <c r="C201" s="148" t="s">
        <v>120</v>
      </c>
    </row>
    <row r="202" spans="2:3" x14ac:dyDescent="0.2">
      <c r="B202" s="148"/>
      <c r="C202" s="142"/>
    </row>
    <row r="203" spans="2:3" x14ac:dyDescent="0.2">
      <c r="B203" s="148" t="s">
        <v>233</v>
      </c>
      <c r="C203" s="142"/>
    </row>
    <row r="204" spans="2:3" x14ac:dyDescent="0.2">
      <c r="B204" s="149" t="s">
        <v>338</v>
      </c>
      <c r="C204" s="148" t="s">
        <v>297</v>
      </c>
    </row>
    <row r="205" spans="2:3" x14ac:dyDescent="0.2">
      <c r="B205" s="149"/>
      <c r="C205" s="148" t="s">
        <v>234</v>
      </c>
    </row>
    <row r="206" spans="2:3" x14ac:dyDescent="0.2">
      <c r="B206" s="149" t="s">
        <v>338</v>
      </c>
      <c r="C206" s="148" t="s">
        <v>235</v>
      </c>
    </row>
    <row r="207" spans="2:3" x14ac:dyDescent="0.2">
      <c r="B207" s="149" t="s">
        <v>338</v>
      </c>
      <c r="C207" s="148" t="s">
        <v>121</v>
      </c>
    </row>
    <row r="208" spans="2:3" x14ac:dyDescent="0.2">
      <c r="B208" s="149" t="s">
        <v>338</v>
      </c>
      <c r="C208" s="148" t="s">
        <v>298</v>
      </c>
    </row>
    <row r="209" spans="1:5" x14ac:dyDescent="0.2">
      <c r="B209" s="148"/>
      <c r="C209" s="142"/>
    </row>
    <row r="210" spans="1:5" x14ac:dyDescent="0.2">
      <c r="B210" s="148" t="s">
        <v>236</v>
      </c>
      <c r="C210" s="142"/>
    </row>
    <row r="211" spans="1:5" x14ac:dyDescent="0.2">
      <c r="B211" s="148" t="s">
        <v>237</v>
      </c>
      <c r="C211" s="142"/>
    </row>
    <row r="212" spans="1:5" x14ac:dyDescent="0.2">
      <c r="B212" s="148" t="s">
        <v>122</v>
      </c>
      <c r="C212" s="142"/>
    </row>
    <row r="213" spans="1:5" x14ac:dyDescent="0.2">
      <c r="B213" s="148" t="s">
        <v>123</v>
      </c>
      <c r="C213" s="142"/>
    </row>
    <row r="214" spans="1:5" x14ac:dyDescent="0.2">
      <c r="B214" s="148"/>
      <c r="C214" s="142"/>
    </row>
    <row r="215" spans="1:5" x14ac:dyDescent="0.2">
      <c r="B215" s="148" t="s">
        <v>238</v>
      </c>
      <c r="C215" s="142"/>
    </row>
    <row r="216" spans="1:5" x14ac:dyDescent="0.2">
      <c r="B216" s="148"/>
      <c r="C216" s="142"/>
    </row>
    <row r="217" spans="1:5" x14ac:dyDescent="0.2">
      <c r="B217" s="148" t="s">
        <v>239</v>
      </c>
      <c r="C217" s="142"/>
    </row>
    <row r="218" spans="1:5" x14ac:dyDescent="0.2">
      <c r="B218" s="148" t="s">
        <v>241</v>
      </c>
      <c r="C218" s="142"/>
    </row>
    <row r="219" spans="1:5" ht="15.75" x14ac:dyDescent="0.25">
      <c r="B219" s="153"/>
      <c r="C219" s="142"/>
    </row>
    <row r="220" spans="1:5" ht="40.5" customHeight="1" x14ac:dyDescent="0.25">
      <c r="A220" s="138"/>
    </row>
    <row r="221" spans="1:5" ht="11.45" customHeight="1" x14ac:dyDescent="0.2">
      <c r="A221" s="125"/>
      <c r="B221" s="148" t="s">
        <v>303</v>
      </c>
      <c r="C221" s="139"/>
    </row>
    <row r="222" spans="1:5" x14ac:dyDescent="0.2">
      <c r="B222" s="148" t="s">
        <v>243</v>
      </c>
      <c r="C222" s="142"/>
    </row>
    <row r="223" spans="1:5" x14ac:dyDescent="0.2">
      <c r="B223" s="125"/>
      <c r="C223" s="142"/>
    </row>
    <row r="224" spans="1:5" x14ac:dyDescent="0.2">
      <c r="B224" s="634" t="s">
        <v>304</v>
      </c>
      <c r="C224" s="634"/>
      <c r="E224" s="148" t="s">
        <v>305</v>
      </c>
    </row>
    <row r="225" spans="1:5" x14ac:dyDescent="0.2">
      <c r="C225" s="142"/>
      <c r="E225" s="148" t="s">
        <v>299</v>
      </c>
    </row>
    <row r="226" spans="1:5" x14ac:dyDescent="0.2">
      <c r="C226" s="142"/>
      <c r="E226" s="148" t="s">
        <v>306</v>
      </c>
    </row>
    <row r="227" spans="1:5" x14ac:dyDescent="0.2">
      <c r="C227" s="142"/>
      <c r="E227" s="148" t="s">
        <v>307</v>
      </c>
    </row>
    <row r="228" spans="1:5" x14ac:dyDescent="0.2">
      <c r="B228" s="125"/>
      <c r="C228" s="142"/>
      <c r="E228" s="148"/>
    </row>
    <row r="229" spans="1:5" x14ac:dyDescent="0.2">
      <c r="B229" s="634" t="s">
        <v>308</v>
      </c>
      <c r="C229" s="634"/>
      <c r="D229" s="154"/>
      <c r="E229" s="148" t="s">
        <v>309</v>
      </c>
    </row>
    <row r="230" spans="1:5" x14ac:dyDescent="0.2">
      <c r="C230" s="142"/>
      <c r="E230" s="148" t="s">
        <v>310</v>
      </c>
    </row>
    <row r="231" spans="1:5" x14ac:dyDescent="0.2">
      <c r="C231" s="142"/>
      <c r="E231" s="148" t="s">
        <v>311</v>
      </c>
    </row>
    <row r="232" spans="1:5" x14ac:dyDescent="0.2">
      <c r="C232" s="142"/>
      <c r="E232" s="148" t="s">
        <v>312</v>
      </c>
    </row>
    <row r="233" spans="1:5" x14ac:dyDescent="0.2">
      <c r="C233" s="142"/>
      <c r="E233" s="148" t="s">
        <v>313</v>
      </c>
    </row>
    <row r="234" spans="1:5" x14ac:dyDescent="0.2">
      <c r="C234" s="142"/>
      <c r="E234" s="148"/>
    </row>
    <row r="235" spans="1:5" ht="40.5" customHeight="1" x14ac:dyDescent="0.25">
      <c r="A235" s="138"/>
    </row>
    <row r="236" spans="1:5" ht="11.45" customHeight="1" x14ac:dyDescent="0.2">
      <c r="A236" s="125"/>
      <c r="B236" s="148" t="s">
        <v>314</v>
      </c>
      <c r="C236" s="139"/>
    </row>
    <row r="237" spans="1:5" x14ac:dyDescent="0.2">
      <c r="B237" s="148" t="s">
        <v>315</v>
      </c>
      <c r="C237" s="142"/>
    </row>
    <row r="238" spans="1:5" x14ac:dyDescent="0.2">
      <c r="B238" s="148"/>
      <c r="C238" s="142"/>
    </row>
    <row r="239" spans="1:5" x14ac:dyDescent="0.2">
      <c r="B239" s="148" t="s">
        <v>316</v>
      </c>
      <c r="C239" s="142"/>
    </row>
    <row r="240" spans="1:5" x14ac:dyDescent="0.2">
      <c r="B240" s="148" t="s">
        <v>124</v>
      </c>
      <c r="C240" s="142"/>
    </row>
    <row r="241" spans="1:6" x14ac:dyDescent="0.2">
      <c r="B241" s="148" t="s">
        <v>125</v>
      </c>
      <c r="C241" s="142"/>
    </row>
    <row r="242" spans="1:6" x14ac:dyDescent="0.2">
      <c r="C242" s="142"/>
    </row>
    <row r="243" spans="1:6" x14ac:dyDescent="0.2">
      <c r="B243" s="637" t="s">
        <v>317</v>
      </c>
      <c r="C243" s="638"/>
      <c r="D243" s="638"/>
      <c r="E243" s="638"/>
      <c r="F243" s="639"/>
    </row>
    <row r="244" spans="1:6" x14ac:dyDescent="0.2">
      <c r="C244" s="142"/>
    </row>
    <row r="245" spans="1:6" ht="40.5" customHeight="1" x14ac:dyDescent="0.25">
      <c r="A245" s="138"/>
    </row>
    <row r="246" spans="1:6" ht="11.45" customHeight="1" x14ac:dyDescent="0.2">
      <c r="A246" s="125"/>
      <c r="B246" s="148" t="s">
        <v>318</v>
      </c>
      <c r="C246" s="139"/>
    </row>
    <row r="247" spans="1:6" x14ac:dyDescent="0.2">
      <c r="B247" s="148" t="s">
        <v>319</v>
      </c>
      <c r="C247" s="142"/>
    </row>
    <row r="248" spans="1:6" x14ac:dyDescent="0.2">
      <c r="B248" s="148" t="s">
        <v>320</v>
      </c>
      <c r="C248" s="142"/>
    </row>
    <row r="249" spans="1:6" x14ac:dyDescent="0.2">
      <c r="B249" s="148"/>
      <c r="C249" s="142"/>
    </row>
    <row r="250" spans="1:6" x14ac:dyDescent="0.2">
      <c r="B250" s="148" t="s">
        <v>321</v>
      </c>
      <c r="C250" s="142"/>
    </row>
    <row r="251" spans="1:6" x14ac:dyDescent="0.2">
      <c r="B251" s="148" t="s">
        <v>126</v>
      </c>
      <c r="C251" s="142"/>
    </row>
    <row r="252" spans="1:6" x14ac:dyDescent="0.2">
      <c r="C252" s="142"/>
    </row>
    <row r="253" spans="1:6" x14ac:dyDescent="0.2">
      <c r="B253" s="634" t="s">
        <v>322</v>
      </c>
      <c r="C253" s="634"/>
      <c r="E253" s="312" t="s">
        <v>300</v>
      </c>
    </row>
    <row r="254" spans="1:6" x14ac:dyDescent="0.2">
      <c r="C254" s="142"/>
    </row>
    <row r="255" spans="1:6" x14ac:dyDescent="0.2">
      <c r="B255" s="634" t="s">
        <v>304</v>
      </c>
      <c r="C255" s="634"/>
      <c r="E255" s="142" t="s">
        <v>301</v>
      </c>
    </row>
    <row r="256" spans="1:6" x14ac:dyDescent="0.2">
      <c r="C256" s="142"/>
      <c r="E256" s="142" t="s">
        <v>331</v>
      </c>
    </row>
    <row r="257" spans="2:5" x14ac:dyDescent="0.2">
      <c r="C257" s="142"/>
      <c r="E257" s="142" t="s">
        <v>332</v>
      </c>
    </row>
    <row r="258" spans="2:5" x14ac:dyDescent="0.2">
      <c r="C258" s="142"/>
    </row>
    <row r="259" spans="2:5" x14ac:dyDescent="0.2">
      <c r="B259" s="634" t="s">
        <v>333</v>
      </c>
      <c r="C259" s="634"/>
      <c r="E259" s="142" t="s">
        <v>302</v>
      </c>
    </row>
    <row r="260" spans="2:5" x14ac:dyDescent="0.2">
      <c r="C260" s="142"/>
    </row>
    <row r="261" spans="2:5" x14ac:dyDescent="0.2">
      <c r="C261" s="142"/>
    </row>
    <row r="262" spans="2:5" x14ac:dyDescent="0.2">
      <c r="C262" s="142"/>
    </row>
    <row r="263" spans="2:5" x14ac:dyDescent="0.2">
      <c r="C263" s="142"/>
    </row>
    <row r="264" spans="2:5" x14ac:dyDescent="0.2">
      <c r="C264" s="142"/>
    </row>
    <row r="265" spans="2:5" x14ac:dyDescent="0.2">
      <c r="C265" s="142"/>
    </row>
    <row r="266" spans="2:5" x14ac:dyDescent="0.2">
      <c r="C266" s="142"/>
    </row>
    <row r="268" spans="2:5" x14ac:dyDescent="0.2">
      <c r="D268" s="139"/>
    </row>
    <row r="269" spans="2:5" x14ac:dyDescent="0.2">
      <c r="D269" s="139"/>
    </row>
    <row r="270" spans="2:5" x14ac:dyDescent="0.2">
      <c r="D270" s="139"/>
    </row>
    <row r="271" spans="2:5" x14ac:dyDescent="0.2">
      <c r="D271" s="139"/>
    </row>
    <row r="272" spans="2:5" x14ac:dyDescent="0.2">
      <c r="D272" s="139"/>
    </row>
    <row r="273" spans="2:4" x14ac:dyDescent="0.2">
      <c r="D273" s="139"/>
    </row>
    <row r="274" spans="2:4" x14ac:dyDescent="0.2">
      <c r="D274" s="139"/>
    </row>
    <row r="275" spans="2:4" x14ac:dyDescent="0.2">
      <c r="D275" s="139"/>
    </row>
    <row r="276" spans="2:4" x14ac:dyDescent="0.2">
      <c r="D276" s="139"/>
    </row>
    <row r="277" spans="2:4" x14ac:dyDescent="0.2">
      <c r="D277" s="139"/>
    </row>
    <row r="278" spans="2:4" x14ac:dyDescent="0.2">
      <c r="D278" s="139"/>
    </row>
    <row r="279" spans="2:4" x14ac:dyDescent="0.2">
      <c r="D279" s="139"/>
    </row>
    <row r="280" spans="2:4" x14ac:dyDescent="0.2">
      <c r="D280" s="139"/>
    </row>
    <row r="281" spans="2:4" x14ac:dyDescent="0.2">
      <c r="D281" s="139"/>
    </row>
    <row r="282" spans="2:4" x14ac:dyDescent="0.2">
      <c r="D282" s="139"/>
    </row>
    <row r="283" spans="2:4" x14ac:dyDescent="0.2">
      <c r="D283" s="139"/>
    </row>
    <row r="284" spans="2:4" x14ac:dyDescent="0.2">
      <c r="D284" s="139"/>
    </row>
    <row r="285" spans="2:4" x14ac:dyDescent="0.2">
      <c r="D285" s="139"/>
    </row>
    <row r="286" spans="2:4" x14ac:dyDescent="0.2">
      <c r="B286" s="139"/>
      <c r="C286" s="139"/>
      <c r="D286" s="139"/>
    </row>
    <row r="287" spans="2:4" x14ac:dyDescent="0.2">
      <c r="B287" s="139"/>
      <c r="C287" s="139"/>
      <c r="D287" s="139"/>
    </row>
    <row r="288" spans="2:4" x14ac:dyDescent="0.2">
      <c r="B288" s="139"/>
      <c r="C288" s="139"/>
      <c r="D288" s="139"/>
    </row>
    <row r="289" spans="2:4" x14ac:dyDescent="0.2">
      <c r="B289" s="139"/>
      <c r="C289" s="139"/>
      <c r="D289" s="139"/>
    </row>
    <row r="290" spans="2:4" x14ac:dyDescent="0.2">
      <c r="B290" s="139"/>
      <c r="C290" s="139"/>
      <c r="D290" s="139"/>
    </row>
    <row r="291" spans="2:4" x14ac:dyDescent="0.2">
      <c r="B291" s="139"/>
      <c r="C291" s="139"/>
      <c r="D291" s="139"/>
    </row>
    <row r="292" spans="2:4" x14ac:dyDescent="0.2">
      <c r="B292" s="139"/>
      <c r="C292" s="139"/>
      <c r="D292" s="139"/>
    </row>
    <row r="293" spans="2:4" x14ac:dyDescent="0.2">
      <c r="B293" s="139"/>
      <c r="C293" s="139"/>
      <c r="D293" s="139"/>
    </row>
    <row r="294" spans="2:4" x14ac:dyDescent="0.2">
      <c r="B294" s="139"/>
      <c r="C294" s="139"/>
      <c r="D294" s="139"/>
    </row>
    <row r="295" spans="2:4" x14ac:dyDescent="0.2">
      <c r="B295" s="139"/>
      <c r="C295" s="139"/>
      <c r="D295" s="139"/>
    </row>
    <row r="296" spans="2:4" x14ac:dyDescent="0.2">
      <c r="B296" s="139"/>
      <c r="C296" s="139"/>
      <c r="D296" s="139"/>
    </row>
    <row r="297" spans="2:4" x14ac:dyDescent="0.2">
      <c r="B297" s="139"/>
      <c r="C297" s="139"/>
      <c r="D297" s="139"/>
    </row>
    <row r="298" spans="2:4" x14ac:dyDescent="0.2">
      <c r="B298" s="139"/>
      <c r="C298" s="139"/>
      <c r="D298" s="139"/>
    </row>
    <row r="299" spans="2:4" x14ac:dyDescent="0.2">
      <c r="B299" s="139"/>
      <c r="C299" s="139"/>
      <c r="D299" s="139"/>
    </row>
    <row r="300" spans="2:4" x14ac:dyDescent="0.2">
      <c r="B300" s="139"/>
      <c r="C300" s="139"/>
      <c r="D300" s="139"/>
    </row>
    <row r="301" spans="2:4" x14ac:dyDescent="0.2">
      <c r="B301" s="139"/>
      <c r="C301" s="139"/>
      <c r="D301" s="139"/>
    </row>
    <row r="302" spans="2:4" x14ac:dyDescent="0.2">
      <c r="B302" s="139"/>
      <c r="C302" s="139"/>
      <c r="D302" s="139"/>
    </row>
    <row r="303" spans="2:4" x14ac:dyDescent="0.2">
      <c r="B303" s="139"/>
      <c r="C303" s="139"/>
      <c r="D303" s="139"/>
    </row>
    <row r="304" spans="2:4" x14ac:dyDescent="0.2">
      <c r="B304" s="139"/>
      <c r="C304" s="139"/>
      <c r="D304" s="139"/>
    </row>
    <row r="305" spans="2:4" x14ac:dyDescent="0.2">
      <c r="B305" s="139"/>
      <c r="C305" s="139"/>
      <c r="D305" s="139"/>
    </row>
    <row r="306" spans="2:4" x14ac:dyDescent="0.2">
      <c r="B306" s="139"/>
      <c r="C306" s="139"/>
      <c r="D306" s="139"/>
    </row>
    <row r="307" spans="2:4" x14ac:dyDescent="0.2">
      <c r="B307" s="139"/>
      <c r="C307" s="139"/>
      <c r="D307" s="139"/>
    </row>
    <row r="308" spans="2:4" x14ac:dyDescent="0.2">
      <c r="B308" s="139"/>
      <c r="C308" s="139"/>
      <c r="D308" s="139"/>
    </row>
    <row r="309" spans="2:4" x14ac:dyDescent="0.2">
      <c r="B309" s="139"/>
      <c r="C309" s="139"/>
      <c r="D309" s="139"/>
    </row>
    <row r="310" spans="2:4" x14ac:dyDescent="0.2">
      <c r="B310" s="139"/>
      <c r="C310" s="139"/>
      <c r="D310" s="139"/>
    </row>
    <row r="311" spans="2:4" x14ac:dyDescent="0.2">
      <c r="B311" s="139"/>
      <c r="C311" s="139"/>
      <c r="D311" s="139"/>
    </row>
    <row r="312" spans="2:4" x14ac:dyDescent="0.2">
      <c r="B312" s="139"/>
      <c r="C312" s="139"/>
      <c r="D312" s="139"/>
    </row>
    <row r="313" spans="2:4" x14ac:dyDescent="0.2">
      <c r="B313" s="139"/>
      <c r="C313" s="139"/>
      <c r="D313" s="139"/>
    </row>
    <row r="314" spans="2:4" x14ac:dyDescent="0.2">
      <c r="B314" s="139"/>
      <c r="C314" s="139"/>
      <c r="D314" s="139"/>
    </row>
    <row r="315" spans="2:4" x14ac:dyDescent="0.2">
      <c r="B315" s="139"/>
      <c r="C315" s="139"/>
      <c r="D315" s="139"/>
    </row>
    <row r="316" spans="2:4" x14ac:dyDescent="0.2">
      <c r="B316" s="139"/>
      <c r="C316" s="139"/>
      <c r="D316" s="139"/>
    </row>
    <row r="317" spans="2:4" x14ac:dyDescent="0.2">
      <c r="B317" s="139"/>
      <c r="C317" s="139"/>
      <c r="D317" s="139"/>
    </row>
    <row r="318" spans="2:4" x14ac:dyDescent="0.2">
      <c r="B318" s="139"/>
      <c r="C318" s="139"/>
      <c r="D318" s="139"/>
    </row>
    <row r="319" spans="2:4" x14ac:dyDescent="0.2">
      <c r="B319" s="139"/>
      <c r="C319" s="139"/>
      <c r="D319" s="139"/>
    </row>
    <row r="320" spans="2:4" x14ac:dyDescent="0.2">
      <c r="B320" s="139"/>
      <c r="C320" s="139"/>
      <c r="D320" s="139"/>
    </row>
    <row r="321" spans="2:4" x14ac:dyDescent="0.2">
      <c r="B321" s="139"/>
      <c r="C321" s="139"/>
      <c r="D321" s="139"/>
    </row>
    <row r="322" spans="2:4" x14ac:dyDescent="0.2">
      <c r="B322" s="139"/>
      <c r="C322" s="139"/>
      <c r="D322" s="139"/>
    </row>
    <row r="323" spans="2:4" x14ac:dyDescent="0.2">
      <c r="B323" s="139"/>
      <c r="C323" s="139"/>
      <c r="D323" s="139"/>
    </row>
    <row r="324" spans="2:4" x14ac:dyDescent="0.2">
      <c r="B324" s="139"/>
      <c r="C324" s="139"/>
      <c r="D324" s="139"/>
    </row>
    <row r="325" spans="2:4" x14ac:dyDescent="0.2">
      <c r="B325" s="139"/>
      <c r="C325" s="139"/>
      <c r="D325" s="139"/>
    </row>
    <row r="326" spans="2:4" x14ac:dyDescent="0.2">
      <c r="B326" s="139"/>
      <c r="C326" s="139"/>
      <c r="D326" s="139"/>
    </row>
    <row r="327" spans="2:4" x14ac:dyDescent="0.2">
      <c r="B327" s="139"/>
      <c r="C327" s="139"/>
      <c r="D327" s="139"/>
    </row>
    <row r="328" spans="2:4" x14ac:dyDescent="0.2">
      <c r="B328" s="139"/>
      <c r="C328" s="139"/>
      <c r="D328" s="139"/>
    </row>
    <row r="329" spans="2:4" x14ac:dyDescent="0.2">
      <c r="B329" s="139"/>
      <c r="C329" s="139"/>
      <c r="D329" s="139"/>
    </row>
    <row r="330" spans="2:4" x14ac:dyDescent="0.2">
      <c r="B330" s="139"/>
      <c r="C330" s="139"/>
      <c r="D330" s="139"/>
    </row>
    <row r="331" spans="2:4" x14ac:dyDescent="0.2">
      <c r="B331" s="139"/>
      <c r="C331" s="139"/>
      <c r="D331" s="139"/>
    </row>
    <row r="332" spans="2:4" x14ac:dyDescent="0.2">
      <c r="B332" s="139"/>
      <c r="C332" s="139"/>
      <c r="D332" s="139"/>
    </row>
    <row r="333" spans="2:4" x14ac:dyDescent="0.2">
      <c r="B333" s="139"/>
      <c r="C333" s="139"/>
      <c r="D333" s="139"/>
    </row>
    <row r="334" spans="2:4" x14ac:dyDescent="0.2">
      <c r="B334" s="139"/>
      <c r="C334" s="139"/>
      <c r="D334" s="139"/>
    </row>
    <row r="335" spans="2:4" x14ac:dyDescent="0.2">
      <c r="B335" s="139"/>
      <c r="C335" s="139"/>
      <c r="D335" s="139"/>
    </row>
    <row r="336" spans="2:4" x14ac:dyDescent="0.2">
      <c r="B336" s="139"/>
      <c r="C336" s="139"/>
      <c r="D336" s="139"/>
    </row>
    <row r="337" spans="2:4" x14ac:dyDescent="0.2">
      <c r="B337" s="139"/>
      <c r="C337" s="139"/>
      <c r="D337" s="139"/>
    </row>
    <row r="338" spans="2:4" x14ac:dyDescent="0.2">
      <c r="B338" s="139"/>
      <c r="C338" s="139"/>
      <c r="D338" s="139"/>
    </row>
    <row r="339" spans="2:4" x14ac:dyDescent="0.2">
      <c r="B339" s="139"/>
      <c r="C339" s="139"/>
      <c r="D339" s="139"/>
    </row>
    <row r="340" spans="2:4" x14ac:dyDescent="0.2">
      <c r="B340" s="139"/>
      <c r="C340" s="139"/>
      <c r="D340" s="139"/>
    </row>
    <row r="341" spans="2:4" x14ac:dyDescent="0.2">
      <c r="B341" s="139"/>
      <c r="C341" s="139"/>
      <c r="D341" s="139"/>
    </row>
    <row r="342" spans="2:4" x14ac:dyDescent="0.2">
      <c r="B342" s="139"/>
      <c r="C342" s="139"/>
      <c r="D342" s="139"/>
    </row>
    <row r="343" spans="2:4" x14ac:dyDescent="0.2">
      <c r="B343" s="139"/>
      <c r="C343" s="139"/>
      <c r="D343" s="139"/>
    </row>
    <row r="344" spans="2:4" x14ac:dyDescent="0.2">
      <c r="B344" s="139"/>
      <c r="C344" s="139"/>
      <c r="D344" s="139"/>
    </row>
    <row r="345" spans="2:4" x14ac:dyDescent="0.2">
      <c r="B345" s="139"/>
      <c r="C345" s="139"/>
      <c r="D345" s="139"/>
    </row>
    <row r="346" spans="2:4" x14ac:dyDescent="0.2">
      <c r="B346" s="139"/>
      <c r="C346" s="139"/>
      <c r="D346" s="139"/>
    </row>
    <row r="347" spans="2:4" x14ac:dyDescent="0.2">
      <c r="B347" s="139"/>
      <c r="C347" s="139"/>
      <c r="D347" s="139"/>
    </row>
    <row r="348" spans="2:4" x14ac:dyDescent="0.2">
      <c r="B348" s="139"/>
      <c r="C348" s="139"/>
      <c r="D348" s="139"/>
    </row>
    <row r="349" spans="2:4" x14ac:dyDescent="0.2">
      <c r="B349" s="139"/>
      <c r="C349" s="139"/>
      <c r="D349" s="139"/>
    </row>
    <row r="350" spans="2:4" x14ac:dyDescent="0.2">
      <c r="B350" s="139"/>
      <c r="C350" s="139"/>
      <c r="D350" s="139"/>
    </row>
    <row r="351" spans="2:4" x14ac:dyDescent="0.2">
      <c r="B351" s="139"/>
      <c r="C351" s="139"/>
      <c r="D351" s="139"/>
    </row>
    <row r="352" spans="2:4" x14ac:dyDescent="0.2">
      <c r="B352" s="139"/>
      <c r="C352" s="139"/>
      <c r="D352" s="139"/>
    </row>
    <row r="353" spans="2:4" x14ac:dyDescent="0.2">
      <c r="B353" s="139"/>
      <c r="C353" s="139"/>
      <c r="D353" s="139"/>
    </row>
    <row r="354" spans="2:4" x14ac:dyDescent="0.2">
      <c r="B354" s="139"/>
      <c r="C354" s="139"/>
      <c r="D354" s="139"/>
    </row>
    <row r="355" spans="2:4" x14ac:dyDescent="0.2">
      <c r="B355" s="139"/>
      <c r="C355" s="139"/>
      <c r="D355" s="139"/>
    </row>
    <row r="356" spans="2:4" x14ac:dyDescent="0.2">
      <c r="B356" s="139"/>
      <c r="C356" s="139"/>
      <c r="D356" s="139"/>
    </row>
    <row r="357" spans="2:4" x14ac:dyDescent="0.2">
      <c r="B357" s="139"/>
      <c r="C357" s="139"/>
      <c r="D357" s="139"/>
    </row>
    <row r="358" spans="2:4" x14ac:dyDescent="0.2">
      <c r="B358" s="139"/>
      <c r="C358" s="139"/>
      <c r="D358" s="139"/>
    </row>
    <row r="359" spans="2:4" x14ac:dyDescent="0.2">
      <c r="B359" s="139"/>
      <c r="C359" s="139"/>
      <c r="D359" s="139"/>
    </row>
    <row r="360" spans="2:4" x14ac:dyDescent="0.2">
      <c r="B360" s="139"/>
      <c r="C360" s="139"/>
      <c r="D360" s="139"/>
    </row>
    <row r="361" spans="2:4" x14ac:dyDescent="0.2">
      <c r="B361" s="139"/>
      <c r="C361" s="139"/>
      <c r="D361" s="139"/>
    </row>
    <row r="362" spans="2:4" x14ac:dyDescent="0.2">
      <c r="B362" s="139"/>
      <c r="C362" s="139"/>
      <c r="D362" s="139"/>
    </row>
    <row r="363" spans="2:4" x14ac:dyDescent="0.2">
      <c r="B363" s="139"/>
      <c r="C363" s="139"/>
      <c r="D363" s="139"/>
    </row>
    <row r="364" spans="2:4" x14ac:dyDescent="0.2">
      <c r="B364" s="139"/>
      <c r="C364" s="139"/>
      <c r="D364" s="139"/>
    </row>
    <row r="365" spans="2:4" x14ac:dyDescent="0.2">
      <c r="B365" s="139"/>
      <c r="C365" s="139"/>
      <c r="D365" s="139"/>
    </row>
    <row r="366" spans="2:4" x14ac:dyDescent="0.2">
      <c r="B366" s="139"/>
      <c r="C366" s="139"/>
      <c r="D366" s="139"/>
    </row>
    <row r="367" spans="2:4" x14ac:dyDescent="0.2">
      <c r="B367" s="139"/>
      <c r="C367" s="139"/>
      <c r="D367" s="139"/>
    </row>
    <row r="368" spans="2:4" x14ac:dyDescent="0.2">
      <c r="B368" s="139"/>
      <c r="C368" s="139"/>
      <c r="D368" s="139"/>
    </row>
    <row r="369" spans="2:4" x14ac:dyDescent="0.2">
      <c r="B369" s="139"/>
      <c r="C369" s="139"/>
      <c r="D369" s="139"/>
    </row>
    <row r="370" spans="2:4" x14ac:dyDescent="0.2">
      <c r="B370" s="139"/>
      <c r="C370" s="139"/>
      <c r="D370" s="139"/>
    </row>
    <row r="371" spans="2:4" x14ac:dyDescent="0.2">
      <c r="B371" s="139"/>
      <c r="C371" s="139"/>
      <c r="D371" s="139"/>
    </row>
    <row r="372" spans="2:4" x14ac:dyDescent="0.2">
      <c r="B372" s="139"/>
      <c r="C372" s="139"/>
      <c r="D372" s="139"/>
    </row>
    <row r="373" spans="2:4" x14ac:dyDescent="0.2">
      <c r="B373" s="139"/>
      <c r="C373" s="139"/>
      <c r="D373" s="139"/>
    </row>
    <row r="374" spans="2:4" x14ac:dyDescent="0.2">
      <c r="B374" s="139"/>
      <c r="C374" s="139"/>
      <c r="D374" s="139"/>
    </row>
    <row r="375" spans="2:4" x14ac:dyDescent="0.2">
      <c r="B375" s="139"/>
      <c r="C375" s="139"/>
      <c r="D375" s="139"/>
    </row>
    <row r="376" spans="2:4" x14ac:dyDescent="0.2">
      <c r="B376" s="139"/>
      <c r="C376" s="139"/>
      <c r="D376" s="139"/>
    </row>
    <row r="377" spans="2:4" x14ac:dyDescent="0.2">
      <c r="B377" s="139"/>
      <c r="C377" s="139"/>
      <c r="D377" s="139"/>
    </row>
    <row r="378" spans="2:4" x14ac:dyDescent="0.2">
      <c r="B378" s="139"/>
      <c r="C378" s="139"/>
      <c r="D378" s="139"/>
    </row>
    <row r="379" spans="2:4" x14ac:dyDescent="0.2">
      <c r="C379" s="142"/>
    </row>
    <row r="380" spans="2:4" x14ac:dyDescent="0.2">
      <c r="C380" s="142"/>
    </row>
    <row r="381" spans="2:4" x14ac:dyDescent="0.2">
      <c r="C381" s="142"/>
    </row>
    <row r="382" spans="2:4" x14ac:dyDescent="0.2">
      <c r="C382" s="142"/>
    </row>
    <row r="383" spans="2:4" x14ac:dyDescent="0.2">
      <c r="C383" s="142"/>
    </row>
    <row r="384" spans="2:4" x14ac:dyDescent="0.2">
      <c r="C384" s="142"/>
    </row>
    <row r="385" spans="3:3" x14ac:dyDescent="0.2">
      <c r="C385" s="142"/>
    </row>
    <row r="386" spans="3:3" x14ac:dyDescent="0.2">
      <c r="C386" s="142"/>
    </row>
    <row r="387" spans="3:3" x14ac:dyDescent="0.2">
      <c r="C387" s="142"/>
    </row>
    <row r="388" spans="3:3" x14ac:dyDescent="0.2">
      <c r="C388" s="142"/>
    </row>
    <row r="389" spans="3:3" x14ac:dyDescent="0.2">
      <c r="C389" s="142"/>
    </row>
    <row r="390" spans="3:3" x14ac:dyDescent="0.2">
      <c r="C390" s="142"/>
    </row>
    <row r="391" spans="3:3" x14ac:dyDescent="0.2">
      <c r="C391" s="142"/>
    </row>
    <row r="392" spans="3:3" x14ac:dyDescent="0.2">
      <c r="C392" s="142"/>
    </row>
    <row r="393" spans="3:3" x14ac:dyDescent="0.2">
      <c r="C393" s="142"/>
    </row>
    <row r="394" spans="3:3" x14ac:dyDescent="0.2">
      <c r="C394" s="142"/>
    </row>
    <row r="395" spans="3:3" x14ac:dyDescent="0.2">
      <c r="C395" s="142"/>
    </row>
    <row r="396" spans="3:3" x14ac:dyDescent="0.2">
      <c r="C396" s="142"/>
    </row>
    <row r="397" spans="3:3" x14ac:dyDescent="0.2">
      <c r="C397" s="142"/>
    </row>
    <row r="398" spans="3:3" x14ac:dyDescent="0.2">
      <c r="C398" s="142"/>
    </row>
    <row r="399" spans="3:3" x14ac:dyDescent="0.2">
      <c r="C399" s="142"/>
    </row>
    <row r="400" spans="3:3" x14ac:dyDescent="0.2">
      <c r="C400" s="142"/>
    </row>
    <row r="401" spans="3:3" x14ac:dyDescent="0.2">
      <c r="C401" s="142"/>
    </row>
    <row r="402" spans="3:3" x14ac:dyDescent="0.2">
      <c r="C402" s="142"/>
    </row>
    <row r="403" spans="3:3" x14ac:dyDescent="0.2">
      <c r="C403" s="142"/>
    </row>
    <row r="404" spans="3:3" x14ac:dyDescent="0.2">
      <c r="C404" s="142"/>
    </row>
    <row r="405" spans="3:3" x14ac:dyDescent="0.2">
      <c r="C405" s="142"/>
    </row>
    <row r="406" spans="3:3" x14ac:dyDescent="0.2">
      <c r="C406" s="142"/>
    </row>
    <row r="407" spans="3:3" x14ac:dyDescent="0.2">
      <c r="C407" s="142"/>
    </row>
    <row r="408" spans="3:3" x14ac:dyDescent="0.2">
      <c r="C408" s="142"/>
    </row>
    <row r="409" spans="3:3" x14ac:dyDescent="0.2">
      <c r="C409" s="142"/>
    </row>
    <row r="410" spans="3:3" x14ac:dyDescent="0.2">
      <c r="C410" s="142"/>
    </row>
    <row r="411" spans="3:3" x14ac:dyDescent="0.2">
      <c r="C411" s="142"/>
    </row>
    <row r="412" spans="3:3" x14ac:dyDescent="0.2">
      <c r="C412" s="142"/>
    </row>
    <row r="413" spans="3:3" x14ac:dyDescent="0.2">
      <c r="C413" s="142"/>
    </row>
    <row r="414" spans="3:3" x14ac:dyDescent="0.2">
      <c r="C414" s="142"/>
    </row>
    <row r="415" spans="3:3" x14ac:dyDescent="0.2">
      <c r="C415" s="142"/>
    </row>
    <row r="416" spans="3:3" x14ac:dyDescent="0.2">
      <c r="C416" s="142"/>
    </row>
    <row r="417" spans="3:3" x14ac:dyDescent="0.2">
      <c r="C417" s="142"/>
    </row>
    <row r="418" spans="3:3" x14ac:dyDescent="0.2">
      <c r="C418" s="142"/>
    </row>
    <row r="419" spans="3:3" x14ac:dyDescent="0.2">
      <c r="C419" s="142"/>
    </row>
    <row r="420" spans="3:3" x14ac:dyDescent="0.2">
      <c r="C420" s="142"/>
    </row>
    <row r="421" spans="3:3" x14ac:dyDescent="0.2">
      <c r="C421" s="142"/>
    </row>
    <row r="422" spans="3:3" x14ac:dyDescent="0.2">
      <c r="C422" s="142"/>
    </row>
    <row r="423" spans="3:3" x14ac:dyDescent="0.2">
      <c r="C423" s="142"/>
    </row>
    <row r="424" spans="3:3" x14ac:dyDescent="0.2">
      <c r="C424" s="142"/>
    </row>
    <row r="425" spans="3:3" x14ac:dyDescent="0.2">
      <c r="C425" s="142"/>
    </row>
    <row r="426" spans="3:3" x14ac:dyDescent="0.2">
      <c r="C426" s="142"/>
    </row>
    <row r="427" spans="3:3" x14ac:dyDescent="0.2">
      <c r="C427" s="142"/>
    </row>
    <row r="428" spans="3:3" x14ac:dyDescent="0.2">
      <c r="C428" s="142"/>
    </row>
    <row r="429" spans="3:3" x14ac:dyDescent="0.2">
      <c r="C429" s="142"/>
    </row>
    <row r="430" spans="3:3" x14ac:dyDescent="0.2">
      <c r="C430" s="142"/>
    </row>
    <row r="431" spans="3:3" x14ac:dyDescent="0.2">
      <c r="C431" s="142"/>
    </row>
    <row r="432" spans="3:3" x14ac:dyDescent="0.2">
      <c r="C432" s="142"/>
    </row>
    <row r="433" spans="3:3" x14ac:dyDescent="0.2">
      <c r="C433" s="142"/>
    </row>
    <row r="434" spans="3:3" x14ac:dyDescent="0.2">
      <c r="C434" s="142"/>
    </row>
    <row r="435" spans="3:3" x14ac:dyDescent="0.2">
      <c r="C435" s="142"/>
    </row>
    <row r="436" spans="3:3" x14ac:dyDescent="0.2">
      <c r="C436" s="142"/>
    </row>
    <row r="437" spans="3:3" x14ac:dyDescent="0.2">
      <c r="C437" s="142"/>
    </row>
    <row r="438" spans="3:3" x14ac:dyDescent="0.2">
      <c r="C438" s="142"/>
    </row>
    <row r="439" spans="3:3" x14ac:dyDescent="0.2">
      <c r="C439" s="142"/>
    </row>
    <row r="440" spans="3:3" x14ac:dyDescent="0.2">
      <c r="C440" s="142"/>
    </row>
    <row r="441" spans="3:3" x14ac:dyDescent="0.2">
      <c r="C441" s="142"/>
    </row>
    <row r="442" spans="3:3" x14ac:dyDescent="0.2">
      <c r="C442" s="142"/>
    </row>
    <row r="443" spans="3:3" x14ac:dyDescent="0.2">
      <c r="C443" s="142"/>
    </row>
    <row r="444" spans="3:3" x14ac:dyDescent="0.2">
      <c r="C444" s="142"/>
    </row>
    <row r="445" spans="3:3" x14ac:dyDescent="0.2">
      <c r="C445" s="142"/>
    </row>
    <row r="446" spans="3:3" x14ac:dyDescent="0.2">
      <c r="C446" s="142"/>
    </row>
    <row r="447" spans="3:3" x14ac:dyDescent="0.2">
      <c r="C447" s="142"/>
    </row>
    <row r="448" spans="3:3" x14ac:dyDescent="0.2">
      <c r="C448" s="142"/>
    </row>
    <row r="449" spans="3:3" x14ac:dyDescent="0.2">
      <c r="C449" s="142"/>
    </row>
    <row r="450" spans="3:3" x14ac:dyDescent="0.2">
      <c r="C450" s="142"/>
    </row>
    <row r="451" spans="3:3" x14ac:dyDescent="0.2">
      <c r="C451" s="142"/>
    </row>
  </sheetData>
  <mergeCells count="17">
    <mergeCell ref="B67:C67"/>
    <mergeCell ref="B259:C259"/>
    <mergeCell ref="B224:C224"/>
    <mergeCell ref="B229:C229"/>
    <mergeCell ref="B253:C253"/>
    <mergeCell ref="B255:C255"/>
    <mergeCell ref="B243:F243"/>
    <mergeCell ref="E2:I2"/>
    <mergeCell ref="B48:C48"/>
    <mergeCell ref="B51:C51"/>
    <mergeCell ref="B58:C58"/>
    <mergeCell ref="B12:C12"/>
    <mergeCell ref="B6:C6"/>
    <mergeCell ref="B9:C9"/>
    <mergeCell ref="B16:C16"/>
    <mergeCell ref="E19:F19"/>
    <mergeCell ref="E22:F22"/>
  </mergeCells>
  <phoneticPr fontId="0" type="noConversion"/>
  <hyperlinks>
    <hyperlink ref="B243" r:id="rId1"/>
    <hyperlink ref="G158" r:id="rId2"/>
    <hyperlink ref="E19:F19" r:id="rId3" display="startup section."/>
    <hyperlink ref="E22:F22" r:id="rId4" display="can be found here."/>
    <hyperlink ref="B243:F243" r:id="rId5" display="Visit BDC's website for more information."/>
  </hyperlinks>
  <pageMargins left="0.75" right="0.46" top="1" bottom="1" header="0.5" footer="0.5"/>
  <pageSetup orientation="portrait" r:id="rId6"/>
  <headerFooter alignWithMargins="0"/>
  <drawing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BDCAbstract xmlns="57f70437-7172-462f-9a57-d8ee546e4c39" xsi:nil="true"/>
    <BDCKeywords xmlns="57f70437-7172-462f-9a57-d8ee546e4c39" xsi:nil="true"/>
    <BDCIsSearchable xmlns="57f70437-7172-462f-9a57-d8ee546e4c39">true</BDCIsSearchable>
    <PublishingVariationGroupID xmlns="http://schemas.microsoft.com/sharepoint/v3" xsi:nil="true"/>
    <PublishingExpirationDate xmlns="http://schemas.microsoft.com/sharepoint/v3" xsi:nil="true"/>
    <PublishingStartDate xmlns="http://schemas.microsoft.com/sharepoint/v3" xsi:nil="true"/>
    <BDCPrimaryKeywords xmlns="57f70437-7172-462f-9a57-d8ee546e4c3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BDC Document - BDC Document" ma:contentTypeID="0x01010035E85F816A5C44E680446EC9E3D5607D00E2AF8FDEAE4CE2428F33924AE1EFEC5A" ma:contentTypeVersion="1" ma:contentTypeDescription="Document description" ma:contentTypeScope="" ma:versionID="7cf1fede57270a12158009b1e347e22d">
  <xsd:schema xmlns:xsd="http://www.w3.org/2001/XMLSchema" xmlns:xs="http://www.w3.org/2001/XMLSchema" xmlns:p="http://schemas.microsoft.com/office/2006/metadata/properties" xmlns:ns1="http://schemas.microsoft.com/sharepoint/v3" xmlns:ns2="57f70437-7172-462f-9a57-d8ee546e4c39" targetNamespace="http://schemas.microsoft.com/office/2006/metadata/properties" ma:root="true" ma:fieldsID="0f86b53bc400bb32b104e132b48e79f9" ns1:_="" ns2:_="">
    <xsd:import namespace="http://schemas.microsoft.com/sharepoint/v3"/>
    <xsd:import namespace="57f70437-7172-462f-9a57-d8ee546e4c39"/>
    <xsd:element name="properties">
      <xsd:complexType>
        <xsd:sequence>
          <xsd:element name="documentManagement">
            <xsd:complexType>
              <xsd:all>
                <xsd:element ref="ns2:BDCAbstract" minOccurs="0"/>
                <xsd:element ref="ns2:BDCKeywords" minOccurs="0"/>
                <xsd:element ref="ns2:BDCPrimaryKeywords" minOccurs="0"/>
                <xsd:element ref="ns2:BDCIsSearchable" minOccurs="0"/>
                <xsd:element ref="ns2:BDCInternetSection" minOccurs="0"/>
                <xsd:element ref="ns1:PublishingStartDate" minOccurs="0"/>
                <xsd:element ref="ns1:PublishingExpirationDate" minOccurs="0"/>
                <xsd:element ref="ns1:PublishingVariationGroup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3" nillable="true" ma:displayName="Scheduling Start Date" ma:description="" ma:internalName="PublishingStartDate">
      <xsd:simpleType>
        <xsd:restriction base="dms:Unknown"/>
      </xsd:simpleType>
    </xsd:element>
    <xsd:element name="PublishingExpirationDate" ma:index="14" nillable="true" ma:displayName="Scheduling End Date" ma:description="" ma:internalName="PublishingExpirationDate">
      <xsd:simpleType>
        <xsd:restriction base="dms:Unknown"/>
      </xsd:simpleType>
    </xsd:element>
    <xsd:element name="PublishingVariationGroupID" ma:index="15" nillable="true" ma:displayName="Variation Group ID" ma:description="" ma:hidden="true" ma:internalName="PublishingVariationGroup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7f70437-7172-462f-9a57-d8ee546e4c39" elementFormDefault="qualified">
    <xsd:import namespace="http://schemas.microsoft.com/office/2006/documentManagement/types"/>
    <xsd:import namespace="http://schemas.microsoft.com/office/infopath/2007/PartnerControls"/>
    <xsd:element name="BDCAbstract" ma:index="8" nillable="true" ma:displayName="Abstract / Sommaire" ma:default="" ma:description="Abstract / Sommaire" ma:internalName="BDCAbstract">
      <xsd:simpleType>
        <xsd:restriction base="dms:Note"/>
      </xsd:simpleType>
    </xsd:element>
    <xsd:element name="BDCKeywords" ma:index="9" nillable="true" ma:displayName="Keywords / Mots clés" ma:description="Keywords / Mots clés" ma:internalName="BDCKeywords" ma:readOnly="false">
      <xsd:simpleType>
        <xsd:restriction base="dms:Note"/>
      </xsd:simpleType>
    </xsd:element>
    <xsd:element name="BDCPrimaryKeywords" ma:index="10" nillable="true" ma:displayName="Primary keywords / Mots clés prioritaires" ma:description="Primary keywords / Mots clés prioritaires" ma:internalName="BDCPrimaryKeywords" ma:readOnly="false">
      <xsd:simpleType>
        <xsd:restriction base="dms:Note"/>
      </xsd:simpleType>
    </xsd:element>
    <xsd:element name="BDCIsSearchable" ma:index="11" nillable="true" ma:displayName="Index this page / Indexer cette page" ma:default="1" ma:description="Index this page / Indexer cette page" ma:internalName="BDCIsSearchable" ma:readOnly="false">
      <xsd:simpleType>
        <xsd:restriction base="dms:Boolean"/>
      </xsd:simpleType>
    </xsd:element>
    <xsd:element name="BDCInternetSection" ma:index="12" nillable="true" ma:displayName="Section / Section" ma:description="Section / Section" ma:internalName="BDCInternetSec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A0B15EB-D5C3-4513-8046-9FC8EC49F629}">
  <ds:schemaRefs>
    <ds:schemaRef ds:uri="http://schemas.microsoft.com/office/2006/metadata/propertie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www.w3.org/XML/1998/namespace"/>
    <ds:schemaRef ds:uri="57f70437-7172-462f-9a57-d8ee546e4c39"/>
    <ds:schemaRef ds:uri="http://schemas.microsoft.com/sharepoint/v3"/>
    <ds:schemaRef ds:uri="http://purl.org/dc/dcmitype/"/>
    <ds:schemaRef ds:uri="http://purl.org/dc/terms/"/>
  </ds:schemaRefs>
</ds:datastoreItem>
</file>

<file path=customXml/itemProps2.xml><?xml version="1.0" encoding="utf-8"?>
<ds:datastoreItem xmlns:ds="http://schemas.openxmlformats.org/officeDocument/2006/customXml" ds:itemID="{2B717687-E486-4C40-B245-D2D3A0E7AF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7f70437-7172-462f-9a57-d8ee546e4c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A9EFB09-86C8-47CE-B89C-F8809D3AD9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63</vt:i4>
      </vt:variant>
    </vt:vector>
  </HeadingPairs>
  <TitlesOfParts>
    <vt:vector size="67" baseType="lpstr">
      <vt:lpstr>2</vt:lpstr>
      <vt:lpstr>Financial Plan</vt:lpstr>
      <vt:lpstr>Glossary</vt:lpstr>
      <vt:lpstr>UserGuide</vt:lpstr>
      <vt:lpstr>AddInterim</vt:lpstr>
      <vt:lpstr>BalanceSheet1</vt:lpstr>
      <vt:lpstr>BalanceSheet2</vt:lpstr>
      <vt:lpstr>BalanceSheet3</vt:lpstr>
      <vt:lpstr>Column3</vt:lpstr>
      <vt:lpstr>DefAdminExpenses</vt:lpstr>
      <vt:lpstr>DefAgeAccountsReceivable</vt:lpstr>
      <vt:lpstr>DefCOGS</vt:lpstr>
      <vt:lpstr>DefCurrentRatio</vt:lpstr>
      <vt:lpstr>DefInterestCoverageRatio</vt:lpstr>
      <vt:lpstr>DefInventoryTurnover</vt:lpstr>
      <vt:lpstr>DefNAICS</vt:lpstr>
      <vt:lpstr>DefSales</vt:lpstr>
      <vt:lpstr>DropDownMarried</vt:lpstr>
      <vt:lpstr>GlossaryA</vt:lpstr>
      <vt:lpstr>GlossaryB</vt:lpstr>
      <vt:lpstr>GlossaryC</vt:lpstr>
      <vt:lpstr>GlossaryD</vt:lpstr>
      <vt:lpstr>GlossaryE</vt:lpstr>
      <vt:lpstr>GlossaryF</vt:lpstr>
      <vt:lpstr>GlossaryG</vt:lpstr>
      <vt:lpstr>GlossaryI</vt:lpstr>
      <vt:lpstr>GlossaryL</vt:lpstr>
      <vt:lpstr>GlossaryLink</vt:lpstr>
      <vt:lpstr>GlossaryM</vt:lpstr>
      <vt:lpstr>GlossaryN</vt:lpstr>
      <vt:lpstr>GlossaryO</vt:lpstr>
      <vt:lpstr>GlossaryP</vt:lpstr>
      <vt:lpstr>GlossaryR</vt:lpstr>
      <vt:lpstr>GlossaryS</vt:lpstr>
      <vt:lpstr>GlossaryT</vt:lpstr>
      <vt:lpstr>GlossaryV</vt:lpstr>
      <vt:lpstr>GlossaryW</vt:lpstr>
      <vt:lpstr>GuideSection7a</vt:lpstr>
      <vt:lpstr>GuideSection7b</vt:lpstr>
      <vt:lpstr>GuideSection7c</vt:lpstr>
      <vt:lpstr>GuideSection7d</vt:lpstr>
      <vt:lpstr>GuideSection7e</vt:lpstr>
      <vt:lpstr>GuideSection7f</vt:lpstr>
      <vt:lpstr>GuideSection7g</vt:lpstr>
      <vt:lpstr>GuideSection7h</vt:lpstr>
      <vt:lpstr>GuideSection7i</vt:lpstr>
      <vt:lpstr>GuideSection7j</vt:lpstr>
      <vt:lpstr>IsExisting</vt:lpstr>
      <vt:lpstr>IsStartup</vt:lpstr>
      <vt:lpstr>LastCellEdited</vt:lpstr>
      <vt:lpstr>NoOfYears</vt:lpstr>
      <vt:lpstr>RecalculateYet</vt:lpstr>
      <vt:lpstr>Section1</vt:lpstr>
      <vt:lpstr>Section10</vt:lpstr>
      <vt:lpstr>Section2</vt:lpstr>
      <vt:lpstr>Section3</vt:lpstr>
      <vt:lpstr>Section4</vt:lpstr>
      <vt:lpstr>Section5</vt:lpstr>
      <vt:lpstr>Section6</vt:lpstr>
      <vt:lpstr>Section7</vt:lpstr>
      <vt:lpstr>Section8</vt:lpstr>
      <vt:lpstr>Section9</vt:lpstr>
      <vt:lpstr>Startup</vt:lpstr>
      <vt:lpstr>UserGuideTop</vt:lpstr>
      <vt:lpstr>'Financial Plan'!Zone_d_impression</vt:lpstr>
      <vt:lpstr>Glossary!Zone_d_impression</vt:lpstr>
      <vt:lpstr>UserGuide!Zone_d_impression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MARTINEAU, Nicolas (MTL)</dc:creator>
  <cp:lastModifiedBy>taffre</cp:lastModifiedBy>
  <cp:lastPrinted>2004-12-23T23:56:17Z</cp:lastPrinted>
  <dcterms:created xsi:type="dcterms:W3CDTF">2003-05-29T19:53:23Z</dcterms:created>
  <dcterms:modified xsi:type="dcterms:W3CDTF">2014-04-07T18:55:34Z</dcterms:modified>
</cp:coreProperties>
</file>