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4"/>
  </bookViews>
  <sheets>
    <sheet name="Magellan Sheet 1_rawData_plate1" sheetId="1" r:id="rId1"/>
    <sheet name="Magellan Sheet 1_rawData_plate2" sheetId="5" r:id="rId2"/>
    <sheet name="edits_plate1" sheetId="2" r:id="rId3"/>
    <sheet name="edits_plate2" sheetId="4" r:id="rId4"/>
    <sheet name="allFe2data" sheetId="3" r:id="rId5"/>
  </sheets>
  <calcPr calcId="14562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" i="3"/>
  <c r="D12" i="4" l="1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11" i="4"/>
  <c r="E11" i="4" s="1"/>
  <c r="C3" i="4"/>
  <c r="C4" i="4"/>
  <c r="C5" i="4"/>
  <c r="C6" i="4"/>
  <c r="C7" i="4"/>
  <c r="C2" i="4"/>
  <c r="D23" i="2"/>
  <c r="C15" i="2"/>
  <c r="C16" i="2"/>
  <c r="C14" i="2"/>
  <c r="C9" i="2"/>
  <c r="C10" i="2"/>
  <c r="C11" i="2"/>
  <c r="C3" i="2"/>
  <c r="C4" i="2"/>
  <c r="C5" i="2"/>
  <c r="C6" i="2"/>
  <c r="C7" i="2"/>
  <c r="C2" i="2"/>
  <c r="D24" i="2"/>
  <c r="E24" i="2" s="1"/>
  <c r="D25" i="2"/>
  <c r="E25" i="2" s="1"/>
  <c r="D26" i="2"/>
  <c r="D27" i="2"/>
  <c r="E27" i="2" s="1"/>
  <c r="D28" i="2"/>
  <c r="E28" i="2" s="1"/>
  <c r="D29" i="2"/>
  <c r="E29" i="2" s="1"/>
  <c r="D30" i="2"/>
  <c r="D31" i="2"/>
  <c r="E31" i="2" s="1"/>
  <c r="D32" i="2"/>
  <c r="E32" i="2" s="1"/>
  <c r="D33" i="2"/>
  <c r="E33" i="2" s="1"/>
  <c r="D34" i="2"/>
  <c r="D35" i="2"/>
  <c r="E35" i="2" s="1"/>
  <c r="D36" i="2"/>
  <c r="E36" i="2" s="1"/>
  <c r="D37" i="2"/>
  <c r="E37" i="2" s="1"/>
  <c r="D38" i="2"/>
  <c r="D39" i="2"/>
  <c r="E39" i="2" s="1"/>
  <c r="D40" i="2"/>
  <c r="E40" i="2" s="1"/>
  <c r="D41" i="2"/>
  <c r="E41" i="2" s="1"/>
  <c r="D42" i="2"/>
  <c r="D43" i="2"/>
  <c r="E43" i="2" s="1"/>
  <c r="D44" i="2"/>
  <c r="E44" i="2" s="1"/>
  <c r="D45" i="2"/>
  <c r="E45" i="2" s="1"/>
  <c r="D46" i="2"/>
  <c r="D47" i="2"/>
  <c r="E47" i="2" s="1"/>
  <c r="D48" i="2"/>
  <c r="E48" i="2" s="1"/>
  <c r="D49" i="2"/>
  <c r="E49" i="2" s="1"/>
  <c r="D50" i="2"/>
  <c r="D51" i="2"/>
  <c r="E51" i="2" s="1"/>
  <c r="D52" i="2"/>
  <c r="E52" i="2" s="1"/>
  <c r="D53" i="2"/>
  <c r="E53" i="2" s="1"/>
  <c r="D54" i="2"/>
  <c r="D55" i="2"/>
  <c r="E55" i="2" s="1"/>
  <c r="D56" i="2"/>
  <c r="E56" i="2" s="1"/>
  <c r="D57" i="2"/>
  <c r="E57" i="2" s="1"/>
  <c r="D58" i="2"/>
  <c r="D59" i="2"/>
  <c r="E59" i="2" s="1"/>
  <c r="D60" i="2"/>
  <c r="E60" i="2" s="1"/>
  <c r="D61" i="2"/>
  <c r="E61" i="2" s="1"/>
  <c r="D62" i="2"/>
  <c r="B17" i="2"/>
  <c r="C22" i="2" s="1"/>
  <c r="E62" i="2" l="1"/>
  <c r="E58" i="2"/>
  <c r="E54" i="2"/>
  <c r="E50" i="2"/>
  <c r="E46" i="2"/>
  <c r="E42" i="2"/>
  <c r="E38" i="2"/>
  <c r="E34" i="2"/>
  <c r="E30" i="2"/>
  <c r="E26" i="2"/>
  <c r="C21" i="2"/>
  <c r="C12" i="2"/>
  <c r="E23" i="2"/>
  <c r="C17" i="2"/>
  <c r="D21" i="2" l="1"/>
  <c r="D22" i="2"/>
  <c r="E22" i="2" l="1"/>
  <c r="E21" i="2"/>
</calcChain>
</file>

<file path=xl/sharedStrings.xml><?xml version="1.0" encoding="utf-8"?>
<sst xmlns="http://schemas.openxmlformats.org/spreadsheetml/2006/main" count="333" uniqueCount="70">
  <si>
    <t>Raw data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</si>
  <si>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</si>
  <si>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</si>
  <si>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</si>
  <si>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</si>
  <si>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</si>
  <si>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</si>
  <si>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</si>
  <si>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</si>
  <si>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</si>
  <si>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Date of measurement: 2014-10-09/Time of measurement: 13:08:36</t>
  </si>
  <si>
    <t>Abs562.mth</t>
  </si>
  <si>
    <t>09102014-005.wsp</t>
  </si>
  <si>
    <t>Unknown user</t>
  </si>
  <si>
    <t>infinite 200Pro</t>
  </si>
  <si>
    <t>Instrument serial number: 1201006102</t>
  </si>
  <si>
    <t>Plate</t>
  </si>
  <si>
    <t>Plate Description: [COR96fc UV transparent] - Corning 96 Flat clear</t>
  </si>
  <si>
    <t>Plate with Cover: No</t>
  </si>
  <si>
    <t>Barcode: No</t>
  </si>
  <si>
    <t xml:space="preserve">  Part of Plate</t>
  </si>
  <si>
    <t xml:space="preserve">  Range: A1:H12</t>
  </si>
  <si>
    <t xml:space="preserve">    Absorbance</t>
  </si>
  <si>
    <t xml:space="preserve">    Measurement Wavelength: 562 nm</t>
  </si>
  <si>
    <t xml:space="preserve">    Measurement Bandwidth: 9 nm</t>
  </si>
  <si>
    <t xml:space="preserve">    Number of Reads: 5</t>
  </si>
  <si>
    <t xml:space="preserve">    Settle Time: 0 ms</t>
  </si>
  <si>
    <t xml:space="preserve">    Label: Label1</t>
  </si>
  <si>
    <t>Meas. temperature: Raw data: 24.3 °C</t>
  </si>
  <si>
    <t>Date: 2014-10-09, Time: 13:08:36</t>
  </si>
  <si>
    <t>saved as 09102014-005.wsp</t>
  </si>
  <si>
    <t>RowNum</t>
  </si>
  <si>
    <t>DateTime</t>
  </si>
  <si>
    <t>HoursFromStart</t>
  </si>
  <si>
    <t>SampleNum</t>
  </si>
  <si>
    <t>TubID</t>
  </si>
  <si>
    <t>Condition</t>
  </si>
  <si>
    <t>T1</t>
  </si>
  <si>
    <t>air</t>
  </si>
  <si>
    <t>T2</t>
  </si>
  <si>
    <t>n2</t>
  </si>
  <si>
    <t>Fe2ppm</t>
  </si>
  <si>
    <t>Std</t>
  </si>
  <si>
    <t>Abs</t>
  </si>
  <si>
    <t>0</t>
  </si>
  <si>
    <t>0.5</t>
  </si>
  <si>
    <t>1</t>
  </si>
  <si>
    <t>2</t>
  </si>
  <si>
    <t xml:space="preserve">equation from R </t>
  </si>
  <si>
    <t>blank 1</t>
  </si>
  <si>
    <t>blank 2</t>
  </si>
  <si>
    <t>blank 3</t>
  </si>
  <si>
    <t>stream 1</t>
  </si>
  <si>
    <t>stream 2</t>
  </si>
  <si>
    <t>stream 3</t>
  </si>
  <si>
    <t>My calc Fe2 (ppm)</t>
  </si>
  <si>
    <t>average</t>
  </si>
  <si>
    <t>Fe2ppmFix</t>
  </si>
  <si>
    <t/>
  </si>
  <si>
    <t>Date of measurement: 2014-10-09/Time of measurement: 13:31:35</t>
  </si>
  <si>
    <t>09102014-006.wsp</t>
  </si>
  <si>
    <t xml:space="preserve">  Range: A7:D10 E7:H9</t>
  </si>
  <si>
    <t>Meas. temperature: Raw data: 24.6 °C</t>
  </si>
  <si>
    <t>Date: 2014-10-09, Time: 13:31:35</t>
  </si>
  <si>
    <t>saved as 09102014-006.wsp</t>
  </si>
  <si>
    <t>y = -5.429157 + 133.1811 *x</t>
  </si>
  <si>
    <t>y = -6.598222 + 151.6693*x</t>
  </si>
  <si>
    <t>&lt;--converts negative numbers below 0 ppm Fe2 to NA</t>
  </si>
  <si>
    <t>R2=0.991</t>
  </si>
  <si>
    <t>R2=0.999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</si>
</sst>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/d/yy\ h:mm;@"/>
    <numFmt numFmtId="166" formatCode="0.0000"/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Fill="1"/>
    <xf numFmtId="0" fontId="3" fillId="0" borderId="0" xfId="1" applyFont="1" applyAlignment="1">
      <alignment horizontal="left" vertical="top"/>
    </xf>
    <xf numFmtId="165" fontId="3" fillId="0" borderId="0" xfId="1" applyNumberFormat="1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Fill="1"/>
    <xf numFmtId="0" fontId="3" fillId="0" borderId="0" xfId="1" applyFont="1" applyFill="1" applyAlignment="1">
      <alignment horizontal="left" vertical="top"/>
    </xf>
    <xf numFmtId="166" fontId="0" fillId="0" borderId="0" xfId="0" applyNumberFormat="1"/>
    <xf numFmtId="166" fontId="0" fillId="0" borderId="0" xfId="0" applyNumberFormat="1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19" sqref="L19"/>
    </sheetView>
  </sheetViews>
  <sheetFormatPr defaultRowHeight="15" x14ac:dyDescent="0.25"/>
  <sheetData>
    <row r="1" spans="1:16" x14ac:dyDescent="0.25">
      <c r="A1" s="1" t="s">
        <v>0</v>
      </c>
    </row>
    <row r="2" spans="1:16" x14ac:dyDescent="0.25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6" x14ac:dyDescent="0.25">
      <c r="A3" s="1" t="s">
        <v>2</v>
      </c>
      <c r="B3" s="13">
        <v>4.0899999999999999E-2</v>
      </c>
      <c r="C3" s="13">
        <v>3.9899999999999998E-2</v>
      </c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6" x14ac:dyDescent="0.25">
      <c r="A4" s="1" t="s">
        <v>3</v>
      </c>
      <c r="B4" s="13">
        <v>4.1599999999999998E-2</v>
      </c>
      <c r="C4" s="13">
        <v>4.19E-2</v>
      </c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6" x14ac:dyDescent="0.25">
      <c r="A5" s="1" t="s">
        <v>4</v>
      </c>
      <c r="B5" s="13">
        <v>4.2200000000000001E-2</v>
      </c>
      <c r="C5" s="13">
        <v>4.1500000000000002E-2</v>
      </c>
      <c r="D5" s="13">
        <v>4.5600000000000002E-2</v>
      </c>
      <c r="E5" s="13">
        <v>3.9600000000000003E-2</v>
      </c>
      <c r="F5" s="13">
        <v>4.2200000000000001E-2</v>
      </c>
      <c r="G5" s="13">
        <v>4.02E-2</v>
      </c>
      <c r="H5" s="13">
        <v>3.9699999999999999E-2</v>
      </c>
      <c r="I5" s="13">
        <v>4.1799999999999997E-2</v>
      </c>
      <c r="J5" s="13">
        <v>4.24E-2</v>
      </c>
      <c r="K5" s="13">
        <v>4.1599999999999998E-2</v>
      </c>
      <c r="L5" s="13">
        <v>4.0399999999999998E-2</v>
      </c>
      <c r="M5" s="13">
        <v>4.2000000000000003E-2</v>
      </c>
    </row>
    <row r="6" spans="1:16" x14ac:dyDescent="0.25">
      <c r="A6" s="1" t="s">
        <v>5</v>
      </c>
      <c r="B6" s="13">
        <v>4.53E-2</v>
      </c>
      <c r="C6" s="13">
        <v>4.1399999999999999E-2</v>
      </c>
      <c r="D6" s="13">
        <v>4.1300000000000003E-2</v>
      </c>
      <c r="E6" s="13">
        <v>3.9600000000000003E-2</v>
      </c>
      <c r="F6" s="13">
        <v>4.2299999999999997E-2</v>
      </c>
      <c r="G6" s="13">
        <v>4.07E-2</v>
      </c>
      <c r="H6" s="13">
        <v>3.9399999999999998E-2</v>
      </c>
      <c r="I6" s="13">
        <v>5.11E-2</v>
      </c>
      <c r="J6" s="13">
        <v>4.9299999999999997E-2</v>
      </c>
      <c r="K6" s="13">
        <v>4.2599999999999999E-2</v>
      </c>
      <c r="L6" s="13">
        <v>5.45E-2</v>
      </c>
      <c r="M6" s="13">
        <v>4.5400000000000003E-2</v>
      </c>
    </row>
    <row r="7" spans="1:16" x14ac:dyDescent="0.25">
      <c r="A7" s="1" t="s">
        <v>6</v>
      </c>
      <c r="B7" s="13">
        <v>4.82E-2</v>
      </c>
      <c r="C7" s="13">
        <v>0.04</v>
      </c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6" x14ac:dyDescent="0.25">
      <c r="A8" s="1" t="s">
        <v>7</v>
      </c>
      <c r="B8" s="13">
        <v>5.5500000000000001E-2</v>
      </c>
      <c r="C8" s="13">
        <v>3.9699999999999999E-2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2"/>
      <c r="O8" s="2"/>
      <c r="P8" s="2"/>
    </row>
    <row r="9" spans="1:16" x14ac:dyDescent="0.25">
      <c r="A9" s="1" t="s">
        <v>8</v>
      </c>
      <c r="B9" s="13">
        <v>7.7200000000000005E-2</v>
      </c>
      <c r="C9" s="13">
        <v>4.02E-2</v>
      </c>
      <c r="D9" s="13">
        <v>4.1000000000000002E-2</v>
      </c>
      <c r="E9" s="13">
        <v>4.0099999999999997E-2</v>
      </c>
      <c r="F9" s="13">
        <v>4.0399999999999998E-2</v>
      </c>
      <c r="G9" s="13">
        <v>4.1200000000000001E-2</v>
      </c>
      <c r="H9" s="13">
        <v>4.0099999999999997E-2</v>
      </c>
      <c r="I9" s="13">
        <v>4.1300000000000003E-2</v>
      </c>
      <c r="J9" s="13">
        <v>3.9800000000000002E-2</v>
      </c>
      <c r="K9" s="13">
        <v>3.9300000000000002E-2</v>
      </c>
      <c r="L9" s="13">
        <v>4.1000000000000002E-2</v>
      </c>
      <c r="M9" s="14"/>
      <c r="N9" s="2"/>
      <c r="O9" s="2"/>
      <c r="P9" s="2"/>
    </row>
    <row r="10" spans="1:16" x14ac:dyDescent="0.25">
      <c r="A10" s="1" t="s">
        <v>9</v>
      </c>
      <c r="B10" s="13">
        <v>0.1164</v>
      </c>
      <c r="C10" s="13">
        <v>4.6899999999999997E-2</v>
      </c>
      <c r="D10" s="13">
        <v>4.1099999999999998E-2</v>
      </c>
      <c r="E10" s="13">
        <v>4.1500000000000002E-2</v>
      </c>
      <c r="F10" s="13">
        <v>3.9600000000000003E-2</v>
      </c>
      <c r="G10" s="13">
        <v>3.8899999999999997E-2</v>
      </c>
      <c r="H10" s="13">
        <v>3.9399999999999998E-2</v>
      </c>
      <c r="I10" s="13">
        <v>5.2200000000000003E-2</v>
      </c>
      <c r="J10" s="13">
        <v>5.5100000000000003E-2</v>
      </c>
      <c r="K10" s="13">
        <v>5.6599999999999998E-2</v>
      </c>
      <c r="L10" s="13">
        <v>7.2800000000000004E-2</v>
      </c>
      <c r="M10" s="14"/>
      <c r="N10" s="2"/>
      <c r="O10" s="2"/>
      <c r="P10" s="2"/>
    </row>
    <row r="11" spans="1:16" x14ac:dyDescent="0.25">
      <c r="A11" s="1" t="s">
        <v>10</v>
      </c>
      <c r="M11" s="2"/>
      <c r="N11" s="2"/>
      <c r="O11" s="2"/>
      <c r="P11" s="2"/>
    </row>
    <row r="12" spans="1:16" x14ac:dyDescent="0.25">
      <c r="A12" s="1" t="s">
        <v>11</v>
      </c>
    </row>
    <row r="13" spans="1:16" x14ac:dyDescent="0.25">
      <c r="A13" s="1" t="s">
        <v>12</v>
      </c>
    </row>
    <row r="14" spans="1:16" x14ac:dyDescent="0.25">
      <c r="A14" s="1" t="s">
        <v>13</v>
      </c>
    </row>
    <row r="15" spans="1:16" x14ac:dyDescent="0.25">
      <c r="A15" s="1" t="s">
        <v>14</v>
      </c>
    </row>
    <row r="16" spans="1:16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2" spans="1:1" x14ac:dyDescent="0.25">
      <c r="A32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J16" sqref="J16"/>
    </sheetView>
  </sheetViews>
  <sheetFormatPr defaultRowHeight="15" x14ac:dyDescent="0.25"/>
  <sheetData>
    <row r="1" spans="1:13" x14ac:dyDescent="0.25">
      <c r="A1" s="1" t="s">
        <v>0</v>
      </c>
    </row>
    <row r="2" spans="1:13" x14ac:dyDescent="0.25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 s="1" t="s">
        <v>2</v>
      </c>
      <c r="B3" s="1" t="s">
        <v>58</v>
      </c>
      <c r="C3" s="1" t="s">
        <v>58</v>
      </c>
      <c r="D3" s="1" t="s">
        <v>58</v>
      </c>
      <c r="E3" s="1" t="s">
        <v>58</v>
      </c>
      <c r="F3" s="1" t="s">
        <v>58</v>
      </c>
      <c r="G3" s="1" t="s">
        <v>58</v>
      </c>
      <c r="H3">
        <v>4.5100000000000001E-2</v>
      </c>
      <c r="I3">
        <v>4.0899999999999999E-2</v>
      </c>
      <c r="J3">
        <v>4.3499999999999997E-2</v>
      </c>
      <c r="K3">
        <v>4.1099999999999998E-2</v>
      </c>
      <c r="L3" s="1" t="s">
        <v>58</v>
      </c>
      <c r="M3" s="1" t="s">
        <v>58</v>
      </c>
    </row>
    <row r="4" spans="1:13" x14ac:dyDescent="0.25">
      <c r="A4" s="1" t="s">
        <v>3</v>
      </c>
      <c r="B4" s="1" t="s">
        <v>58</v>
      </c>
      <c r="C4" s="1" t="s">
        <v>58</v>
      </c>
      <c r="D4" s="1" t="s">
        <v>58</v>
      </c>
      <c r="E4" s="1" t="s">
        <v>58</v>
      </c>
      <c r="F4" s="1" t="s">
        <v>58</v>
      </c>
      <c r="G4" s="1" t="s">
        <v>58</v>
      </c>
      <c r="H4">
        <v>4.1300000000000003E-2</v>
      </c>
      <c r="I4">
        <v>4.02E-2</v>
      </c>
      <c r="J4">
        <v>4.2299999999999997E-2</v>
      </c>
      <c r="K4">
        <v>4.0599999999999997E-2</v>
      </c>
      <c r="L4" s="1" t="s">
        <v>58</v>
      </c>
      <c r="M4" s="1" t="s">
        <v>58</v>
      </c>
    </row>
    <row r="5" spans="1:13" x14ac:dyDescent="0.25">
      <c r="A5" s="1" t="s">
        <v>4</v>
      </c>
      <c r="B5" s="1" t="s">
        <v>58</v>
      </c>
      <c r="C5" s="1" t="s">
        <v>58</v>
      </c>
      <c r="D5" s="1" t="s">
        <v>58</v>
      </c>
      <c r="E5" s="1" t="s">
        <v>58</v>
      </c>
      <c r="F5" s="1" t="s">
        <v>58</v>
      </c>
      <c r="G5" s="1" t="s">
        <v>58</v>
      </c>
      <c r="H5">
        <v>4.3900000000000002E-2</v>
      </c>
      <c r="I5" s="2"/>
      <c r="J5" s="2"/>
      <c r="K5" s="2"/>
      <c r="L5" s="1" t="s">
        <v>58</v>
      </c>
      <c r="M5" s="1" t="s">
        <v>58</v>
      </c>
    </row>
    <row r="6" spans="1:13" x14ac:dyDescent="0.25">
      <c r="A6" s="1" t="s">
        <v>5</v>
      </c>
      <c r="B6" s="1" t="s">
        <v>58</v>
      </c>
      <c r="C6" s="1" t="s">
        <v>58</v>
      </c>
      <c r="D6" s="1" t="s">
        <v>58</v>
      </c>
      <c r="E6" s="1" t="s">
        <v>58</v>
      </c>
      <c r="F6" s="1" t="s">
        <v>58</v>
      </c>
      <c r="G6" s="1" t="s">
        <v>58</v>
      </c>
      <c r="H6">
        <v>4.3900000000000002E-2</v>
      </c>
      <c r="I6" s="2"/>
      <c r="J6" s="2"/>
      <c r="K6" s="2"/>
      <c r="L6" s="1" t="s">
        <v>58</v>
      </c>
      <c r="M6" s="1" t="s">
        <v>58</v>
      </c>
    </row>
    <row r="7" spans="1:13" x14ac:dyDescent="0.25">
      <c r="A7" s="1" t="s">
        <v>6</v>
      </c>
      <c r="B7" s="1" t="s">
        <v>58</v>
      </c>
      <c r="C7" s="1" t="s">
        <v>58</v>
      </c>
      <c r="D7" s="1" t="s">
        <v>58</v>
      </c>
      <c r="E7" s="1" t="s">
        <v>58</v>
      </c>
      <c r="F7" s="1" t="s">
        <v>58</v>
      </c>
      <c r="G7" s="1" t="s">
        <v>58</v>
      </c>
      <c r="H7">
        <v>4.8399999999999999E-2</v>
      </c>
      <c r="I7">
        <v>4.0899999999999999E-2</v>
      </c>
      <c r="J7">
        <v>4.2099999999999999E-2</v>
      </c>
      <c r="K7" s="1" t="s">
        <v>58</v>
      </c>
      <c r="L7" s="1" t="s">
        <v>58</v>
      </c>
      <c r="M7" s="1" t="s">
        <v>58</v>
      </c>
    </row>
    <row r="8" spans="1:13" x14ac:dyDescent="0.25">
      <c r="A8" s="1" t="s">
        <v>7</v>
      </c>
      <c r="B8" s="1" t="s">
        <v>58</v>
      </c>
      <c r="C8" s="1" t="s">
        <v>58</v>
      </c>
      <c r="D8" s="1" t="s">
        <v>58</v>
      </c>
      <c r="E8" s="1" t="s">
        <v>58</v>
      </c>
      <c r="F8" s="1" t="s">
        <v>58</v>
      </c>
      <c r="G8" s="1" t="s">
        <v>58</v>
      </c>
      <c r="H8">
        <v>6.0600000000000001E-2</v>
      </c>
      <c r="I8">
        <v>4.4699999999999997E-2</v>
      </c>
      <c r="J8">
        <v>0.04</v>
      </c>
      <c r="K8" s="1" t="s">
        <v>58</v>
      </c>
      <c r="L8" s="1" t="s">
        <v>58</v>
      </c>
      <c r="M8" s="1" t="s">
        <v>58</v>
      </c>
    </row>
    <row r="9" spans="1:13" x14ac:dyDescent="0.25">
      <c r="A9" s="1" t="s">
        <v>8</v>
      </c>
      <c r="B9" s="1" t="s">
        <v>58</v>
      </c>
      <c r="C9" s="1" t="s">
        <v>58</v>
      </c>
      <c r="D9" s="1" t="s">
        <v>58</v>
      </c>
      <c r="E9" s="1" t="s">
        <v>58</v>
      </c>
      <c r="F9" s="1" t="s">
        <v>58</v>
      </c>
      <c r="G9" s="1" t="s">
        <v>58</v>
      </c>
      <c r="H9">
        <v>7.6499999999999999E-2</v>
      </c>
      <c r="I9" s="2"/>
      <c r="J9" s="2"/>
      <c r="K9" s="1" t="s">
        <v>58</v>
      </c>
      <c r="L9" s="1" t="s">
        <v>58</v>
      </c>
      <c r="M9" s="1" t="s">
        <v>58</v>
      </c>
    </row>
    <row r="10" spans="1:13" x14ac:dyDescent="0.25">
      <c r="A10" s="1" t="s">
        <v>9</v>
      </c>
      <c r="B10" s="1" t="s">
        <v>58</v>
      </c>
      <c r="C10" s="1" t="s">
        <v>58</v>
      </c>
      <c r="D10" s="1" t="s">
        <v>58</v>
      </c>
      <c r="E10" s="1" t="s">
        <v>58</v>
      </c>
      <c r="F10" s="1" t="s">
        <v>58</v>
      </c>
      <c r="G10" s="1" t="s">
        <v>58</v>
      </c>
      <c r="H10">
        <v>0.1085</v>
      </c>
      <c r="I10" s="2"/>
      <c r="J10" s="2"/>
      <c r="K10" s="1" t="s">
        <v>58</v>
      </c>
      <c r="L10" s="1" t="s">
        <v>58</v>
      </c>
      <c r="M10" s="1" t="s">
        <v>58</v>
      </c>
    </row>
    <row r="11" spans="1:13" x14ac:dyDescent="0.25">
      <c r="A11" s="1" t="s">
        <v>59</v>
      </c>
    </row>
    <row r="12" spans="1:13" x14ac:dyDescent="0.25">
      <c r="A12" s="1" t="s">
        <v>11</v>
      </c>
    </row>
    <row r="13" spans="1:13" x14ac:dyDescent="0.25">
      <c r="A13" s="1" t="s">
        <v>60</v>
      </c>
    </row>
    <row r="14" spans="1:13" x14ac:dyDescent="0.25">
      <c r="A14" s="1" t="s">
        <v>13</v>
      </c>
    </row>
    <row r="15" spans="1:13" x14ac:dyDescent="0.25">
      <c r="A15" s="1" t="s">
        <v>14</v>
      </c>
    </row>
    <row r="16" spans="1:13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61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62</v>
      </c>
    </row>
    <row r="30" spans="1:1" x14ac:dyDescent="0.25">
      <c r="A30" s="1" t="s">
        <v>63</v>
      </c>
    </row>
    <row r="32" spans="1:1" x14ac:dyDescent="0.25">
      <c r="A32" s="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zoomScaleNormal="100" workbookViewId="0">
      <selection activeCell="E22" sqref="E22"/>
    </sheetView>
  </sheetViews>
  <sheetFormatPr defaultRowHeight="15" x14ac:dyDescent="0.25"/>
  <cols>
    <col min="1" max="1" width="9.7109375" customWidth="1"/>
    <col min="2" max="2" width="14.28515625" customWidth="1"/>
    <col min="3" max="3" width="12.140625" style="7" customWidth="1"/>
    <col min="4" max="4" width="16.28515625" style="7" customWidth="1"/>
    <col min="5" max="5" width="11.7109375" customWidth="1"/>
  </cols>
  <sheetData>
    <row r="1" spans="1:24" x14ac:dyDescent="0.25">
      <c r="A1" s="6" t="s">
        <v>42</v>
      </c>
      <c r="B1" s="7" t="s">
        <v>43</v>
      </c>
      <c r="C1" s="7" t="s">
        <v>55</v>
      </c>
      <c r="K1" s="1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8" t="s">
        <v>44</v>
      </c>
      <c r="B2" s="7">
        <v>4.0899999999999999E-2</v>
      </c>
      <c r="C2" s="7">
        <f t="shared" ref="C2:C7" si="0">-5.429157 + 133.1811*B2</f>
        <v>1.7949989999999083E-2</v>
      </c>
      <c r="F2" t="s">
        <v>48</v>
      </c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8" t="s">
        <v>45</v>
      </c>
      <c r="B3" s="7">
        <v>4.53E-2</v>
      </c>
      <c r="C3" s="7">
        <f t="shared" si="0"/>
        <v>0.60394682999999905</v>
      </c>
      <c r="F3" t="s">
        <v>65</v>
      </c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8" t="s">
        <v>46</v>
      </c>
      <c r="B4" s="7">
        <v>4.82E-2</v>
      </c>
      <c r="C4" s="7">
        <f t="shared" si="0"/>
        <v>0.99017201999999926</v>
      </c>
      <c r="F4" t="s">
        <v>69</v>
      </c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8" t="s">
        <v>47</v>
      </c>
      <c r="B5" s="7">
        <v>5.5500000000000001E-2</v>
      </c>
      <c r="C5" s="7">
        <f t="shared" si="0"/>
        <v>1.9623940499999994</v>
      </c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8">
        <v>5</v>
      </c>
      <c r="B6" s="7">
        <v>7.7200000000000005E-2</v>
      </c>
      <c r="C6" s="7">
        <f t="shared" si="0"/>
        <v>4.8524239199999997</v>
      </c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8">
        <v>10</v>
      </c>
      <c r="B7" s="7">
        <v>0.1164</v>
      </c>
      <c r="C7" s="7">
        <f t="shared" si="0"/>
        <v>10.073123039999999</v>
      </c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7"/>
      <c r="B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7" t="s">
        <v>49</v>
      </c>
      <c r="B9" s="10">
        <v>3.9899999999999998E-2</v>
      </c>
      <c r="C9" s="7">
        <f t="shared" ref="C9:C11" si="1">-5.429157 + 133.1811*B9</f>
        <v>-0.11523111000000075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7" t="s">
        <v>50</v>
      </c>
      <c r="B10" s="10">
        <v>4.19E-2</v>
      </c>
      <c r="C10" s="7">
        <f t="shared" si="1"/>
        <v>0.1511310899999998</v>
      </c>
    </row>
    <row r="11" spans="1:24" x14ac:dyDescent="0.25">
      <c r="A11" s="7" t="s">
        <v>51</v>
      </c>
      <c r="B11" s="10">
        <v>4.1500000000000002E-2</v>
      </c>
      <c r="C11" s="7">
        <f t="shared" si="1"/>
        <v>9.7858650000000047E-2</v>
      </c>
    </row>
    <row r="12" spans="1:24" x14ac:dyDescent="0.25">
      <c r="A12" s="7" t="s">
        <v>56</v>
      </c>
      <c r="B12" s="10"/>
      <c r="C12" s="7">
        <f>AVERAGE(C9:C11)</f>
        <v>4.4586209999999703E-2</v>
      </c>
    </row>
    <row r="13" spans="1:24" x14ac:dyDescent="0.25">
      <c r="A13" s="7"/>
      <c r="B13" s="10"/>
    </row>
    <row r="14" spans="1:24" x14ac:dyDescent="0.25">
      <c r="A14" s="7" t="s">
        <v>52</v>
      </c>
      <c r="B14" s="10">
        <v>4.1399999999999999E-2</v>
      </c>
      <c r="C14" s="7">
        <f>-5.429157 + 133.1811*B14</f>
        <v>8.4540539999998998E-2</v>
      </c>
    </row>
    <row r="15" spans="1:24" x14ac:dyDescent="0.25">
      <c r="A15" s="7" t="s">
        <v>53</v>
      </c>
      <c r="B15" s="10">
        <v>0.04</v>
      </c>
      <c r="C15" s="7">
        <f t="shared" ref="C15:C16" si="2">-5.429157 + 133.1811*B15</f>
        <v>-0.10191300000000059</v>
      </c>
    </row>
    <row r="16" spans="1:24" x14ac:dyDescent="0.25">
      <c r="A16" s="7" t="s">
        <v>54</v>
      </c>
      <c r="B16" s="10">
        <v>3.9699999999999999E-2</v>
      </c>
      <c r="C16" s="7">
        <f t="shared" si="2"/>
        <v>-0.14186733000000107</v>
      </c>
    </row>
    <row r="17" spans="1:6" x14ac:dyDescent="0.25">
      <c r="A17" s="7" t="s">
        <v>56</v>
      </c>
      <c r="B17" s="10">
        <f>AVERAGE(B14:B16)</f>
        <v>4.0366666666666669E-2</v>
      </c>
      <c r="C17" s="7">
        <f>AVERAGE(C14:C16)</f>
        <v>-5.3079930000000886E-2</v>
      </c>
    </row>
    <row r="18" spans="1:6" x14ac:dyDescent="0.25">
      <c r="A18" s="7"/>
      <c r="B18" s="7"/>
    </row>
    <row r="20" spans="1:6" x14ac:dyDescent="0.25">
      <c r="A20" s="3" t="s">
        <v>35</v>
      </c>
      <c r="B20" s="3" t="s">
        <v>34</v>
      </c>
      <c r="C20" s="7" t="s">
        <v>43</v>
      </c>
      <c r="D20" s="7" t="s">
        <v>41</v>
      </c>
      <c r="E20" t="s">
        <v>57</v>
      </c>
      <c r="F20" s="3" t="s">
        <v>67</v>
      </c>
    </row>
    <row r="21" spans="1:6" x14ac:dyDescent="0.25">
      <c r="A21" s="3" t="s">
        <v>37</v>
      </c>
      <c r="B21" s="3">
        <v>0</v>
      </c>
      <c r="C21" s="9">
        <f>$B$17</f>
        <v>4.0366666666666669E-2</v>
      </c>
      <c r="D21" s="10">
        <f>$C$17</f>
        <v>-5.3079930000000886E-2</v>
      </c>
      <c r="E21" s="7" t="str">
        <f>IF(D21&lt;0,"NA",ROUND(D21,5))</f>
        <v>NA</v>
      </c>
      <c r="F21" s="3"/>
    </row>
    <row r="22" spans="1:6" x14ac:dyDescent="0.25">
      <c r="A22" s="3" t="s">
        <v>39</v>
      </c>
      <c r="B22" s="3">
        <v>0</v>
      </c>
      <c r="C22" s="9">
        <f t="shared" ref="C22" si="3">$B$17</f>
        <v>4.0366666666666669E-2</v>
      </c>
      <c r="D22" s="10">
        <f t="shared" ref="D22" si="4">$C$17</f>
        <v>-5.3079930000000886E-2</v>
      </c>
      <c r="E22" s="7" t="str">
        <f t="shared" ref="E22:E53" si="5">IF(D22&lt;0,"NA",ROUND(D22,5))</f>
        <v>NA</v>
      </c>
      <c r="F22" s="3"/>
    </row>
    <row r="23" spans="1:6" x14ac:dyDescent="0.25">
      <c r="A23" s="3" t="s">
        <v>37</v>
      </c>
      <c r="B23" s="3">
        <v>1</v>
      </c>
      <c r="C23" s="9">
        <v>4.02E-2</v>
      </c>
      <c r="D23" s="10">
        <f>-5.50987 + 134.0203 *C23</f>
        <v>-0.12225394000000023</v>
      </c>
      <c r="E23" s="7" t="str">
        <f t="shared" si="5"/>
        <v>NA</v>
      </c>
      <c r="F23" s="3"/>
    </row>
    <row r="24" spans="1:6" x14ac:dyDescent="0.25">
      <c r="A24" s="3" t="s">
        <v>39</v>
      </c>
      <c r="B24" s="3">
        <v>1</v>
      </c>
      <c r="C24" s="9">
        <v>4.6899999999999997E-2</v>
      </c>
      <c r="D24" s="10">
        <f t="shared" ref="D24:D55" si="6">-5.50987 + 134.0203 *C24</f>
        <v>0.77568206999999934</v>
      </c>
      <c r="E24" s="7">
        <f t="shared" si="5"/>
        <v>0.77568000000000004</v>
      </c>
      <c r="F24" s="3"/>
    </row>
    <row r="25" spans="1:6" x14ac:dyDescent="0.25">
      <c r="A25" s="3" t="s">
        <v>37</v>
      </c>
      <c r="B25" s="3">
        <v>2</v>
      </c>
      <c r="C25" s="9">
        <v>4.5600000000000002E-2</v>
      </c>
      <c r="D25" s="10">
        <f t="shared" si="6"/>
        <v>0.60145567999999994</v>
      </c>
      <c r="E25" s="7">
        <f t="shared" si="5"/>
        <v>0.60145999999999999</v>
      </c>
      <c r="F25" s="3"/>
    </row>
    <row r="26" spans="1:6" x14ac:dyDescent="0.25">
      <c r="A26" s="3" t="s">
        <v>39</v>
      </c>
      <c r="B26" s="3">
        <v>2</v>
      </c>
      <c r="C26" s="9">
        <v>4.1300000000000003E-2</v>
      </c>
      <c r="D26" s="10">
        <f t="shared" si="6"/>
        <v>2.5168390000000151E-2</v>
      </c>
      <c r="E26" s="7">
        <f t="shared" si="5"/>
        <v>2.5170000000000001E-2</v>
      </c>
      <c r="F26" s="3"/>
    </row>
    <row r="27" spans="1:6" x14ac:dyDescent="0.25">
      <c r="A27" s="3" t="s">
        <v>37</v>
      </c>
      <c r="B27" s="3">
        <v>3</v>
      </c>
      <c r="C27" s="9">
        <v>4.1000000000000002E-2</v>
      </c>
      <c r="D27" s="10">
        <f t="shared" si="6"/>
        <v>-1.5037700000000598E-2</v>
      </c>
      <c r="E27" s="7" t="str">
        <f t="shared" si="5"/>
        <v>NA</v>
      </c>
      <c r="F27" s="3"/>
    </row>
    <row r="28" spans="1:6" x14ac:dyDescent="0.25">
      <c r="A28" s="3" t="s">
        <v>39</v>
      </c>
      <c r="B28" s="3">
        <v>3</v>
      </c>
      <c r="C28" s="9">
        <v>4.1099999999999998E-2</v>
      </c>
      <c r="D28" s="10">
        <f t="shared" si="6"/>
        <v>-1.6356700000006441E-3</v>
      </c>
      <c r="E28" s="7" t="str">
        <f t="shared" si="5"/>
        <v>NA</v>
      </c>
      <c r="F28" s="3"/>
    </row>
    <row r="29" spans="1:6" x14ac:dyDescent="0.25">
      <c r="A29" s="3" t="s">
        <v>37</v>
      </c>
      <c r="B29" s="3">
        <v>4</v>
      </c>
      <c r="C29" s="9">
        <v>3.9600000000000003E-2</v>
      </c>
      <c r="D29" s="10">
        <f t="shared" si="6"/>
        <v>-0.20266611999999995</v>
      </c>
      <c r="E29" s="7" t="str">
        <f t="shared" si="5"/>
        <v>NA</v>
      </c>
      <c r="F29" s="3"/>
    </row>
    <row r="30" spans="1:6" x14ac:dyDescent="0.25">
      <c r="A30" s="3" t="s">
        <v>39</v>
      </c>
      <c r="B30" s="3">
        <v>4</v>
      </c>
      <c r="C30" s="9">
        <v>3.9600000000000003E-2</v>
      </c>
      <c r="D30" s="10">
        <f t="shared" si="6"/>
        <v>-0.20266611999999995</v>
      </c>
      <c r="E30" s="7" t="str">
        <f t="shared" si="5"/>
        <v>NA</v>
      </c>
      <c r="F30" s="3"/>
    </row>
    <row r="31" spans="1:6" x14ac:dyDescent="0.25">
      <c r="A31" s="3" t="s">
        <v>37</v>
      </c>
      <c r="B31" s="3">
        <v>5</v>
      </c>
      <c r="C31" s="9">
        <v>4.0099999999999997E-2</v>
      </c>
      <c r="D31" s="10">
        <f t="shared" si="6"/>
        <v>-0.13565597000000107</v>
      </c>
      <c r="E31" s="7" t="str">
        <f t="shared" si="5"/>
        <v>NA</v>
      </c>
      <c r="F31" s="3"/>
    </row>
    <row r="32" spans="1:6" x14ac:dyDescent="0.25">
      <c r="A32" s="3" t="s">
        <v>39</v>
      </c>
      <c r="B32" s="3">
        <v>5</v>
      </c>
      <c r="C32" s="9">
        <v>4.1500000000000002E-2</v>
      </c>
      <c r="D32" s="10">
        <f t="shared" si="6"/>
        <v>5.1972450000000059E-2</v>
      </c>
      <c r="E32" s="7">
        <f t="shared" si="5"/>
        <v>5.1970000000000002E-2</v>
      </c>
      <c r="F32" s="3"/>
    </row>
    <row r="33" spans="1:6" x14ac:dyDescent="0.25">
      <c r="A33" s="3" t="s">
        <v>37</v>
      </c>
      <c r="B33" s="3">
        <v>6</v>
      </c>
      <c r="C33" s="9">
        <v>4.2200000000000001E-2</v>
      </c>
      <c r="D33" s="10">
        <f t="shared" si="6"/>
        <v>0.14578665999999973</v>
      </c>
      <c r="E33" s="7">
        <f t="shared" si="5"/>
        <v>0.14579</v>
      </c>
      <c r="F33" s="3"/>
    </row>
    <row r="34" spans="1:6" x14ac:dyDescent="0.25">
      <c r="A34" s="3" t="s">
        <v>39</v>
      </c>
      <c r="B34" s="3">
        <v>6</v>
      </c>
      <c r="C34" s="9">
        <v>4.2299999999999997E-2</v>
      </c>
      <c r="D34" s="10">
        <f t="shared" si="6"/>
        <v>0.1591886899999988</v>
      </c>
      <c r="E34" s="7">
        <f t="shared" si="5"/>
        <v>0.15919</v>
      </c>
      <c r="F34" s="3"/>
    </row>
    <row r="35" spans="1:6" x14ac:dyDescent="0.25">
      <c r="A35" s="3" t="s">
        <v>37</v>
      </c>
      <c r="B35" s="3">
        <v>7</v>
      </c>
      <c r="C35" s="9">
        <v>4.0399999999999998E-2</v>
      </c>
      <c r="D35" s="10">
        <f t="shared" si="6"/>
        <v>-9.5449880000001208E-2</v>
      </c>
      <c r="E35" s="7" t="str">
        <f t="shared" si="5"/>
        <v>NA</v>
      </c>
      <c r="F35" s="3"/>
    </row>
    <row r="36" spans="1:6" x14ac:dyDescent="0.25">
      <c r="A36" s="3" t="s">
        <v>39</v>
      </c>
      <c r="B36" s="3">
        <v>7</v>
      </c>
      <c r="C36" s="9">
        <v>3.9600000000000003E-2</v>
      </c>
      <c r="D36" s="10">
        <f t="shared" si="6"/>
        <v>-0.20266611999999995</v>
      </c>
      <c r="E36" s="7" t="str">
        <f t="shared" si="5"/>
        <v>NA</v>
      </c>
      <c r="F36" s="3"/>
    </row>
    <row r="37" spans="1:6" x14ac:dyDescent="0.25">
      <c r="A37" s="3" t="s">
        <v>37</v>
      </c>
      <c r="B37" s="3">
        <v>8</v>
      </c>
      <c r="C37" s="9">
        <v>4.02E-2</v>
      </c>
      <c r="D37" s="10">
        <f t="shared" si="6"/>
        <v>-0.12225394000000023</v>
      </c>
      <c r="E37" s="7" t="str">
        <f t="shared" si="5"/>
        <v>NA</v>
      </c>
      <c r="F37" s="3"/>
    </row>
    <row r="38" spans="1:6" x14ac:dyDescent="0.25">
      <c r="A38" s="3" t="s">
        <v>39</v>
      </c>
      <c r="B38" s="3">
        <v>8</v>
      </c>
      <c r="C38" s="9">
        <v>4.07E-2</v>
      </c>
      <c r="D38" s="10">
        <f t="shared" si="6"/>
        <v>-5.5243790000000459E-2</v>
      </c>
      <c r="E38" s="7" t="str">
        <f t="shared" si="5"/>
        <v>NA</v>
      </c>
      <c r="F38" s="3"/>
    </row>
    <row r="39" spans="1:6" x14ac:dyDescent="0.25">
      <c r="A39" s="3" t="s">
        <v>37</v>
      </c>
      <c r="B39" s="3">
        <v>9</v>
      </c>
      <c r="C39" s="9">
        <v>4.1200000000000001E-2</v>
      </c>
      <c r="D39" s="10">
        <f t="shared" si="6"/>
        <v>1.176635999999931E-2</v>
      </c>
      <c r="E39" s="7">
        <f t="shared" si="5"/>
        <v>1.1769999999999999E-2</v>
      </c>
      <c r="F39" s="3"/>
    </row>
    <row r="40" spans="1:6" x14ac:dyDescent="0.25">
      <c r="A40" s="3" t="s">
        <v>39</v>
      </c>
      <c r="B40" s="3">
        <v>9</v>
      </c>
      <c r="C40" s="9">
        <v>3.8899999999999997E-2</v>
      </c>
      <c r="D40" s="10">
        <f t="shared" si="6"/>
        <v>-0.2964803300000014</v>
      </c>
      <c r="E40" s="7" t="str">
        <f t="shared" si="5"/>
        <v>NA</v>
      </c>
      <c r="F40" s="3"/>
    </row>
    <row r="41" spans="1:6" x14ac:dyDescent="0.25">
      <c r="A41" s="3" t="s">
        <v>37</v>
      </c>
      <c r="B41" s="3">
        <v>10</v>
      </c>
      <c r="C41" s="9">
        <v>3.9699999999999999E-2</v>
      </c>
      <c r="D41" s="10">
        <f t="shared" si="6"/>
        <v>-0.18926409000000088</v>
      </c>
      <c r="E41" s="7" t="str">
        <f t="shared" si="5"/>
        <v>NA</v>
      </c>
      <c r="F41" s="3"/>
    </row>
    <row r="42" spans="1:6" x14ac:dyDescent="0.25">
      <c r="A42" s="3" t="s">
        <v>39</v>
      </c>
      <c r="B42" s="3">
        <v>10</v>
      </c>
      <c r="C42" s="9">
        <v>3.9399999999999998E-2</v>
      </c>
      <c r="D42" s="10">
        <f t="shared" si="6"/>
        <v>-0.22947018000000075</v>
      </c>
      <c r="E42" s="7" t="str">
        <f t="shared" si="5"/>
        <v>NA</v>
      </c>
      <c r="F42" s="3"/>
    </row>
    <row r="43" spans="1:6" x14ac:dyDescent="0.25">
      <c r="A43" s="3" t="s">
        <v>37</v>
      </c>
      <c r="B43" s="3">
        <v>11</v>
      </c>
      <c r="C43" s="9">
        <v>4.0099999999999997E-2</v>
      </c>
      <c r="D43" s="10">
        <f t="shared" si="6"/>
        <v>-0.13565597000000107</v>
      </c>
      <c r="E43" s="7" t="str">
        <f t="shared" si="5"/>
        <v>NA</v>
      </c>
      <c r="F43" s="3"/>
    </row>
    <row r="44" spans="1:6" x14ac:dyDescent="0.25">
      <c r="A44" s="3" t="s">
        <v>39</v>
      </c>
      <c r="B44" s="3">
        <v>11</v>
      </c>
      <c r="C44" s="9">
        <v>3.9399999999999998E-2</v>
      </c>
      <c r="D44" s="10">
        <f t="shared" si="6"/>
        <v>-0.22947018000000075</v>
      </c>
      <c r="E44" s="7" t="str">
        <f t="shared" si="5"/>
        <v>NA</v>
      </c>
      <c r="F44" s="3"/>
    </row>
    <row r="45" spans="1:6" x14ac:dyDescent="0.25">
      <c r="A45" s="3" t="s">
        <v>37</v>
      </c>
      <c r="B45" s="3">
        <v>12</v>
      </c>
      <c r="C45" s="9">
        <v>4.1799999999999997E-2</v>
      </c>
      <c r="D45" s="10">
        <f t="shared" si="6"/>
        <v>9.2178539999999032E-2</v>
      </c>
      <c r="E45" s="7">
        <f t="shared" si="5"/>
        <v>9.2179999999999998E-2</v>
      </c>
      <c r="F45" s="3"/>
    </row>
    <row r="46" spans="1:6" x14ac:dyDescent="0.25">
      <c r="A46" s="3" t="s">
        <v>39</v>
      </c>
      <c r="B46" s="3">
        <v>12</v>
      </c>
      <c r="C46" s="9">
        <v>5.11E-2</v>
      </c>
      <c r="D46" s="10">
        <f t="shared" si="6"/>
        <v>1.3385673299999992</v>
      </c>
      <c r="E46" s="7">
        <f t="shared" si="5"/>
        <v>1.33857</v>
      </c>
      <c r="F46" s="3"/>
    </row>
    <row r="47" spans="1:6" x14ac:dyDescent="0.25">
      <c r="A47" s="3" t="s">
        <v>37</v>
      </c>
      <c r="B47" s="3">
        <v>13</v>
      </c>
      <c r="C47" s="9">
        <v>4.1300000000000003E-2</v>
      </c>
      <c r="D47" s="10">
        <f t="shared" si="6"/>
        <v>2.5168390000000151E-2</v>
      </c>
      <c r="E47" s="7">
        <f t="shared" si="5"/>
        <v>2.5170000000000001E-2</v>
      </c>
      <c r="F47" s="3"/>
    </row>
    <row r="48" spans="1:6" x14ac:dyDescent="0.25">
      <c r="A48" s="3" t="s">
        <v>39</v>
      </c>
      <c r="B48" s="3">
        <v>13</v>
      </c>
      <c r="C48" s="9">
        <v>5.2200000000000003E-2</v>
      </c>
      <c r="D48" s="10">
        <f t="shared" si="6"/>
        <v>1.4859896599999995</v>
      </c>
      <c r="E48" s="7">
        <f t="shared" si="5"/>
        <v>1.4859899999999999</v>
      </c>
      <c r="F48" s="3"/>
    </row>
    <row r="49" spans="1:6" x14ac:dyDescent="0.25">
      <c r="A49" s="3" t="s">
        <v>37</v>
      </c>
      <c r="B49" s="3">
        <v>14</v>
      </c>
      <c r="C49" s="9">
        <v>4.24E-2</v>
      </c>
      <c r="D49" s="10">
        <f t="shared" si="6"/>
        <v>0.17259071999999964</v>
      </c>
      <c r="E49" s="7">
        <f t="shared" si="5"/>
        <v>0.17258999999999999</v>
      </c>
      <c r="F49" s="3"/>
    </row>
    <row r="50" spans="1:6" x14ac:dyDescent="0.25">
      <c r="A50" s="3" t="s">
        <v>39</v>
      </c>
      <c r="B50" s="3">
        <v>14</v>
      </c>
      <c r="C50" s="9">
        <v>4.9299999999999997E-2</v>
      </c>
      <c r="D50" s="10">
        <f t="shared" si="6"/>
        <v>1.0973307899999991</v>
      </c>
      <c r="E50" s="7">
        <f t="shared" si="5"/>
        <v>1.0973299999999999</v>
      </c>
      <c r="F50" s="3"/>
    </row>
    <row r="51" spans="1:6" x14ac:dyDescent="0.25">
      <c r="A51" s="3" t="s">
        <v>37</v>
      </c>
      <c r="B51" s="3">
        <v>15</v>
      </c>
      <c r="C51" s="9">
        <v>3.9800000000000002E-2</v>
      </c>
      <c r="D51" s="10">
        <f t="shared" si="6"/>
        <v>-0.17586206000000004</v>
      </c>
      <c r="E51" s="7" t="str">
        <f t="shared" si="5"/>
        <v>NA</v>
      </c>
      <c r="F51" s="3"/>
    </row>
    <row r="52" spans="1:6" x14ac:dyDescent="0.25">
      <c r="A52" s="3" t="s">
        <v>39</v>
      </c>
      <c r="B52" s="3">
        <v>15</v>
      </c>
      <c r="C52" s="9">
        <v>5.5100000000000003E-2</v>
      </c>
      <c r="D52" s="10">
        <f t="shared" si="6"/>
        <v>1.87464853</v>
      </c>
      <c r="E52" s="7">
        <f t="shared" si="5"/>
        <v>1.8746499999999999</v>
      </c>
      <c r="F52" s="3"/>
    </row>
    <row r="53" spans="1:6" x14ac:dyDescent="0.25">
      <c r="A53" s="3" t="s">
        <v>37</v>
      </c>
      <c r="B53" s="3">
        <v>16</v>
      </c>
      <c r="C53" s="9">
        <v>4.1599999999999998E-2</v>
      </c>
      <c r="D53" s="10">
        <f t="shared" si="6"/>
        <v>6.5374479999999124E-2</v>
      </c>
      <c r="E53" s="7">
        <f t="shared" si="5"/>
        <v>6.5369999999999998E-2</v>
      </c>
      <c r="F53" s="3"/>
    </row>
    <row r="54" spans="1:6" x14ac:dyDescent="0.25">
      <c r="A54" s="3" t="s">
        <v>39</v>
      </c>
      <c r="B54" s="3">
        <v>16</v>
      </c>
      <c r="C54" s="9">
        <v>4.2599999999999999E-2</v>
      </c>
      <c r="D54" s="10">
        <f t="shared" si="6"/>
        <v>0.19939477999999955</v>
      </c>
      <c r="E54" s="7">
        <f t="shared" ref="E54:E62" si="7">IF(D54&lt;0,"NA",ROUND(D54,5))</f>
        <v>0.19939000000000001</v>
      </c>
      <c r="F54" s="3"/>
    </row>
    <row r="55" spans="1:6" x14ac:dyDescent="0.25">
      <c r="A55" s="3" t="s">
        <v>37</v>
      </c>
      <c r="B55" s="3">
        <v>17</v>
      </c>
      <c r="C55" s="9">
        <v>3.9300000000000002E-2</v>
      </c>
      <c r="D55" s="10">
        <f t="shared" si="6"/>
        <v>-0.2428722100000007</v>
      </c>
      <c r="E55" s="7" t="str">
        <f t="shared" si="7"/>
        <v>NA</v>
      </c>
      <c r="F55" s="3"/>
    </row>
    <row r="56" spans="1:6" x14ac:dyDescent="0.25">
      <c r="A56" s="3" t="s">
        <v>39</v>
      </c>
      <c r="B56" s="3">
        <v>17</v>
      </c>
      <c r="C56" s="9">
        <v>5.6599999999999998E-2</v>
      </c>
      <c r="D56" s="10">
        <f t="shared" ref="D56:D62" si="8">-5.50987 + 134.0203 *C56</f>
        <v>2.0756789799999993</v>
      </c>
      <c r="E56" s="7">
        <f t="shared" si="7"/>
        <v>2.0756800000000002</v>
      </c>
      <c r="F56" s="3"/>
    </row>
    <row r="57" spans="1:6" x14ac:dyDescent="0.25">
      <c r="A57" s="3" t="s">
        <v>37</v>
      </c>
      <c r="B57" s="3">
        <v>18</v>
      </c>
      <c r="C57" s="9">
        <v>4.0399999999999998E-2</v>
      </c>
      <c r="D57" s="10">
        <f t="shared" si="8"/>
        <v>-9.5449880000001208E-2</v>
      </c>
      <c r="E57" s="7" t="str">
        <f t="shared" si="7"/>
        <v>NA</v>
      </c>
      <c r="F57" s="3"/>
    </row>
    <row r="58" spans="1:6" x14ac:dyDescent="0.25">
      <c r="A58" s="3" t="s">
        <v>39</v>
      </c>
      <c r="B58" s="3">
        <v>18</v>
      </c>
      <c r="C58" s="9">
        <v>5.45E-2</v>
      </c>
      <c r="D58" s="10">
        <f t="shared" si="8"/>
        <v>1.7942363499999994</v>
      </c>
      <c r="E58" s="7">
        <f t="shared" si="7"/>
        <v>1.7942400000000001</v>
      </c>
      <c r="F58" s="3"/>
    </row>
    <row r="59" spans="1:6" x14ac:dyDescent="0.25">
      <c r="A59" s="3" t="s">
        <v>37</v>
      </c>
      <c r="B59" s="3">
        <v>19</v>
      </c>
      <c r="C59" s="9">
        <v>4.1000000000000002E-2</v>
      </c>
      <c r="D59" s="10">
        <f t="shared" si="8"/>
        <v>-1.5037700000000598E-2</v>
      </c>
      <c r="E59" s="7" t="str">
        <f t="shared" si="7"/>
        <v>NA</v>
      </c>
      <c r="F59" s="3"/>
    </row>
    <row r="60" spans="1:6" x14ac:dyDescent="0.25">
      <c r="A60" s="3" t="s">
        <v>39</v>
      </c>
      <c r="B60" s="3">
        <v>19</v>
      </c>
      <c r="C60" s="9">
        <v>7.2800000000000004E-2</v>
      </c>
      <c r="D60" s="10">
        <f t="shared" si="8"/>
        <v>4.2468078399999998</v>
      </c>
      <c r="E60" s="7">
        <f t="shared" si="7"/>
        <v>4.24681</v>
      </c>
      <c r="F60" s="3"/>
    </row>
    <row r="61" spans="1:6" x14ac:dyDescent="0.25">
      <c r="A61" s="3" t="s">
        <v>37</v>
      </c>
      <c r="B61" s="3">
        <v>20</v>
      </c>
      <c r="C61" s="9">
        <v>4.2000000000000003E-2</v>
      </c>
      <c r="D61" s="10">
        <f t="shared" si="8"/>
        <v>0.11898259999999983</v>
      </c>
      <c r="E61" s="7">
        <f t="shared" si="7"/>
        <v>0.11898</v>
      </c>
      <c r="F61" s="3"/>
    </row>
    <row r="62" spans="1:6" x14ac:dyDescent="0.25">
      <c r="A62" s="3" t="s">
        <v>39</v>
      </c>
      <c r="B62" s="3">
        <v>20</v>
      </c>
      <c r="C62" s="9">
        <v>4.5400000000000003E-2</v>
      </c>
      <c r="D62" s="10">
        <f t="shared" si="8"/>
        <v>0.57465162000000003</v>
      </c>
      <c r="E62" s="7">
        <f t="shared" si="7"/>
        <v>0.57464999999999999</v>
      </c>
      <c r="F62" s="3"/>
    </row>
    <row r="63" spans="1:6" x14ac:dyDescent="0.25">
      <c r="A63" s="3"/>
      <c r="B63" s="3"/>
      <c r="F63" s="3"/>
    </row>
    <row r="64" spans="1:6" x14ac:dyDescent="0.25">
      <c r="A64" s="3"/>
      <c r="B64" s="3"/>
      <c r="F64" s="3"/>
    </row>
    <row r="65" spans="1:6" x14ac:dyDescent="0.25">
      <c r="A65" s="3"/>
      <c r="B65" s="3"/>
      <c r="F65" s="3"/>
    </row>
    <row r="66" spans="1:6" x14ac:dyDescent="0.25">
      <c r="A66" s="3"/>
      <c r="B66" s="3"/>
      <c r="F66" s="3"/>
    </row>
    <row r="67" spans="1:6" x14ac:dyDescent="0.25">
      <c r="A67" s="3"/>
      <c r="B67" s="3"/>
      <c r="F67" s="3"/>
    </row>
    <row r="68" spans="1:6" x14ac:dyDescent="0.25">
      <c r="A68" s="3"/>
      <c r="B68" s="3"/>
      <c r="F68" s="3"/>
    </row>
    <row r="69" spans="1:6" x14ac:dyDescent="0.25">
      <c r="A69" s="3"/>
      <c r="B69" s="3"/>
      <c r="F69" s="3"/>
    </row>
    <row r="70" spans="1:6" x14ac:dyDescent="0.25">
      <c r="A70" s="3"/>
      <c r="B70" s="3"/>
      <c r="F70" s="3"/>
    </row>
    <row r="71" spans="1:6" x14ac:dyDescent="0.25">
      <c r="A71" s="3"/>
      <c r="B71" s="3"/>
      <c r="F71" s="3"/>
    </row>
    <row r="72" spans="1:6" x14ac:dyDescent="0.25">
      <c r="A72" s="3"/>
      <c r="B72" s="3"/>
      <c r="F72" s="3"/>
    </row>
    <row r="73" spans="1:6" x14ac:dyDescent="0.25">
      <c r="A73" s="3"/>
      <c r="B73" s="3"/>
      <c r="F73" s="3"/>
    </row>
    <row r="74" spans="1:6" x14ac:dyDescent="0.25">
      <c r="A74" s="3"/>
      <c r="B74" s="3"/>
      <c r="F74" s="3"/>
    </row>
    <row r="75" spans="1:6" x14ac:dyDescent="0.25">
      <c r="A75" s="3"/>
      <c r="B75" s="3"/>
      <c r="F75" s="3"/>
    </row>
    <row r="76" spans="1:6" x14ac:dyDescent="0.25">
      <c r="A76" s="3"/>
      <c r="B76" s="3"/>
      <c r="F76" s="3"/>
    </row>
    <row r="77" spans="1:6" x14ac:dyDescent="0.25">
      <c r="A77" s="3"/>
      <c r="B77" s="3"/>
      <c r="F77" s="3"/>
    </row>
    <row r="78" spans="1:6" x14ac:dyDescent="0.25">
      <c r="A78" s="3"/>
      <c r="B78" s="3"/>
      <c r="F78" s="3"/>
    </row>
    <row r="79" spans="1:6" x14ac:dyDescent="0.25">
      <c r="A79" s="3"/>
      <c r="B79" s="3"/>
      <c r="F79" s="3"/>
    </row>
    <row r="80" spans="1:6" x14ac:dyDescent="0.25">
      <c r="A80" s="3"/>
      <c r="B80" s="3"/>
      <c r="F80" s="3"/>
    </row>
    <row r="81" spans="1:6" x14ac:dyDescent="0.25">
      <c r="A81" s="3"/>
      <c r="B81" s="3"/>
      <c r="F81" s="3"/>
    </row>
    <row r="82" spans="1:6" x14ac:dyDescent="0.25">
      <c r="A82" s="3"/>
      <c r="B82" s="3"/>
      <c r="F8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E12" sqref="E12"/>
    </sheetView>
  </sheetViews>
  <sheetFormatPr defaultRowHeight="15" x14ac:dyDescent="0.25"/>
  <cols>
    <col min="1" max="1" width="9.7109375" customWidth="1"/>
    <col min="2" max="2" width="14.28515625" customWidth="1"/>
    <col min="3" max="3" width="10.5703125" customWidth="1"/>
    <col min="4" max="4" width="11.42578125" customWidth="1"/>
  </cols>
  <sheetData>
    <row r="1" spans="1:23" x14ac:dyDescent="0.25">
      <c r="A1" s="6" t="s">
        <v>42</v>
      </c>
      <c r="B1" s="7" t="s">
        <v>43</v>
      </c>
      <c r="C1" s="7" t="s">
        <v>55</v>
      </c>
      <c r="D1" s="7"/>
      <c r="K1" s="1"/>
    </row>
    <row r="2" spans="1:23" x14ac:dyDescent="0.25">
      <c r="A2" s="8" t="s">
        <v>44</v>
      </c>
      <c r="B2" s="7">
        <v>4.5100000000000001E-2</v>
      </c>
      <c r="C2" s="7">
        <f>-6.598222 + 151.6693*B2</f>
        <v>0.24206342999999997</v>
      </c>
      <c r="D2" s="7"/>
      <c r="F2" t="s">
        <v>48</v>
      </c>
      <c r="K2" s="1"/>
      <c r="L2" s="1"/>
      <c r="M2" s="1"/>
      <c r="N2" s="1"/>
      <c r="O2" s="1"/>
      <c r="P2" s="1"/>
      <c r="Q2" s="1"/>
      <c r="V2" s="1"/>
      <c r="W2" s="1"/>
    </row>
    <row r="3" spans="1:23" x14ac:dyDescent="0.25">
      <c r="A3" s="8" t="s">
        <v>45</v>
      </c>
      <c r="B3" s="7">
        <v>4.3900000000000002E-2</v>
      </c>
      <c r="C3" s="7">
        <f t="shared" ref="C3:C7" si="0">-6.598222 + 151.6693*B3</f>
        <v>6.0060270000000138E-2</v>
      </c>
      <c r="D3" s="7"/>
      <c r="F3" t="s">
        <v>66</v>
      </c>
      <c r="K3" s="1"/>
      <c r="L3" s="1"/>
      <c r="M3" s="1"/>
      <c r="N3" s="1"/>
      <c r="O3" s="1"/>
      <c r="P3" s="1"/>
      <c r="Q3" s="1"/>
      <c r="V3" s="1"/>
      <c r="W3" s="1"/>
    </row>
    <row r="4" spans="1:23" x14ac:dyDescent="0.25">
      <c r="A4" s="8" t="s">
        <v>46</v>
      </c>
      <c r="B4" s="7">
        <v>4.8399999999999999E-2</v>
      </c>
      <c r="C4" s="7">
        <f t="shared" si="0"/>
        <v>0.74257211999999928</v>
      </c>
      <c r="D4" s="7"/>
      <c r="F4" t="s">
        <v>68</v>
      </c>
      <c r="K4" s="1"/>
      <c r="L4" s="1"/>
      <c r="M4" s="1"/>
      <c r="N4" s="1"/>
      <c r="O4" s="1"/>
      <c r="P4" s="1"/>
      <c r="Q4" s="1"/>
      <c r="V4" s="1"/>
      <c r="W4" s="1"/>
    </row>
    <row r="5" spans="1:23" x14ac:dyDescent="0.25">
      <c r="A5" s="8" t="s">
        <v>47</v>
      </c>
      <c r="B5" s="7">
        <v>6.0600000000000001E-2</v>
      </c>
      <c r="C5" s="7">
        <f t="shared" si="0"/>
        <v>2.5929375799999992</v>
      </c>
      <c r="D5" s="7"/>
      <c r="K5" s="1"/>
      <c r="L5" s="1"/>
      <c r="M5" s="1"/>
      <c r="N5" s="1"/>
      <c r="O5" s="1"/>
      <c r="P5" s="1"/>
      <c r="Q5" s="1"/>
      <c r="V5" s="1"/>
      <c r="W5" s="1"/>
    </row>
    <row r="6" spans="1:23" x14ac:dyDescent="0.25">
      <c r="A6" s="8">
        <v>5</v>
      </c>
      <c r="B6" s="7">
        <v>7.6499999999999999E-2</v>
      </c>
      <c r="C6" s="7">
        <f t="shared" si="0"/>
        <v>5.0044794499999998</v>
      </c>
      <c r="D6" s="7"/>
      <c r="K6" s="1"/>
      <c r="L6" s="1"/>
      <c r="M6" s="1"/>
      <c r="N6" s="1"/>
      <c r="O6" s="1"/>
      <c r="P6" s="1"/>
      <c r="Q6" s="1"/>
      <c r="U6" s="1"/>
      <c r="V6" s="1"/>
      <c r="W6" s="1"/>
    </row>
    <row r="7" spans="1:23" x14ac:dyDescent="0.25">
      <c r="A7" s="8">
        <v>10</v>
      </c>
      <c r="B7" s="7">
        <v>0.1085</v>
      </c>
      <c r="C7" s="7">
        <f t="shared" si="0"/>
        <v>9.8578970499999983</v>
      </c>
      <c r="D7" s="7"/>
      <c r="K7" s="1"/>
      <c r="L7" s="1"/>
      <c r="M7" s="1"/>
      <c r="N7" s="1"/>
      <c r="O7" s="1"/>
      <c r="P7" s="1"/>
      <c r="Q7" s="1"/>
      <c r="U7" s="1"/>
      <c r="V7" s="1"/>
      <c r="W7" s="1"/>
    </row>
    <row r="8" spans="1:23" x14ac:dyDescent="0.25">
      <c r="D8" s="7"/>
      <c r="K8" s="1"/>
      <c r="L8" s="1"/>
      <c r="M8" s="1"/>
      <c r="N8" s="1"/>
      <c r="O8" s="1"/>
      <c r="P8" s="1"/>
      <c r="Q8" s="1"/>
      <c r="U8" s="1"/>
      <c r="V8" s="1"/>
      <c r="W8" s="1"/>
    </row>
    <row r="10" spans="1:23" x14ac:dyDescent="0.25">
      <c r="A10" s="3" t="s">
        <v>35</v>
      </c>
      <c r="B10" s="3" t="s">
        <v>34</v>
      </c>
      <c r="C10" s="7" t="s">
        <v>43</v>
      </c>
      <c r="D10" s="7" t="s">
        <v>41</v>
      </c>
      <c r="E10" t="s">
        <v>57</v>
      </c>
      <c r="F10" s="3" t="s">
        <v>67</v>
      </c>
    </row>
    <row r="11" spans="1:23" x14ac:dyDescent="0.25">
      <c r="A11" s="3" t="s">
        <v>37</v>
      </c>
      <c r="B11" s="3">
        <v>21</v>
      </c>
      <c r="C11" s="7">
        <v>4.0899999999999999E-2</v>
      </c>
      <c r="D11" s="10">
        <f>-6.598222 + 151.6693*C11</f>
        <v>-0.39494762999999988</v>
      </c>
      <c r="E11" s="7" t="str">
        <f>IF(D11&lt;0,"NA",ROUND(D11,4))</f>
        <v>NA</v>
      </c>
    </row>
    <row r="12" spans="1:23" x14ac:dyDescent="0.25">
      <c r="A12" s="3" t="s">
        <v>39</v>
      </c>
      <c r="B12" s="3">
        <v>21</v>
      </c>
      <c r="C12" s="7">
        <v>4.02E-2</v>
      </c>
      <c r="D12" s="10">
        <f t="shared" ref="D12:D20" si="1">-6.598222 + 151.6693*C12</f>
        <v>-0.5011161400000006</v>
      </c>
      <c r="E12" s="7" t="str">
        <f t="shared" ref="E12:E20" si="2">IF(D12&lt;0,"NA",ROUND(D12,4))</f>
        <v>NA</v>
      </c>
    </row>
    <row r="13" spans="1:23" x14ac:dyDescent="0.25">
      <c r="A13" s="3" t="s">
        <v>37</v>
      </c>
      <c r="B13" s="3">
        <v>22</v>
      </c>
      <c r="C13" s="7">
        <v>4.0899999999999999E-2</v>
      </c>
      <c r="D13" s="10">
        <f t="shared" si="1"/>
        <v>-0.39494762999999988</v>
      </c>
      <c r="E13" s="7" t="str">
        <f t="shared" si="2"/>
        <v>NA</v>
      </c>
    </row>
    <row r="14" spans="1:23" x14ac:dyDescent="0.25">
      <c r="A14" s="3" t="s">
        <v>39</v>
      </c>
      <c r="B14" s="3">
        <v>22</v>
      </c>
      <c r="C14" s="7">
        <v>4.4699999999999997E-2</v>
      </c>
      <c r="D14" s="10">
        <f t="shared" si="1"/>
        <v>0.18139570999999943</v>
      </c>
      <c r="E14" s="7">
        <f t="shared" si="2"/>
        <v>0.18140000000000001</v>
      </c>
    </row>
    <row r="15" spans="1:23" x14ac:dyDescent="0.25">
      <c r="A15" s="3" t="s">
        <v>37</v>
      </c>
      <c r="B15" s="3">
        <v>23</v>
      </c>
      <c r="C15" s="7">
        <v>4.3499999999999997E-2</v>
      </c>
      <c r="D15" s="10">
        <f t="shared" si="1"/>
        <v>-6.0745000000039795E-4</v>
      </c>
      <c r="E15" s="7" t="str">
        <f t="shared" si="2"/>
        <v>NA</v>
      </c>
    </row>
    <row r="16" spans="1:23" x14ac:dyDescent="0.25">
      <c r="A16" s="3" t="s">
        <v>39</v>
      </c>
      <c r="B16" s="3">
        <v>23</v>
      </c>
      <c r="C16" s="7">
        <v>4.2299999999999997E-2</v>
      </c>
      <c r="D16" s="10">
        <f t="shared" si="1"/>
        <v>-0.18261061000000023</v>
      </c>
      <c r="E16" s="7" t="str">
        <f t="shared" si="2"/>
        <v>NA</v>
      </c>
    </row>
    <row r="17" spans="1:5" x14ac:dyDescent="0.25">
      <c r="A17" s="3" t="s">
        <v>37</v>
      </c>
      <c r="B17" s="3">
        <v>24</v>
      </c>
      <c r="C17" s="7">
        <v>4.2099999999999999E-2</v>
      </c>
      <c r="D17" s="10">
        <f t="shared" si="1"/>
        <v>-0.21294447000000005</v>
      </c>
      <c r="E17" s="7" t="str">
        <f t="shared" si="2"/>
        <v>NA</v>
      </c>
    </row>
    <row r="18" spans="1:5" x14ac:dyDescent="0.25">
      <c r="A18" s="3" t="s">
        <v>39</v>
      </c>
      <c r="B18" s="3">
        <v>24</v>
      </c>
      <c r="C18" s="7">
        <v>0.04</v>
      </c>
      <c r="D18" s="10">
        <f t="shared" si="1"/>
        <v>-0.53144999999999953</v>
      </c>
      <c r="E18" s="7" t="str">
        <f t="shared" si="2"/>
        <v>NA</v>
      </c>
    </row>
    <row r="19" spans="1:5" x14ac:dyDescent="0.25">
      <c r="A19" s="3" t="s">
        <v>37</v>
      </c>
      <c r="B19" s="3">
        <v>25</v>
      </c>
      <c r="C19" s="7">
        <v>4.1099999999999998E-2</v>
      </c>
      <c r="D19" s="10">
        <f t="shared" si="1"/>
        <v>-0.36461377000000006</v>
      </c>
      <c r="E19" s="7" t="str">
        <f t="shared" si="2"/>
        <v>NA</v>
      </c>
    </row>
    <row r="20" spans="1:5" x14ac:dyDescent="0.25">
      <c r="A20" s="3" t="s">
        <v>39</v>
      </c>
      <c r="B20" s="3">
        <v>25</v>
      </c>
      <c r="C20" s="7">
        <v>4.0599999999999997E-2</v>
      </c>
      <c r="D20" s="10">
        <f t="shared" si="1"/>
        <v>-0.44044842000000095</v>
      </c>
      <c r="E20" s="7" t="str">
        <f t="shared" si="2"/>
        <v>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activeCell="G54" sqref="G54"/>
    </sheetView>
  </sheetViews>
  <sheetFormatPr defaultRowHeight="15" x14ac:dyDescent="0.25"/>
  <cols>
    <col min="2" max="2" width="15.42578125" customWidth="1"/>
    <col min="3" max="3" width="15.85546875" customWidth="1"/>
    <col min="4" max="4" width="14" customWidth="1"/>
    <col min="6" max="6" width="11" customWidth="1"/>
  </cols>
  <sheetData>
    <row r="1" spans="1:7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12" t="s">
        <v>41</v>
      </c>
    </row>
    <row r="2" spans="1:7" x14ac:dyDescent="0.25">
      <c r="A2" s="3">
        <v>1</v>
      </c>
      <c r="B2" s="4">
        <v>41915.434027777781</v>
      </c>
      <c r="C2" s="5">
        <v>0</v>
      </c>
      <c r="D2" s="3">
        <v>0</v>
      </c>
      <c r="E2" s="3" t="s">
        <v>37</v>
      </c>
      <c r="F2" s="3" t="s">
        <v>38</v>
      </c>
      <c r="G2" s="7" t="str">
        <f>edits_plate1!E21</f>
        <v>NA</v>
      </c>
    </row>
    <row r="3" spans="1:7" x14ac:dyDescent="0.25">
      <c r="A3" s="3">
        <v>2</v>
      </c>
      <c r="B3" s="4">
        <v>41915.434027777781</v>
      </c>
      <c r="C3" s="5">
        <v>0</v>
      </c>
      <c r="D3" s="3">
        <v>0</v>
      </c>
      <c r="E3" s="3" t="s">
        <v>39</v>
      </c>
      <c r="F3" s="3" t="s">
        <v>38</v>
      </c>
      <c r="G3" s="7" t="str">
        <f>edits_plate1!E22</f>
        <v>NA</v>
      </c>
    </row>
    <row r="4" spans="1:7" x14ac:dyDescent="0.25">
      <c r="A4" s="3">
        <v>3</v>
      </c>
      <c r="B4" s="4">
        <v>41915.541666666664</v>
      </c>
      <c r="C4" s="5">
        <v>2.5833333331975155</v>
      </c>
      <c r="D4" s="3">
        <v>1</v>
      </c>
      <c r="E4" s="3" t="s">
        <v>37</v>
      </c>
      <c r="F4" s="3" t="s">
        <v>38</v>
      </c>
      <c r="G4" s="7" t="str">
        <f>edits_plate1!E23</f>
        <v>NA</v>
      </c>
    </row>
    <row r="5" spans="1:7" x14ac:dyDescent="0.25">
      <c r="A5" s="3">
        <v>4</v>
      </c>
      <c r="B5" s="4">
        <v>41915.541666666664</v>
      </c>
      <c r="C5" s="5">
        <v>2.5833333331975155</v>
      </c>
      <c r="D5" s="3">
        <v>1</v>
      </c>
      <c r="E5" s="3" t="s">
        <v>39</v>
      </c>
      <c r="F5" s="3" t="s">
        <v>38</v>
      </c>
      <c r="G5" s="7">
        <f>edits_plate1!E24</f>
        <v>0.77568000000000004</v>
      </c>
    </row>
    <row r="6" spans="1:7" x14ac:dyDescent="0.25">
      <c r="A6" s="3">
        <v>5</v>
      </c>
      <c r="B6" s="4">
        <v>41915.625</v>
      </c>
      <c r="C6" s="5">
        <v>4.5833333332557231</v>
      </c>
      <c r="D6" s="3">
        <v>2</v>
      </c>
      <c r="E6" s="3" t="s">
        <v>37</v>
      </c>
      <c r="F6" s="3" t="s">
        <v>38</v>
      </c>
      <c r="G6" s="7">
        <f>edits_plate1!E25</f>
        <v>0.60145999999999999</v>
      </c>
    </row>
    <row r="7" spans="1:7" x14ac:dyDescent="0.25">
      <c r="A7" s="3">
        <v>6</v>
      </c>
      <c r="B7" s="4">
        <v>41915.625</v>
      </c>
      <c r="C7" s="5">
        <v>4.5833333332557231</v>
      </c>
      <c r="D7" s="3">
        <v>2</v>
      </c>
      <c r="E7" s="3" t="s">
        <v>39</v>
      </c>
      <c r="F7" s="3" t="s">
        <v>38</v>
      </c>
      <c r="G7" s="7">
        <f>edits_plate1!E26</f>
        <v>2.5170000000000001E-2</v>
      </c>
    </row>
    <row r="8" spans="1:7" x14ac:dyDescent="0.25">
      <c r="A8" s="3">
        <v>7</v>
      </c>
      <c r="B8" s="4">
        <v>41915.6875</v>
      </c>
      <c r="C8" s="5">
        <v>6.8333333332557231</v>
      </c>
      <c r="D8" s="3">
        <v>3</v>
      </c>
      <c r="E8" s="3" t="s">
        <v>37</v>
      </c>
      <c r="F8" s="3" t="s">
        <v>38</v>
      </c>
      <c r="G8" s="7" t="str">
        <f>edits_plate1!E27</f>
        <v>NA</v>
      </c>
    </row>
    <row r="9" spans="1:7" x14ac:dyDescent="0.25">
      <c r="A9" s="3">
        <v>8</v>
      </c>
      <c r="B9" s="4">
        <v>41915.6875</v>
      </c>
      <c r="C9" s="5">
        <v>6.8333333332557231</v>
      </c>
      <c r="D9" s="3">
        <v>3</v>
      </c>
      <c r="E9" s="3" t="s">
        <v>39</v>
      </c>
      <c r="F9" s="3" t="s">
        <v>38</v>
      </c>
      <c r="G9" s="7" t="str">
        <f>edits_plate1!E28</f>
        <v>NA</v>
      </c>
    </row>
    <row r="10" spans="1:7" x14ac:dyDescent="0.25">
      <c r="A10" s="3">
        <v>9</v>
      </c>
      <c r="B10" s="4">
        <v>41915.875</v>
      </c>
      <c r="C10" s="5">
        <v>11.333333333255723</v>
      </c>
      <c r="D10" s="3">
        <v>4</v>
      </c>
      <c r="E10" s="3" t="s">
        <v>37</v>
      </c>
      <c r="F10" s="3" t="s">
        <v>38</v>
      </c>
      <c r="G10" s="7" t="str">
        <f>edits_plate1!E29</f>
        <v>NA</v>
      </c>
    </row>
    <row r="11" spans="1:7" x14ac:dyDescent="0.25">
      <c r="A11" s="3">
        <v>10</v>
      </c>
      <c r="B11" s="4">
        <v>41915.875</v>
      </c>
      <c r="C11" s="5">
        <v>11.333333333255723</v>
      </c>
      <c r="D11" s="3">
        <v>4</v>
      </c>
      <c r="E11" s="3" t="s">
        <v>39</v>
      </c>
      <c r="F11" s="3" t="s">
        <v>38</v>
      </c>
      <c r="G11" s="7" t="str">
        <f>edits_plate1!E30</f>
        <v>NA</v>
      </c>
    </row>
    <row r="12" spans="1:7" x14ac:dyDescent="0.25">
      <c r="A12" s="3">
        <v>11</v>
      </c>
      <c r="B12" s="4">
        <v>41915.895833333336</v>
      </c>
      <c r="C12" s="5">
        <v>11.833333333313931</v>
      </c>
      <c r="D12" s="3">
        <v>5</v>
      </c>
      <c r="E12" s="3" t="s">
        <v>37</v>
      </c>
      <c r="F12" s="3" t="s">
        <v>40</v>
      </c>
      <c r="G12" s="7" t="str">
        <f>edits_plate1!E31</f>
        <v>NA</v>
      </c>
    </row>
    <row r="13" spans="1:7" x14ac:dyDescent="0.25">
      <c r="A13" s="3">
        <v>12</v>
      </c>
      <c r="B13" s="4">
        <v>41915.895833333336</v>
      </c>
      <c r="C13" s="5">
        <v>11.833333333313931</v>
      </c>
      <c r="D13" s="3">
        <v>5</v>
      </c>
      <c r="E13" s="3" t="s">
        <v>39</v>
      </c>
      <c r="F13" s="3" t="s">
        <v>38</v>
      </c>
      <c r="G13" s="7">
        <f>edits_plate1!E32</f>
        <v>5.1970000000000002E-2</v>
      </c>
    </row>
    <row r="14" spans="1:7" x14ac:dyDescent="0.25">
      <c r="A14" s="3">
        <v>13</v>
      </c>
      <c r="B14" s="4">
        <v>41915.916666666664</v>
      </c>
      <c r="C14" s="5">
        <v>12.333333333197515</v>
      </c>
      <c r="D14" s="3">
        <v>6</v>
      </c>
      <c r="E14" s="3" t="s">
        <v>37</v>
      </c>
      <c r="F14" s="3" t="s">
        <v>40</v>
      </c>
      <c r="G14" s="7">
        <f>edits_plate1!E33</f>
        <v>0.14579</v>
      </c>
    </row>
    <row r="15" spans="1:7" x14ac:dyDescent="0.25">
      <c r="A15" s="3">
        <v>14</v>
      </c>
      <c r="B15" s="4">
        <v>41915.916666666664</v>
      </c>
      <c r="C15" s="5">
        <v>12.333333333197515</v>
      </c>
      <c r="D15" s="3">
        <v>6</v>
      </c>
      <c r="E15" s="3" t="s">
        <v>39</v>
      </c>
      <c r="F15" s="3" t="s">
        <v>38</v>
      </c>
      <c r="G15" s="7">
        <f>edits_plate1!E34</f>
        <v>0.15919</v>
      </c>
    </row>
    <row r="16" spans="1:7" x14ac:dyDescent="0.25">
      <c r="A16" s="3">
        <v>15</v>
      </c>
      <c r="B16" s="4">
        <v>41915.958333333336</v>
      </c>
      <c r="C16" s="5">
        <v>13.333333333313931</v>
      </c>
      <c r="D16" s="3">
        <v>7</v>
      </c>
      <c r="E16" s="3" t="s">
        <v>37</v>
      </c>
      <c r="F16" s="3" t="s">
        <v>40</v>
      </c>
      <c r="G16" s="7" t="str">
        <f>edits_plate1!E35</f>
        <v>NA</v>
      </c>
    </row>
    <row r="17" spans="1:7" x14ac:dyDescent="0.25">
      <c r="A17" s="3">
        <v>16</v>
      </c>
      <c r="B17" s="4">
        <v>41915.958333333336</v>
      </c>
      <c r="C17" s="5">
        <v>13.333333333313931</v>
      </c>
      <c r="D17" s="3">
        <v>7</v>
      </c>
      <c r="E17" s="3" t="s">
        <v>39</v>
      </c>
      <c r="F17" s="3" t="s">
        <v>38</v>
      </c>
      <c r="G17" s="7" t="str">
        <f>edits_plate1!E36</f>
        <v>NA</v>
      </c>
    </row>
    <row r="18" spans="1:7" x14ac:dyDescent="0.25">
      <c r="A18" s="3">
        <v>17</v>
      </c>
      <c r="B18" s="4">
        <v>41916.041666666664</v>
      </c>
      <c r="C18" s="5">
        <v>15.333333333197515</v>
      </c>
      <c r="D18" s="3">
        <v>8</v>
      </c>
      <c r="E18" s="3" t="s">
        <v>37</v>
      </c>
      <c r="F18" s="3" t="s">
        <v>40</v>
      </c>
      <c r="G18" s="7" t="str">
        <f>edits_plate1!E37</f>
        <v>NA</v>
      </c>
    </row>
    <row r="19" spans="1:7" x14ac:dyDescent="0.25">
      <c r="A19" s="3">
        <v>18</v>
      </c>
      <c r="B19" s="4">
        <v>41916.041666666664</v>
      </c>
      <c r="C19" s="5">
        <v>15.333333333197515</v>
      </c>
      <c r="D19" s="3">
        <v>8</v>
      </c>
      <c r="E19" s="3" t="s">
        <v>39</v>
      </c>
      <c r="F19" s="3" t="s">
        <v>38</v>
      </c>
      <c r="G19" s="7" t="str">
        <f>edits_plate1!E38</f>
        <v>NA</v>
      </c>
    </row>
    <row r="20" spans="1:7" x14ac:dyDescent="0.25">
      <c r="A20" s="3">
        <v>19</v>
      </c>
      <c r="B20" s="4">
        <v>41916.125</v>
      </c>
      <c r="C20" s="5">
        <v>17.333333333255723</v>
      </c>
      <c r="D20" s="3">
        <v>9</v>
      </c>
      <c r="E20" s="3" t="s">
        <v>37</v>
      </c>
      <c r="F20" s="3" t="s">
        <v>40</v>
      </c>
      <c r="G20" s="7">
        <f>edits_plate1!E39</f>
        <v>1.1769999999999999E-2</v>
      </c>
    </row>
    <row r="21" spans="1:7" x14ac:dyDescent="0.25">
      <c r="A21" s="3">
        <v>20</v>
      </c>
      <c r="B21" s="4">
        <v>41916.125</v>
      </c>
      <c r="C21" s="5">
        <v>17.333333333255723</v>
      </c>
      <c r="D21" s="3">
        <v>9</v>
      </c>
      <c r="E21" s="3" t="s">
        <v>39</v>
      </c>
      <c r="F21" s="3" t="s">
        <v>38</v>
      </c>
      <c r="G21" s="7" t="str">
        <f>edits_plate1!E40</f>
        <v>NA</v>
      </c>
    </row>
    <row r="22" spans="1:7" x14ac:dyDescent="0.25">
      <c r="A22" s="3">
        <v>21</v>
      </c>
      <c r="B22" s="4">
        <v>41916.333333333336</v>
      </c>
      <c r="C22" s="5">
        <v>22.333333333313931</v>
      </c>
      <c r="D22" s="3">
        <v>10</v>
      </c>
      <c r="E22" s="3" t="s">
        <v>37</v>
      </c>
      <c r="F22" s="3" t="s">
        <v>40</v>
      </c>
      <c r="G22" s="7" t="str">
        <f>edits_plate1!E41</f>
        <v>NA</v>
      </c>
    </row>
    <row r="23" spans="1:7" x14ac:dyDescent="0.25">
      <c r="A23" s="3">
        <v>22</v>
      </c>
      <c r="B23" s="4">
        <v>41916.333333333336</v>
      </c>
      <c r="C23" s="5">
        <v>22.333333333313931</v>
      </c>
      <c r="D23" s="3">
        <v>10</v>
      </c>
      <c r="E23" s="3" t="s">
        <v>39</v>
      </c>
      <c r="F23" s="3" t="s">
        <v>38</v>
      </c>
      <c r="G23" s="7" t="str">
        <f>edits_plate1!E42</f>
        <v>NA</v>
      </c>
    </row>
    <row r="24" spans="1:7" x14ac:dyDescent="0.25">
      <c r="A24" s="3">
        <v>23</v>
      </c>
      <c r="B24" s="4">
        <v>41916.375</v>
      </c>
      <c r="C24" s="5">
        <v>23.333333333255723</v>
      </c>
      <c r="D24" s="3">
        <v>11</v>
      </c>
      <c r="E24" s="3" t="s">
        <v>37</v>
      </c>
      <c r="F24" s="3" t="s">
        <v>40</v>
      </c>
      <c r="G24" s="7" t="str">
        <f>edits_plate1!E43</f>
        <v>NA</v>
      </c>
    </row>
    <row r="25" spans="1:7" x14ac:dyDescent="0.25">
      <c r="A25" s="3">
        <v>24</v>
      </c>
      <c r="B25" s="4">
        <v>41916.375</v>
      </c>
      <c r="C25" s="5">
        <v>23.333333333255723</v>
      </c>
      <c r="D25" s="3">
        <v>11</v>
      </c>
      <c r="E25" s="3" t="s">
        <v>39</v>
      </c>
      <c r="F25" s="3" t="s">
        <v>38</v>
      </c>
      <c r="G25" s="7" t="str">
        <f>edits_plate1!E44</f>
        <v>NA</v>
      </c>
    </row>
    <row r="26" spans="1:7" x14ac:dyDescent="0.25">
      <c r="A26" s="3">
        <v>25</v>
      </c>
      <c r="B26" s="4">
        <v>41916.395833333336</v>
      </c>
      <c r="C26" s="5">
        <v>23.833333333313931</v>
      </c>
      <c r="D26" s="3">
        <v>12</v>
      </c>
      <c r="E26" s="3" t="s">
        <v>37</v>
      </c>
      <c r="F26" s="3" t="s">
        <v>38</v>
      </c>
      <c r="G26" s="7">
        <f>edits_plate1!E45</f>
        <v>9.2179999999999998E-2</v>
      </c>
    </row>
    <row r="27" spans="1:7" x14ac:dyDescent="0.25">
      <c r="A27" s="3">
        <v>26</v>
      </c>
      <c r="B27" s="4">
        <v>41916.395833333336</v>
      </c>
      <c r="C27" s="5">
        <v>23.833333333313931</v>
      </c>
      <c r="D27" s="3">
        <v>12</v>
      </c>
      <c r="E27" s="3" t="s">
        <v>39</v>
      </c>
      <c r="F27" s="3" t="s">
        <v>38</v>
      </c>
      <c r="G27" s="7">
        <f>edits_plate1!E46</f>
        <v>1.33857</v>
      </c>
    </row>
    <row r="28" spans="1:7" x14ac:dyDescent="0.25">
      <c r="A28" s="3">
        <v>27</v>
      </c>
      <c r="B28" s="4">
        <v>41916.416666666664</v>
      </c>
      <c r="C28" s="5">
        <v>24.333333333197515</v>
      </c>
      <c r="D28" s="3">
        <v>13</v>
      </c>
      <c r="E28" s="3" t="s">
        <v>37</v>
      </c>
      <c r="F28" s="3" t="s">
        <v>38</v>
      </c>
      <c r="G28" s="7">
        <f>edits_plate1!E47</f>
        <v>2.5170000000000001E-2</v>
      </c>
    </row>
    <row r="29" spans="1:7" x14ac:dyDescent="0.25">
      <c r="A29" s="3">
        <v>28</v>
      </c>
      <c r="B29" s="4">
        <v>41916.416666666664</v>
      </c>
      <c r="C29" s="5">
        <v>24.333333333197515</v>
      </c>
      <c r="D29" s="3">
        <v>13</v>
      </c>
      <c r="E29" s="3" t="s">
        <v>39</v>
      </c>
      <c r="F29" s="3" t="s">
        <v>38</v>
      </c>
      <c r="G29" s="7">
        <f>edits_plate1!E48</f>
        <v>1.4859899999999999</v>
      </c>
    </row>
    <row r="30" spans="1:7" x14ac:dyDescent="0.25">
      <c r="A30" s="3">
        <v>29</v>
      </c>
      <c r="B30" s="4">
        <v>41916.479166666664</v>
      </c>
      <c r="C30" s="5">
        <v>25.833333333197515</v>
      </c>
      <c r="D30" s="3">
        <v>14</v>
      </c>
      <c r="E30" s="3" t="s">
        <v>37</v>
      </c>
      <c r="F30" s="3" t="s">
        <v>38</v>
      </c>
      <c r="G30" s="7">
        <f>edits_plate1!E49</f>
        <v>0.17258999999999999</v>
      </c>
    </row>
    <row r="31" spans="1:7" x14ac:dyDescent="0.25">
      <c r="A31" s="3">
        <v>30</v>
      </c>
      <c r="B31" s="4">
        <v>41916.479166666664</v>
      </c>
      <c r="C31" s="5">
        <v>25.833333333197515</v>
      </c>
      <c r="D31" s="3">
        <v>14</v>
      </c>
      <c r="E31" s="3" t="s">
        <v>39</v>
      </c>
      <c r="F31" s="3" t="s">
        <v>38</v>
      </c>
      <c r="G31" s="7">
        <f>edits_plate1!E50</f>
        <v>1.0973299999999999</v>
      </c>
    </row>
    <row r="32" spans="1:7" x14ac:dyDescent="0.25">
      <c r="A32" s="3">
        <v>31</v>
      </c>
      <c r="B32" s="4">
        <v>41916.541666666664</v>
      </c>
      <c r="C32" s="5">
        <v>27.333333333197515</v>
      </c>
      <c r="D32" s="3">
        <v>15</v>
      </c>
      <c r="E32" s="3" t="s">
        <v>37</v>
      </c>
      <c r="F32" s="3" t="s">
        <v>38</v>
      </c>
      <c r="G32" s="7" t="str">
        <f>edits_plate1!E51</f>
        <v>NA</v>
      </c>
    </row>
    <row r="33" spans="1:7" x14ac:dyDescent="0.25">
      <c r="A33" s="3">
        <v>32</v>
      </c>
      <c r="B33" s="4">
        <v>41916.541666666664</v>
      </c>
      <c r="C33" s="5">
        <v>27.333333333197515</v>
      </c>
      <c r="D33" s="3">
        <v>15</v>
      </c>
      <c r="E33" s="3" t="s">
        <v>39</v>
      </c>
      <c r="F33" s="3" t="s">
        <v>38</v>
      </c>
      <c r="G33" s="7">
        <f>edits_plate1!E52</f>
        <v>1.8746499999999999</v>
      </c>
    </row>
    <row r="34" spans="1:7" x14ac:dyDescent="0.25">
      <c r="A34" s="3">
        <v>33</v>
      </c>
      <c r="B34" s="4">
        <v>41916.625</v>
      </c>
      <c r="C34" s="5">
        <v>29.333333333255723</v>
      </c>
      <c r="D34" s="3">
        <v>16</v>
      </c>
      <c r="E34" s="3" t="s">
        <v>37</v>
      </c>
      <c r="F34" s="3" t="s">
        <v>38</v>
      </c>
      <c r="G34" s="7">
        <f>edits_plate1!E53</f>
        <v>6.5369999999999998E-2</v>
      </c>
    </row>
    <row r="35" spans="1:7" x14ac:dyDescent="0.25">
      <c r="A35" s="3">
        <v>34</v>
      </c>
      <c r="B35" s="4">
        <v>41916.625</v>
      </c>
      <c r="C35" s="5">
        <v>29.333333333255723</v>
      </c>
      <c r="D35" s="3">
        <v>16</v>
      </c>
      <c r="E35" s="3" t="s">
        <v>39</v>
      </c>
      <c r="F35" s="3" t="s">
        <v>38</v>
      </c>
      <c r="G35" s="7">
        <f>edits_plate1!E54</f>
        <v>0.19939000000000001</v>
      </c>
    </row>
    <row r="36" spans="1:7" x14ac:dyDescent="0.25">
      <c r="A36" s="3">
        <v>35</v>
      </c>
      <c r="B36" s="4">
        <v>41916.833333333336</v>
      </c>
      <c r="C36" s="5">
        <v>34.333333333313931</v>
      </c>
      <c r="D36" s="3">
        <v>17</v>
      </c>
      <c r="E36" s="3" t="s">
        <v>37</v>
      </c>
      <c r="F36" s="3" t="s">
        <v>38</v>
      </c>
      <c r="G36" s="7" t="str">
        <f>edits_plate1!E55</f>
        <v>NA</v>
      </c>
    </row>
    <row r="37" spans="1:7" x14ac:dyDescent="0.25">
      <c r="A37" s="3">
        <v>36</v>
      </c>
      <c r="B37" s="4">
        <v>41916.833333333336</v>
      </c>
      <c r="C37" s="5">
        <v>34.333333333313931</v>
      </c>
      <c r="D37" s="3">
        <v>17</v>
      </c>
      <c r="E37" s="3" t="s">
        <v>39</v>
      </c>
      <c r="F37" s="3" t="s">
        <v>38</v>
      </c>
      <c r="G37" s="7">
        <f>edits_plate1!E56</f>
        <v>2.0756800000000002</v>
      </c>
    </row>
    <row r="38" spans="1:7" x14ac:dyDescent="0.25">
      <c r="A38" s="3">
        <v>37</v>
      </c>
      <c r="B38" s="4">
        <v>41916.875</v>
      </c>
      <c r="C38" s="5">
        <v>35.333333333255723</v>
      </c>
      <c r="D38" s="3">
        <v>18</v>
      </c>
      <c r="E38" s="3" t="s">
        <v>37</v>
      </c>
      <c r="F38" s="3" t="s">
        <v>38</v>
      </c>
      <c r="G38" s="7" t="str">
        <f>edits_plate1!E57</f>
        <v>NA</v>
      </c>
    </row>
    <row r="39" spans="1:7" x14ac:dyDescent="0.25">
      <c r="A39" s="3">
        <v>38</v>
      </c>
      <c r="B39" s="4">
        <v>41916.875</v>
      </c>
      <c r="C39" s="5">
        <v>35.333333333255723</v>
      </c>
      <c r="D39" s="3">
        <v>18</v>
      </c>
      <c r="E39" s="3" t="s">
        <v>39</v>
      </c>
      <c r="F39" s="3" t="s">
        <v>38</v>
      </c>
      <c r="G39" s="7">
        <f>edits_plate1!E58</f>
        <v>1.7942400000000001</v>
      </c>
    </row>
    <row r="40" spans="1:7" x14ac:dyDescent="0.25">
      <c r="A40" s="3">
        <v>39</v>
      </c>
      <c r="B40" s="4">
        <v>41916.895833333336</v>
      </c>
      <c r="C40" s="5">
        <v>35.833333333313931</v>
      </c>
      <c r="D40" s="3">
        <v>19</v>
      </c>
      <c r="E40" s="3" t="s">
        <v>37</v>
      </c>
      <c r="F40" s="3" t="s">
        <v>40</v>
      </c>
      <c r="G40" s="7" t="str">
        <f>edits_plate1!E59</f>
        <v>NA</v>
      </c>
    </row>
    <row r="41" spans="1:7" x14ac:dyDescent="0.25">
      <c r="A41" s="3">
        <v>40</v>
      </c>
      <c r="B41" s="4">
        <v>41916.895833333336</v>
      </c>
      <c r="C41" s="5">
        <v>35.833333333313931</v>
      </c>
      <c r="D41" s="3">
        <v>19</v>
      </c>
      <c r="E41" s="3" t="s">
        <v>39</v>
      </c>
      <c r="F41" s="3" t="s">
        <v>38</v>
      </c>
      <c r="G41" s="7">
        <f>edits_plate1!E60</f>
        <v>4.24681</v>
      </c>
    </row>
    <row r="42" spans="1:7" x14ac:dyDescent="0.25">
      <c r="A42" s="3">
        <v>41</v>
      </c>
      <c r="B42" s="4">
        <v>41916.916666666664</v>
      </c>
      <c r="C42" s="5">
        <v>36.333333333197515</v>
      </c>
      <c r="D42" s="3">
        <v>20</v>
      </c>
      <c r="E42" s="3" t="s">
        <v>37</v>
      </c>
      <c r="F42" s="3" t="s">
        <v>40</v>
      </c>
      <c r="G42" s="7">
        <f>edits_plate1!E61</f>
        <v>0.11898</v>
      </c>
    </row>
    <row r="43" spans="1:7" x14ac:dyDescent="0.25">
      <c r="A43" s="3">
        <v>42</v>
      </c>
      <c r="B43" s="4">
        <v>41916.916666666664</v>
      </c>
      <c r="C43" s="5">
        <v>36.333333333197515</v>
      </c>
      <c r="D43" s="3">
        <v>20</v>
      </c>
      <c r="E43" s="3" t="s">
        <v>39</v>
      </c>
      <c r="F43" s="3" t="s">
        <v>38</v>
      </c>
      <c r="G43" s="7">
        <f>edits_plate1!E62</f>
        <v>0.57464999999999999</v>
      </c>
    </row>
    <row r="44" spans="1:7" x14ac:dyDescent="0.25">
      <c r="A44" s="3">
        <v>43</v>
      </c>
      <c r="B44" s="4">
        <v>41916.958333333336</v>
      </c>
      <c r="C44" s="5">
        <v>37.333333333313931</v>
      </c>
      <c r="D44" s="3">
        <v>21</v>
      </c>
      <c r="E44" s="3" t="s">
        <v>37</v>
      </c>
      <c r="F44" s="3" t="s">
        <v>40</v>
      </c>
      <c r="G44" s="7" t="str">
        <f>edits_plate2!E11</f>
        <v>NA</v>
      </c>
    </row>
    <row r="45" spans="1:7" x14ac:dyDescent="0.25">
      <c r="A45" s="3">
        <v>44</v>
      </c>
      <c r="B45" s="4">
        <v>41916.958333333336</v>
      </c>
      <c r="C45" s="5">
        <v>37.333333333313931</v>
      </c>
      <c r="D45" s="3">
        <v>21</v>
      </c>
      <c r="E45" s="3" t="s">
        <v>39</v>
      </c>
      <c r="F45" s="3" t="s">
        <v>38</v>
      </c>
      <c r="G45" s="7" t="str">
        <f>edits_plate2!E12</f>
        <v>NA</v>
      </c>
    </row>
    <row r="46" spans="1:7" x14ac:dyDescent="0.25">
      <c r="A46" s="3">
        <v>45</v>
      </c>
      <c r="B46" s="4">
        <v>41917.041666666664</v>
      </c>
      <c r="C46" s="5">
        <v>39.333333333197515</v>
      </c>
      <c r="D46" s="3">
        <v>22</v>
      </c>
      <c r="E46" s="3" t="s">
        <v>37</v>
      </c>
      <c r="F46" s="3" t="s">
        <v>40</v>
      </c>
      <c r="G46" s="7" t="str">
        <f>edits_plate2!E13</f>
        <v>NA</v>
      </c>
    </row>
    <row r="47" spans="1:7" x14ac:dyDescent="0.25">
      <c r="A47" s="3">
        <v>46</v>
      </c>
      <c r="B47" s="4">
        <v>41917.041666666664</v>
      </c>
      <c r="C47" s="5">
        <v>39.333333333197515</v>
      </c>
      <c r="D47" s="3">
        <v>22</v>
      </c>
      <c r="E47" s="3" t="s">
        <v>39</v>
      </c>
      <c r="F47" s="3" t="s">
        <v>38</v>
      </c>
      <c r="G47" s="7">
        <f>edits_plate2!E14</f>
        <v>0.18140000000000001</v>
      </c>
    </row>
    <row r="48" spans="1:7" x14ac:dyDescent="0.25">
      <c r="A48" s="3">
        <v>47</v>
      </c>
      <c r="B48" s="4">
        <v>41917.125</v>
      </c>
      <c r="C48" s="5">
        <v>41.333333333255723</v>
      </c>
      <c r="D48" s="3">
        <v>23</v>
      </c>
      <c r="E48" s="3" t="s">
        <v>37</v>
      </c>
      <c r="F48" s="3" t="s">
        <v>40</v>
      </c>
      <c r="G48" s="7" t="str">
        <f>edits_plate2!E15</f>
        <v>NA</v>
      </c>
    </row>
    <row r="49" spans="1:7" x14ac:dyDescent="0.25">
      <c r="A49" s="3">
        <v>48</v>
      </c>
      <c r="B49" s="4">
        <v>41917.125</v>
      </c>
      <c r="C49" s="5">
        <v>41.333333333255723</v>
      </c>
      <c r="D49" s="3">
        <v>23</v>
      </c>
      <c r="E49" s="3" t="s">
        <v>39</v>
      </c>
      <c r="F49" s="3" t="s">
        <v>38</v>
      </c>
      <c r="G49" s="7" t="str">
        <f>edits_plate2!E16</f>
        <v>NA</v>
      </c>
    </row>
    <row r="50" spans="1:7" x14ac:dyDescent="0.25">
      <c r="A50" s="3">
        <v>49</v>
      </c>
      <c r="B50" s="4">
        <v>41917.333333333336</v>
      </c>
      <c r="C50" s="5">
        <v>46.333333333313931</v>
      </c>
      <c r="D50" s="3">
        <v>24</v>
      </c>
      <c r="E50" s="3" t="s">
        <v>37</v>
      </c>
      <c r="F50" s="3" t="s">
        <v>40</v>
      </c>
      <c r="G50" s="7" t="str">
        <f>edits_plate2!E17</f>
        <v>NA</v>
      </c>
    </row>
    <row r="51" spans="1:7" x14ac:dyDescent="0.25">
      <c r="A51" s="3">
        <v>50</v>
      </c>
      <c r="B51" s="4">
        <v>41917.333333333336</v>
      </c>
      <c r="C51" s="5">
        <v>46.333333333313931</v>
      </c>
      <c r="D51" s="3">
        <v>24</v>
      </c>
      <c r="E51" s="3" t="s">
        <v>39</v>
      </c>
      <c r="F51" s="3" t="s">
        <v>38</v>
      </c>
      <c r="G51" s="7" t="str">
        <f>edits_plate2!E18</f>
        <v>NA</v>
      </c>
    </row>
    <row r="52" spans="1:7" x14ac:dyDescent="0.25">
      <c r="A52" s="3">
        <v>51</v>
      </c>
      <c r="B52" s="4">
        <v>41917.375</v>
      </c>
      <c r="C52" s="5">
        <v>47.333333333255723</v>
      </c>
      <c r="D52" s="3">
        <v>25</v>
      </c>
      <c r="E52" s="3" t="s">
        <v>37</v>
      </c>
      <c r="F52" s="3" t="s">
        <v>40</v>
      </c>
      <c r="G52" s="7" t="str">
        <f>edits_plate2!E19</f>
        <v>NA</v>
      </c>
    </row>
    <row r="53" spans="1:7" x14ac:dyDescent="0.25">
      <c r="A53" s="3">
        <v>52</v>
      </c>
      <c r="B53" s="4">
        <v>41917.375</v>
      </c>
      <c r="C53" s="5">
        <v>47.333333333255723</v>
      </c>
      <c r="D53" s="3">
        <v>25</v>
      </c>
      <c r="E53" s="3" t="s">
        <v>39</v>
      </c>
      <c r="F53" s="3" t="s">
        <v>38</v>
      </c>
      <c r="G53" s="7" t="str">
        <f>edits_plate2!E20</f>
        <v>NA</v>
      </c>
    </row>
    <row r="54" spans="1:7" x14ac:dyDescent="0.25">
      <c r="A54" s="3"/>
      <c r="B54" s="4"/>
      <c r="C54" s="5"/>
      <c r="D54" s="3"/>
      <c r="E54" s="3"/>
      <c r="F54" s="3"/>
      <c r="G54" s="7"/>
    </row>
    <row r="55" spans="1:7" x14ac:dyDescent="0.25">
      <c r="A55" s="3"/>
      <c r="B55" s="4"/>
      <c r="C55" s="5"/>
      <c r="D55" s="3"/>
      <c r="E55" s="3"/>
      <c r="F55" s="3"/>
      <c r="G55" s="7"/>
    </row>
    <row r="56" spans="1:7" x14ac:dyDescent="0.25">
      <c r="A56" s="3"/>
      <c r="B56" s="4"/>
      <c r="C56" s="5"/>
      <c r="D56" s="3"/>
      <c r="E56" s="3"/>
      <c r="F56" s="3"/>
      <c r="G56" s="7"/>
    </row>
    <row r="57" spans="1:7" x14ac:dyDescent="0.25">
      <c r="A57" s="3"/>
      <c r="B57" s="4"/>
      <c r="C57" s="5"/>
      <c r="D57" s="3"/>
      <c r="E57" s="3"/>
      <c r="F57" s="3"/>
      <c r="G57" s="7"/>
    </row>
    <row r="58" spans="1:7" x14ac:dyDescent="0.25">
      <c r="A58" s="3"/>
      <c r="B58" s="4"/>
      <c r="C58" s="5"/>
      <c r="D58" s="3"/>
      <c r="E58" s="3"/>
      <c r="F58" s="3"/>
      <c r="G58" s="7"/>
    </row>
    <row r="59" spans="1:7" x14ac:dyDescent="0.25">
      <c r="A59" s="3"/>
      <c r="B59" s="4"/>
      <c r="C59" s="5"/>
      <c r="D59" s="3"/>
      <c r="E59" s="3"/>
      <c r="F59" s="3"/>
      <c r="G59" s="7"/>
    </row>
    <row r="60" spans="1:7" x14ac:dyDescent="0.25">
      <c r="A60" s="3"/>
      <c r="B60" s="4"/>
      <c r="C60" s="5"/>
      <c r="D60" s="3"/>
      <c r="E60" s="3"/>
      <c r="F60" s="3"/>
      <c r="G60" s="7"/>
    </row>
    <row r="61" spans="1:7" x14ac:dyDescent="0.25">
      <c r="A61" s="3"/>
      <c r="B61" s="4"/>
      <c r="C61" s="5"/>
      <c r="D61" s="3"/>
      <c r="E61" s="3"/>
      <c r="F61" s="3"/>
      <c r="G61" s="7"/>
    </row>
    <row r="62" spans="1:7" x14ac:dyDescent="0.25">
      <c r="A62" s="3"/>
      <c r="B62" s="4"/>
      <c r="C62" s="5"/>
      <c r="D62" s="3"/>
      <c r="E62" s="3"/>
      <c r="F62" s="3"/>
      <c r="G62" s="7"/>
    </row>
    <row r="63" spans="1:7" x14ac:dyDescent="0.25">
      <c r="A63" s="3"/>
      <c r="B63" s="4"/>
      <c r="C63" s="5"/>
      <c r="D63" s="3"/>
      <c r="E63" s="3"/>
      <c r="F63" s="3"/>
      <c r="G63" s="7"/>
    </row>
    <row r="64" spans="1:7" x14ac:dyDescent="0.25">
      <c r="A64" s="3"/>
      <c r="B64" s="4"/>
      <c r="C64" s="5"/>
      <c r="D64" s="3"/>
      <c r="E64" s="3"/>
      <c r="F64" s="3"/>
      <c r="G64" s="7"/>
    </row>
    <row r="65" spans="1:7" x14ac:dyDescent="0.25">
      <c r="A65" s="3"/>
      <c r="B65" s="4"/>
      <c r="C65" s="5"/>
      <c r="D65" s="3"/>
      <c r="E65" s="3"/>
      <c r="F65" s="3"/>
      <c r="G65" s="7"/>
    </row>
    <row r="66" spans="1:7" x14ac:dyDescent="0.25">
      <c r="A66" s="3"/>
      <c r="B66" s="4"/>
      <c r="C66" s="5"/>
      <c r="D66" s="3"/>
      <c r="E66" s="3"/>
      <c r="F66" s="3"/>
      <c r="G66" s="7"/>
    </row>
    <row r="67" spans="1:7" x14ac:dyDescent="0.25">
      <c r="A67" s="3"/>
      <c r="B67" s="4"/>
      <c r="C67" s="5"/>
      <c r="D67" s="3"/>
      <c r="E67" s="3"/>
      <c r="F67" s="3"/>
      <c r="G67" s="7"/>
    </row>
    <row r="68" spans="1:7" x14ac:dyDescent="0.25">
      <c r="A68" s="3"/>
      <c r="B68" s="4"/>
      <c r="C68" s="5"/>
      <c r="D68" s="3"/>
      <c r="E68" s="3"/>
      <c r="F68" s="3"/>
      <c r="G68" s="7"/>
    </row>
    <row r="69" spans="1:7" x14ac:dyDescent="0.25">
      <c r="A69" s="3"/>
      <c r="B69" s="4"/>
      <c r="C69" s="5"/>
      <c r="D69" s="3"/>
      <c r="E69" s="3"/>
      <c r="F69" s="3"/>
      <c r="G69" s="7"/>
    </row>
    <row r="70" spans="1:7" x14ac:dyDescent="0.25">
      <c r="A70" s="3"/>
      <c r="B70" s="4"/>
      <c r="C70" s="5"/>
      <c r="D70" s="3"/>
      <c r="E70" s="3"/>
      <c r="F70" s="3"/>
      <c r="G70" s="7"/>
    </row>
    <row r="71" spans="1:7" x14ac:dyDescent="0.25">
      <c r="A71" s="3"/>
      <c r="B71" s="4"/>
      <c r="C71" s="5"/>
      <c r="D71" s="3"/>
      <c r="E71" s="3"/>
      <c r="F71" s="3"/>
      <c r="G71" s="7"/>
    </row>
    <row r="72" spans="1:7" x14ac:dyDescent="0.25">
      <c r="A72" s="3"/>
      <c r="B72" s="4"/>
      <c r="C72" s="5"/>
      <c r="D72" s="3"/>
      <c r="E72" s="3"/>
      <c r="F72" s="3"/>
      <c r="G72" s="7"/>
    </row>
    <row r="73" spans="1:7" x14ac:dyDescent="0.25">
      <c r="A73" s="3"/>
      <c r="B73" s="4"/>
      <c r="C73" s="5"/>
      <c r="D73" s="3"/>
      <c r="E73" s="3"/>
      <c r="F73" s="3"/>
      <c r="G73" s="7"/>
    </row>
    <row r="74" spans="1:7" x14ac:dyDescent="0.25">
      <c r="A74" s="3"/>
      <c r="B74" s="4"/>
      <c r="C74" s="5"/>
      <c r="D74" s="3"/>
      <c r="E74" s="3"/>
      <c r="F74" s="3"/>
      <c r="G74" s="7"/>
    </row>
    <row r="75" spans="1:7" x14ac:dyDescent="0.25">
      <c r="A75" s="3"/>
      <c r="B75" s="4"/>
      <c r="C75" s="5"/>
      <c r="D75" s="3"/>
      <c r="E75" s="3"/>
      <c r="F75" s="3"/>
      <c r="G75" s="7"/>
    </row>
    <row r="76" spans="1:7" x14ac:dyDescent="0.25">
      <c r="A76" s="3"/>
      <c r="B76" s="4"/>
      <c r="C76" s="5"/>
      <c r="D76" s="3"/>
      <c r="E76" s="3"/>
      <c r="F76" s="3"/>
      <c r="G76" s="7"/>
    </row>
    <row r="77" spans="1:7" x14ac:dyDescent="0.25">
      <c r="A77" s="3"/>
      <c r="B77" s="4"/>
      <c r="C77" s="5"/>
      <c r="D77" s="3"/>
      <c r="E77" s="3"/>
      <c r="F77" s="3"/>
      <c r="G77" s="7"/>
    </row>
    <row r="78" spans="1:7" x14ac:dyDescent="0.25">
      <c r="A78" s="3"/>
      <c r="B78" s="4"/>
      <c r="C78" s="5"/>
      <c r="D78" s="3"/>
      <c r="E78" s="3"/>
      <c r="F78" s="3"/>
      <c r="G78" s="7"/>
    </row>
    <row r="79" spans="1:7" x14ac:dyDescent="0.25">
      <c r="A79" s="3"/>
      <c r="B79" s="4"/>
      <c r="C79" s="5"/>
      <c r="D79" s="3"/>
      <c r="E79" s="3"/>
      <c r="F79" s="3"/>
      <c r="G79" s="7"/>
    </row>
    <row r="80" spans="1:7" x14ac:dyDescent="0.25">
      <c r="A80" s="3"/>
      <c r="B80" s="4"/>
      <c r="C80" s="5"/>
      <c r="D80" s="3"/>
      <c r="E80" s="3"/>
      <c r="F80" s="3"/>
      <c r="G80" s="7"/>
    </row>
    <row r="81" spans="1:7" x14ac:dyDescent="0.25">
      <c r="A81" s="3"/>
      <c r="B81" s="4"/>
      <c r="C81" s="5"/>
      <c r="D81" s="3"/>
      <c r="E81" s="3"/>
      <c r="F81" s="3"/>
      <c r="G81" s="7"/>
    </row>
    <row r="82" spans="1:7" x14ac:dyDescent="0.25">
      <c r="A82" s="3"/>
      <c r="B82" s="4"/>
      <c r="C82" s="5"/>
      <c r="D82" s="3"/>
      <c r="E82" s="3"/>
      <c r="F82" s="3"/>
      <c r="G82" s="7"/>
    </row>
    <row r="83" spans="1:7" x14ac:dyDescent="0.25">
      <c r="A83" s="3"/>
      <c r="B83" s="4"/>
      <c r="C83" s="5"/>
      <c r="D83" s="3"/>
      <c r="E83" s="3"/>
      <c r="F83" s="3"/>
      <c r="G83" s="7"/>
    </row>
    <row r="84" spans="1:7" x14ac:dyDescent="0.25">
      <c r="A84" s="3"/>
      <c r="B84" s="4"/>
      <c r="C84" s="5"/>
      <c r="D84" s="3"/>
      <c r="E84" s="3"/>
      <c r="F84" s="3"/>
      <c r="G84" s="7"/>
    </row>
    <row r="85" spans="1:7" x14ac:dyDescent="0.25">
      <c r="A85" s="3"/>
      <c r="B85" s="4"/>
      <c r="C85" s="5"/>
      <c r="D85" s="3"/>
      <c r="E85" s="3"/>
      <c r="F85" s="3"/>
      <c r="G85" s="7"/>
    </row>
    <row r="86" spans="1:7" x14ac:dyDescent="0.25">
      <c r="A86" s="3"/>
      <c r="B86" s="4"/>
      <c r="C86" s="5"/>
      <c r="D86" s="3"/>
      <c r="E86" s="3"/>
      <c r="F86" s="3"/>
      <c r="G86" s="7"/>
    </row>
    <row r="87" spans="1:7" x14ac:dyDescent="0.25">
      <c r="A87" s="3"/>
      <c r="B87" s="4"/>
      <c r="C87" s="5"/>
      <c r="D87" s="3"/>
      <c r="E87" s="3"/>
      <c r="F87" s="3"/>
      <c r="G87" s="7"/>
    </row>
    <row r="88" spans="1:7" x14ac:dyDescent="0.25">
      <c r="A88" s="3"/>
      <c r="B88" s="4"/>
      <c r="C88" s="5"/>
      <c r="D88" s="3"/>
      <c r="E88" s="3"/>
      <c r="F88" s="3"/>
      <c r="G88" s="7"/>
    </row>
    <row r="89" spans="1:7" x14ac:dyDescent="0.25">
      <c r="A89" s="3"/>
      <c r="B89" s="4"/>
      <c r="C89" s="5"/>
      <c r="D89" s="3"/>
      <c r="E89" s="3"/>
      <c r="F89" s="3"/>
      <c r="G89" s="7"/>
    </row>
    <row r="90" spans="1:7" x14ac:dyDescent="0.25">
      <c r="A90" s="3"/>
      <c r="B90" s="4"/>
      <c r="C90" s="5"/>
      <c r="D90" s="3"/>
      <c r="E90" s="3"/>
      <c r="F90" s="3"/>
      <c r="G90" s="7"/>
    </row>
    <row r="91" spans="1:7" x14ac:dyDescent="0.25">
      <c r="A91" s="3"/>
      <c r="B91" s="4"/>
      <c r="C91" s="5"/>
      <c r="D91" s="3"/>
      <c r="E91" s="3"/>
      <c r="F91" s="3"/>
      <c r="G91" s="7"/>
    </row>
    <row r="92" spans="1:7" x14ac:dyDescent="0.25">
      <c r="A92" s="3"/>
      <c r="B92" s="4"/>
      <c r="C92" s="5"/>
      <c r="D92" s="3"/>
      <c r="E92" s="3"/>
      <c r="F92" s="3"/>
      <c r="G92" s="7"/>
    </row>
    <row r="93" spans="1:7" x14ac:dyDescent="0.25">
      <c r="A93" s="3"/>
      <c r="B93" s="4"/>
      <c r="C93" s="5"/>
      <c r="D93" s="3"/>
      <c r="E93" s="3"/>
      <c r="F93" s="3"/>
      <c r="G93" s="7"/>
    </row>
    <row r="94" spans="1:7" x14ac:dyDescent="0.25">
      <c r="A94" s="3"/>
      <c r="B94" s="4"/>
      <c r="C94" s="5"/>
      <c r="D94" s="3"/>
      <c r="E94" s="3"/>
      <c r="F94" s="3"/>
      <c r="G94" s="7"/>
    </row>
    <row r="95" spans="1:7" x14ac:dyDescent="0.25">
      <c r="A95" s="3"/>
      <c r="B95" s="4"/>
      <c r="C95" s="5"/>
      <c r="D95" s="3"/>
      <c r="E95" s="3"/>
      <c r="F95" s="3"/>
      <c r="G95" s="7"/>
    </row>
    <row r="96" spans="1:7" x14ac:dyDescent="0.25">
      <c r="A96" s="3"/>
      <c r="B96" s="4"/>
      <c r="C96" s="5"/>
      <c r="D96" s="3"/>
      <c r="E96" s="3"/>
      <c r="F96" s="3"/>
      <c r="G96" s="7"/>
    </row>
    <row r="97" spans="1:7" x14ac:dyDescent="0.25">
      <c r="A97" s="3"/>
      <c r="B97" s="4"/>
      <c r="C97" s="5"/>
      <c r="D97" s="3"/>
      <c r="E97" s="3"/>
      <c r="F97" s="3"/>
      <c r="G97" s="7"/>
    </row>
    <row r="98" spans="1:7" x14ac:dyDescent="0.25">
      <c r="A98" s="3"/>
      <c r="B98" s="4"/>
      <c r="C98" s="5"/>
      <c r="D98" s="3"/>
      <c r="E98" s="3"/>
      <c r="F98" s="3"/>
      <c r="G98" s="7"/>
    </row>
    <row r="99" spans="1:7" x14ac:dyDescent="0.25">
      <c r="A99" s="3"/>
      <c r="B99" s="4"/>
      <c r="C99" s="5"/>
      <c r="D99" s="3"/>
      <c r="E99" s="3"/>
      <c r="F99" s="3"/>
      <c r="G99" s="7"/>
    </row>
    <row r="100" spans="1:7" x14ac:dyDescent="0.25">
      <c r="A100" s="3"/>
      <c r="B100" s="4"/>
      <c r="C100" s="5"/>
      <c r="D100" s="3"/>
      <c r="E100" s="3"/>
      <c r="F100" s="3"/>
      <c r="G100" s="7"/>
    </row>
    <row r="101" spans="1:7" x14ac:dyDescent="0.25">
      <c r="A101" s="3"/>
      <c r="B101" s="4"/>
      <c r="C101" s="5"/>
      <c r="D101" s="3"/>
      <c r="E101" s="3"/>
      <c r="F101" s="3"/>
      <c r="G101" s="7"/>
    </row>
    <row r="102" spans="1:7" x14ac:dyDescent="0.25">
      <c r="A102" s="3"/>
      <c r="B102" s="4"/>
      <c r="C102" s="5"/>
      <c r="D102" s="3"/>
      <c r="E102" s="3"/>
      <c r="F102" s="3"/>
      <c r="G102" s="7"/>
    </row>
    <row r="103" spans="1:7" x14ac:dyDescent="0.25">
      <c r="A103" s="3"/>
      <c r="B103" s="4"/>
      <c r="C103" s="5"/>
      <c r="D103" s="3"/>
      <c r="E103" s="3"/>
      <c r="F103" s="3"/>
      <c r="G103" s="7"/>
    </row>
    <row r="104" spans="1:7" x14ac:dyDescent="0.25">
      <c r="A104" s="3"/>
      <c r="B104" s="4"/>
      <c r="C104" s="5"/>
      <c r="D104" s="3"/>
      <c r="E104" s="3"/>
      <c r="F104" s="3"/>
      <c r="G104" s="7"/>
    </row>
    <row r="105" spans="1:7" x14ac:dyDescent="0.25">
      <c r="A105" s="3"/>
      <c r="B105" s="4"/>
      <c r="C105" s="5"/>
      <c r="D105" s="3"/>
      <c r="E105" s="3"/>
      <c r="F105" s="3"/>
      <c r="G105" s="7"/>
    </row>
    <row r="106" spans="1:7" x14ac:dyDescent="0.25">
      <c r="G106" s="7"/>
    </row>
    <row r="107" spans="1:7" x14ac:dyDescent="0.25">
      <c r="G107" s="7"/>
    </row>
  </sheetData>
  <sortState ref="A2:G53">
    <sortCondition ref="D2:D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Magellan Sheet 1_rawData_plate1</vt:lpstr>
      <vt:lpstr>Magellan Sheet 1_rawData_plate2</vt:lpstr>
      <vt:lpstr>edits_plate1</vt:lpstr>
      <vt:lpstr>edits_plate2</vt:lpstr>
      <vt:lpstr>allFe2data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</dc:creator>
  <cp:lastModifiedBy>Sheila</cp:lastModifiedBy>
  <dcterms:created xsi:type="dcterms:W3CDTF">2014-10-09T17:09:10Z</dcterms:created>
  <dcterms:modified xsi:type="dcterms:W3CDTF">2017-01-12T17:05:12Z</dcterms:modified>
</cp:coreProperties>
</file>