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4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数値入力＆結果" sheetId="1" state="visible" r:id="rId2"/>
    <sheet name="0.01分1℃冷却" sheetId="2" state="visible" r:id="rId3"/>
    <sheet name="0.1分1℃冷却" sheetId="3" state="visible" r:id="rId4"/>
    <sheet name="1分1℃冷却" sheetId="4" state="visible" r:id="rId5"/>
    <sheet name="10分1℃冷却" sheetId="5" state="visible" r:id="rId6"/>
    <sheet name="100分1℃冷却" sheetId="6" state="visible" r:id="rId7"/>
    <sheet name="1000分1℃冷却" sheetId="7" state="visible" r:id="rId8"/>
    <sheet name="10000分1℃冷却" sheetId="8" state="visible" r:id="rId9"/>
    <sheet name="ヤング率一定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<sst xmlns="http://schemas.openxmlformats.org/spreadsheetml/2006/main" count="1035" uniqueCount="71">
  <si>
    <t xml:space="preserve">数値入力</t>
  </si>
  <si>
    <t xml:space="preserve">項目</t>
  </si>
  <si>
    <r>
      <rPr>
        <sz val="10"/>
        <rFont val="TakaoPGothic"/>
        <family val="2"/>
        <charset val="1"/>
      </rPr>
      <t xml:space="preserve">記号</t>
    </r>
    <r>
      <rPr>
        <sz val="10"/>
        <rFont val="Arial"/>
        <family val="2"/>
        <charset val="1"/>
      </rPr>
      <t xml:space="preserve">[</t>
    </r>
    <r>
      <rPr>
        <sz val="10"/>
        <rFont val="TakaoPGothic"/>
        <family val="2"/>
        <charset val="1"/>
      </rPr>
      <t xml:space="preserve">単位</t>
    </r>
    <r>
      <rPr>
        <sz val="10"/>
        <rFont val="Arial"/>
        <family val="2"/>
        <charset val="1"/>
      </rPr>
      <t xml:space="preserve">]</t>
    </r>
  </si>
  <si>
    <t xml:space="preserve">炭素繊維ヤング率</t>
  </si>
  <si>
    <t xml:space="preserve">Ef [Pa]</t>
  </si>
  <si>
    <t xml:space="preserve">マトリックスヤング率</t>
  </si>
  <si>
    <t xml:space="preserve">Em [Pa]</t>
  </si>
  <si>
    <t xml:space="preserve">炭素繊維体積含有率</t>
  </si>
  <si>
    <t xml:space="preserve">Vf [%]</t>
  </si>
  <si>
    <r>
      <rPr>
        <sz val="10"/>
        <rFont val="Arial"/>
        <family val="2"/>
        <charset val="1"/>
      </rPr>
      <t xml:space="preserve">L</t>
    </r>
    <r>
      <rPr>
        <sz val="10"/>
        <rFont val="TakaoPGothic"/>
        <family val="2"/>
        <charset val="1"/>
      </rPr>
      <t xml:space="preserve">方向弾性係数</t>
    </r>
  </si>
  <si>
    <t xml:space="preserve">E1 [Pa]</t>
  </si>
  <si>
    <t xml:space="preserve">はり長さ</t>
  </si>
  <si>
    <t xml:space="preserve">L [mm]</t>
  </si>
  <si>
    <r>
      <rPr>
        <sz val="10"/>
        <rFont val="TakaoPGothic"/>
        <family val="2"/>
        <charset val="1"/>
      </rPr>
      <t xml:space="preserve">第</t>
    </r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層厚み</t>
    </r>
  </si>
  <si>
    <t xml:space="preserve">H1 [mm]</t>
  </si>
  <si>
    <r>
      <rPr>
        <sz val="10"/>
        <rFont val="TakaoPGothic"/>
        <family val="2"/>
        <charset val="1"/>
      </rPr>
      <t xml:space="preserve">第</t>
    </r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層厚み</t>
    </r>
  </si>
  <si>
    <t xml:space="preserve">H2 [mm]</t>
  </si>
  <si>
    <r>
      <rPr>
        <sz val="10"/>
        <rFont val="Arial"/>
        <family val="2"/>
        <charset val="1"/>
      </rPr>
      <t xml:space="preserve">L</t>
    </r>
    <r>
      <rPr>
        <sz val="10"/>
        <rFont val="TakaoPGothic"/>
        <family val="2"/>
        <charset val="1"/>
      </rPr>
      <t xml:space="preserve">方向線膨張係数</t>
    </r>
  </si>
  <si>
    <t xml:space="preserve">α1 [1/K]</t>
  </si>
  <si>
    <r>
      <rPr>
        <sz val="10"/>
        <rFont val="Arial"/>
        <family val="2"/>
        <charset val="1"/>
      </rPr>
      <t xml:space="preserve">T</t>
    </r>
    <r>
      <rPr>
        <sz val="10"/>
        <rFont val="TakaoPGothic"/>
        <family val="2"/>
        <charset val="1"/>
      </rPr>
      <t xml:space="preserve">方向線膨張係数</t>
    </r>
  </si>
  <si>
    <t xml:space="preserve">α2 [1/K]</t>
  </si>
  <si>
    <r>
      <rPr>
        <sz val="10"/>
        <rFont val="Arial"/>
        <family val="2"/>
        <charset val="1"/>
      </rPr>
      <t xml:space="preserve">CURE</t>
    </r>
    <r>
      <rPr>
        <sz val="10"/>
        <rFont val="TakaoPGothic"/>
        <family val="2"/>
        <charset val="1"/>
      </rPr>
      <t xml:space="preserve">温度</t>
    </r>
  </si>
  <si>
    <t xml:space="preserve">[℃]</t>
  </si>
  <si>
    <t xml:space="preserve">常温</t>
  </si>
  <si>
    <r>
      <rPr>
        <sz val="10"/>
        <rFont val="Arial"/>
        <family val="2"/>
        <charset val="1"/>
      </rPr>
      <t xml:space="preserve">1</t>
    </r>
    <r>
      <rPr>
        <sz val="10"/>
        <rFont val="TakaoPGothic"/>
        <family val="2"/>
        <charset val="1"/>
      </rPr>
      <t xml:space="preserve">項</t>
    </r>
  </si>
  <si>
    <r>
      <rPr>
        <sz val="10"/>
        <rFont val="Arial"/>
        <family val="2"/>
        <charset val="1"/>
      </rPr>
      <t xml:space="preserve">2</t>
    </r>
    <r>
      <rPr>
        <sz val="10"/>
        <rFont val="TakaoPGothic"/>
        <family val="2"/>
        <charset val="1"/>
      </rPr>
      <t xml:space="preserve">項</t>
    </r>
  </si>
  <si>
    <r>
      <rPr>
        <sz val="10"/>
        <rFont val="Arial"/>
        <family val="2"/>
        <charset val="1"/>
      </rPr>
      <t xml:space="preserve">3</t>
    </r>
    <r>
      <rPr>
        <sz val="10"/>
        <rFont val="TakaoPGothic"/>
        <family val="2"/>
        <charset val="1"/>
      </rPr>
      <t xml:space="preserve">項</t>
    </r>
  </si>
  <si>
    <r>
      <rPr>
        <sz val="10"/>
        <rFont val="Arial"/>
        <family val="2"/>
        <charset val="1"/>
      </rPr>
      <t xml:space="preserve">4</t>
    </r>
    <r>
      <rPr>
        <sz val="10"/>
        <rFont val="TakaoPGothic"/>
        <family val="2"/>
        <charset val="1"/>
      </rPr>
      <t xml:space="preserve">項</t>
    </r>
  </si>
  <si>
    <r>
      <rPr>
        <sz val="10"/>
        <rFont val="Arial"/>
        <family val="2"/>
        <charset val="1"/>
      </rPr>
      <t xml:space="preserve">5</t>
    </r>
    <r>
      <rPr>
        <sz val="10"/>
        <rFont val="TakaoPGothic"/>
        <family val="2"/>
        <charset val="1"/>
      </rPr>
      <t xml:space="preserve">項</t>
    </r>
  </si>
  <si>
    <r>
      <rPr>
        <sz val="10"/>
        <rFont val="Arial"/>
        <family val="2"/>
        <charset val="1"/>
      </rPr>
      <t xml:space="preserve">6</t>
    </r>
    <r>
      <rPr>
        <sz val="10"/>
        <rFont val="TakaoPGothic"/>
        <family val="2"/>
        <charset val="1"/>
      </rPr>
      <t xml:space="preserve">項</t>
    </r>
  </si>
  <si>
    <t xml:space="preserve">時間換算式</t>
  </si>
  <si>
    <t xml:space="preserve">aT0(T&lt;Tg)</t>
  </si>
  <si>
    <t xml:space="preserve">X+</t>
  </si>
  <si>
    <t xml:space="preserve">aT0(T&gt;Tg)</t>
  </si>
  <si>
    <t xml:space="preserve">弾性率算出式</t>
  </si>
  <si>
    <t xml:space="preserve">logEr</t>
  </si>
  <si>
    <t xml:space="preserve">X^5+</t>
  </si>
  <si>
    <t xml:space="preserve">X^4+</t>
  </si>
  <si>
    <t xml:space="preserve">X^3+</t>
  </si>
  <si>
    <t xml:space="preserve">X^2+</t>
  </si>
  <si>
    <t xml:space="preserve">ヤング率一定計算用</t>
  </si>
  <si>
    <t xml:space="preserve">E2 [Pa]</t>
  </si>
  <si>
    <t xml:space="preserve">結果</t>
  </si>
  <si>
    <r>
      <rPr>
        <sz val="10"/>
        <rFont val="Arial"/>
        <family val="2"/>
        <charset val="1"/>
      </rPr>
      <t xml:space="preserve">1℃</t>
    </r>
    <r>
      <rPr>
        <sz val="10"/>
        <rFont val="TakaoPGothic"/>
        <family val="2"/>
        <charset val="1"/>
      </rPr>
      <t xml:space="preserve">あたりの冷却時間 </t>
    </r>
    <r>
      <rPr>
        <sz val="10"/>
        <rFont val="Arial"/>
        <family val="2"/>
        <charset val="1"/>
      </rPr>
      <t xml:space="preserve">[min]</t>
    </r>
  </si>
  <si>
    <t xml:space="preserve">曲率</t>
  </si>
  <si>
    <r>
      <rPr>
        <sz val="10"/>
        <rFont val="TakaoPGothic"/>
        <family val="2"/>
        <charset val="1"/>
      </rPr>
      <t xml:space="preserve">そり半径</t>
    </r>
    <r>
      <rPr>
        <sz val="10"/>
        <rFont val="Arial"/>
        <family val="2"/>
        <charset val="1"/>
      </rPr>
      <t xml:space="preserve">r [mm]</t>
    </r>
  </si>
  <si>
    <r>
      <rPr>
        <sz val="10"/>
        <rFont val="TakaoPGothic"/>
        <family val="2"/>
        <charset val="1"/>
      </rPr>
      <t xml:space="preserve">そり量</t>
    </r>
    <r>
      <rPr>
        <sz val="10"/>
        <rFont val="Arial"/>
        <family val="2"/>
        <charset val="1"/>
      </rPr>
      <t xml:space="preserve">W [mm]</t>
    </r>
  </si>
  <si>
    <r>
      <rPr>
        <sz val="10"/>
        <rFont val="TakaoPGothic"/>
        <family val="2"/>
        <charset val="1"/>
      </rPr>
      <t xml:space="preserve">冷却時間 </t>
    </r>
    <r>
      <rPr>
        <sz val="10"/>
        <rFont val="Arial"/>
        <family val="2"/>
        <charset val="1"/>
      </rPr>
      <t xml:space="preserve">[h]</t>
    </r>
  </si>
  <si>
    <r>
      <rPr>
        <sz val="10"/>
        <rFont val="TakaoPGothic"/>
        <family val="2"/>
        <charset val="1"/>
      </rPr>
      <t xml:space="preserve">冷却日数 </t>
    </r>
    <r>
      <rPr>
        <sz val="10"/>
        <rFont val="Arial"/>
        <family val="2"/>
        <charset val="1"/>
      </rPr>
      <t xml:space="preserve">[d]</t>
    </r>
  </si>
  <si>
    <t xml:space="preserve">ヤング率一定</t>
  </si>
  <si>
    <t xml:space="preserve">i</t>
  </si>
  <si>
    <t xml:space="preserve">t(i) [min]</t>
  </si>
  <si>
    <t xml:space="preserve">Ti [℃]</t>
  </si>
  <si>
    <t xml:space="preserve">ti-ti-1[min]</t>
  </si>
  <si>
    <t xml:space="preserve">logaT0(ti)</t>
  </si>
  <si>
    <t xml:space="preserve">aT0(ti)</t>
  </si>
  <si>
    <r>
      <rPr>
        <sz val="10"/>
        <rFont val="Arial"/>
        <family val="2"/>
        <charset val="1"/>
      </rPr>
      <t xml:space="preserve">ti-ti-1/aT0(T(ti)</t>
    </r>
    <r>
      <rPr>
        <sz val="10"/>
        <rFont val="TakaoPGothic"/>
        <family val="2"/>
        <charset val="1"/>
      </rPr>
      <t xml:space="preserve">）</t>
    </r>
    <r>
      <rPr>
        <sz val="10"/>
        <rFont val="Arial"/>
        <family val="2"/>
        <charset val="1"/>
      </rPr>
      <t xml:space="preserve">[min]</t>
    </r>
  </si>
  <si>
    <t xml:space="preserve">t'i</t>
  </si>
  <si>
    <t xml:space="preserve">logt'i</t>
  </si>
  <si>
    <t xml:space="preserve">logEr(t',T)</t>
  </si>
  <si>
    <r>
      <rPr>
        <sz val="10"/>
        <rFont val="Arial"/>
        <family val="2"/>
        <charset val="1"/>
      </rPr>
      <t xml:space="preserve">E2</t>
    </r>
    <r>
      <rPr>
        <sz val="10"/>
        <rFont val="TakaoPGothic"/>
        <family val="2"/>
        <charset val="1"/>
      </rPr>
      <t xml:space="preserve">＝</t>
    </r>
    <r>
      <rPr>
        <sz val="10"/>
        <rFont val="Arial"/>
        <family val="2"/>
        <charset val="1"/>
      </rPr>
      <t xml:space="preserve">Er(t',T)</t>
    </r>
  </si>
  <si>
    <t xml:space="preserve">Δε(ti)</t>
  </si>
  <si>
    <t xml:space="preserve">Δ1/ri</t>
  </si>
  <si>
    <t xml:space="preserve">1/r</t>
  </si>
  <si>
    <t xml:space="preserve">r</t>
  </si>
  <si>
    <t xml:space="preserve">W[mm]</t>
  </si>
  <si>
    <t xml:space="preserve">-</t>
  </si>
  <si>
    <t xml:space="preserve">Δε2(ti)</t>
  </si>
  <si>
    <t xml:space="preserve">Δε1(ti)</t>
  </si>
  <si>
    <t xml:space="preserve">Δr</t>
  </si>
  <si>
    <t xml:space="preserve">ｒ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</si>
</sst>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"/>
    <numFmt numFmtId="167" formatCode="0"/>
    <numFmt numFmtId="168" formatCode="0.00"/>
  </numFmts>
  <fonts count="10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ＭＳ Ｐゴシック"/>
      <family val="3"/>
      <charset val="1"/>
    </font>
    <font>
      <sz val="10"/>
      <color rgb="FF000000"/>
      <name val="Arial"/>
      <family val="2"/>
      <charset val="1"/>
    </font>
    <font>
      <sz val="11"/>
      <color rgb="FF000000"/>
      <name val="ＭＳ Ｐゴシック"/>
      <family val="2"/>
      <charset val="1"/>
    </font>
    <font>
      <sz val="14"/>
      <color rgb="FF595959"/>
      <name val="TakaoPGothic"/>
      <family val="2"/>
    </font>
    <font>
      <sz val="9"/>
      <color rgb="FF595959"/>
      <name val="TakaoP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CD4D1"/>
        <bgColor rgb="FFD9D9D9"/>
      </patternFill>
    </fill>
    <fill>
      <patternFill patternType="solid">
        <fgColor rgb="FFBEE3D3"/>
        <bgColor rgb="FFD9D9D9"/>
      </patternFill>
    </fill>
    <fill>
      <patternFill patternType="solid">
        <fgColor rgb="FFB2B2B2"/>
        <bgColor rgb="FFBFBFBF"/>
      </patternFill>
    </fill>
    <fill>
      <patternFill patternType="solid">
        <fgColor rgb="FFADC5E7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59595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そり量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"そり量"</c:f>
              <c:strCache>
                <c:ptCount val="1"/>
                <c:pt idx="0">
                  <c:v>そり量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'数値入力＆結果'!$B$26:$B$32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'数値入力＆結果'!$E$26:$E$32</c:f>
              <c:numCache>
                <c:formatCode>General</c:formatCode>
                <c:ptCount val="7"/>
                <c:pt idx="0">
                  <c:v>17.2585755954355</c:v>
                </c:pt>
                <c:pt idx="1">
                  <c:v>15.2518111225786</c:v>
                </c:pt>
                <c:pt idx="2">
                  <c:v>12.6317638189319</c:v>
                </c:pt>
                <c:pt idx="3">
                  <c:v>9.65302950700824</c:v>
                </c:pt>
                <c:pt idx="4">
                  <c:v>6.65398049761874</c:v>
                </c:pt>
                <c:pt idx="5">
                  <c:v>3.87956226510344</c:v>
                </c:pt>
                <c:pt idx="6">
                  <c:v>1.66451998689804</c:v>
                </c:pt>
              </c:numCache>
            </c:numRef>
          </c:yVal>
          <c:smooth val="1"/>
        </c:ser>
        <c:axId val="7360672"/>
        <c:axId val="11280293"/>
      </c:scatterChart>
      <c:valAx>
        <c:axId val="7360672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80293"/>
        <c:crosses val="autoZero"/>
        <c:crossBetween val="midCat"/>
      </c:valAx>
      <c:valAx>
        <c:axId val="112802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60672"/>
        <c:crossesAt val="0.0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340200</xdr:colOff>
      <xdr:row>25</xdr:row>
      <xdr:rowOff>92160</xdr:rowOff>
    </xdr:from>
    <xdr:to>
      <xdr:col>17</xdr:col>
      <xdr:colOff>579960</xdr:colOff>
      <xdr:row>43</xdr:row>
      <xdr:rowOff>91800</xdr:rowOff>
    </xdr:to>
    <xdr:graphicFrame>
      <xdr:nvGraphicFramePr>
        <xdr:cNvPr id="0" name="グラフ 1"/>
        <xdr:cNvGraphicFramePr/>
      </xdr:nvGraphicFramePr>
      <xdr:xfrm>
        <a:off x="7794360" y="4156560"/>
        <a:ext cx="5729760" cy="295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RowHeight="12.7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24"/>
    <col collapsed="false" customWidth="true" hidden="false" outlineLevel="0" max="3" min="3" style="0" width="10.14"/>
    <col collapsed="false" customWidth="true" hidden="false" outlineLevel="0" max="4" min="4" style="0" width="13.86"/>
    <col collapsed="false" customWidth="true" hidden="false" outlineLevel="0" max="5" min="5" style="0" width="12.71"/>
    <col collapsed="false" customWidth="true" hidden="false" outlineLevel="0" max="6" min="6" style="0" width="11.28"/>
    <col collapsed="false" customWidth="true" hidden="false" outlineLevel="0" max="7" min="7" style="0" width="11.14"/>
    <col collapsed="false" customWidth="true" hidden="false" outlineLevel="0" max="8" min="8" style="0" width="7.57"/>
    <col collapsed="false" customWidth="true" hidden="false" outlineLevel="0" max="9" min="9" style="0" width="4.28"/>
    <col collapsed="false" customWidth="true" hidden="false" outlineLevel="0" max="10" min="10" style="0" width="6.43"/>
    <col collapsed="false" customWidth="true" hidden="false" outlineLevel="0" max="11" min="11" style="0" width="4.14"/>
    <col collapsed="false" customWidth="true" hidden="false" outlineLevel="0" max="12" min="12" style="0" width="8.86"/>
    <col collapsed="false" customWidth="true" hidden="false" outlineLevel="0" max="13" min="13" style="0" width="3.59"/>
    <col collapsed="false" customWidth="true" hidden="false" outlineLevel="0" max="14" min="14" style="1" width="5.27"/>
    <col collapsed="false" customWidth="true" hidden="false" outlineLevel="0" max="15" min="15" style="0" width="8.14"/>
    <col collapsed="false" customWidth="true" hidden="false" outlineLevel="0" max="16" min="16" style="0" width="10.28"/>
    <col collapsed="false" customWidth="true" hidden="false" outlineLevel="0" max="1025" min="17" style="0" width="10.14"/>
  </cols>
  <sheetData>
    <row r="1" customFormat="false" ht="12.75" hidden="false" customHeight="false" outlineLevel="0" collapsed="false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2.7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customFormat="false" ht="12.75" hidden="false" customHeight="false" outlineLevel="0" collapsed="false">
      <c r="B3" s="5" t="s">
        <v>1</v>
      </c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5"/>
    </row>
    <row r="4" customFormat="false" ht="12.75" hidden="false" customHeight="false" outlineLevel="0" collapsed="false">
      <c r="B4" s="6" t="s">
        <v>3</v>
      </c>
      <c r="C4" s="7" t="s">
        <v>4</v>
      </c>
      <c r="D4" s="8" t="n">
        <v>294000000000</v>
      </c>
      <c r="E4" s="6"/>
      <c r="F4" s="6"/>
      <c r="G4" s="6"/>
      <c r="H4" s="6"/>
      <c r="I4" s="6"/>
      <c r="J4" s="6"/>
      <c r="K4" s="6"/>
      <c r="L4" s="6"/>
      <c r="M4" s="6"/>
      <c r="N4" s="5"/>
    </row>
    <row r="5" customFormat="false" ht="12.75" hidden="false" customHeight="false" outlineLevel="0" collapsed="false">
      <c r="B5" s="6" t="s">
        <v>5</v>
      </c>
      <c r="C5" s="7" t="s">
        <v>6</v>
      </c>
      <c r="D5" s="9" t="n">
        <v>4395800000</v>
      </c>
      <c r="E5" s="6"/>
      <c r="F5" s="6"/>
      <c r="G5" s="6"/>
      <c r="H5" s="6"/>
      <c r="I5" s="6"/>
      <c r="J5" s="6"/>
      <c r="K5" s="6"/>
      <c r="L5" s="6"/>
      <c r="M5" s="6"/>
      <c r="N5" s="5"/>
    </row>
    <row r="6" customFormat="false" ht="12.75" hidden="false" customHeight="false" outlineLevel="0" collapsed="false">
      <c r="B6" s="6" t="s">
        <v>7</v>
      </c>
      <c r="C6" s="7" t="s">
        <v>8</v>
      </c>
      <c r="D6" s="10" t="n">
        <v>55</v>
      </c>
      <c r="E6" s="6"/>
      <c r="F6" s="6"/>
      <c r="G6" s="6"/>
      <c r="H6" s="6"/>
      <c r="I6" s="6"/>
      <c r="J6" s="6"/>
      <c r="K6" s="6"/>
      <c r="L6" s="6"/>
      <c r="M6" s="6"/>
      <c r="N6" s="5"/>
      <c r="O6" s="11"/>
    </row>
    <row r="7" customFormat="false" ht="12.75" hidden="false" customHeight="false" outlineLevel="0" collapsed="false">
      <c r="B7" s="12" t="s">
        <v>9</v>
      </c>
      <c r="C7" s="7" t="s">
        <v>10</v>
      </c>
      <c r="D7" s="8" t="n">
        <f aca="false">(D4*D6/100)+(D5*(100-D6)/100)</f>
        <v>163678110000</v>
      </c>
      <c r="E7" s="6"/>
      <c r="F7" s="6"/>
      <c r="G7" s="6"/>
      <c r="H7" s="6"/>
      <c r="I7" s="6"/>
      <c r="J7" s="6"/>
      <c r="K7" s="6"/>
      <c r="L7" s="6"/>
      <c r="M7" s="6"/>
      <c r="N7" s="5"/>
    </row>
    <row r="8" customFormat="false" ht="12.75" hidden="false" customHeight="false" outlineLevel="0" collapsed="false">
      <c r="B8" s="6" t="s">
        <v>11</v>
      </c>
      <c r="C8" s="7" t="s">
        <v>12</v>
      </c>
      <c r="D8" s="10" t="n">
        <v>200</v>
      </c>
      <c r="E8" s="6"/>
      <c r="F8" s="6"/>
      <c r="G8" s="6"/>
      <c r="H8" s="6"/>
      <c r="I8" s="6"/>
      <c r="J8" s="6"/>
      <c r="K8" s="6"/>
      <c r="L8" s="6"/>
      <c r="M8" s="6"/>
      <c r="N8" s="5"/>
    </row>
    <row r="9" customFormat="false" ht="12.75" hidden="false" customHeight="false" outlineLevel="0" collapsed="false">
      <c r="B9" s="6" t="s">
        <v>13</v>
      </c>
      <c r="C9" s="7" t="s">
        <v>14</v>
      </c>
      <c r="D9" s="10" t="n">
        <v>0.25</v>
      </c>
      <c r="E9" s="6"/>
      <c r="F9" s="6"/>
      <c r="G9" s="6"/>
      <c r="H9" s="6"/>
      <c r="I9" s="6"/>
      <c r="J9" s="6"/>
      <c r="K9" s="6"/>
      <c r="L9" s="6"/>
      <c r="M9" s="6"/>
      <c r="N9" s="5"/>
    </row>
    <row r="10" customFormat="false" ht="12.75" hidden="false" customHeight="false" outlineLevel="0" collapsed="false">
      <c r="B10" s="6" t="s">
        <v>15</v>
      </c>
      <c r="C10" s="7" t="s">
        <v>16</v>
      </c>
      <c r="D10" s="10" t="n">
        <v>0.75</v>
      </c>
      <c r="E10" s="6"/>
      <c r="F10" s="6"/>
      <c r="G10" s="6"/>
      <c r="H10" s="6"/>
      <c r="I10" s="6"/>
      <c r="J10" s="6"/>
      <c r="K10" s="6"/>
      <c r="L10" s="6"/>
      <c r="M10" s="6"/>
      <c r="N10" s="5"/>
    </row>
    <row r="11" customFormat="false" ht="12.75" hidden="false" customHeight="false" outlineLevel="0" collapsed="false">
      <c r="B11" s="12" t="s">
        <v>17</v>
      </c>
      <c r="C11" s="13" t="s">
        <v>18</v>
      </c>
      <c r="D11" s="14" t="n">
        <v>-2.896E-007</v>
      </c>
      <c r="E11" s="6"/>
      <c r="F11" s="6"/>
      <c r="G11" s="6"/>
      <c r="H11" s="6"/>
      <c r="I11" s="6"/>
      <c r="J11" s="6"/>
      <c r="K11" s="6"/>
      <c r="L11" s="6"/>
      <c r="M11" s="6"/>
      <c r="N11" s="5"/>
    </row>
    <row r="12" customFormat="false" ht="12.75" hidden="false" customHeight="false" outlineLevel="0" collapsed="false">
      <c r="B12" s="12" t="s">
        <v>19</v>
      </c>
      <c r="C12" s="15" t="s">
        <v>20</v>
      </c>
      <c r="D12" s="8" t="n">
        <v>2.63E-005</v>
      </c>
      <c r="E12" s="6"/>
      <c r="F12" s="6"/>
      <c r="G12" s="6"/>
      <c r="H12" s="6"/>
      <c r="I12" s="6"/>
      <c r="J12" s="6"/>
      <c r="K12" s="6"/>
      <c r="L12" s="6"/>
      <c r="M12" s="6"/>
      <c r="N12" s="5"/>
    </row>
    <row r="13" customFormat="false" ht="12.75" hidden="false" customHeight="false" outlineLevel="0" collapsed="false">
      <c r="B13" s="12" t="s">
        <v>21</v>
      </c>
      <c r="C13" s="15" t="s">
        <v>22</v>
      </c>
      <c r="D13" s="10" t="n">
        <v>130</v>
      </c>
      <c r="E13" s="6"/>
      <c r="F13" s="6"/>
      <c r="G13" s="6"/>
      <c r="H13" s="6"/>
      <c r="I13" s="6"/>
      <c r="J13" s="6"/>
      <c r="K13" s="6"/>
      <c r="L13" s="6"/>
      <c r="M13" s="6"/>
      <c r="N13" s="5"/>
    </row>
    <row r="14" customFormat="false" ht="12.75" hidden="false" customHeight="false" outlineLevel="0" collapsed="false">
      <c r="B14" s="6" t="s">
        <v>23</v>
      </c>
      <c r="C14" s="15" t="s">
        <v>22</v>
      </c>
      <c r="D14" s="10" t="n">
        <v>25</v>
      </c>
      <c r="E14" s="6"/>
      <c r="F14" s="6"/>
      <c r="G14" s="6"/>
      <c r="H14" s="6"/>
      <c r="I14" s="6"/>
      <c r="J14" s="6"/>
      <c r="K14" s="6"/>
      <c r="L14" s="6"/>
      <c r="M14" s="6"/>
      <c r="N14" s="5"/>
    </row>
    <row r="15" customFormat="false" ht="12.75" hidden="false" customHeight="false" outlineLevel="0" collapsed="false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5"/>
    </row>
    <row r="16" customFormat="false" ht="12.75" hidden="false" customHeight="false" outlineLevel="0" collapsed="false">
      <c r="B16" s="6"/>
      <c r="C16" s="6"/>
      <c r="D16" s="7" t="s">
        <v>24</v>
      </c>
      <c r="E16" s="5"/>
      <c r="F16" s="7" t="s">
        <v>25</v>
      </c>
      <c r="G16" s="5"/>
      <c r="H16" s="7" t="s">
        <v>26</v>
      </c>
      <c r="I16" s="5"/>
      <c r="J16" s="7" t="s">
        <v>27</v>
      </c>
      <c r="K16" s="5"/>
      <c r="L16" s="7" t="s">
        <v>28</v>
      </c>
      <c r="M16" s="5"/>
      <c r="N16" s="7" t="s">
        <v>29</v>
      </c>
    </row>
    <row r="17" customFormat="false" ht="12.8" hidden="false" customHeight="false" outlineLevel="0" collapsed="false">
      <c r="B17" s="16" t="s">
        <v>30</v>
      </c>
      <c r="C17" s="7" t="s">
        <v>31</v>
      </c>
      <c r="D17" s="10" t="n">
        <v>-0.0602</v>
      </c>
      <c r="E17" s="12" t="s">
        <v>32</v>
      </c>
      <c r="F17" s="10" t="n">
        <v>1.3646</v>
      </c>
      <c r="G17" s="6"/>
      <c r="H17" s="6"/>
      <c r="I17" s="6"/>
      <c r="J17" s="6"/>
      <c r="K17" s="6"/>
      <c r="L17" s="6"/>
      <c r="M17" s="6"/>
      <c r="N17" s="5"/>
    </row>
    <row r="18" customFormat="false" ht="12.8" hidden="false" customHeight="false" outlineLevel="0" collapsed="false">
      <c r="B18" s="16"/>
      <c r="C18" s="17" t="s">
        <v>33</v>
      </c>
      <c r="D18" s="10" t="n">
        <v>-0.1384</v>
      </c>
      <c r="E18" s="12" t="s">
        <v>32</v>
      </c>
      <c r="F18" s="18" t="n">
        <v>10.049</v>
      </c>
      <c r="G18" s="6"/>
      <c r="H18" s="6"/>
      <c r="I18" s="6"/>
      <c r="J18" s="6"/>
      <c r="K18" s="6"/>
      <c r="L18" s="6"/>
      <c r="M18" s="6"/>
      <c r="N18" s="5"/>
    </row>
    <row r="19" customFormat="false" ht="12.8" hidden="false" customHeight="false" outlineLevel="0" collapsed="false">
      <c r="B19" s="6" t="s">
        <v>34</v>
      </c>
      <c r="C19" s="7" t="s">
        <v>35</v>
      </c>
      <c r="D19" s="8" t="n">
        <v>-1E-005</v>
      </c>
      <c r="E19" s="12" t="s">
        <v>36</v>
      </c>
      <c r="F19" s="10" t="n">
        <v>-0.0001</v>
      </c>
      <c r="G19" s="12" t="s">
        <v>37</v>
      </c>
      <c r="H19" s="10" t="n">
        <v>-0.0031</v>
      </c>
      <c r="I19" s="12" t="s">
        <v>38</v>
      </c>
      <c r="J19" s="10" t="n">
        <v>-0.0164</v>
      </c>
      <c r="K19" s="12" t="s">
        <v>39</v>
      </c>
      <c r="L19" s="10" t="n">
        <v>-0.0055</v>
      </c>
      <c r="M19" s="12" t="s">
        <v>32</v>
      </c>
      <c r="N19" s="19" t="n">
        <v>9.9096</v>
      </c>
    </row>
    <row r="20" customFormat="false" ht="12.8" hidden="false" customHeight="false" outlineLevel="0" collapsed="false">
      <c r="B20" s="6"/>
      <c r="C20" s="20"/>
      <c r="D20" s="6"/>
      <c r="E20" s="6"/>
      <c r="F20" s="6"/>
      <c r="G20" s="6"/>
      <c r="H20" s="6"/>
      <c r="I20" s="6"/>
      <c r="J20" s="6"/>
      <c r="K20" s="6"/>
      <c r="L20" s="6"/>
      <c r="M20" s="6"/>
      <c r="N20" s="5"/>
    </row>
    <row r="21" customFormat="false" ht="12.8" hidden="false" customHeight="false" outlineLevel="0" collapsed="false">
      <c r="B21" s="6"/>
      <c r="C21" s="20"/>
      <c r="D21" s="6"/>
      <c r="E21" s="6"/>
      <c r="F21" s="6"/>
      <c r="G21" s="6"/>
      <c r="H21" s="6"/>
      <c r="I21" s="6"/>
      <c r="J21" s="6"/>
      <c r="K21" s="6"/>
      <c r="L21" s="6"/>
      <c r="M21" s="6"/>
      <c r="N21" s="5"/>
    </row>
    <row r="22" customFormat="false" ht="13.8" hidden="false" customHeight="false" outlineLevel="0" collapsed="false">
      <c r="B22" s="6" t="s">
        <v>40</v>
      </c>
      <c r="C22" s="7" t="s">
        <v>41</v>
      </c>
      <c r="D22" s="8" t="n">
        <v>9000000000</v>
      </c>
      <c r="E22" s="15" t="s">
        <v>18</v>
      </c>
      <c r="F22" s="8" t="n">
        <v>0</v>
      </c>
      <c r="G22" s="15" t="s">
        <v>20</v>
      </c>
      <c r="H22" s="8" t="n">
        <v>3E-005</v>
      </c>
      <c r="I22" s="6"/>
      <c r="J22" s="21"/>
      <c r="K22" s="6"/>
      <c r="L22" s="6"/>
      <c r="M22" s="6"/>
      <c r="N22" s="5"/>
    </row>
    <row r="24" customFormat="false" ht="12.75" hidden="false" customHeight="false" outlineLevel="0" collapsed="false">
      <c r="B24" s="22" t="s">
        <v>42</v>
      </c>
      <c r="C24" s="22"/>
      <c r="D24" s="22"/>
      <c r="E24" s="22"/>
      <c r="F24" s="22"/>
      <c r="G24" s="22"/>
      <c r="H24" s="22"/>
      <c r="I24" s="22"/>
      <c r="J24" s="22"/>
      <c r="K24" s="22"/>
      <c r="L24" s="23" t="s">
        <v>21</v>
      </c>
      <c r="M24" s="24" t="n">
        <f aca="false">D13</f>
        <v>130</v>
      </c>
      <c r="N24" s="25" t="s">
        <v>22</v>
      </c>
    </row>
    <row r="25" s="1" customFormat="true" ht="12.75" hidden="false" customHeight="false" outlineLevel="0" collapsed="false">
      <c r="B25" s="7" t="s">
        <v>43</v>
      </c>
      <c r="C25" s="5" t="s">
        <v>44</v>
      </c>
      <c r="D25" s="5" t="s">
        <v>45</v>
      </c>
      <c r="E25" s="5" t="s">
        <v>46</v>
      </c>
      <c r="F25" s="5" t="s">
        <v>47</v>
      </c>
      <c r="G25" s="5" t="s">
        <v>48</v>
      </c>
      <c r="H25" s="5"/>
      <c r="I25" s="5"/>
      <c r="J25" s="5"/>
      <c r="K25" s="5"/>
      <c r="L25" s="5"/>
      <c r="M25" s="5"/>
      <c r="N25" s="5"/>
    </row>
    <row r="26" s="1" customFormat="true" ht="12.8" hidden="false" customHeight="false" outlineLevel="0" collapsed="false">
      <c r="B26" s="5" t="n">
        <v>0.01</v>
      </c>
      <c r="C26" s="26" t="n">
        <f aca="false">VLOOKUP($D$14,'0.01分1℃冷却'!$D$3:$R$143,13,)</f>
        <v>0.00348690177794693</v>
      </c>
      <c r="D26" s="27" t="n">
        <f aca="false">VLOOKUP($D$14,'0.01分1℃冷却'!$D$3:$R$143,14,)</f>
        <v>286.787544841253</v>
      </c>
      <c r="E26" s="27" t="n">
        <f aca="false">VLOOKUP($D$14,'0.01分1℃冷却'!$D$3:$R$143,15,)</f>
        <v>17.2585755954355</v>
      </c>
      <c r="F26" s="27" t="n">
        <f aca="false">VLOOKUP($D$14,'0.01分1℃冷却'!D2:E142,2,)/60</f>
        <v>0.0175</v>
      </c>
      <c r="G26" s="28" t="n">
        <f aca="false">F26/24</f>
        <v>0.000729166666666667</v>
      </c>
      <c r="H26" s="5"/>
      <c r="I26" s="5"/>
      <c r="J26" s="5"/>
      <c r="K26" s="5"/>
      <c r="L26" s="5"/>
      <c r="M26" s="5"/>
      <c r="N26" s="5"/>
    </row>
    <row r="27" s="1" customFormat="true" ht="12.8" hidden="false" customHeight="false" outlineLevel="0" collapsed="false">
      <c r="B27" s="5" t="n">
        <v>0.1</v>
      </c>
      <c r="C27" s="26" t="n">
        <f aca="false">VLOOKUP($D$14,'0.1分1℃冷却'!$D$3:$R$143,13,)</f>
        <v>0.00307450436936628</v>
      </c>
      <c r="D27" s="27" t="n">
        <f aca="false">VLOOKUP($D$14,'0.1分1℃冷却'!$D$3:$R$143,14,)</f>
        <v>325.255676968226</v>
      </c>
      <c r="E27" s="27" t="n">
        <f aca="false">VLOOKUP($D$14,'0.1分1℃冷却'!$D$3:$R$143,15,)</f>
        <v>15.2518111225786</v>
      </c>
      <c r="F27" s="27" t="n">
        <f aca="false">VLOOKUP($D$14,'0.1分1℃冷却'!D3:E143,2,)/60</f>
        <v>0.175</v>
      </c>
      <c r="G27" s="28" t="n">
        <f aca="false">F27/24</f>
        <v>0.00729166666666667</v>
      </c>
      <c r="H27" s="5"/>
      <c r="I27" s="5"/>
      <c r="J27" s="5"/>
      <c r="K27" s="5"/>
      <c r="L27" s="5"/>
      <c r="M27" s="5"/>
      <c r="N27" s="5"/>
    </row>
    <row r="28" customFormat="false" ht="12.75" hidden="false" customHeight="false" outlineLevel="0" collapsed="false">
      <c r="B28" s="5" t="n">
        <v>1</v>
      </c>
      <c r="C28" s="26" t="n">
        <f aca="false">VLOOKUP($D$14,'1分1℃冷却'!$D$3:$R$143,13,)</f>
        <v>0.00253997897899093</v>
      </c>
      <c r="D28" s="27" t="n">
        <f aca="false">VLOOKUP($D$14,'1分1℃冷却'!$D$3:$R$143,14,)</f>
        <v>393.704045691463</v>
      </c>
      <c r="E28" s="27" t="n">
        <f aca="false">VLOOKUP($D$14,'1分1℃冷却'!$D$3:$R$143,15,)</f>
        <v>12.6317638189319</v>
      </c>
      <c r="F28" s="29" t="n">
        <f aca="false">VLOOKUP($D$14,'1分1℃冷却'!D3:E143,2,)/60</f>
        <v>1.75</v>
      </c>
      <c r="G28" s="27" t="n">
        <f aca="false">F28/24</f>
        <v>0.0729166666666667</v>
      </c>
      <c r="H28" s="6"/>
      <c r="I28" s="6"/>
      <c r="J28" s="6"/>
      <c r="K28" s="6"/>
      <c r="L28" s="6"/>
      <c r="M28" s="6"/>
      <c r="N28" s="5"/>
    </row>
    <row r="29" customFormat="false" ht="14.25" hidden="false" customHeight="false" outlineLevel="0" collapsed="false">
      <c r="B29" s="5" t="n">
        <v>10</v>
      </c>
      <c r="C29" s="26" t="n">
        <f aca="false">VLOOKUP($D$14,'10分1℃冷却'!$D$4:$R$144,13,)</f>
        <v>0.00193665137271344</v>
      </c>
      <c r="D29" s="27" t="n">
        <f aca="false">VLOOKUP($D$14,'10分1℃冷却'!$D$4:$R$144,14,)</f>
        <v>516.355196443489</v>
      </c>
      <c r="E29" s="27" t="n">
        <f aca="false">VLOOKUP($D$14,'10分1℃冷却'!$D$4:$R$144,15,)</f>
        <v>9.65302950700824</v>
      </c>
      <c r="F29" s="29" t="n">
        <f aca="false">VLOOKUP($D$14,'10分1℃冷却'!D4:E144,2,)/60</f>
        <v>17.5</v>
      </c>
      <c r="G29" s="27" t="n">
        <f aca="false">F29/24</f>
        <v>0.729166666666667</v>
      </c>
      <c r="H29" s="6"/>
      <c r="I29" s="6"/>
      <c r="J29" s="6"/>
      <c r="K29" s="6"/>
      <c r="L29" s="6"/>
      <c r="M29" s="6"/>
      <c r="N29" s="5"/>
      <c r="P29" s="30"/>
    </row>
    <row r="30" customFormat="false" ht="12.75" hidden="false" customHeight="false" outlineLevel="0" collapsed="false">
      <c r="B30" s="5" t="n">
        <v>100</v>
      </c>
      <c r="C30" s="26" t="n">
        <f aca="false">VLOOKUP($D$14,'100分1℃冷却'!$D$5:$R$145,13,)</f>
        <v>0.00133276772772707</v>
      </c>
      <c r="D30" s="27" t="n">
        <f aca="false">VLOOKUP($D$14,'100分1℃冷却'!$D$5:$R$145,14,)</f>
        <v>750.318288172705</v>
      </c>
      <c r="E30" s="27" t="n">
        <f aca="false">VLOOKUP($D$14,'100分1℃冷却'!$D$5:$R$145,15,)</f>
        <v>6.65398049761874</v>
      </c>
      <c r="F30" s="29" t="n">
        <f aca="false">VLOOKUP($D$14,'100分1℃冷却'!D5:E145,2,)/60</f>
        <v>175</v>
      </c>
      <c r="G30" s="27" t="n">
        <f aca="false">F30/24</f>
        <v>7.29166666666667</v>
      </c>
      <c r="H30" s="6"/>
      <c r="I30" s="6"/>
      <c r="J30" s="6"/>
      <c r="K30" s="6"/>
      <c r="L30" s="6"/>
      <c r="M30" s="6"/>
      <c r="N30" s="5"/>
    </row>
    <row r="31" customFormat="false" ht="14.25" hidden="false" customHeight="false" outlineLevel="0" collapsed="false">
      <c r="A31" s="30"/>
      <c r="B31" s="5" t="n">
        <v>1000</v>
      </c>
      <c r="C31" s="26" t="n">
        <f aca="false">VLOOKUP($D$14,'1000分1℃冷却'!$D$6:$R$146,13,)</f>
        <v>0.000776302237036516</v>
      </c>
      <c r="D31" s="27" t="n">
        <f aca="false">VLOOKUP($D$14,'1000分1℃冷却'!$D$6:$R$146,14,)</f>
        <v>1288.1580810812</v>
      </c>
      <c r="E31" s="27" t="n">
        <f aca="false">VLOOKUP($D$14,'1000分1℃冷却'!$D$6:$R$146,15,)</f>
        <v>3.87956226510344</v>
      </c>
      <c r="F31" s="29" t="n">
        <f aca="false">VLOOKUP($D$14,'1000分1℃冷却'!D6:E146,2,)/60</f>
        <v>1750</v>
      </c>
      <c r="G31" s="27" t="n">
        <f aca="false">F31/24</f>
        <v>72.9166666666667</v>
      </c>
      <c r="H31" s="6"/>
      <c r="I31" s="6"/>
      <c r="J31" s="6"/>
      <c r="K31" s="6"/>
      <c r="L31" s="6"/>
      <c r="M31" s="6"/>
      <c r="N31" s="5"/>
    </row>
    <row r="32" customFormat="false" ht="12.75" hidden="false" customHeight="false" outlineLevel="0" collapsed="false">
      <c r="B32" s="5" t="n">
        <v>10000</v>
      </c>
      <c r="C32" s="26" t="n">
        <f aca="false">VLOOKUP($D$14,'10000分1℃冷却'!$D$7:$R$147,13,)</f>
        <v>0.000332934749855585</v>
      </c>
      <c r="D32" s="27" t="n">
        <f aca="false">VLOOKUP($D$14,'10000分1℃冷却'!$D$7:$R$147,14,)</f>
        <v>3003.59154589229</v>
      </c>
      <c r="E32" s="27" t="n">
        <f aca="false">VLOOKUP($D$14,'10000分1℃冷却'!$D$7:$R$147,15,)</f>
        <v>1.66451998689804</v>
      </c>
      <c r="F32" s="29" t="n">
        <f aca="false">VLOOKUP($D$14,'10000分1℃冷却'!D7:E147,2,)/60</f>
        <v>17500</v>
      </c>
      <c r="G32" s="27" t="n">
        <f aca="false">F32/24</f>
        <v>729.166666666667</v>
      </c>
      <c r="H32" s="6"/>
      <c r="I32" s="6"/>
      <c r="J32" s="6"/>
      <c r="K32" s="6"/>
      <c r="L32" s="6"/>
      <c r="M32" s="6"/>
      <c r="N32" s="5"/>
    </row>
    <row r="33" customFormat="false" ht="12.75" hidden="false" customHeight="false" outlineLevel="0" collapsed="false">
      <c r="B33" s="31" t="s">
        <v>49</v>
      </c>
      <c r="C33" s="32" t="n">
        <f aca="false">VLOOKUP($D$14,ヤング率一定!$D$3:$S$108,14,)</f>
        <v>0.00461349939880177</v>
      </c>
      <c r="D33" s="33" t="n">
        <f aca="false">VLOOKUP($D$14,ヤング率一定!$D$3:$S$108,15,)</f>
        <v>216.755203275787</v>
      </c>
      <c r="E33" s="33" t="n">
        <f aca="false">VLOOKUP($D$14,ヤング率一定!$D$3:$S$108,16,)</f>
        <v>22.6612410589928</v>
      </c>
      <c r="F33" s="31"/>
      <c r="G33" s="31"/>
      <c r="H33" s="31"/>
      <c r="I33" s="31"/>
      <c r="J33" s="31"/>
      <c r="K33" s="31"/>
      <c r="L33" s="31"/>
      <c r="M33" s="31"/>
      <c r="N33" s="34"/>
    </row>
  </sheetData>
  <mergeCells count="3">
    <mergeCell ref="B2:N2"/>
    <mergeCell ref="B17:B18"/>
    <mergeCell ref="B24:K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7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1" width="10.14"/>
    <col collapsed="false" customWidth="true" hidden="false" outlineLevel="0" max="8" min="3" style="0" width="10.14"/>
    <col collapsed="false" customWidth="true" hidden="false" outlineLevel="0" max="9" min="9" style="0" width="16"/>
    <col collapsed="false" customWidth="true" hidden="false" outlineLevel="0" max="10" min="10" style="0" width="10.14"/>
    <col collapsed="false" customWidth="true" hidden="false" outlineLevel="0" max="11" min="11" style="0" width="6.57"/>
    <col collapsed="false" customWidth="true" hidden="false" outlineLevel="0" max="12" min="12" style="0" width="7.73"/>
    <col collapsed="false" customWidth="true" hidden="false" outlineLevel="0" max="13" min="13" style="0" width="9.43"/>
    <col collapsed="false" customWidth="true" hidden="false" outlineLevel="0" max="15" min="14" style="0" width="10.14"/>
    <col collapsed="false" customWidth="true" hidden="false" outlineLevel="0" max="16" min="16" style="0" width="8.86"/>
    <col collapsed="false" customWidth="true" hidden="false" outlineLevel="0" max="1025" min="17" style="0" width="10.14"/>
  </cols>
  <sheetData>
    <row r="2" customFormat="false" ht="12.75" hidden="false" customHeight="false" outlineLevel="0" collapsed="false">
      <c r="B2" s="35" t="s">
        <v>50</v>
      </c>
      <c r="C2" s="35" t="s">
        <v>51</v>
      </c>
      <c r="D2" s="35" t="s">
        <v>52</v>
      </c>
      <c r="E2" s="35" t="s">
        <v>51</v>
      </c>
      <c r="F2" s="35" t="s">
        <v>53</v>
      </c>
      <c r="G2" s="35" t="s">
        <v>54</v>
      </c>
      <c r="H2" s="35" t="s">
        <v>55</v>
      </c>
      <c r="I2" s="35" t="s">
        <v>56</v>
      </c>
      <c r="J2" s="35" t="s">
        <v>57</v>
      </c>
      <c r="K2" s="35" t="s">
        <v>58</v>
      </c>
      <c r="L2" s="35" t="s">
        <v>59</v>
      </c>
      <c r="M2" s="35" t="s">
        <v>60</v>
      </c>
      <c r="N2" s="35" t="s">
        <v>61</v>
      </c>
      <c r="O2" s="35" t="s">
        <v>62</v>
      </c>
      <c r="P2" s="35" t="s">
        <v>63</v>
      </c>
      <c r="Q2" s="35" t="s">
        <v>64</v>
      </c>
      <c r="R2" s="35" t="s">
        <v>65</v>
      </c>
    </row>
    <row r="3" customFormat="false" ht="12.8" hidden="false" customHeight="false" outlineLevel="0" collapsed="false">
      <c r="B3" s="1" t="n">
        <v>0</v>
      </c>
      <c r="C3" s="0" t="n">
        <v>0</v>
      </c>
      <c r="D3" s="36" t="n">
        <f aca="false">'数値入力＆結果'!D13</f>
        <v>130</v>
      </c>
      <c r="E3" s="0" t="n">
        <f aca="false">C3</f>
        <v>0</v>
      </c>
      <c r="F3" s="17" t="s">
        <v>66</v>
      </c>
      <c r="G3" s="17" t="s">
        <v>66</v>
      </c>
      <c r="H3" s="37" t="s">
        <v>66</v>
      </c>
      <c r="I3" s="37" t="s">
        <v>66</v>
      </c>
      <c r="J3" s="37" t="s">
        <v>66</v>
      </c>
      <c r="K3" s="38" t="s">
        <v>66</v>
      </c>
      <c r="L3" s="38" t="s">
        <v>66</v>
      </c>
      <c r="M3" s="37" t="s">
        <v>66</v>
      </c>
      <c r="N3" s="37" t="s">
        <v>66</v>
      </c>
      <c r="O3" s="37" t="s">
        <v>66</v>
      </c>
      <c r="P3" s="37" t="s">
        <v>66</v>
      </c>
      <c r="Q3" s="37" t="s">
        <v>66</v>
      </c>
      <c r="R3" s="37" t="s">
        <v>66</v>
      </c>
    </row>
    <row r="4" customFormat="false" ht="12.8" hidden="false" customHeight="false" outlineLevel="0" collapsed="false">
      <c r="B4" s="1" t="n">
        <v>1</v>
      </c>
      <c r="C4" s="0" t="n">
        <v>0.01</v>
      </c>
      <c r="D4" s="0" t="n">
        <f aca="false">D3-1</f>
        <v>129</v>
      </c>
      <c r="E4" s="0" t="n">
        <f aca="false">C4</f>
        <v>0.01</v>
      </c>
      <c r="F4" s="0" t="n">
        <f aca="false">C4-C3</f>
        <v>0.01</v>
      </c>
      <c r="G4" s="0" t="n">
        <f aca="false">IF(D3&gt;110,'数値入力＆結果'!$D$18*D3+'数値入力＆結果'!$F$18,'数値入力＆結果'!$D$17*D3+'数値入力＆結果'!$F$17)</f>
        <v>-7.943</v>
      </c>
      <c r="H4" s="39" t="n">
        <f aca="false">10^G4</f>
        <v>1.14024978756117E-008</v>
      </c>
      <c r="I4" s="39" t="n">
        <f aca="false">F4/H4</f>
        <v>877000.821143638</v>
      </c>
      <c r="J4" s="39" t="n">
        <f aca="false">SUM(I4:$I$143)</f>
        <v>3222241.52341571</v>
      </c>
      <c r="K4" s="40" t="n">
        <f aca="false">LOG10(J4)</f>
        <v>6.50815808988689</v>
      </c>
      <c r="L4" s="40" t="n">
        <f aca="false">'数値入力＆結果'!$D$19*K4^5+'数値入力＆結果'!$F$19*K4^4+'数値入力＆結果'!$H$19*K4^3+'数値入力＆結果'!$J$19*K4^2+'数値入力＆結果'!$L$19*K4+'数値入力＆結果'!$N$19</f>
        <v>8.02845455957783</v>
      </c>
      <c r="M4" s="39" t="n">
        <f aca="false">10^L4</f>
        <v>106771307.140741</v>
      </c>
      <c r="N4" s="39" t="n">
        <f aca="false">(D4-D5)*'数値入力＆結果'!$D$12</f>
        <v>2.63E-005</v>
      </c>
      <c r="O4" s="39" t="n">
        <f aca="false">(6*'数値入力＆結果'!$D$7*M4*'数値入力＆結果'!$D$9*'数値入力＆結果'!$D$10*('数値入力＆結果'!$D$9+'数値入力＆結果'!$D$10)*N4)/('数値入力＆結果'!$D$7^2*'数値入力＆結果'!$D$9^4+'数値入力＆結果'!$D$7*M4*(4*'数値入力＆結果'!$D$9^3*'数値入力＆結果'!$D$10+6*'数値入力＆結果'!$D$9^2*'数値入力＆結果'!$D$10^2+4*'数値入力＆結果'!$D$9*'数値入力＆結果'!$D$10^3)+M4^2*'数値入力＆結果'!$D$10^4)</f>
        <v>4.43717708831652E-006</v>
      </c>
      <c r="P4" s="39" t="n">
        <f aca="false">SUM($O$4:O4)</f>
        <v>4.43717708831652E-006</v>
      </c>
      <c r="Q4" s="39" t="n">
        <f aca="false">1/P4</f>
        <v>225368.512479046</v>
      </c>
      <c r="R4" s="39" t="n">
        <f aca="false">1/P4*(1-COS('数値入力＆結果'!$D$8*P4/2))</f>
        <v>0.0221858850867405</v>
      </c>
    </row>
    <row r="5" customFormat="false" ht="12.8" hidden="false" customHeight="false" outlineLevel="0" collapsed="false">
      <c r="B5" s="1" t="n">
        <v>2</v>
      </c>
      <c r="C5" s="0" t="n">
        <v>0.02</v>
      </c>
      <c r="D5" s="0" t="n">
        <f aca="false">D4-1</f>
        <v>128</v>
      </c>
      <c r="E5" s="0" t="n">
        <f aca="false">C5</f>
        <v>0.02</v>
      </c>
      <c r="F5" s="0" t="n">
        <f aca="false">C5-C4</f>
        <v>0.01</v>
      </c>
      <c r="G5" s="0" t="n">
        <f aca="false">IF(D4&gt;110,'数値入力＆結果'!$D$18*D4+'数値入力＆結果'!$F$18,'数値入力＆結果'!$D$17*D4+'数値入力＆結果'!$F$17)</f>
        <v>-7.8046</v>
      </c>
      <c r="H5" s="39" t="n">
        <f aca="false">10^G5</f>
        <v>1.56819476591596E-008</v>
      </c>
      <c r="I5" s="39" t="n">
        <f aca="false">F5/H5</f>
        <v>637675.89443261</v>
      </c>
      <c r="J5" s="39" t="n">
        <f aca="false">SUM(I5:$I$143)</f>
        <v>2345240.70227208</v>
      </c>
      <c r="K5" s="40" t="n">
        <f aca="false">LOG10(J5)</f>
        <v>6.37018742287366</v>
      </c>
      <c r="L5" s="40" t="n">
        <f aca="false">'数値入力＆結果'!$D$19*K5^5+'数値入力＆結果'!$F$19*K5^4+'数値入力＆結果'!$H$19*K5^3+'数値入力＆結果'!$J$19*K5^2+'数値入力＆結果'!$L$19*K5+'数値入力＆結果'!$N$19</f>
        <v>8.13815650313018</v>
      </c>
      <c r="M5" s="39" t="n">
        <f aca="false">10^L5</f>
        <v>137453721.644464</v>
      </c>
      <c r="N5" s="39" t="n">
        <f aca="false">(D5-D6)*'数値入力＆結果'!$D$12</f>
        <v>2.63E-005</v>
      </c>
      <c r="O5" s="39" t="n">
        <f aca="false">(6*'数値入力＆結果'!$D$7*M5*'数値入力＆結果'!$D$9*'数値入力＆結果'!$D$10*('数値入力＆結果'!$D$9+'数値入力＆結果'!$D$10)*N5)/('数値入力＆結果'!$D$7^2*'数値入力＆結果'!$D$9^4+'数値入力＆結果'!$D$7*M5*(4*'数値入力＆結果'!$D$9^3*'数値入力＆結果'!$D$10+6*'数値入力＆結果'!$D$9^2*'数値入力＆結果'!$D$10^2+4*'数値入力＆結果'!$D$9*'数値入力＆結果'!$D$10^3)+M5^2*'数値入力＆結果'!$D$10^4)</f>
        <v>5.54960026382689E-006</v>
      </c>
      <c r="P5" s="39" t="n">
        <f aca="false">SUM($O$4:O5)</f>
        <v>9.98677735214341E-006</v>
      </c>
      <c r="Q5" s="39" t="n">
        <f aca="false">1/P5</f>
        <v>100132.401548471</v>
      </c>
      <c r="R5" s="39" t="n">
        <f aca="false">1/P5*(1-COS('数値入力＆結果'!$D$8*P5/2))</f>
        <v>0.0499338826140933</v>
      </c>
    </row>
    <row r="6" customFormat="false" ht="12.8" hidden="false" customHeight="false" outlineLevel="0" collapsed="false">
      <c r="B6" s="1" t="n">
        <v>3</v>
      </c>
      <c r="C6" s="0" t="n">
        <v>0.03</v>
      </c>
      <c r="D6" s="0" t="n">
        <f aca="false">D5-1</f>
        <v>127</v>
      </c>
      <c r="E6" s="0" t="n">
        <f aca="false">C6</f>
        <v>0.03</v>
      </c>
      <c r="F6" s="0" t="n">
        <f aca="false">C6-C5</f>
        <v>0.01</v>
      </c>
      <c r="G6" s="0" t="n">
        <f aca="false">IF(D5&gt;110,'数値入力＆結果'!$D$18*D5+'数値入力＆結果'!$F$18,'数値入力＆結果'!$D$17*D5+'数値入力＆結果'!$F$17)</f>
        <v>-7.6662</v>
      </c>
      <c r="H6" s="39" t="n">
        <f aca="false">10^G6</f>
        <v>2.15675095989817E-008</v>
      </c>
      <c r="I6" s="39" t="n">
        <f aca="false">F6/H6</f>
        <v>463660.394080555</v>
      </c>
      <c r="J6" s="39" t="n">
        <f aca="false">SUM(I6:$I$143)</f>
        <v>1707564.80783947</v>
      </c>
      <c r="K6" s="40" t="n">
        <f aca="false">LOG10(J6)</f>
        <v>6.23237719560566</v>
      </c>
      <c r="L6" s="40" t="n">
        <f aca="false">'数値入力＆結果'!$D$19*K6^5+'数値入力＆結果'!$F$19*K6^4+'数値入力＆結果'!$H$19*K6^3+'数値入力＆結果'!$J$19*K6^2+'数値入力＆結果'!$L$19*K6+'数値入力＆結果'!$N$19</f>
        <v>8.2429479115614</v>
      </c>
      <c r="M6" s="39" t="n">
        <f aca="false">10^L6</f>
        <v>174963682.7989</v>
      </c>
      <c r="N6" s="39" t="n">
        <f aca="false">(D6-D7)*'数値入力＆結果'!$D$12</f>
        <v>2.63E-005</v>
      </c>
      <c r="O6" s="39" t="n">
        <f aca="false">(6*'数値入力＆結果'!$D$7*M6*'数値入力＆結果'!$D$9*'数値入力＆結果'!$D$10*('数値入力＆結果'!$D$9+'数値入力＆結果'!$D$10)*N6)/('数値入力＆結果'!$D$7^2*'数値入力＆結果'!$D$9^4+'数値入力＆結果'!$D$7*M6*(4*'数値入力＆結果'!$D$9^3*'数値入力＆結果'!$D$10+6*'数値入力＆結果'!$D$9^2*'数値入力＆結果'!$D$10^2+4*'数値入力＆結果'!$D$9*'数値入力＆結果'!$D$10^3)+M6^2*'数値入力＆結果'!$D$10^4)</f>
        <v>6.82634082321101E-006</v>
      </c>
      <c r="P6" s="39" t="n">
        <f aca="false">SUM($O$4:O6)</f>
        <v>1.68131181753544E-005</v>
      </c>
      <c r="Q6" s="39" t="n">
        <f aca="false">1/P6</f>
        <v>59477.3669922724</v>
      </c>
      <c r="R6" s="39" t="n">
        <f aca="false">1/P6*(1-COS('数値入力＆結果'!$D$8*P6/2))</f>
        <v>0.0840655710759623</v>
      </c>
    </row>
    <row r="7" customFormat="false" ht="12.8" hidden="false" customHeight="false" outlineLevel="0" collapsed="false">
      <c r="B7" s="1" t="n">
        <v>4</v>
      </c>
      <c r="C7" s="0" t="n">
        <v>0.04</v>
      </c>
      <c r="D7" s="0" t="n">
        <f aca="false">D6-1</f>
        <v>126</v>
      </c>
      <c r="E7" s="0" t="n">
        <f aca="false">C7</f>
        <v>0.04</v>
      </c>
      <c r="F7" s="0" t="n">
        <f aca="false">C7-C6</f>
        <v>0.01</v>
      </c>
      <c r="G7" s="0" t="n">
        <f aca="false">IF(D6&gt;110,'数値入力＆結果'!$D$18*D6+'数値入力＆結果'!$F$18,'数値入力＆結果'!$D$17*D6+'数値入力＆結果'!$F$17)</f>
        <v>-7.5278</v>
      </c>
      <c r="H7" s="39" t="n">
        <f aca="false">10^G7</f>
        <v>2.96619705926944E-008</v>
      </c>
      <c r="I7" s="39" t="n">
        <f aca="false">F7/H7</f>
        <v>337132.017872843</v>
      </c>
      <c r="J7" s="39" t="n">
        <f aca="false">SUM(I7:$I$143)</f>
        <v>1243904.41375891</v>
      </c>
      <c r="K7" s="40" t="n">
        <f aca="false">LOG10(J7)</f>
        <v>6.0947870088339</v>
      </c>
      <c r="L7" s="40" t="n">
        <f aca="false">'数値入力＆結果'!$D$19*K7^5+'数値入力＆結果'!$F$19*K7^4+'数値入力＆結果'!$H$19*K7^3+'数値入力＆結果'!$J$19*K7^2+'数値入力＆結果'!$L$19*K7+'数値入力＆結果'!$N$19</f>
        <v>8.34295349951045</v>
      </c>
      <c r="M7" s="39" t="n">
        <f aca="false">10^L7</f>
        <v>220269060.540526</v>
      </c>
      <c r="N7" s="39" t="n">
        <f aca="false">(D7-D8)*'数値入力＆結果'!$D$12</f>
        <v>2.63E-005</v>
      </c>
      <c r="O7" s="39" t="n">
        <f aca="false">(6*'数値入力＆結果'!$D$7*M7*'数値入力＆結果'!$D$9*'数値入力＆結果'!$D$10*('数値入力＆結果'!$D$9+'数値入力＆結果'!$D$10)*N7)/('数値入力＆結果'!$D$7^2*'数値入力＆結果'!$D$9^4+'数値入力＆結果'!$D$7*M7*(4*'数値入力＆結果'!$D$9^3*'数値入力＆結果'!$D$10+6*'数値入力＆結果'!$D$9^2*'数値入力＆結果'!$D$10^2+4*'数値入力＆結果'!$D$9*'数値入力＆結果'!$D$10^3)+M7^2*'数値入力＆結果'!$D$10^4)</f>
        <v>8.2582524887512E-006</v>
      </c>
      <c r="P7" s="39" t="n">
        <f aca="false">SUM($O$4:O7)</f>
        <v>2.50713706641056E-005</v>
      </c>
      <c r="Q7" s="39" t="n">
        <f aca="false">1/P7</f>
        <v>39886.1320107914</v>
      </c>
      <c r="R7" s="39" t="n">
        <f aca="false">1/P7*(1-COS('数値入力＆結果'!$D$8*P7/2))</f>
        <v>0.125356787657175</v>
      </c>
    </row>
    <row r="8" customFormat="false" ht="12.8" hidden="false" customHeight="false" outlineLevel="0" collapsed="false">
      <c r="B8" s="1" t="n">
        <v>5</v>
      </c>
      <c r="C8" s="0" t="n">
        <v>0.05</v>
      </c>
      <c r="D8" s="0" t="n">
        <f aca="false">D7-1</f>
        <v>125</v>
      </c>
      <c r="E8" s="0" t="n">
        <f aca="false">C8</f>
        <v>0.05</v>
      </c>
      <c r="F8" s="0" t="n">
        <f aca="false">C8-C7</f>
        <v>0.01</v>
      </c>
      <c r="G8" s="0" t="n">
        <f aca="false">IF(D7&gt;110,'数値入力＆結果'!$D$18*D7+'数値入力＆結果'!$F$18,'数値入力＆結果'!$D$17*D7+'数値入力＆結果'!$F$17)</f>
        <v>-7.3894</v>
      </c>
      <c r="H8" s="39" t="n">
        <f aca="false">10^G8</f>
        <v>4.07943483416097E-008</v>
      </c>
      <c r="I8" s="39" t="n">
        <f aca="false">F8/H8</f>
        <v>245131.995154342</v>
      </c>
      <c r="J8" s="39" t="n">
        <f aca="false">SUM(I8:$I$143)</f>
        <v>906772.395886067</v>
      </c>
      <c r="K8" s="40" t="n">
        <f aca="false">LOG10(J8)</f>
        <v>5.9574982907919</v>
      </c>
      <c r="L8" s="40" t="n">
        <f aca="false">'数値入力＆結果'!$D$19*K8^5+'数値入力＆結果'!$F$19*K8^4+'数値入力＆結果'!$H$19*K8^3+'数値入力＆結果'!$J$19*K8^2+'数値入力＆結果'!$L$19*K8+'数値入力＆結果'!$N$19</f>
        <v>8.43828616577961</v>
      </c>
      <c r="M8" s="39" t="n">
        <f aca="false">10^L8</f>
        <v>274338124.817746</v>
      </c>
      <c r="N8" s="39" t="n">
        <f aca="false">(D8-D9)*'数値入力＆結果'!$D$12</f>
        <v>2.63E-005</v>
      </c>
      <c r="O8" s="39" t="n">
        <f aca="false">(6*'数値入力＆結果'!$D$7*M8*'数値入力＆結果'!$D$9*'数値入力＆結果'!$D$10*('数値入力＆結果'!$D$9+'数値入力＆結果'!$D$10)*N8)/('数値入力＆結果'!$D$7^2*'数値入力＆結果'!$D$9^4+'数値入力＆結果'!$D$7*M8*(4*'数値入力＆結果'!$D$9^3*'数値入力＆結果'!$D$10+6*'数値入力＆結果'!$D$9^2*'数値入力＆結果'!$D$10^2+4*'数値入力＆結果'!$D$9*'数値入力＆結果'!$D$10^3)+M8^2*'数値入力＆結果'!$D$10^4)</f>
        <v>9.82712149017919E-006</v>
      </c>
      <c r="P8" s="39" t="n">
        <f aca="false">SUM($O$4:O8)</f>
        <v>3.48984921542848E-005</v>
      </c>
      <c r="Q8" s="39" t="n">
        <f aca="false">1/P8</f>
        <v>28654.5331408314</v>
      </c>
      <c r="R8" s="39" t="n">
        <f aca="false">1/P8*(1-COS('数値入力＆結果'!$D$8*P8/2))</f>
        <v>0.174492283675835</v>
      </c>
    </row>
    <row r="9" customFormat="false" ht="12.8" hidden="false" customHeight="false" outlineLevel="0" collapsed="false">
      <c r="B9" s="1" t="n">
        <v>6</v>
      </c>
      <c r="C9" s="0" t="n">
        <v>0.06</v>
      </c>
      <c r="D9" s="0" t="n">
        <f aca="false">D8-1</f>
        <v>124</v>
      </c>
      <c r="E9" s="0" t="n">
        <f aca="false">C9</f>
        <v>0.06</v>
      </c>
      <c r="F9" s="0" t="n">
        <f aca="false">C9-C8</f>
        <v>0.01</v>
      </c>
      <c r="G9" s="0" t="n">
        <f aca="false">IF(D8&gt;110,'数値入力＆結果'!$D$18*D8+'数値入力＆結果'!$F$18,'数値入力＆結果'!$D$17*D8+'数値入力＆結果'!$F$17)</f>
        <v>-7.251</v>
      </c>
      <c r="H9" s="39" t="n">
        <f aca="false">10^G9</f>
        <v>5.61047976032469E-008</v>
      </c>
      <c r="I9" s="39" t="n">
        <f aca="false">F9/H9</f>
        <v>178237.876744809</v>
      </c>
      <c r="J9" s="39" t="n">
        <f aca="false">SUM(I9:$I$143)</f>
        <v>661640.400731726</v>
      </c>
      <c r="K9" s="40" t="n">
        <f aca="false">LOG10(J9)</f>
        <v>5.82062201601117</v>
      </c>
      <c r="L9" s="40" t="n">
        <f aca="false">'数値入力＆結果'!$D$19*K9^5+'数値入力＆結果'!$F$19*K9^4+'数値入力＆結果'!$H$19*K9^3+'数値入力＆結果'!$J$19*K9^2+'数値入力＆結果'!$L$19*K9+'数値入力＆結果'!$N$19</f>
        <v>8.5290448134047</v>
      </c>
      <c r="M9" s="39" t="n">
        <f aca="false">10^L9</f>
        <v>338099721.793088</v>
      </c>
      <c r="N9" s="39" t="n">
        <f aca="false">(D9-D10)*'数値入力＆結果'!$D$12</f>
        <v>2.63E-005</v>
      </c>
      <c r="O9" s="39" t="n">
        <f aca="false">(6*'数値入力＆結果'!$D$7*M9*'数値入力＆結果'!$D$9*'数値入力＆結果'!$D$10*('数値入力＆結果'!$D$9+'数値入力＆結果'!$D$10)*N9)/('数値入力＆結果'!$D$7^2*'数値入力＆結果'!$D$9^4+'数値入力＆結果'!$D$7*M9*(4*'数値入力＆結果'!$D$9^3*'数値入力＆結果'!$D$10+6*'数値入力＆結果'!$D$9^2*'数値入力＆結果'!$D$10^2+4*'数値入力＆結果'!$D$9*'数値入力＆結果'!$D$10^3)+M9^2*'数値入力＆結果'!$D$10^4)</f>
        <v>1.15063629897015E-005</v>
      </c>
      <c r="P9" s="39" t="n">
        <f aca="false">SUM($O$4:O9)</f>
        <v>4.64048551439863E-005</v>
      </c>
      <c r="Q9" s="39" t="n">
        <f aca="false">1/P9</f>
        <v>21549.4692720659</v>
      </c>
      <c r="R9" s="39" t="n">
        <f aca="false">1/P9*(1-COS('数値入力＆結果'!$D$8*P9/2))</f>
        <v>0.232023859351584</v>
      </c>
    </row>
    <row r="10" customFormat="false" ht="12.8" hidden="false" customHeight="false" outlineLevel="0" collapsed="false">
      <c r="B10" s="1" t="n">
        <v>7</v>
      </c>
      <c r="C10" s="0" t="n">
        <v>0.07</v>
      </c>
      <c r="D10" s="0" t="n">
        <f aca="false">D9-1</f>
        <v>123</v>
      </c>
      <c r="E10" s="0" t="n">
        <f aca="false">C10</f>
        <v>0.07</v>
      </c>
      <c r="F10" s="0" t="n">
        <f aca="false">C10-C9</f>
        <v>0.01</v>
      </c>
      <c r="G10" s="0" t="n">
        <f aca="false">IF(D9&gt;110,'数値入力＆結果'!$D$18*D9+'数値入力＆結果'!$F$18,'数値入力＆結果'!$D$17*D9+'数値入力＆結果'!$F$17)</f>
        <v>-7.1126</v>
      </c>
      <c r="H10" s="39" t="n">
        <f aca="false">10^G10</f>
        <v>7.71613824479373E-008</v>
      </c>
      <c r="I10" s="39" t="n">
        <f aca="false">F10/H10</f>
        <v>129598.507475514</v>
      </c>
      <c r="J10" s="39" t="n">
        <f aca="false">SUM(I10:$I$143)</f>
        <v>483402.523986917</v>
      </c>
      <c r="K10" s="40" t="n">
        <f aca="false">LOG10(J10)</f>
        <v>5.68430891365692</v>
      </c>
      <c r="L10" s="40" t="n">
        <f aca="false">'数値入力＆結果'!$D$19*K10^5+'数値入力＆結果'!$F$19*K10^4+'数値入力＆結果'!$H$19*K10^3+'数値入力＆結果'!$J$19*K10^2+'数値入力＆結果'!$L$19*K10+'数値入力＆結果'!$N$19</f>
        <v>8.61531167431261</v>
      </c>
      <c r="M10" s="39" t="n">
        <f aca="false">10^L10</f>
        <v>412393369.759403</v>
      </c>
      <c r="N10" s="39" t="n">
        <f aca="false">(D10-D11)*'数値入力＆結果'!$D$12</f>
        <v>2.63E-005</v>
      </c>
      <c r="O10" s="39" t="n">
        <f aca="false">(6*'数値入力＆結果'!$D$7*M10*'数値入力＆結果'!$D$9*'数値入力＆結果'!$D$10*('数値入力＆結果'!$D$9+'数値入力＆結果'!$D$10)*N10)/('数値入力＆結果'!$D$7^2*'数値入力＆結果'!$D$9^4+'数値入力＆結果'!$D$7*M10*(4*'数値入力＆結果'!$D$9^3*'数値入力＆結果'!$D$10+6*'数値入力＆結果'!$D$9^2*'数値入力＆結果'!$D$10^2+4*'数値入力＆結果'!$D$9*'数値入力＆結果'!$D$10^3)+M10^2*'数値入力＆結果'!$D$10^4)</f>
        <v>1.32627774027029E-005</v>
      </c>
      <c r="P10" s="39" t="n">
        <f aca="false">SUM($O$4:O10)</f>
        <v>5.96676325466892E-005</v>
      </c>
      <c r="Q10" s="39" t="n">
        <f aca="false">1/P10</f>
        <v>16759.5052345593</v>
      </c>
      <c r="R10" s="39" t="n">
        <f aca="false">1/P10*(1-COS('数値入力＆結果'!$D$8*P10/2))</f>
        <v>0.298337277609065</v>
      </c>
    </row>
    <row r="11" customFormat="false" ht="12.8" hidden="false" customHeight="false" outlineLevel="0" collapsed="false">
      <c r="B11" s="1" t="n">
        <v>8</v>
      </c>
      <c r="C11" s="0" t="n">
        <v>0.08</v>
      </c>
      <c r="D11" s="0" t="n">
        <f aca="false">D10-1</f>
        <v>122</v>
      </c>
      <c r="E11" s="0" t="n">
        <f aca="false">C11</f>
        <v>0.08</v>
      </c>
      <c r="F11" s="0" t="n">
        <f aca="false">C11-C10</f>
        <v>0.01</v>
      </c>
      <c r="G11" s="0" t="n">
        <f aca="false">IF(D10&gt;110,'数値入力＆結果'!$D$18*D10+'数値入力＆結果'!$F$18,'数値入力＆結果'!$D$17*D10+'数値入力＆結果'!$F$17)</f>
        <v>-6.9742</v>
      </c>
      <c r="H11" s="39" t="n">
        <f aca="false">10^G11</f>
        <v>1.06120674088882E-007</v>
      </c>
      <c r="I11" s="39" t="n">
        <f aca="false">F11/H11</f>
        <v>94232.3452603067</v>
      </c>
      <c r="J11" s="39" t="n">
        <f aca="false">SUM(I11:$I$143)</f>
        <v>353804.016511403</v>
      </c>
      <c r="K11" s="40" t="n">
        <f aca="false">LOG10(J11)</f>
        <v>5.54876275887002</v>
      </c>
      <c r="L11" s="40" t="n">
        <f aca="false">'数値入力＆結果'!$D$19*K11^5+'数値入力＆結果'!$F$19*K11^4+'数値入力＆結果'!$H$19*K11^3+'数値入力＆結果'!$J$19*K11^2+'数値入力＆結果'!$L$19*K11+'数値入力＆結果'!$N$19</f>
        <v>8.69714911610039</v>
      </c>
      <c r="M11" s="39" t="n">
        <f aca="false">10^L11</f>
        <v>497908013.599029</v>
      </c>
      <c r="N11" s="39" t="n">
        <f aca="false">(D11-D12)*'数値入力＆結果'!$D$12</f>
        <v>2.63E-005</v>
      </c>
      <c r="O11" s="39" t="n">
        <f aca="false">(6*'数値入力＆結果'!$D$7*M11*'数値入力＆結果'!$D$9*'数値入力＆結果'!$D$10*('数値入力＆結果'!$D$9+'数値入力＆結果'!$D$10)*N11)/('数値入力＆結果'!$D$7^2*'数値入力＆結果'!$D$9^4+'数値入力＆結果'!$D$7*M11*(4*'数値入力＆結果'!$D$9^3*'数値入力＆結果'!$D$10+6*'数値入力＆結果'!$D$9^2*'数値入力＆結果'!$D$10^2+4*'数値入力＆結果'!$D$9*'数値入力＆結果'!$D$10^3)+M11^2*'数値入力＆結果'!$D$10^4)</f>
        <v>1.50591071811735E-005</v>
      </c>
      <c r="P11" s="39" t="n">
        <f aca="false">SUM($O$4:O11)</f>
        <v>7.47267397278627E-005</v>
      </c>
      <c r="Q11" s="39" t="n">
        <f aca="false">1/P11</f>
        <v>13382.0905828592</v>
      </c>
      <c r="R11" s="39" t="n">
        <f aca="false">1/P11*(1-COS('数値入力＆結果'!$D$8*P11/2))</f>
        <v>0.373631959973591</v>
      </c>
    </row>
    <row r="12" customFormat="false" ht="12.8" hidden="false" customHeight="false" outlineLevel="0" collapsed="false">
      <c r="B12" s="1" t="n">
        <v>9</v>
      </c>
      <c r="C12" s="0" t="n">
        <v>0.09</v>
      </c>
      <c r="D12" s="0" t="n">
        <f aca="false">D11-1</f>
        <v>121</v>
      </c>
      <c r="E12" s="0" t="n">
        <f aca="false">C12</f>
        <v>0.09</v>
      </c>
      <c r="F12" s="0" t="n">
        <f aca="false">C12-C11</f>
        <v>0.01</v>
      </c>
      <c r="G12" s="0" t="n">
        <f aca="false">IF(D11&gt;110,'数値入力＆結果'!$D$18*D11+'数値入力＆結果'!$F$18,'数値入力＆結果'!$D$17*D11+'数値入力＆結果'!$F$17)</f>
        <v>-6.8358</v>
      </c>
      <c r="H12" s="39" t="n">
        <f aca="false">10^G12</f>
        <v>1.45948622378262E-007</v>
      </c>
      <c r="I12" s="39" t="n">
        <f aca="false">F12/H12</f>
        <v>68517.2620134947</v>
      </c>
      <c r="J12" s="39" t="n">
        <f aca="false">SUM(I12:$I$143)</f>
        <v>259571.671251096</v>
      </c>
      <c r="K12" s="40" t="n">
        <f aca="false">LOG10(J12)</f>
        <v>5.4142572933261</v>
      </c>
      <c r="L12" s="40" t="n">
        <f aca="false">'数値入力＆結果'!$D$19*K12^5+'数値入力＆結果'!$F$19*K12^4+'数値入力＆結果'!$H$19*K12^3+'数値入力＆結果'!$J$19*K12^2+'数値入力＆結果'!$L$19*K12+'数値入力＆結果'!$N$19</f>
        <v>8.77459598405661</v>
      </c>
      <c r="M12" s="39" t="n">
        <f aca="false">10^L12</f>
        <v>595108267.971624</v>
      </c>
      <c r="N12" s="39" t="n">
        <f aca="false">(D12-D13)*'数値入力＆結果'!$D$12</f>
        <v>2.63E-005</v>
      </c>
      <c r="O12" s="39" t="n">
        <f aca="false">(6*'数値入力＆結果'!$D$7*M12*'数値入力＆結果'!$D$9*'数値入力＆結果'!$D$10*('数値入力＆結果'!$D$9+'数値入力＆結果'!$D$10)*N12)/('数値入力＆結果'!$D$7^2*'数値入力＆結果'!$D$9^4+'数値入力＆結果'!$D$7*M12*(4*'数値入力＆結果'!$D$9^3*'数値入力＆結果'!$D$10+6*'数値入力＆結果'!$D$9^2*'数値入力＆結果'!$D$10^2+4*'数値入力＆結果'!$D$9*'数値入力＆結果'!$D$10^3)+M12^2*'数値入力＆結果'!$D$10^4)</f>
        <v>1.68569588999562E-005</v>
      </c>
      <c r="P12" s="39" t="n">
        <f aca="false">SUM($O$4:O12)</f>
        <v>9.15836986278189E-005</v>
      </c>
      <c r="Q12" s="39" t="n">
        <f aca="false">1/P12</f>
        <v>10918.9737364052</v>
      </c>
      <c r="R12" s="39" t="n">
        <f aca="false">1/P12*(1-COS('数値入力＆結果'!$D$8*P12/2))</f>
        <v>0.457915292460727</v>
      </c>
    </row>
    <row r="13" customFormat="false" ht="12.8" hidden="false" customHeight="false" outlineLevel="0" collapsed="false">
      <c r="B13" s="1" t="n">
        <v>10</v>
      </c>
      <c r="C13" s="0" t="n">
        <v>0.1</v>
      </c>
      <c r="D13" s="0" t="n">
        <f aca="false">D12-1</f>
        <v>120</v>
      </c>
      <c r="E13" s="0" t="n">
        <f aca="false">C13</f>
        <v>0.1</v>
      </c>
      <c r="F13" s="0" t="n">
        <f aca="false">C13-C12</f>
        <v>0.01</v>
      </c>
      <c r="G13" s="0" t="n">
        <f aca="false">IF(D12&gt;110,'数値入力＆結果'!$D$18*D12+'数値入力＆結果'!$F$18,'数値入力＆結果'!$D$17*D12+'数値入力＆結果'!$F$17)</f>
        <v>-6.6974</v>
      </c>
      <c r="H13" s="39" t="n">
        <f aca="false">10^G13</f>
        <v>2.0072432216433E-007</v>
      </c>
      <c r="I13" s="39" t="n">
        <f aca="false">F13/H13</f>
        <v>49819.572895671</v>
      </c>
      <c r="J13" s="39" t="n">
        <f aca="false">SUM(I13:$I$143)</f>
        <v>191054.409237601</v>
      </c>
      <c r="K13" s="40" t="n">
        <f aca="false">LOG10(J13)</f>
        <v>5.28115706497896</v>
      </c>
      <c r="L13" s="40" t="n">
        <f aca="false">'数値入力＆結果'!$D$19*K13^5+'数値入力＆結果'!$F$19*K13^4+'数値入力＆結果'!$H$19*K13^3+'数値入力＆結果'!$J$19*K13^2+'数値入力＆結果'!$L$19*K13+'数値入力＆結果'!$N$19</f>
        <v>8.84766367538271</v>
      </c>
      <c r="M13" s="39" t="n">
        <f aca="false">10^L13</f>
        <v>704147554.598891</v>
      </c>
      <c r="N13" s="39" t="n">
        <f aca="false">(D13-D14)*'数値入力＆結果'!$D$12</f>
        <v>2.63E-005</v>
      </c>
      <c r="O13" s="39" t="n">
        <f aca="false">(6*'数値入力＆結果'!$D$7*M13*'数値入力＆結果'!$D$9*'数値入力＆結果'!$D$10*('数値入力＆結果'!$D$9+'数値入力＆結果'!$D$10)*N13)/('数値入力＆結果'!$D$7^2*'数値入力＆結果'!$D$9^4+'数値入力＆結果'!$D$7*M13*(4*'数値入力＆結果'!$D$9^3*'数値入力＆結果'!$D$10+6*'数値入力＆結果'!$D$9^2*'数値入力＆結果'!$D$10^2+4*'数値入力＆結果'!$D$9*'数値入力＆結果'!$D$10^3)+M13^2*'数値入力＆結果'!$D$10^4)</f>
        <v>1.86196036153922E-005</v>
      </c>
      <c r="P13" s="39" t="n">
        <f aca="false">SUM($O$4:O13)</f>
        <v>0.000110203302243211</v>
      </c>
      <c r="Q13" s="39" t="n">
        <f aca="false">1/P13</f>
        <v>9074.13824853513</v>
      </c>
      <c r="R13" s="39" t="n">
        <f aca="false">1/P13*(1-COS('数値入力＆結果'!$D$8*P13/2))</f>
        <v>0.551010934599314</v>
      </c>
    </row>
    <row r="14" customFormat="false" ht="12.8" hidden="false" customHeight="false" outlineLevel="0" collapsed="false">
      <c r="B14" s="1" t="n">
        <v>11</v>
      </c>
      <c r="C14" s="0" t="n">
        <v>0.11</v>
      </c>
      <c r="D14" s="0" t="n">
        <f aca="false">D13-1</f>
        <v>119</v>
      </c>
      <c r="E14" s="0" t="n">
        <f aca="false">C14</f>
        <v>0.11</v>
      </c>
      <c r="F14" s="0" t="n">
        <f aca="false">C14-C13</f>
        <v>0.01</v>
      </c>
      <c r="G14" s="0" t="n">
        <f aca="false">IF(D13&gt;110,'数値入力＆結果'!$D$18*D13+'数値入力＆結果'!$F$18,'数値入力＆結果'!$D$17*D13+'数値入力＆結果'!$F$17)</f>
        <v>-6.559</v>
      </c>
      <c r="H14" s="39" t="n">
        <f aca="false">10^G14</f>
        <v>2.76057785622034E-007</v>
      </c>
      <c r="I14" s="39" t="n">
        <f aca="false">F14/H14</f>
        <v>36224.2998416699</v>
      </c>
      <c r="J14" s="39" t="n">
        <f aca="false">SUM(I14:$I$143)</f>
        <v>141234.83634193</v>
      </c>
      <c r="K14" s="40" t="n">
        <f aca="false">LOG10(J14)</f>
        <v>5.14994183102926</v>
      </c>
      <c r="L14" s="40" t="n">
        <f aca="false">'数値入力＆結果'!$D$19*K14^5+'数値入力＆結果'!$F$19*K14^4+'数値入力＆結果'!$H$19*K14^3+'数値入力＆結果'!$J$19*K14^2+'数値入力＆結果'!$L$19*K14+'数値入力＆結果'!$N$19</f>
        <v>8.91633238955011</v>
      </c>
      <c r="M14" s="39" t="n">
        <f aca="false">10^L14</f>
        <v>824769114.862642</v>
      </c>
      <c r="N14" s="39" t="n">
        <f aca="false">(D14-D15)*'数値入力＆結果'!$D$12</f>
        <v>2.63E-005</v>
      </c>
      <c r="O14" s="39" t="n">
        <f aca="false">(6*'数値入力＆結果'!$D$7*M14*'数値入力＆結果'!$D$9*'数値入力＆結果'!$D$10*('数値入力＆結果'!$D$9+'数値入力＆結果'!$D$10)*N14)/('数値入力＆結果'!$D$7^2*'数値入力＆結果'!$D$9^4+'数値入力＆結果'!$D$7*M14*(4*'数値入力＆結果'!$D$9^3*'数値入力＆結果'!$D$10+6*'数値入力＆結果'!$D$9^2*'数値入力＆結果'!$D$10^2+4*'数値入力＆結果'!$D$9*'数値入力＆結果'!$D$10^3)+M14^2*'数値入力＆結果'!$D$10^4)</f>
        <v>2.03142505481944E-005</v>
      </c>
      <c r="P14" s="39" t="n">
        <f aca="false">SUM($O$4:O14)</f>
        <v>0.000130517552791406</v>
      </c>
      <c r="Q14" s="39" t="n">
        <f aca="false">1/P14</f>
        <v>7661.80470452285</v>
      </c>
      <c r="R14" s="39" t="n">
        <f aca="false">1/P14*(1-COS('数値入力＆結果'!$D$8*P14/2))</f>
        <v>0.652578500073832</v>
      </c>
    </row>
    <row r="15" customFormat="false" ht="12.8" hidden="false" customHeight="false" outlineLevel="0" collapsed="false">
      <c r="B15" s="1" t="n">
        <v>12</v>
      </c>
      <c r="C15" s="0" t="n">
        <v>0.12</v>
      </c>
      <c r="D15" s="0" t="n">
        <f aca="false">D14-1</f>
        <v>118</v>
      </c>
      <c r="E15" s="0" t="n">
        <f aca="false">C15</f>
        <v>0.12</v>
      </c>
      <c r="F15" s="0" t="n">
        <f aca="false">C15-C14</f>
        <v>0.01</v>
      </c>
      <c r="G15" s="0" t="n">
        <f aca="false">IF(D14&gt;110,'数値入力＆結果'!$D$18*D14+'数値入力＆結果'!$F$18,'数値入力＆結果'!$D$17*D14+'数値入力＆結果'!$F$17)</f>
        <v>-6.4206</v>
      </c>
      <c r="H15" s="39" t="n">
        <f aca="false">10^G15</f>
        <v>3.79664507922219E-007</v>
      </c>
      <c r="I15" s="39" t="n">
        <f aca="false">F15/H15</f>
        <v>26339.0435274731</v>
      </c>
      <c r="J15" s="39" t="n">
        <f aca="false">SUM(I15:$I$143)</f>
        <v>105010.53650026</v>
      </c>
      <c r="K15" s="40" t="n">
        <f aca="false">LOG10(J15)</f>
        <v>5.02123287730179</v>
      </c>
      <c r="L15" s="40" t="n">
        <f aca="false">'数値入力＆結果'!$D$19*K15^5+'数値入力＆結果'!$F$19*K15^4+'数値入力＆結果'!$H$19*K15^3+'数値入力＆結果'!$J$19*K15^2+'数値入力＆結果'!$L$19*K15+'数値入力＆結果'!$N$19</f>
        <v>8.98054838373043</v>
      </c>
      <c r="M15" s="39" t="n">
        <f aca="false">10^L15</f>
        <v>956199216.999876</v>
      </c>
      <c r="N15" s="39" t="n">
        <f aca="false">(D15-D16)*'数値入力＆結果'!$D$12</f>
        <v>2.63E-005</v>
      </c>
      <c r="O15" s="39" t="n">
        <f aca="false">(6*'数値入力＆結果'!$D$7*M15*'数値入力＆結果'!$D$9*'数値入力＆結果'!$D$10*('数値入力＆結果'!$D$9+'数値入力＆結果'!$D$10)*N15)/('数値入力＆結果'!$D$7^2*'数値入力＆結果'!$D$9^4+'数値入力＆結果'!$D$7*M15*(4*'数値入力＆結果'!$D$9^3*'数値入力＆結果'!$D$10+6*'数値入力＆結果'!$D$9^2*'数値入力＆結果'!$D$10^2+4*'数値入力＆結果'!$D$9*'数値入力＆結果'!$D$10^3)+M15^2*'数値入力＆結果'!$D$10^4)</f>
        <v>2.19135635513252E-005</v>
      </c>
      <c r="P15" s="39" t="n">
        <f aca="false">SUM($O$4:O15)</f>
        <v>0.000152431116342731</v>
      </c>
      <c r="Q15" s="39" t="n">
        <f aca="false">1/P15</f>
        <v>6560.34032940866</v>
      </c>
      <c r="R15" s="39" t="n">
        <f aca="false">1/P15*(1-COS('数値入力＆結果'!$D$8*P15/2))</f>
        <v>0.762140824434744</v>
      </c>
    </row>
    <row r="16" customFormat="false" ht="12.8" hidden="false" customHeight="false" outlineLevel="0" collapsed="false">
      <c r="B16" s="1" t="n">
        <v>13</v>
      </c>
      <c r="C16" s="0" t="n">
        <v>0.13</v>
      </c>
      <c r="D16" s="0" t="n">
        <f aca="false">D15-1</f>
        <v>117</v>
      </c>
      <c r="E16" s="0" t="n">
        <f aca="false">C16</f>
        <v>0.13</v>
      </c>
      <c r="F16" s="0" t="n">
        <f aca="false">C16-C15</f>
        <v>0.01</v>
      </c>
      <c r="G16" s="0" t="n">
        <f aca="false">IF(D15&gt;110,'数値入力＆結果'!$D$18*D15+'数値入力＆結果'!$F$18,'数値入力＆結果'!$D$17*D15+'数値入力＆結果'!$F$17)</f>
        <v>-6.2822</v>
      </c>
      <c r="H16" s="39" t="n">
        <f aca="false">10^G16</f>
        <v>5.2215567204896E-007</v>
      </c>
      <c r="I16" s="39" t="n">
        <f aca="false">F16/H16</f>
        <v>19151.3767546747</v>
      </c>
      <c r="J16" s="39" t="n">
        <f aca="false">SUM(I16:$I$143)</f>
        <v>78671.4929727871</v>
      </c>
      <c r="K16" s="40" t="n">
        <f aca="false">LOG10(J16)</f>
        <v>4.89581739198546</v>
      </c>
      <c r="L16" s="40" t="n">
        <f aca="false">'数値入力＆結果'!$D$19*K16^5+'数値入力＆結果'!$F$19*K16^4+'数値入力＆結果'!$H$19*K16^3+'数値入力＆結果'!$J$19*K16^2+'数値入力＆結果'!$L$19*K16+'数値入力＆結果'!$N$19</f>
        <v>9.04022359526044</v>
      </c>
      <c r="M16" s="39" t="n">
        <f aca="false">10^L16</f>
        <v>1097042860.12288</v>
      </c>
      <c r="N16" s="39" t="n">
        <f aca="false">(D16-D17)*'数値入力＆結果'!$D$12</f>
        <v>2.63E-005</v>
      </c>
      <c r="O16" s="39" t="n">
        <f aca="false">(6*'数値入力＆結果'!$D$7*M16*'数値入力＆結果'!$D$9*'数値入力＆結果'!$D$10*('数値入力＆結果'!$D$9+'数値入力＆結果'!$D$10)*N16)/('数値入力＆結果'!$D$7^2*'数値入力＆結果'!$D$9^4+'数値入力＆結果'!$D$7*M16*(4*'数値入力＆結果'!$D$9^3*'数値入力＆結果'!$D$10+6*'数値入力＆結果'!$D$9^2*'数値入力＆結果'!$D$10^2+4*'数値入力＆結果'!$D$9*'数値入力＆結果'!$D$10^3)+M16^2*'数値入力＆結果'!$D$10^4)</f>
        <v>2.33963884816837E-005</v>
      </c>
      <c r="P16" s="39" t="n">
        <f aca="false">SUM($O$4:O16)</f>
        <v>0.000175827504824414</v>
      </c>
      <c r="Q16" s="39" t="n">
        <f aca="false">1/P16</f>
        <v>5687.39231668347</v>
      </c>
      <c r="R16" s="39" t="n">
        <f aca="false">1/P16*(1-COS('数値入力＆結果'!$D$8*P16/2))</f>
        <v>0.879114875347064</v>
      </c>
    </row>
    <row r="17" customFormat="false" ht="12.8" hidden="false" customHeight="false" outlineLevel="0" collapsed="false">
      <c r="B17" s="1" t="n">
        <v>14</v>
      </c>
      <c r="C17" s="0" t="n">
        <v>0.14</v>
      </c>
      <c r="D17" s="0" t="n">
        <f aca="false">D16-1</f>
        <v>116</v>
      </c>
      <c r="E17" s="0" t="n">
        <f aca="false">C17</f>
        <v>0.14</v>
      </c>
      <c r="F17" s="0" t="n">
        <f aca="false">C17-C16</f>
        <v>0.01</v>
      </c>
      <c r="G17" s="0" t="n">
        <f aca="false">IF(D16&gt;110,'数値入力＆結果'!$D$18*D16+'数値入力＆結果'!$F$18,'数値入力＆結果'!$D$17*D16+'数値入力＆結果'!$F$17)</f>
        <v>-6.1438</v>
      </c>
      <c r="H17" s="39" t="n">
        <f aca="false">10^G17</f>
        <v>7.18124923883476E-007</v>
      </c>
      <c r="I17" s="39" t="n">
        <f aca="false">F17/H17</f>
        <v>13925.153782328</v>
      </c>
      <c r="J17" s="39" t="n">
        <f aca="false">SUM(I17:$I$143)</f>
        <v>59520.1162181123</v>
      </c>
      <c r="K17" s="40" t="n">
        <f aca="false">LOG10(J17)</f>
        <v>4.77466377053573</v>
      </c>
      <c r="L17" s="40" t="n">
        <f aca="false">'数値入力＆結果'!$D$19*K17^5+'数値入力＆結果'!$F$19*K17^4+'数値入力＆結果'!$H$19*K17^3+'数値入力＆結果'!$J$19*K17^2+'数値入力＆結果'!$L$19*K17+'数値入力＆結果'!$N$19</f>
        <v>9.09523960570151</v>
      </c>
      <c r="M17" s="39" t="n">
        <f aca="false">10^L17</f>
        <v>1245201415.50135</v>
      </c>
      <c r="N17" s="39" t="n">
        <f aca="false">(D17-D18)*'数値入力＆結果'!$D$12</f>
        <v>2.63E-005</v>
      </c>
      <c r="O17" s="39" t="n">
        <f aca="false">(6*'数値入力＆結果'!$D$7*M17*'数値入力＆結果'!$D$9*'数値入力＆結果'!$D$10*('数値入力＆結果'!$D$9+'数値入力＆結果'!$D$10)*N17)/('数値入力＆結果'!$D$7^2*'数値入力＆結果'!$D$9^4+'数値入力＆結果'!$D$7*M17*(4*'数値入力＆結果'!$D$9^3*'数値入力＆結果'!$D$10+6*'数値入力＆結果'!$D$9^2*'数値入力＆結果'!$D$10^2+4*'数値入力＆結果'!$D$9*'数値入力＆結果'!$D$10^3)+M17^2*'数値入力＆結果'!$D$10^4)</f>
        <v>2.47478206832516E-005</v>
      </c>
      <c r="P17" s="39" t="n">
        <f aca="false">SUM($O$4:O17)</f>
        <v>0.000200575325507666</v>
      </c>
      <c r="Q17" s="39" t="n">
        <f aca="false">1/P17</f>
        <v>4985.65811855945</v>
      </c>
      <c r="R17" s="39" t="n">
        <f aca="false">1/P17*(1-COS('数値入力＆結果'!$D$8*P17/2))</f>
        <v>1.00284300616479</v>
      </c>
    </row>
    <row r="18" customFormat="false" ht="12.8" hidden="false" customHeight="false" outlineLevel="0" collapsed="false">
      <c r="B18" s="1" t="n">
        <v>15</v>
      </c>
      <c r="C18" s="0" t="n">
        <v>0.15</v>
      </c>
      <c r="D18" s="0" t="n">
        <f aca="false">D17-1</f>
        <v>115</v>
      </c>
      <c r="E18" s="0" t="n">
        <f aca="false">C18</f>
        <v>0.15</v>
      </c>
      <c r="F18" s="0" t="n">
        <f aca="false">C18-C17</f>
        <v>0.00999999999999998</v>
      </c>
      <c r="G18" s="0" t="n">
        <f aca="false">IF(D17&gt;110,'数値入力＆結果'!$D$18*D17+'数値入力＆結果'!$F$18,'数値入力＆結果'!$D$17*D17+'数値入力＆結果'!$F$17)</f>
        <v>-6.0054</v>
      </c>
      <c r="H18" s="39" t="n">
        <f aca="false">10^G18</f>
        <v>9.87643022777103E-007</v>
      </c>
      <c r="I18" s="39" t="n">
        <f aca="false">F18/H18</f>
        <v>10125.1158256366</v>
      </c>
      <c r="J18" s="39" t="n">
        <f aca="false">SUM(I18:$I$143)</f>
        <v>45594.9624357843</v>
      </c>
      <c r="K18" s="40" t="n">
        <f aca="false">LOG10(J18)</f>
        <v>4.65891686224348</v>
      </c>
      <c r="L18" s="40" t="n">
        <f aca="false">'数値入力＆結果'!$D$19*K18^5+'数値入力＆結果'!$F$19*K18^4+'数値入力＆結果'!$H$19*K18^3+'数値入力＆結果'!$J$19*K18^2+'数値入力＆結果'!$L$19*K18+'数値入力＆結果'!$N$19</f>
        <v>9.14545838103131</v>
      </c>
      <c r="M18" s="39" t="n">
        <f aca="false">10^L18</f>
        <v>1397842951.91284</v>
      </c>
      <c r="N18" s="39" t="n">
        <f aca="false">(D18-D19)*'数値入力＆結果'!$D$12</f>
        <v>2.63E-005</v>
      </c>
      <c r="O18" s="39" t="n">
        <f aca="false">(6*'数値入力＆結果'!$D$7*M18*'数値入力＆結果'!$D$9*'数値入力＆結果'!$D$10*('数値入力＆結果'!$D$9+'数値入力＆結果'!$D$10)*N18)/('数値入力＆結果'!$D$7^2*'数値入力＆結果'!$D$9^4+'数値入力＆結果'!$D$7*M18*(4*'数値入力＆結果'!$D$9^3*'数値入力＆結果'!$D$10+6*'数値入力＆結果'!$D$9^2*'数値入力＆結果'!$D$10^2+4*'数値入力＆結果'!$D$9*'数値入力＆結果'!$D$10^3)+M18^2*'数値入力＆結果'!$D$10^4)</f>
        <v>2.59588304009246E-005</v>
      </c>
      <c r="P18" s="39" t="n">
        <f aca="false">SUM($O$4:O18)</f>
        <v>0.000226534155908591</v>
      </c>
      <c r="Q18" s="39" t="n">
        <f aca="false">1/P18</f>
        <v>4414.34535992671</v>
      </c>
      <c r="R18" s="39" t="n">
        <f aca="false">1/P18*(1-COS('数値入力＆結果'!$D$8*P18/2))</f>
        <v>1.13262234196642</v>
      </c>
    </row>
    <row r="19" customFormat="false" ht="12.8" hidden="false" customHeight="false" outlineLevel="0" collapsed="false">
      <c r="B19" s="1" t="n">
        <v>16</v>
      </c>
      <c r="C19" s="0" t="n">
        <v>0.16</v>
      </c>
      <c r="D19" s="0" t="n">
        <f aca="false">D18-1</f>
        <v>114</v>
      </c>
      <c r="E19" s="0" t="n">
        <f aca="false">C19</f>
        <v>0.16</v>
      </c>
      <c r="F19" s="0" t="n">
        <f aca="false">C19-C18</f>
        <v>0.01</v>
      </c>
      <c r="G19" s="0" t="n">
        <f aca="false">IF(D18&gt;110,'数値入力＆結果'!$D$18*D18+'数値入力＆結果'!$F$18,'数値入力＆結果'!$D$17*D18+'数値入力＆結果'!$F$17)</f>
        <v>-5.867</v>
      </c>
      <c r="H19" s="39" t="n">
        <f aca="false">10^G19</f>
        <v>1.35831344658716E-006</v>
      </c>
      <c r="I19" s="39" t="n">
        <f aca="false">F19/H19</f>
        <v>7362.07097494735</v>
      </c>
      <c r="J19" s="39" t="n">
        <f aca="false">SUM(I19:$I$143)</f>
        <v>35469.8466101478</v>
      </c>
      <c r="K19" s="40" t="n">
        <f aca="false">LOG10(J19)</f>
        <v>4.54985931036339</v>
      </c>
      <c r="L19" s="40" t="n">
        <f aca="false">'数値入力＆結果'!$D$19*K19^5+'数値入力＆結果'!$F$19*K19^4+'数値入力＆結果'!$H$19*K19^3+'数値入力＆結果'!$J$19*K19^2+'数値入力＆結果'!$L$19*K19+'数値入力＆結果'!$N$19</f>
        <v>9.19074205440824</v>
      </c>
      <c r="M19" s="39" t="n">
        <f aca="false">10^L19</f>
        <v>1551465256.37911</v>
      </c>
      <c r="N19" s="39" t="n">
        <f aca="false">(D19-D20)*'数値入力＆結果'!$D$12</f>
        <v>2.63E-005</v>
      </c>
      <c r="O19" s="39" t="n">
        <f aca="false">(6*'数値入力＆結果'!$D$7*M19*'数値入力＆結果'!$D$9*'数値入力＆結果'!$D$10*('数値入力＆結果'!$D$9+'数値入力＆結果'!$D$10)*N19)/('数値入力＆結果'!$D$7^2*'数値入力＆結果'!$D$9^4+'数値入力＆結果'!$D$7*M19*(4*'数値入力＆結果'!$D$9^3*'数値入力＆結果'!$D$10+6*'数値入力＆結果'!$D$9^2*'数値入力＆結果'!$D$10^2+4*'数値入力＆結果'!$D$9*'数値入力＆結果'!$D$10^3)+M19^2*'数値入力＆結果'!$D$10^4)</f>
        <v>2.7025674165117E-005</v>
      </c>
      <c r="P19" s="39" t="n">
        <f aca="false">SUM($O$4:O19)</f>
        <v>0.000253559830073708</v>
      </c>
      <c r="Q19" s="39" t="n">
        <f aca="false">1/P19</f>
        <v>3943.84236536722</v>
      </c>
      <c r="R19" s="39" t="n">
        <f aca="false">1/P19*(1-COS('数値入力＆結果'!$D$8*P19/2))</f>
        <v>1.26773122675115</v>
      </c>
    </row>
    <row r="20" customFormat="false" ht="12.8" hidden="false" customHeight="false" outlineLevel="0" collapsed="false">
      <c r="B20" s="1" t="n">
        <v>17</v>
      </c>
      <c r="C20" s="0" t="n">
        <v>0.17</v>
      </c>
      <c r="D20" s="0" t="n">
        <f aca="false">D19-1</f>
        <v>113</v>
      </c>
      <c r="E20" s="0" t="n">
        <f aca="false">C20</f>
        <v>0.17</v>
      </c>
      <c r="F20" s="0" t="n">
        <f aca="false">C20-C19</f>
        <v>0.01</v>
      </c>
      <c r="G20" s="0" t="n">
        <f aca="false">IF(D19&gt;110,'数値入力＆結果'!$D$18*D19+'数値入力＆結果'!$F$18,'数値入力＆結果'!$D$17*D19+'数値入力＆結果'!$F$17)</f>
        <v>-5.7286</v>
      </c>
      <c r="H20" s="39" t="n">
        <f aca="false">10^G20</f>
        <v>1.86809948192775E-006</v>
      </c>
      <c r="I20" s="39" t="n">
        <f aca="false">F20/H20</f>
        <v>5353.03397744144</v>
      </c>
      <c r="J20" s="39" t="n">
        <f aca="false">SUM(I20:$I$143)</f>
        <v>28107.7756352004</v>
      </c>
      <c r="K20" s="40" t="n">
        <f aca="false">LOG10(J20)</f>
        <v>4.4488264782086</v>
      </c>
      <c r="L20" s="40" t="n">
        <f aca="false">'数値入力＆結果'!$D$19*K20^5+'数値入力＆結果'!$F$19*K20^4+'数値入力＆結果'!$H$19*K20^3+'数値入力＆結果'!$J$19*K20^2+'数値入力＆結果'!$L$19*K20+'数値入力＆結果'!$N$19</f>
        <v>9.23098255323609</v>
      </c>
      <c r="M20" s="39" t="n">
        <f aca="false">10^L20</f>
        <v>1702090129.53598</v>
      </c>
      <c r="N20" s="39" t="n">
        <f aca="false">(D20-D21)*'数値入力＆結果'!$D$12</f>
        <v>2.63E-005</v>
      </c>
      <c r="O20" s="39" t="n">
        <f aca="false">(6*'数値入力＆結果'!$D$7*M20*'数値入力＆結果'!$D$9*'数値入力＆結果'!$D$10*('数値入力＆結果'!$D$9+'数値入力＆結果'!$D$10)*N20)/('数値入力＆結果'!$D$7^2*'数値入力＆結果'!$D$9^4+'数値入力＆結果'!$D$7*M20*(4*'数値入力＆結果'!$D$9^3*'数値入力＆結果'!$D$10+6*'数値入力＆結果'!$D$9^2*'数値入力＆結果'!$D$10^2+4*'数値入力＆結果'!$D$9*'数値入力＆結果'!$D$10^3)+M20^2*'数値入力＆結果'!$D$10^4)</f>
        <v>2.79492658322498E-005</v>
      </c>
      <c r="P20" s="39" t="n">
        <f aca="false">SUM($O$4:O20)</f>
        <v>0.000281509095905957</v>
      </c>
      <c r="Q20" s="39" t="n">
        <f aca="false">1/P20</f>
        <v>3552.28308620644</v>
      </c>
      <c r="R20" s="39" t="n">
        <f aca="false">1/P20*(1-COS('数値入力＆結果'!$D$8*P20/2))</f>
        <v>1.40745252841944</v>
      </c>
    </row>
    <row r="21" customFormat="false" ht="12.8" hidden="false" customHeight="false" outlineLevel="0" collapsed="false">
      <c r="B21" s="1" t="n">
        <v>18</v>
      </c>
      <c r="C21" s="0" t="n">
        <v>0.18</v>
      </c>
      <c r="D21" s="0" t="n">
        <f aca="false">D20-1</f>
        <v>112</v>
      </c>
      <c r="E21" s="0" t="n">
        <f aca="false">C21</f>
        <v>0.18</v>
      </c>
      <c r="F21" s="0" t="n">
        <f aca="false">C21-C20</f>
        <v>0.00999999999999998</v>
      </c>
      <c r="G21" s="0" t="n">
        <f aca="false">IF(D20&gt;110,'数値入力＆結果'!$D$18*D20+'数値入力＆結果'!$F$18,'数値入力＆結果'!$D$17*D20+'数値入力＆結果'!$F$17)</f>
        <v>-5.5902</v>
      </c>
      <c r="H21" s="39" t="n">
        <f aca="false">10^G21</f>
        <v>2.56921234428406E-006</v>
      </c>
      <c r="I21" s="39" t="n">
        <f aca="false">F21/H21</f>
        <v>3892.2434816444</v>
      </c>
      <c r="J21" s="39" t="n">
        <f aca="false">SUM(I21:$I$143)</f>
        <v>22754.741657759</v>
      </c>
      <c r="K21" s="40" t="n">
        <f aca="false">LOG10(J21)</f>
        <v>4.35707190917897</v>
      </c>
      <c r="L21" s="40" t="n">
        <f aca="false">'数値入力＆結果'!$D$19*K21^5+'数値入力＆結果'!$F$19*K21^4+'数値入力＆結果'!$H$19*K21^3+'数値入力＆結果'!$J$19*K21^2+'数値入力＆結果'!$L$19*K21+'数値入力＆結果'!$N$19</f>
        <v>9.26613863063044</v>
      </c>
      <c r="M21" s="39" t="n">
        <f aca="false">10^L21</f>
        <v>1845604458.38826</v>
      </c>
      <c r="N21" s="39" t="n">
        <f aca="false">(D21-D22)*'数値入力＆結果'!$D$12</f>
        <v>2.63E-005</v>
      </c>
      <c r="O21" s="39" t="n">
        <f aca="false">(6*'数値入力＆結果'!$D$7*M21*'数値入力＆結果'!$D$9*'数値入力＆結果'!$D$10*('数値入力＆結果'!$D$9+'数値入力＆結果'!$D$10)*N21)/('数値入力＆結果'!$D$7^2*'数値入力＆結果'!$D$9^4+'数値入力＆結果'!$D$7*M21*(4*'数値入力＆結果'!$D$9^3*'数値入力＆結果'!$D$10+6*'数値入力＆結果'!$D$9^2*'数値入力＆結果'!$D$10^2+4*'数値入力＆結果'!$D$9*'数値入力＆結果'!$D$10^3)+M21^2*'数値入力＆結果'!$D$10^4)</f>
        <v>2.87345868725286E-005</v>
      </c>
      <c r="P21" s="39" t="n">
        <f aca="false">SUM($O$4:O21)</f>
        <v>0.000310243682778486</v>
      </c>
      <c r="Q21" s="39" t="n">
        <f aca="false">1/P21</f>
        <v>3223.27272241027</v>
      </c>
      <c r="R21" s="39" t="n">
        <f aca="false">1/P21*(1-COS('数値入力＆結果'!$D$8*P21/2))</f>
        <v>1.55109399576358</v>
      </c>
    </row>
    <row r="22" customFormat="false" ht="12.8" hidden="false" customHeight="false" outlineLevel="0" collapsed="false">
      <c r="B22" s="1" t="n">
        <v>19</v>
      </c>
      <c r="C22" s="0" t="n">
        <v>0.19</v>
      </c>
      <c r="D22" s="0" t="n">
        <f aca="false">D21-1</f>
        <v>111</v>
      </c>
      <c r="E22" s="0" t="n">
        <f aca="false">C22</f>
        <v>0.19</v>
      </c>
      <c r="F22" s="0" t="n">
        <f aca="false">C22-C21</f>
        <v>0.01</v>
      </c>
      <c r="G22" s="0" t="n">
        <f aca="false">IF(D21&gt;110,'数値入力＆結果'!$D$18*D21+'数値入力＆結果'!$F$18,'数値入力＆結果'!$D$17*D21+'数値入力＆結果'!$F$17)</f>
        <v>-5.4518</v>
      </c>
      <c r="H22" s="39" t="n">
        <f aca="false">10^G22</f>
        <v>3.53345854108902E-006</v>
      </c>
      <c r="I22" s="39" t="n">
        <f aca="false">F22/H22</f>
        <v>2830.08839178795</v>
      </c>
      <c r="J22" s="39" t="n">
        <f aca="false">SUM(I22:$I$143)</f>
        <v>18862.4981761146</v>
      </c>
      <c r="K22" s="40" t="n">
        <f aca="false">LOG10(J22)</f>
        <v>4.27559921079009</v>
      </c>
      <c r="L22" s="40" t="n">
        <f aca="false">'数値入力＆結果'!$D$19*K22^5+'数値入力＆結果'!$F$19*K22^4+'数値入力＆結果'!$H$19*K22^3+'数値入力＆結果'!$J$19*K22^2+'数値入力＆結果'!$L$19*K22+'数値入力＆結果'!$N$19</f>
        <v>9.29627332756148</v>
      </c>
      <c r="M22" s="39" t="n">
        <f aca="false">10^L22</f>
        <v>1978214257.27746</v>
      </c>
      <c r="N22" s="39" t="n">
        <f aca="false">(D22-D23)*'数値入力＆結果'!$D$12</f>
        <v>2.63E-005</v>
      </c>
      <c r="O22" s="39" t="n">
        <f aca="false">(6*'数値入力＆結果'!$D$7*M22*'数値入力＆結果'!$D$9*'数値入力＆結果'!$D$10*('数値入力＆結果'!$D$9+'数値入力＆結果'!$D$10)*N22)/('数値入力＆結果'!$D$7^2*'数値入力＆結果'!$D$9^4+'数値入力＆結果'!$D$7*M22*(4*'数値入力＆結果'!$D$9^3*'数値入力＆結果'!$D$10+6*'数値入力＆結果'!$D$9^2*'数値入力＆結果'!$D$10^2+4*'数値入力＆結果'!$D$9*'数値入力＆結果'!$D$10^3)+M22^2*'数値入力＆結果'!$D$10^4)</f>
        <v>2.93901153960095E-005</v>
      </c>
      <c r="P22" s="39" t="n">
        <f aca="false">SUM($O$4:O22)</f>
        <v>0.000339633798174495</v>
      </c>
      <c r="Q22" s="39" t="n">
        <f aca="false">1/P22</f>
        <v>2944.34772209044</v>
      </c>
      <c r="R22" s="39" t="n">
        <f aca="false">1/P22*(1-COS('数値入力＆結果'!$D$8*P22/2))</f>
        <v>1.69800575907425</v>
      </c>
    </row>
    <row r="23" customFormat="false" ht="12.8" hidden="false" customHeight="false" outlineLevel="0" collapsed="false">
      <c r="B23" s="1" t="n">
        <v>20</v>
      </c>
      <c r="C23" s="0" t="n">
        <v>0.2</v>
      </c>
      <c r="D23" s="0" t="n">
        <f aca="false">D22-1</f>
        <v>110</v>
      </c>
      <c r="E23" s="0" t="n">
        <f aca="false">C23</f>
        <v>0.2</v>
      </c>
      <c r="F23" s="0" t="n">
        <f aca="false">C23-C22</f>
        <v>0.01</v>
      </c>
      <c r="G23" s="0" t="n">
        <f aca="false">IF(D22&gt;110,'数値入力＆結果'!$D$18*D22+'数値入力＆結果'!$F$18,'数値入力＆結果'!$D$17*D22+'数値入力＆結果'!$F$17)</f>
        <v>-5.3134</v>
      </c>
      <c r="H23" s="39" t="n">
        <f aca="false">10^G23</f>
        <v>4.85959414346273E-006</v>
      </c>
      <c r="I23" s="39" t="n">
        <f aca="false">F23/H23</f>
        <v>2057.78501347737</v>
      </c>
      <c r="J23" s="39" t="n">
        <f aca="false">SUM(I23:$I$143)</f>
        <v>16032.4097843266</v>
      </c>
      <c r="K23" s="40" t="n">
        <f aca="false">LOG10(J23)</f>
        <v>4.20499880478579</v>
      </c>
      <c r="L23" s="40" t="n">
        <f aca="false">'数値入力＆結果'!$D$19*K23^5+'数値入力＆結果'!$F$19*K23^4+'数値入力＆結果'!$H$19*K23^3+'数値入力＆結果'!$J$19*K23^2+'数値入力＆結果'!$L$19*K23+'数値入力＆結果'!$N$19</f>
        <v>9.32158117346</v>
      </c>
      <c r="M23" s="39" t="n">
        <f aca="false">10^L23</f>
        <v>2096916675.84383</v>
      </c>
      <c r="N23" s="39" t="n">
        <f aca="false">(D23-D24)*'数値入力＆結果'!$D$12</f>
        <v>2.63E-005</v>
      </c>
      <c r="O23" s="39" t="n">
        <f aca="false">(6*'数値入力＆結果'!$D$7*M23*'数値入力＆結果'!$D$9*'数値入力＆結果'!$D$10*('数値入力＆結果'!$D$9+'数値入力＆結果'!$D$10)*N23)/('数値入力＆結果'!$D$7^2*'数値入力＆結果'!$D$9^4+'数値入力＆結果'!$D$7*M23*(4*'数値入力＆結果'!$D$9^3*'数値入力＆結果'!$D$10+6*'数値入力＆結果'!$D$9^2*'数値入力＆結果'!$D$10^2+4*'数値入力＆結果'!$D$9*'数値入力＆結果'!$D$10^3)+M23^2*'数値入力＆結果'!$D$10^4)</f>
        <v>2.99271884734178E-005</v>
      </c>
      <c r="P23" s="39" t="n">
        <f aca="false">SUM($O$4:O23)</f>
        <v>0.000369560986647913</v>
      </c>
      <c r="Q23" s="39" t="n">
        <f aca="false">1/P23</f>
        <v>2705.91332994983</v>
      </c>
      <c r="R23" s="39" t="n">
        <f aca="false">1/P23*(1-COS('数値入力＆結果'!$D$8*P23/2))</f>
        <v>1.84759463901723</v>
      </c>
    </row>
    <row r="24" customFormat="false" ht="12.8" hidden="false" customHeight="false" outlineLevel="0" collapsed="false">
      <c r="B24" s="1" t="n">
        <v>21</v>
      </c>
      <c r="C24" s="0" t="n">
        <v>0.21</v>
      </c>
      <c r="D24" s="0" t="n">
        <f aca="false">D23-1</f>
        <v>109</v>
      </c>
      <c r="E24" s="0" t="n">
        <f aca="false">C24</f>
        <v>0.21</v>
      </c>
      <c r="F24" s="0" t="n">
        <f aca="false">C24-C23</f>
        <v>0.00999999999999998</v>
      </c>
      <c r="G24" s="0" t="n">
        <f aca="false">IF(D23&gt;110,'数値入力＆結果'!$D$18*D23+'数値入力＆結果'!$F$18,'数値入力＆結果'!$D$17*D23+'数値入力＆結果'!$F$17)</f>
        <v>-5.2574</v>
      </c>
      <c r="H24" s="39" t="n">
        <f aca="false">10^G24</f>
        <v>5.52840689563093E-006</v>
      </c>
      <c r="I24" s="39" t="n">
        <f aca="false">F24/H24</f>
        <v>1808.83936164376</v>
      </c>
      <c r="J24" s="39" t="n">
        <f aca="false">SUM(I24:$I$143)</f>
        <v>13974.6247708492</v>
      </c>
      <c r="K24" s="40" t="n">
        <f aca="false">LOG10(J24)</f>
        <v>4.14534015558262</v>
      </c>
      <c r="L24" s="40" t="n">
        <f aca="false">'数値入力＆結果'!$D$19*K24^5+'数値入力＆結果'!$F$19*K24^4+'数値入力＆結果'!$H$19*K24^3+'数値入力＆結果'!$J$19*K24^2+'数値入力＆結果'!$L$19*K24+'数値入力＆結果'!$N$19</f>
        <v>9.34239463351756</v>
      </c>
      <c r="M24" s="39" t="n">
        <f aca="false">10^L24</f>
        <v>2199857925.71546</v>
      </c>
      <c r="N24" s="39" t="n">
        <f aca="false">(D24-D25)*'数値入力＆結果'!$D$12</f>
        <v>2.63E-005</v>
      </c>
      <c r="O24" s="39" t="n">
        <f aca="false">(6*'数値入力＆結果'!$D$7*M24*'数値入力＆結果'!$D$9*'数値入力＆結果'!$D$10*('数値入力＆結果'!$D$9+'数値入力＆結果'!$D$10)*N24)/('数値入力＆結果'!$D$7^2*'数値入力＆結果'!$D$9^4+'数値入力＆結果'!$D$7*M24*(4*'数値入力＆結果'!$D$9^3*'数値入力＆結果'!$D$10+6*'数値入力＆結果'!$D$9^2*'数値入力＆結果'!$D$10^2+4*'数値入力＆結果'!$D$9*'数値入力＆結果'!$D$10^3)+M24^2*'数値入力＆結果'!$D$10^4)</f>
        <v>3.03592173349224E-005</v>
      </c>
      <c r="P24" s="39" t="n">
        <f aca="false">SUM($O$4:O24)</f>
        <v>0.000399920203982836</v>
      </c>
      <c r="Q24" s="39" t="n">
        <f aca="false">1/P24</f>
        <v>2500.49882461782</v>
      </c>
      <c r="R24" s="39" t="n">
        <f aca="false">1/P24*(1-COS('数値入力＆結果'!$D$8*P24/2))</f>
        <v>1.99933452701543</v>
      </c>
    </row>
    <row r="25" customFormat="false" ht="12.8" hidden="false" customHeight="false" outlineLevel="0" collapsed="false">
      <c r="B25" s="1" t="n">
        <v>22</v>
      </c>
      <c r="C25" s="0" t="n">
        <v>0.22</v>
      </c>
      <c r="D25" s="0" t="n">
        <f aca="false">D24-1</f>
        <v>108</v>
      </c>
      <c r="E25" s="0" t="n">
        <f aca="false">C25</f>
        <v>0.22</v>
      </c>
      <c r="F25" s="0" t="n">
        <f aca="false">C25-C24</f>
        <v>0.01</v>
      </c>
      <c r="G25" s="0" t="n">
        <f aca="false">IF(D24&gt;110,'数値入力＆結果'!$D$18*D24+'数値入力＆結果'!$F$18,'数値入力＆結果'!$D$17*D24+'数値入力＆結果'!$F$17)</f>
        <v>-5.1972</v>
      </c>
      <c r="H25" s="39" t="n">
        <f aca="false">10^G25</f>
        <v>6.3503841850404E-006</v>
      </c>
      <c r="I25" s="39" t="n">
        <f aca="false">F25/H25</f>
        <v>1574.70787728985</v>
      </c>
      <c r="J25" s="39" t="n">
        <f aca="false">SUM(I25:$I$143)</f>
        <v>12165.7854092055</v>
      </c>
      <c r="K25" s="40" t="n">
        <f aca="false">LOG10(J25)</f>
        <v>4.08514015172744</v>
      </c>
      <c r="L25" s="40" t="n">
        <f aca="false">'数値入力＆結果'!$D$19*K25^5+'数値入力＆結果'!$F$19*K25^4+'数値入力＆結果'!$H$19*K25^3+'数値入力＆結果'!$J$19*K25^2+'数値入力＆結果'!$L$19*K25+'数値入力＆結果'!$N$19</f>
        <v>9.36287468124752</v>
      </c>
      <c r="M25" s="39" t="n">
        <f aca="false">10^L25</f>
        <v>2306081656.48747</v>
      </c>
      <c r="N25" s="39" t="n">
        <f aca="false">(D25-D26)*'数値入力＆結果'!$D$12</f>
        <v>2.63E-005</v>
      </c>
      <c r="O25" s="39" t="n">
        <f aca="false">(6*'数値入力＆結果'!$D$7*M25*'数値入力＆結果'!$D$9*'数値入力＆結果'!$D$10*('数値入力＆結果'!$D$9+'数値入力＆結果'!$D$10)*N25)/('数値入力＆結果'!$D$7^2*'数値入力＆結果'!$D$9^4+'数値入力＆結果'!$D$7*M25*(4*'数値入力＆結果'!$D$9^3*'数値入力＆結果'!$D$10+6*'数値入力＆結果'!$D$9^2*'数値入力＆結果'!$D$10^2+4*'数値入力＆結果'!$D$9*'数値入力＆結果'!$D$10^3)+M25^2*'数値入力＆結果'!$D$10^4)</f>
        <v>3.07754893827357E-005</v>
      </c>
      <c r="P25" s="39" t="n">
        <f aca="false">SUM($O$4:O25)</f>
        <v>0.000430695693365572</v>
      </c>
      <c r="Q25" s="39" t="n">
        <f aca="false">1/P25</f>
        <v>2321.82493441189</v>
      </c>
      <c r="R25" s="39" t="n">
        <f aca="false">1/P25*(1-COS('数値入力＆結果'!$D$8*P25/2))</f>
        <v>2.15314559771996</v>
      </c>
    </row>
    <row r="26" customFormat="false" ht="12.8" hidden="false" customHeight="false" outlineLevel="0" collapsed="false">
      <c r="B26" s="1" t="n">
        <v>23</v>
      </c>
      <c r="C26" s="0" t="n">
        <v>0.23</v>
      </c>
      <c r="D26" s="0" t="n">
        <f aca="false">D25-1</f>
        <v>107</v>
      </c>
      <c r="E26" s="0" t="n">
        <f aca="false">C26</f>
        <v>0.23</v>
      </c>
      <c r="F26" s="0" t="n">
        <f aca="false">C26-C25</f>
        <v>0.01</v>
      </c>
      <c r="G26" s="0" t="n">
        <f aca="false">IF(D25&gt;110,'数値入力＆結果'!$D$18*D25+'数値入力＆結果'!$F$18,'数値入力＆結果'!$D$17*D25+'数値入力＆結果'!$F$17)</f>
        <v>-5.137</v>
      </c>
      <c r="H26" s="39" t="n">
        <f aca="false">10^G26</f>
        <v>7.29457510254568E-006</v>
      </c>
      <c r="I26" s="39" t="n">
        <f aca="false">F26/H26</f>
        <v>1370.88176616486</v>
      </c>
      <c r="J26" s="39" t="n">
        <f aca="false">SUM(I26:$I$143)</f>
        <v>10591.0775319156</v>
      </c>
      <c r="K26" s="40" t="n">
        <f aca="false">LOG10(J26)</f>
        <v>4.02494014729907</v>
      </c>
      <c r="L26" s="40" t="n">
        <f aca="false">'数値入力＆結果'!$D$19*K26^5+'数値入力＆結果'!$F$19*K26^4+'数値入力＆結果'!$H$19*K26^3+'数値入力＆結果'!$J$19*K26^2+'数値入力＆結果'!$L$19*K26+'数値入力＆結果'!$N$19</f>
        <v>9.38283849647955</v>
      </c>
      <c r="M26" s="39" t="n">
        <f aca="false">10^L26</f>
        <v>2414562750.49922</v>
      </c>
      <c r="N26" s="39" t="n">
        <f aca="false">(D26-D27)*'数値入力＆結果'!$D$12</f>
        <v>2.63E-005</v>
      </c>
      <c r="O26" s="39" t="n">
        <f aca="false">(6*'数値入力＆結果'!$D$7*M26*'数値入力＆結果'!$D$9*'数値入力＆結果'!$D$10*('数値入力＆結果'!$D$9+'数値入力＆結果'!$D$10)*N26)/('数値入力＆結果'!$D$7^2*'数値入力＆結果'!$D$9^4+'数値入力＆結果'!$D$7*M26*(4*'数値入力＆結果'!$D$9^3*'数値入力＆結果'!$D$10+6*'数値入力＆結果'!$D$9^2*'数値入力＆結果'!$D$10^2+4*'数値入力＆結果'!$D$9*'数値入力＆結果'!$D$10^3)+M26^2*'数値入力＆結果'!$D$10^4)</f>
        <v>3.11725778492064E-005</v>
      </c>
      <c r="P26" s="39" t="n">
        <f aca="false">SUM($O$4:O26)</f>
        <v>0.000461868271214778</v>
      </c>
      <c r="Q26" s="39" t="n">
        <f aca="false">1/P26</f>
        <v>2165.1194990508</v>
      </c>
      <c r="R26" s="39" t="n">
        <f aca="false">1/P26*(1-COS('数値入力＆結果'!$D$8*P26/2))</f>
        <v>2.30893085692321</v>
      </c>
    </row>
    <row r="27" customFormat="false" ht="12.8" hidden="false" customHeight="false" outlineLevel="0" collapsed="false">
      <c r="B27" s="1" t="n">
        <v>24</v>
      </c>
      <c r="C27" s="0" t="n">
        <v>0.24</v>
      </c>
      <c r="D27" s="0" t="n">
        <f aca="false">D26-1</f>
        <v>106</v>
      </c>
      <c r="E27" s="0" t="n">
        <f aca="false">C27</f>
        <v>0.24</v>
      </c>
      <c r="F27" s="0" t="n">
        <f aca="false">C27-C26</f>
        <v>0.00999999999999998</v>
      </c>
      <c r="G27" s="0" t="n">
        <f aca="false">IF(D26&gt;110,'数値入力＆結果'!$D$18*D26+'数値入力＆結果'!$F$18,'数値入力＆結果'!$D$17*D26+'数値入力＆結果'!$F$17)</f>
        <v>-5.0768</v>
      </c>
      <c r="H27" s="39" t="n">
        <f aca="false">10^G27</f>
        <v>8.37915067438409E-006</v>
      </c>
      <c r="I27" s="39" t="n">
        <f aca="false">F27/H27</f>
        <v>1193.43837921079</v>
      </c>
      <c r="J27" s="39" t="n">
        <f aca="false">SUM(I27:$I$143)</f>
        <v>9220.19576575078</v>
      </c>
      <c r="K27" s="40" t="n">
        <f aca="false">LOG10(J27)</f>
        <v>3.96474014221228</v>
      </c>
      <c r="L27" s="40" t="n">
        <f aca="false">'数値入力＆結果'!$D$19*K27^5+'数値入力＆結果'!$F$19*K27^4+'数値入力＆結果'!$H$19*K27^3+'数値入力＆結果'!$J$19*K27^2+'数値入力＆結果'!$L$19*K27+'数値入力＆結果'!$N$19</f>
        <v>9.40229441292096</v>
      </c>
      <c r="M27" s="39" t="n">
        <f aca="false">10^L27</f>
        <v>2525192047.3377</v>
      </c>
      <c r="N27" s="39" t="n">
        <f aca="false">(D27-D28)*'数値入力＆結果'!$D$12</f>
        <v>2.63E-005</v>
      </c>
      <c r="O27" s="39" t="n">
        <f aca="false">(6*'数値入力＆結果'!$D$7*M27*'数値入力＆結果'!$D$9*'数値入力＆結果'!$D$10*('数値入力＆結果'!$D$9+'数値入力＆結果'!$D$10)*N27)/('数値入力＆結果'!$D$7^2*'数値入力＆結果'!$D$9^4+'数値入力＆結果'!$D$7*M27*(4*'数値入力＆結果'!$D$9^3*'数値入力＆結果'!$D$10+6*'数値入力＆結果'!$D$9^2*'数値入力＆結果'!$D$10^2+4*'数値入力＆結果'!$D$9*'数値入力＆結果'!$D$10^3)+M27^2*'数値入力＆結果'!$D$10^4)</f>
        <v>3.15510953394444E-005</v>
      </c>
      <c r="P27" s="39" t="n">
        <f aca="false">SUM($O$4:O27)</f>
        <v>0.000493419366554222</v>
      </c>
      <c r="Q27" s="39" t="n">
        <f aca="false">1/P27</f>
        <v>2026.673592047</v>
      </c>
      <c r="R27" s="39" t="n">
        <f aca="false">1/P27*(1-COS('数値入力＆結果'!$D$8*P27/2))</f>
        <v>2.46659633506915</v>
      </c>
    </row>
    <row r="28" customFormat="false" ht="12.8" hidden="false" customHeight="false" outlineLevel="0" collapsed="false">
      <c r="B28" s="1" t="n">
        <v>25</v>
      </c>
      <c r="C28" s="0" t="n">
        <v>0.25</v>
      </c>
      <c r="D28" s="0" t="n">
        <f aca="false">D27-1</f>
        <v>105</v>
      </c>
      <c r="E28" s="0" t="n">
        <f aca="false">C28</f>
        <v>0.25</v>
      </c>
      <c r="F28" s="0" t="n">
        <f aca="false">C28-C27</f>
        <v>0.01</v>
      </c>
      <c r="G28" s="0" t="n">
        <f aca="false">IF(D27&gt;110,'数値入力＆結果'!$D$18*D27+'数値入力＆結果'!$F$18,'数値入力＆結果'!$D$17*D27+'数値入力＆結果'!$F$17)</f>
        <v>-5.0166</v>
      </c>
      <c r="H28" s="39" t="n">
        <f aca="false">10^G28</f>
        <v>9.62498364017518E-006</v>
      </c>
      <c r="I28" s="39" t="n">
        <f aca="false">F28/H28</f>
        <v>1038.96280490904</v>
      </c>
      <c r="J28" s="39" t="n">
        <f aca="false">SUM(I28:$I$143)</f>
        <v>8026.75738653999</v>
      </c>
      <c r="K28" s="40" t="n">
        <f aca="false">LOG10(J28)</f>
        <v>3.90454013636916</v>
      </c>
      <c r="L28" s="40" t="n">
        <f aca="false">'数値入力＆結果'!$D$19*K28^5+'数値入力＆結果'!$F$19*K28^4+'数値入力＆結果'!$H$19*K28^3+'数値入力＆結果'!$J$19*K28^2+'数値入力＆結果'!$L$19*K28+'数値入力＆結果'!$N$19</f>
        <v>9.42125066932515</v>
      </c>
      <c r="M28" s="39" t="n">
        <f aca="false">10^L28</f>
        <v>2637853482.4442</v>
      </c>
      <c r="N28" s="39" t="n">
        <f aca="false">(D28-D29)*'数値入力＆結果'!$D$12</f>
        <v>2.63E-005</v>
      </c>
      <c r="O28" s="39" t="n">
        <f aca="false">(6*'数値入力＆結果'!$D$7*M28*'数値入力＆結果'!$D$9*'数値入力＆結果'!$D$10*('数値入力＆結果'!$D$9+'数値入力＆結果'!$D$10)*N28)/('数値入力＆結果'!$D$7^2*'数値入力＆結果'!$D$9^4+'数値入力＆結果'!$D$7*M28*(4*'数値入力＆結果'!$D$9^3*'数値入力＆結果'!$D$10+6*'数値入力＆結果'!$D$9^2*'数値入力＆結果'!$D$10^2+4*'数値入力＆結果'!$D$9*'数値入力＆結果'!$D$10^3)+M28^2*'数値入力＆結果'!$D$10^4)</f>
        <v>3.19116746844964E-005</v>
      </c>
      <c r="P28" s="39" t="n">
        <f aca="false">SUM($O$4:O28)</f>
        <v>0.000525331041238719</v>
      </c>
      <c r="Q28" s="39" t="n">
        <f aca="false">1/P28</f>
        <v>1903.56160496822</v>
      </c>
      <c r="R28" s="39" t="n">
        <f aca="false">1/P28*(1-COS('数値入力＆結果'!$D$8*P28/2))</f>
        <v>2.62605119081264</v>
      </c>
    </row>
    <row r="29" customFormat="false" ht="12.8" hidden="false" customHeight="false" outlineLevel="0" collapsed="false">
      <c r="B29" s="1" t="n">
        <v>26</v>
      </c>
      <c r="C29" s="0" t="n">
        <v>0.26</v>
      </c>
      <c r="D29" s="0" t="n">
        <f aca="false">D28-1</f>
        <v>104</v>
      </c>
      <c r="E29" s="0" t="n">
        <f aca="false">C29</f>
        <v>0.26</v>
      </c>
      <c r="F29" s="0" t="n">
        <f aca="false">C29-C28</f>
        <v>0.01</v>
      </c>
      <c r="G29" s="0" t="n">
        <f aca="false">IF(D28&gt;110,'数値入力＆結果'!$D$18*D28+'数値入力＆結果'!$F$18,'数値入力＆結果'!$D$17*D28+'数値入力＆結果'!$F$17)</f>
        <v>-4.9564</v>
      </c>
      <c r="H29" s="39" t="n">
        <f aca="false">10^G29</f>
        <v>1.1056050150387E-005</v>
      </c>
      <c r="I29" s="39" t="n">
        <f aca="false">F29/H29</f>
        <v>904.482149047592</v>
      </c>
      <c r="J29" s="39" t="n">
        <f aca="false">SUM(I29:$I$143)</f>
        <v>6987.79458163095</v>
      </c>
      <c r="K29" s="40" t="n">
        <f aca="false">LOG10(J29)</f>
        <v>3.84434012965728</v>
      </c>
      <c r="L29" s="40" t="n">
        <f aca="false">'数値入力＆結果'!$D$19*K29^5+'数値入力＆結果'!$F$19*K29^4+'数値入力＆結果'!$H$19*K29^3+'数値入力＆結果'!$J$19*K29^2+'数値入力＆結果'!$L$19*K29+'数値入力＆結果'!$N$19</f>
        <v>9.43971541044058</v>
      </c>
      <c r="M29" s="39" t="n">
        <f aca="false">10^L29</f>
        <v>2752424471.40559</v>
      </c>
      <c r="N29" s="39" t="n">
        <f aca="false">(D29-D30)*'数値入力＆結果'!$D$12</f>
        <v>2.63E-005</v>
      </c>
      <c r="O29" s="39" t="n">
        <f aca="false">(6*'数値入力＆結果'!$D$7*M29*'数値入力＆結果'!$D$9*'数値入力＆結果'!$D$10*('数値入力＆結果'!$D$9+'数値入力＆結果'!$D$10)*N29)/('数値入力＆結果'!$D$7^2*'数値入力＆結果'!$D$9^4+'数値入力＆結果'!$D$7*M29*(4*'数値入力＆結果'!$D$9^3*'数値入力＆結果'!$D$10+6*'数値入力＆結果'!$D$9^2*'数値入力＆結果'!$D$10^2+4*'数値入力＆結果'!$D$9*'数値入力＆結果'!$D$10^3)+M29^2*'数値入力＆結果'!$D$10^4)</f>
        <v>3.22549616685191E-005</v>
      </c>
      <c r="P29" s="39" t="n">
        <f aca="false">SUM($O$4:O29)</f>
        <v>0.000557586002907238</v>
      </c>
      <c r="Q29" s="39" t="n">
        <f aca="false">1/P29</f>
        <v>1793.44530670789</v>
      </c>
      <c r="R29" s="39" t="n">
        <f aca="false">1/P29*(1-COS('数値入力＆結果'!$D$8*P29/2))</f>
        <v>2.78720777819033</v>
      </c>
    </row>
    <row r="30" customFormat="false" ht="12.8" hidden="false" customHeight="false" outlineLevel="0" collapsed="false">
      <c r="B30" s="1" t="n">
        <v>27</v>
      </c>
      <c r="C30" s="0" t="n">
        <v>0.27</v>
      </c>
      <c r="D30" s="0" t="n">
        <f aca="false">D29-1</f>
        <v>103</v>
      </c>
      <c r="E30" s="0" t="n">
        <f aca="false">C30</f>
        <v>0.27</v>
      </c>
      <c r="F30" s="0" t="n">
        <f aca="false">C30-C29</f>
        <v>0.01</v>
      </c>
      <c r="G30" s="0" t="n">
        <f aca="false">IF(D29&gt;110,'数値入力＆結果'!$D$18*D29+'数値入力＆結果'!$F$18,'数値入力＆結果'!$D$17*D29+'数値入力＆結果'!$F$17)</f>
        <v>-4.8962</v>
      </c>
      <c r="H30" s="39" t="n">
        <f aca="false">10^G30</f>
        <v>1.26998911891811E-005</v>
      </c>
      <c r="I30" s="39" t="n">
        <f aca="false">F30/H30</f>
        <v>787.408321145215</v>
      </c>
      <c r="J30" s="39" t="n">
        <f aca="false">SUM(I30:$I$143)</f>
        <v>6083.31243258336</v>
      </c>
      <c r="K30" s="40" t="n">
        <f aca="false">LOG10(J30)</f>
        <v>3.78414012194747</v>
      </c>
      <c r="L30" s="40" t="n">
        <f aca="false">'数値入力＆結果'!$D$19*K30^5+'数値入力＆結果'!$F$19*K30^4+'数値入力＆結果'!$H$19*K30^3+'数値入力＆結果'!$J$19*K30^2+'数値入力＆結果'!$L$19*K30+'数値入力＆結果'!$N$19</f>
        <v>9.45769668795972</v>
      </c>
      <c r="M30" s="39" t="n">
        <f aca="false">10^L30</f>
        <v>2868776323.71938</v>
      </c>
      <c r="N30" s="39" t="n">
        <f aca="false">(D30-D31)*'数値入力＆結果'!$D$12</f>
        <v>2.63E-005</v>
      </c>
      <c r="O30" s="39" t="n">
        <f aca="false">(6*'数値入力＆結果'!$D$7*M30*'数値入力＆結果'!$D$9*'数値入力＆結果'!$D$10*('数値入力＆結果'!$D$9+'数値入力＆結果'!$D$10)*N30)/('数値入力＆結果'!$D$7^2*'数値入力＆結果'!$D$9^4+'数値入力＆結果'!$D$7*M30*(4*'数値入力＆結果'!$D$9^3*'数値入力＆結果'!$D$10+6*'数値入力＆結果'!$D$9^2*'数値入力＆結果'!$D$10^2+4*'数値入力＆結果'!$D$9*'数値入力＆結果'!$D$10^3)+M30^2*'数値入力＆結果'!$D$10^4)</f>
        <v>3.25816087107091E-005</v>
      </c>
      <c r="P30" s="39" t="n">
        <f aca="false">SUM($O$4:O30)</f>
        <v>0.000590167611617947</v>
      </c>
      <c r="Q30" s="39" t="n">
        <f aca="false">1/P30</f>
        <v>1694.43388677074</v>
      </c>
      <c r="R30" s="39" t="n">
        <f aca="false">1/P30*(1-COS('数値入力＆結果'!$D$8*P30/2))</f>
        <v>2.9499816821592</v>
      </c>
    </row>
    <row r="31" customFormat="false" ht="12.8" hidden="false" customHeight="false" outlineLevel="0" collapsed="false">
      <c r="B31" s="1" t="n">
        <v>28</v>
      </c>
      <c r="C31" s="0" t="n">
        <v>0.28</v>
      </c>
      <c r="D31" s="0" t="n">
        <f aca="false">D30-1</f>
        <v>102</v>
      </c>
      <c r="E31" s="0" t="n">
        <f aca="false">C31</f>
        <v>0.28</v>
      </c>
      <c r="F31" s="0" t="n">
        <f aca="false">C31-C30</f>
        <v>0.01</v>
      </c>
      <c r="G31" s="0" t="n">
        <f aca="false">IF(D30&gt;110,'数値入力＆結果'!$D$18*D30+'数値入力＆結果'!$F$18,'数値入力＆結果'!$D$17*D30+'数値入力＆結果'!$F$17)</f>
        <v>-4.836</v>
      </c>
      <c r="H31" s="39" t="n">
        <f aca="false">10^G31</f>
        <v>1.45881426027535E-005</v>
      </c>
      <c r="I31" s="39" t="n">
        <f aca="false">F31/H31</f>
        <v>685.488226452663</v>
      </c>
      <c r="J31" s="39" t="n">
        <f aca="false">SUM(I31:$I$143)</f>
        <v>5295.90411143814</v>
      </c>
      <c r="K31" s="40" t="n">
        <f aca="false">LOG10(J31)</f>
        <v>3.72394011309133</v>
      </c>
      <c r="L31" s="40" t="n">
        <f aca="false">'数値入力＆結果'!$D$19*K31^5+'数値入力＆結果'!$F$19*K31^4+'数値入力＆結果'!$H$19*K31^3+'数値入力＆結果'!$J$19*K31^2+'数値入力＆結果'!$L$19*K31+'数値入力＆結果'!$N$19</f>
        <v>9.47520246146802</v>
      </c>
      <c r="M31" s="39" t="n">
        <f aca="false">10^L31</f>
        <v>2986774683.24654</v>
      </c>
      <c r="N31" s="39" t="n">
        <f aca="false">(D31-D32)*'数値入力＆結果'!$D$12</f>
        <v>2.63E-005</v>
      </c>
      <c r="O31" s="39" t="n">
        <f aca="false">(6*'数値入力＆結果'!$D$7*M31*'数値入力＆結果'!$D$9*'数値入力＆結果'!$D$10*('数値入力＆結果'!$D$9+'数値入力＆結果'!$D$10)*N31)/('数値入力＆結果'!$D$7^2*'数値入力＆結果'!$D$9^4+'数値入力＆結果'!$D$7*M31*(4*'数値入力＆結果'!$D$9^3*'数値入力＆結果'!$D$10+6*'数値入力＆結果'!$D$9^2*'数値入力＆結果'!$D$10^2+4*'数値入力＆結果'!$D$9*'数値入力＆結果'!$D$10^3)+M31^2*'数値入力＆結果'!$D$10^4)</f>
        <v>3.28922694327309E-005</v>
      </c>
      <c r="P31" s="39" t="n">
        <f aca="false">SUM($O$4:O31)</f>
        <v>0.000623059881050678</v>
      </c>
      <c r="Q31" s="39" t="n">
        <f aca="false">1/P31</f>
        <v>1604.9821701145</v>
      </c>
      <c r="R31" s="39" t="n">
        <f aca="false">1/P31*(1-COS('数値入力＆結果'!$D$8*P31/2))</f>
        <v>3.11429172691256</v>
      </c>
    </row>
    <row r="32" customFormat="false" ht="12.8" hidden="false" customHeight="false" outlineLevel="0" collapsed="false">
      <c r="B32" s="1" t="n">
        <v>29</v>
      </c>
      <c r="C32" s="0" t="n">
        <v>0.29</v>
      </c>
      <c r="D32" s="0" t="n">
        <f aca="false">D31-1</f>
        <v>101</v>
      </c>
      <c r="E32" s="0" t="n">
        <f aca="false">C32</f>
        <v>0.29</v>
      </c>
      <c r="F32" s="0" t="n">
        <f aca="false">C32-C31</f>
        <v>0.00999999999999995</v>
      </c>
      <c r="G32" s="0" t="n">
        <f aca="false">IF(D31&gt;110,'数値入力＆結果'!$D$18*D31+'数値入力＆結果'!$F$18,'数値入力＆結果'!$D$17*D31+'数値入力＆結果'!$F$17)</f>
        <v>-4.7758</v>
      </c>
      <c r="H32" s="39" t="n">
        <f aca="false">10^G32</f>
        <v>1.67571439336082E-005</v>
      </c>
      <c r="I32" s="39" t="n">
        <f aca="false">F32/H32</f>
        <v>596.760404972347</v>
      </c>
      <c r="J32" s="39" t="n">
        <f aca="false">SUM(I32:$I$143)</f>
        <v>4610.41588498548</v>
      </c>
      <c r="K32" s="40" t="n">
        <f aca="false">LOG10(J32)</f>
        <v>3.66374010291844</v>
      </c>
      <c r="L32" s="40" t="n">
        <f aca="false">'数値入力＆結果'!$D$19*K32^5+'数値入力＆結果'!$F$19*K32^4+'数値入力＆結果'!$H$19*K32^3+'数値入力＆結果'!$J$19*K32^2+'数値入力＆結果'!$L$19*K32+'数値入力＆結果'!$N$19</f>
        <v>9.49224059939288</v>
      </c>
      <c r="M32" s="39" t="n">
        <f aca="false">10^L32</f>
        <v>3106279992.4351</v>
      </c>
      <c r="N32" s="39" t="n">
        <f aca="false">(D32-D33)*'数値入力＆結果'!$D$12</f>
        <v>2.63E-005</v>
      </c>
      <c r="O32" s="39" t="n">
        <f aca="false">(6*'数値入力＆結果'!$D$7*M32*'数値入力＆結果'!$D$9*'数値入力＆結果'!$D$10*('数値入力＆結果'!$D$9+'数値入力＆結果'!$D$10)*N32)/('数値入力＆結果'!$D$7^2*'数値入力＆結果'!$D$9^4+'数値入力＆結果'!$D$7*M32*(4*'数値入力＆結果'!$D$9^3*'数値入力＆結果'!$D$10+6*'数値入力＆結果'!$D$9^2*'数値入力＆結果'!$D$10^2+4*'数値入力＆結果'!$D$9*'数値入力＆結果'!$D$10^3)+M32^2*'数値入力＆結果'!$D$10^4)</f>
        <v>3.31875940379846E-005</v>
      </c>
      <c r="P32" s="39" t="n">
        <f aca="false">SUM($O$4:O32)</f>
        <v>0.000656247475088662</v>
      </c>
      <c r="Q32" s="39" t="n">
        <f aca="false">1/P32</f>
        <v>1523.81538666476</v>
      </c>
      <c r="R32" s="39" t="n">
        <f aca="false">1/P32*(1-COS('数値入力＆結果'!$D$8*P32/2))</f>
        <v>3.28005996102298</v>
      </c>
    </row>
    <row r="33" customFormat="false" ht="12.8" hidden="false" customHeight="false" outlineLevel="0" collapsed="false">
      <c r="B33" s="1" t="n">
        <v>30</v>
      </c>
      <c r="C33" s="0" t="n">
        <v>0.3</v>
      </c>
      <c r="D33" s="0" t="n">
        <f aca="false">D32-1</f>
        <v>100</v>
      </c>
      <c r="E33" s="0" t="n">
        <f aca="false">C33</f>
        <v>0.3</v>
      </c>
      <c r="F33" s="0" t="n">
        <f aca="false">C33-C32</f>
        <v>0.01</v>
      </c>
      <c r="G33" s="0" t="n">
        <f aca="false">IF(D32&gt;110,'数値入力＆結果'!$D$18*D32+'数値入力＆結果'!$F$18,'数値入力＆結果'!$D$17*D32+'数値入力＆結果'!$F$17)</f>
        <v>-4.7156</v>
      </c>
      <c r="H33" s="39" t="n">
        <f aca="false">10^G33</f>
        <v>1.92486377778253E-005</v>
      </c>
      <c r="I33" s="39" t="n">
        <f aca="false">F33/H33</f>
        <v>519.517283011068</v>
      </c>
      <c r="J33" s="39" t="n">
        <f aca="false">SUM(I33:$I$143)</f>
        <v>4013.65548001313</v>
      </c>
      <c r="K33" s="40" t="n">
        <f aca="false">LOG10(J33)</f>
        <v>3.60354009123303</v>
      </c>
      <c r="L33" s="40" t="n">
        <f aca="false">'数値入力＆結果'!$D$19*K33^5+'数値入力＆結果'!$F$19*K33^4+'数値入力＆結果'!$H$19*K33^3+'数値入力＆結果'!$J$19*K33^2+'数値入力＆結果'!$L$19*K33+'数値入力＆結果'!$N$19</f>
        <v>9.5088188799527</v>
      </c>
      <c r="M33" s="39" t="n">
        <f aca="false">10^L33</f>
        <v>3227147977.29438</v>
      </c>
      <c r="N33" s="39" t="n">
        <f aca="false">(D33-D34)*'数値入力＆結果'!$D$12</f>
        <v>2.63E-005</v>
      </c>
      <c r="O33" s="39" t="n">
        <f aca="false">(6*'数値入力＆結果'!$D$7*M33*'数値入力＆結果'!$D$9*'数値入力＆結果'!$D$10*('数値入力＆結果'!$D$9+'数値入力＆結果'!$D$10)*N33)/('数値入力＆結果'!$D$7^2*'数値入力＆結果'!$D$9^4+'数値入力＆結果'!$D$7*M33*(4*'数値入力＆結果'!$D$9^3*'数値入力＆結果'!$D$10+6*'数値入力＆結果'!$D$9^2*'数値入力＆結果'!$D$10^2+4*'数値入力＆結果'!$D$9*'数値入力＆結果'!$D$10^3)+M33^2*'数値入力＆結果'!$D$10^4)</f>
        <v>3.34682254275249E-005</v>
      </c>
      <c r="P33" s="39" t="n">
        <f aca="false">SUM($O$4:O33)</f>
        <v>0.000689715700516187</v>
      </c>
      <c r="Q33" s="39" t="n">
        <f aca="false">1/P33</f>
        <v>1449.87275083283</v>
      </c>
      <c r="R33" s="39" t="n">
        <f aca="false">1/P33*(1-COS('数値入力＆結果'!$D$8*P33/2))</f>
        <v>3.44721162308215</v>
      </c>
    </row>
    <row r="34" customFormat="false" ht="12.8" hidden="false" customHeight="false" outlineLevel="0" collapsed="false">
      <c r="B34" s="1" t="n">
        <v>31</v>
      </c>
      <c r="C34" s="0" t="n">
        <v>0.31</v>
      </c>
      <c r="D34" s="0" t="n">
        <f aca="false">D33-1</f>
        <v>99</v>
      </c>
      <c r="E34" s="0" t="n">
        <f aca="false">C34</f>
        <v>0.31</v>
      </c>
      <c r="F34" s="0" t="n">
        <f aca="false">C34-C33</f>
        <v>0.01</v>
      </c>
      <c r="G34" s="0" t="n">
        <f aca="false">IF(D33&gt;110,'数値入力＆結果'!$D$18*D33+'数値入力＆結果'!$F$18,'数値入力＆結果'!$D$17*D33+'数値入力＆結果'!$F$17)</f>
        <v>-4.6554</v>
      </c>
      <c r="H34" s="39" t="n">
        <f aca="false">10^G34</f>
        <v>2.21105731245064E-005</v>
      </c>
      <c r="I34" s="39" t="n">
        <f aca="false">F34/H34</f>
        <v>452.272310793991</v>
      </c>
      <c r="J34" s="39" t="n">
        <f aca="false">SUM(I34:$I$143)</f>
        <v>3494.13819700206</v>
      </c>
      <c r="K34" s="40" t="n">
        <f aca="false">LOG10(J34)</f>
        <v>3.54334007781019</v>
      </c>
      <c r="L34" s="40" t="n">
        <f aca="false">'数値入力＆結果'!$D$19*K34^5+'数値入力＆結果'!$F$19*K34^4+'数値入力＆結果'!$H$19*K34^3+'数値入力＆結果'!$J$19*K34^2+'数値入力＆結果'!$L$19*K34+'数値入力＆結果'!$N$19</f>
        <v>9.52494499210587</v>
      </c>
      <c r="M34" s="39" t="n">
        <f aca="false">10^L34</f>
        <v>3349230150.02502</v>
      </c>
      <c r="N34" s="39" t="n">
        <f aca="false">(D34-D35)*'数値入力＆結果'!$D$12</f>
        <v>2.63E-005</v>
      </c>
      <c r="O34" s="39" t="n">
        <f aca="false">(6*'数値入力＆結果'!$D$7*M34*'数値入力＆結果'!$D$9*'数値入力＆結果'!$D$10*('数値入力＆結果'!$D$9+'数値入力＆結果'!$D$10)*N34)/('数値入力＆結果'!$D$7^2*'数値入力＆結果'!$D$9^4+'数値入力＆結果'!$D$7*M34*(4*'数値入力＆結果'!$D$9^3*'数値入力＆結果'!$D$10+6*'数値入力＆結果'!$D$9^2*'数値入力＆結果'!$D$10^2+4*'数値入力＆結果'!$D$9*'数値入力＆結果'!$D$10^3)+M34^2*'数値入力＆結果'!$D$10^4)</f>
        <v>3.37347959781472E-005</v>
      </c>
      <c r="P34" s="39" t="n">
        <f aca="false">SUM($O$4:O34)</f>
        <v>0.000723450496494334</v>
      </c>
      <c r="Q34" s="39" t="n">
        <f aca="false">1/P34</f>
        <v>1382.26458457871</v>
      </c>
      <c r="R34" s="39" t="n">
        <f aca="false">1/P34*(1-COS('数値入力＆結果'!$D$8*P34/2))</f>
        <v>3.6156750911442</v>
      </c>
    </row>
    <row r="35" customFormat="false" ht="12.8" hidden="false" customHeight="false" outlineLevel="0" collapsed="false">
      <c r="B35" s="1" t="n">
        <v>32</v>
      </c>
      <c r="C35" s="0" t="n">
        <v>0.32</v>
      </c>
      <c r="D35" s="0" t="n">
        <f aca="false">D34-1</f>
        <v>98</v>
      </c>
      <c r="E35" s="0" t="n">
        <f aca="false">C35</f>
        <v>0.32</v>
      </c>
      <c r="F35" s="0" t="n">
        <f aca="false">C35-C34</f>
        <v>0.01</v>
      </c>
      <c r="G35" s="0" t="n">
        <f aca="false">IF(D34&gt;110,'数値入力＆結果'!$D$18*D34+'数値入力＆結果'!$F$18,'数値入力＆結果'!$D$17*D34+'数値入力＆結果'!$F$17)</f>
        <v>-4.5952</v>
      </c>
      <c r="H35" s="39" t="n">
        <f aca="false">10^G35</f>
        <v>2.53980281377282E-005</v>
      </c>
      <c r="I35" s="39" t="n">
        <f aca="false">F35/H35</f>
        <v>393.731353700851</v>
      </c>
      <c r="J35" s="39" t="n">
        <f aca="false">SUM(I35:$I$143)</f>
        <v>3041.86588620807</v>
      </c>
      <c r="K35" s="40" t="n">
        <f aca="false">LOG10(J35)</f>
        <v>3.48314006239162</v>
      </c>
      <c r="L35" s="40" t="n">
        <f aca="false">'数値入力＆結果'!$D$19*K35^5+'数値入力＆結果'!$F$19*K35^4+'数値入力＆結果'!$H$19*K35^3+'数値入力＆結果'!$J$19*K35^2+'数値入力＆結果'!$L$19*K35+'数値入力＆結果'!$N$19</f>
        <v>9.54062653649985</v>
      </c>
      <c r="M35" s="39" t="n">
        <f aca="false">10^L35</f>
        <v>3472374326.16252</v>
      </c>
      <c r="N35" s="39" t="n">
        <f aca="false">(D35-D36)*'数値入力＆結果'!$D$12</f>
        <v>2.63E-005</v>
      </c>
      <c r="O35" s="39" t="n">
        <f aca="false">(6*'数値入力＆結果'!$D$7*M35*'数値入力＆結果'!$D$9*'数値入力＆結果'!$D$10*('数値入力＆結果'!$D$9+'数値入力＆結果'!$D$10)*N35)/('数値入力＆結果'!$D$7^2*'数値入力＆結果'!$D$9^4+'数値入力＆結果'!$D$7*M35*(4*'数値入力＆結果'!$D$9^3*'数値入力＆結果'!$D$10+6*'数値入力＆結果'!$D$9^2*'数値入力＆結果'!$D$10^2+4*'数値入力＆結果'!$D$9*'数値入力＆結果'!$D$10^3)+M35^2*'数値入力＆結果'!$D$10^4)</f>
        <v>3.39879249105278E-005</v>
      </c>
      <c r="P35" s="39" t="n">
        <f aca="false">SUM($O$4:O35)</f>
        <v>0.000757438421404862</v>
      </c>
      <c r="Q35" s="39" t="n">
        <f aca="false">1/P35</f>
        <v>1320.23933793225</v>
      </c>
      <c r="R35" s="39" t="n">
        <f aca="false">1/P35*(1-COS('数値入力＆結果'!$D$8*P35/2))</f>
        <v>3.78538181891513</v>
      </c>
    </row>
    <row r="36" customFormat="false" ht="12.8" hidden="false" customHeight="false" outlineLevel="0" collapsed="false">
      <c r="B36" s="1" t="n">
        <v>33</v>
      </c>
      <c r="C36" s="0" t="n">
        <v>0.33</v>
      </c>
      <c r="D36" s="0" t="n">
        <f aca="false">D35-1</f>
        <v>97</v>
      </c>
      <c r="E36" s="0" t="n">
        <f aca="false">C36</f>
        <v>0.33</v>
      </c>
      <c r="F36" s="0" t="n">
        <f aca="false">C36-C35</f>
        <v>0.01</v>
      </c>
      <c r="G36" s="0" t="n">
        <f aca="false">IF(D35&gt;110,'数値入力＆結果'!$D$18*D35+'数値入力＆結果'!$F$18,'数値入力＆結果'!$D$17*D35+'数値入力＆結果'!$F$17)</f>
        <v>-4.535</v>
      </c>
      <c r="H36" s="39" t="n">
        <f aca="false">10^G36</f>
        <v>2.91742701400117E-005</v>
      </c>
      <c r="I36" s="39" t="n">
        <f aca="false">F36/H36</f>
        <v>342.767786546451</v>
      </c>
      <c r="J36" s="39" t="n">
        <f aca="false">SUM(I36:$I$143)</f>
        <v>2648.13453250722</v>
      </c>
      <c r="K36" s="40" t="n">
        <f aca="false">LOG10(J36)</f>
        <v>3.42294004468057</v>
      </c>
      <c r="L36" s="40" t="n">
        <f aca="false">'数値入力＆結果'!$D$19*K36^5+'数値入力＆結果'!$F$19*K36^4+'数値入力＆結果'!$H$19*K36^3+'数値入力＆結果'!$J$19*K36^2+'数値入力＆結果'!$L$19*K36+'数値入力＆結果'!$N$19</f>
        <v>9.55587102642019</v>
      </c>
      <c r="M36" s="39" t="n">
        <f aca="false">10^L36</f>
        <v>3596425153.07197</v>
      </c>
      <c r="N36" s="39" t="n">
        <f aca="false">(D36-D37)*'数値入力＆結果'!$D$12</f>
        <v>2.63E-005</v>
      </c>
      <c r="O36" s="39" t="n">
        <f aca="false">(6*'数値入力＆結果'!$D$7*M36*'数値入力＆結果'!$D$9*'数値入力＆結果'!$D$10*('数値入力＆結果'!$D$9+'数値入力＆結果'!$D$10)*N36)/('数値入力＆結果'!$D$7^2*'数値入力＆結果'!$D$9^4+'数値入力＆結果'!$D$7*M36*(4*'数値入力＆結果'!$D$9^3*'数値入力＆結果'!$D$10+6*'数値入力＆結果'!$D$9^2*'数値入力＆結果'!$D$10^2+4*'数値入力＆結果'!$D$9*'数値入力＆結果'!$D$10^3)+M36^2*'数値入力＆結果'!$D$10^4)</f>
        <v>3.42282161788667E-005</v>
      </c>
      <c r="P36" s="39" t="n">
        <f aca="false">SUM($O$4:O36)</f>
        <v>0.000791666637583729</v>
      </c>
      <c r="Q36" s="39" t="n">
        <f aca="false">1/P36</f>
        <v>1263.15794114064</v>
      </c>
      <c r="R36" s="39" t="n">
        <f aca="false">1/P36*(1-COS('数値入力＆結果'!$D$8*P36/2))</f>
        <v>3.95626626129441</v>
      </c>
    </row>
    <row r="37" customFormat="false" ht="12.8" hidden="false" customHeight="false" outlineLevel="0" collapsed="false">
      <c r="B37" s="1" t="n">
        <v>34</v>
      </c>
      <c r="C37" s="0" t="n">
        <v>0.34</v>
      </c>
      <c r="D37" s="0" t="n">
        <f aca="false">D36-1</f>
        <v>96</v>
      </c>
      <c r="E37" s="0" t="n">
        <f aca="false">C37</f>
        <v>0.34</v>
      </c>
      <c r="F37" s="0" t="n">
        <f aca="false">C37-C36</f>
        <v>0.01</v>
      </c>
      <c r="G37" s="0" t="n">
        <f aca="false">IF(D36&gt;110,'数値入力＆結果'!$D$18*D36+'数値入力＆結果'!$F$18,'数値入力＆結果'!$D$17*D36+'数値入力＆結果'!$F$17)</f>
        <v>-4.4748</v>
      </c>
      <c r="H37" s="39" t="n">
        <f aca="false">10^G37</f>
        <v>3.35119731967708E-005</v>
      </c>
      <c r="I37" s="39" t="n">
        <f aca="false">F37/H37</f>
        <v>298.400811593022</v>
      </c>
      <c r="J37" s="39" t="n">
        <f aca="false">SUM(I37:$I$143)</f>
        <v>2305.36674596077</v>
      </c>
      <c r="K37" s="40" t="n">
        <f aca="false">LOG10(J37)</f>
        <v>3.3627400243362</v>
      </c>
      <c r="L37" s="40" t="n">
        <f aca="false">'数値入力＆結果'!$D$19*K37^5+'数値入力＆結果'!$F$19*K37^4+'数値入力＆結果'!$H$19*K37^3+'数値入力＆結果'!$J$19*K37^2+'数値入力＆結果'!$L$19*K37+'数値入力＆結果'!$N$19</f>
        <v>9.57068588873968</v>
      </c>
      <c r="M37" s="39" t="n">
        <f aca="false">10^L37</f>
        <v>3721224646.63781</v>
      </c>
      <c r="N37" s="39" t="n">
        <f aca="false">(D37-D38)*'数値入力＆結果'!$D$12</f>
        <v>2.63E-005</v>
      </c>
      <c r="O37" s="39" t="n">
        <f aca="false">(6*'数値入力＆結果'!$D$7*M37*'数値入力＆結果'!$D$9*'数値入力＆結果'!$D$10*('数値入力＆結果'!$D$9+'数値入力＆結果'!$D$10)*N37)/('数値入力＆結果'!$D$7^2*'数値入力＆結果'!$D$9^4+'数値入力＆結果'!$D$7*M37*(4*'数値入力＆結果'!$D$9^3*'数値入力＆結果'!$D$10+6*'数値入力＆結果'!$D$9^2*'数値入力＆結果'!$D$10^2+4*'数値入力＆結果'!$D$9*'数値入力＆結果'!$D$10^3)+M37^2*'数値入力＆結果'!$D$10^4)</f>
        <v>3.44562568178416E-005</v>
      </c>
      <c r="P37" s="39" t="n">
        <f aca="false">SUM($O$4:O37)</f>
        <v>0.00082612289440157</v>
      </c>
      <c r="Q37" s="39" t="n">
        <f aca="false">1/P37</f>
        <v>1210.47365564706</v>
      </c>
      <c r="R37" s="39" t="n">
        <f aca="false">1/P37*(1-COS('数値入力＆結果'!$D$8*P37/2))</f>
        <v>4.12826579155132</v>
      </c>
    </row>
    <row r="38" customFormat="false" ht="12.8" hidden="false" customHeight="false" outlineLevel="0" collapsed="false">
      <c r="B38" s="1" t="n">
        <v>35</v>
      </c>
      <c r="C38" s="0" t="n">
        <v>0.35</v>
      </c>
      <c r="D38" s="0" t="n">
        <f aca="false">D37-1</f>
        <v>95</v>
      </c>
      <c r="E38" s="0" t="n">
        <f aca="false">C38</f>
        <v>0.35</v>
      </c>
      <c r="F38" s="0" t="n">
        <f aca="false">C38-C37</f>
        <v>0.01</v>
      </c>
      <c r="G38" s="0" t="n">
        <f aca="false">IF(D37&gt;110,'数値入力＆結果'!$D$18*D37+'数値入力＆結果'!$F$18,'数値入力＆結果'!$D$17*D37+'数値入力＆結果'!$F$17)</f>
        <v>-4.4146</v>
      </c>
      <c r="H38" s="39" t="n">
        <f aca="false">10^G38</f>
        <v>3.84946167342452E-005</v>
      </c>
      <c r="I38" s="39" t="n">
        <f aca="false">F38/H38</f>
        <v>259.776583022943</v>
      </c>
      <c r="J38" s="39" t="n">
        <f aca="false">SUM(I38:$I$143)</f>
        <v>2006.96593436775</v>
      </c>
      <c r="K38" s="40" t="n">
        <f aca="false">LOG10(J38)</f>
        <v>3.30254000096697</v>
      </c>
      <c r="L38" s="40" t="n">
        <f aca="false">'数値入力＆結果'!$D$19*K38^5+'数値入力＆結果'!$F$19*K38^4+'数値入力＆結果'!$H$19*K38^3+'数値入力＆結果'!$J$19*K38^2+'数値入力＆結果'!$L$19*K38+'数値入力＆結果'!$N$19</f>
        <v>9.58507846486747</v>
      </c>
      <c r="M38" s="39" t="n">
        <f aca="false">10^L38</f>
        <v>3846612733.0231</v>
      </c>
      <c r="N38" s="39" t="n">
        <f aca="false">(D38-D39)*'数値入力＆結果'!$D$12</f>
        <v>2.63E-005</v>
      </c>
      <c r="O38" s="39" t="n">
        <f aca="false">(6*'数値入力＆結果'!$D$7*M38*'数値入力＆結果'!$D$9*'数値入力＆結果'!$D$10*('数値入力＆結果'!$D$9+'数値入力＆結果'!$D$10)*N38)/('数値入力＆結果'!$D$7^2*'数値入力＆結果'!$D$9^4+'数値入力＆結果'!$D$7*M38*(4*'数値入力＆結果'!$D$9^3*'数値入力＆結果'!$D$10+6*'数値入力＆結果'!$D$9^2*'数値入力＆結果'!$D$10^2+4*'数値入力＆結果'!$D$9*'数値入力＆結果'!$D$10^3)+M38^2*'数値入力＆結果'!$D$10^4)</f>
        <v>3.46726156875292E-005</v>
      </c>
      <c r="P38" s="39" t="n">
        <f aca="false">SUM($O$4:O38)</f>
        <v>0.0008607955100891</v>
      </c>
      <c r="Q38" s="39" t="n">
        <f aca="false">1/P38</f>
        <v>1161.71609665633</v>
      </c>
      <c r="R38" s="39" t="n">
        <f aca="false">1/P38*(1-COS('数値入力＆結果'!$D$8*P38/2))</f>
        <v>4.30132061212778</v>
      </c>
    </row>
    <row r="39" customFormat="false" ht="12.8" hidden="false" customHeight="false" outlineLevel="0" collapsed="false">
      <c r="B39" s="1" t="n">
        <v>36</v>
      </c>
      <c r="C39" s="0" t="n">
        <v>0.36</v>
      </c>
      <c r="D39" s="0" t="n">
        <f aca="false">D38-1</f>
        <v>94</v>
      </c>
      <c r="E39" s="0" t="n">
        <f aca="false">C39</f>
        <v>0.36</v>
      </c>
      <c r="F39" s="0" t="n">
        <f aca="false">C39-C38</f>
        <v>0.00999999999999995</v>
      </c>
      <c r="G39" s="0" t="n">
        <f aca="false">IF(D38&gt;110,'数値入力＆結果'!$D$18*D38+'数値入力＆結果'!$F$18,'数値入力＆結果'!$D$17*D38+'数値入力＆結果'!$F$17)</f>
        <v>-4.3544</v>
      </c>
      <c r="H39" s="39" t="n">
        <f aca="false">10^G39</f>
        <v>4.42180921074269E-005</v>
      </c>
      <c r="I39" s="39" t="n">
        <f aca="false">F39/H39</f>
        <v>226.151774610835</v>
      </c>
      <c r="J39" s="39" t="n">
        <f aca="false">SUM(I39:$I$143)</f>
        <v>1747.18935134481</v>
      </c>
      <c r="K39" s="40" t="n">
        <f aca="false">LOG10(J39)</f>
        <v>3.24233997412315</v>
      </c>
      <c r="L39" s="40" t="n">
        <f aca="false">'数値入力＆結果'!$D$19*K39^5+'数値入力＆結果'!$F$19*K39^4+'数値入力＆結果'!$H$19*K39^3+'数値入力＆結果'!$J$19*K39^2+'数値入力＆結果'!$L$19*K39+'数値入力＆結果'!$N$19</f>
        <v>9.59905601169815</v>
      </c>
      <c r="M39" s="39" t="n">
        <f aca="false">10^L39</f>
        <v>3972427792.42804</v>
      </c>
      <c r="N39" s="39" t="n">
        <f aca="false">(D39-D40)*'数値入力＆結果'!$D$12</f>
        <v>2.63E-005</v>
      </c>
      <c r="O39" s="39" t="n">
        <f aca="false">(6*'数値入力＆結果'!$D$7*M39*'数値入力＆結果'!$D$9*'数値入力＆結果'!$D$10*('数値入力＆結果'!$D$9+'数値入力＆結果'!$D$10)*N39)/('数値入力＆結果'!$D$7^2*'数値入力＆結果'!$D$9^4+'数値入力＆結果'!$D$7*M39*(4*'数値入力＆結果'!$D$9^3*'数値入力＆結果'!$D$10+6*'数値入力＆結果'!$D$9^2*'数値入力＆結果'!$D$10^2+4*'数値入力＆結果'!$D$9*'数値入力＆結果'!$D$10^3)+M39^2*'数値入力＆結果'!$D$10^4)</f>
        <v>3.48778425620225E-005</v>
      </c>
      <c r="P39" s="39" t="n">
        <f aca="false">SUM($O$4:O39)</f>
        <v>0.000895673352651122</v>
      </c>
      <c r="Q39" s="39" t="n">
        <f aca="false">1/P39</f>
        <v>1116.47845393645</v>
      </c>
      <c r="R39" s="39" t="n">
        <f aca="false">1/P39*(1-COS('数値入力＆結果'!$D$8*P39/2))</f>
        <v>4.47537366078451</v>
      </c>
    </row>
    <row r="40" customFormat="false" ht="12.8" hidden="false" customHeight="false" outlineLevel="0" collapsed="false">
      <c r="B40" s="1" t="n">
        <v>37</v>
      </c>
      <c r="C40" s="0" t="n">
        <v>0.37</v>
      </c>
      <c r="D40" s="0" t="n">
        <f aca="false">D39-1</f>
        <v>93</v>
      </c>
      <c r="E40" s="0" t="n">
        <f aca="false">C40</f>
        <v>0.37</v>
      </c>
      <c r="F40" s="0" t="n">
        <f aca="false">C40-C39</f>
        <v>0.01</v>
      </c>
      <c r="G40" s="0" t="n">
        <f aca="false">IF(D39&gt;110,'数値入力＆結果'!$D$18*D39+'数値入力＆結果'!$F$18,'数値入力＆結果'!$D$17*D39+'数値入力＆結果'!$F$17)</f>
        <v>-4.2942</v>
      </c>
      <c r="H40" s="39" t="n">
        <f aca="false">10^G40</f>
        <v>5.07925480365021E-005</v>
      </c>
      <c r="I40" s="39" t="n">
        <f aca="false">F40/H40</f>
        <v>196.879274353661</v>
      </c>
      <c r="J40" s="39" t="n">
        <f aca="false">SUM(I40:$I$143)</f>
        <v>1521.03757673397</v>
      </c>
      <c r="K40" s="40" t="n">
        <f aca="false">LOG10(J40)</f>
        <v>3.18213994328813</v>
      </c>
      <c r="L40" s="40" t="n">
        <f aca="false">'数値入力＆結果'!$D$19*K40^5+'数値入力＆結果'!$F$19*K40^4+'数値入力＆結果'!$H$19*K40^3+'数値入力＆結果'!$J$19*K40^2+'数値入力＆結果'!$L$19*K40+'数値入力＆結果'!$N$19</f>
        <v>9.61262570256101</v>
      </c>
      <c r="M40" s="39" t="n">
        <f aca="false">10^L40</f>
        <v>4098507201.85383</v>
      </c>
      <c r="N40" s="39" t="n">
        <f aca="false">(D40-D41)*'数値入力＆結果'!$D$12</f>
        <v>2.63E-005</v>
      </c>
      <c r="O40" s="39" t="n">
        <f aca="false">(6*'数値入力＆結果'!$D$7*M40*'数値入力＆結果'!$D$9*'数値入力＆結果'!$D$10*('数値入力＆結果'!$D$9+'数値入力＆結果'!$D$10)*N40)/('数値入力＆結果'!$D$7^2*'数値入力＆結果'!$D$9^4+'数値入力＆結果'!$D$7*M40*(4*'数値入力＆結果'!$D$9^3*'数値入力＆結果'!$D$10+6*'数値入力＆結果'!$D$9^2*'数値入力＆結果'!$D$10^2+4*'数値入力＆結果'!$D$9*'数値入力＆結果'!$D$10^3)+M40^2*'数値入力＆結果'!$D$10^4)</f>
        <v>3.50724675125955E-005</v>
      </c>
      <c r="P40" s="39" t="n">
        <f aca="false">SUM($O$4:O40)</f>
        <v>0.000930745820163718</v>
      </c>
      <c r="Q40" s="39" t="n">
        <f aca="false">1/P40</f>
        <v>1074.40718866092</v>
      </c>
      <c r="R40" s="39" t="n">
        <f aca="false">1/P40*(1-COS('数値入力＆結果'!$D$8*P40/2))</f>
        <v>4.65037051356663</v>
      </c>
    </row>
    <row r="41" customFormat="false" ht="12.8" hidden="false" customHeight="false" outlineLevel="0" collapsed="false">
      <c r="B41" s="1" t="n">
        <v>38</v>
      </c>
      <c r="C41" s="0" t="n">
        <v>0.38</v>
      </c>
      <c r="D41" s="0" t="n">
        <f aca="false">D40-1</f>
        <v>92</v>
      </c>
      <c r="E41" s="0" t="n">
        <f aca="false">C41</f>
        <v>0.38</v>
      </c>
      <c r="F41" s="0" t="n">
        <f aca="false">C41-C40</f>
        <v>0.01</v>
      </c>
      <c r="G41" s="0" t="n">
        <f aca="false">IF(D40&gt;110,'数値入力＆結果'!$D$18*D40+'数値入力＆結果'!$F$18,'数値入力＆結果'!$D$17*D40+'数値入力＆結果'!$F$17)</f>
        <v>-4.234</v>
      </c>
      <c r="H41" s="39" t="n">
        <f aca="false">10^G41</f>
        <v>5.83445104273745E-005</v>
      </c>
      <c r="I41" s="39" t="n">
        <f aca="false">F41/H41</f>
        <v>171.395730750843</v>
      </c>
      <c r="J41" s="39" t="n">
        <f aca="false">SUM(I41:$I$143)</f>
        <v>1324.15830238031</v>
      </c>
      <c r="K41" s="40" t="n">
        <f aca="false">LOG10(J41)</f>
        <v>3.12193990786847</v>
      </c>
      <c r="L41" s="40" t="n">
        <f aca="false">'数値入力＆結果'!$D$19*K41^5+'数値入力＆結果'!$F$19*K41^4+'数値入力＆結果'!$H$19*K41^3+'数値入力＆結果'!$J$19*K41^2+'数値入力＆結果'!$L$19*K41+'数値入力＆結果'!$N$19</f>
        <v>9.62579462816918</v>
      </c>
      <c r="M41" s="39" t="n">
        <f aca="false">10^L41</f>
        <v>4224687873.97575</v>
      </c>
      <c r="N41" s="39" t="n">
        <f aca="false">(D41-D42)*'数値入力＆結果'!$D$12</f>
        <v>2.63E-005</v>
      </c>
      <c r="O41" s="39" t="n">
        <f aca="false">(6*'数値入力＆結果'!$D$7*M41*'数値入力＆結果'!$D$9*'数値入力＆結果'!$D$10*('数値入力＆結果'!$D$9+'数値入力＆結果'!$D$10)*N41)/('数値入力＆結果'!$D$7^2*'数値入力＆結果'!$D$9^4+'数値入力＆結果'!$D$7*M41*(4*'数値入力＆結果'!$D$9^3*'数値入力＆結果'!$D$10+6*'数値入力＆結果'!$D$9^2*'数値入力＆結果'!$D$10^2+4*'数値入力＆結果'!$D$9*'数値入力＆結果'!$D$10^3)+M41^2*'数値入力＆結果'!$D$10^4)</f>
        <v>3.52570005412781E-005</v>
      </c>
      <c r="P41" s="39" t="n">
        <f aca="false">SUM($O$4:O41)</f>
        <v>0.000966002820704996</v>
      </c>
      <c r="Q41" s="39" t="n">
        <f aca="false">1/P41</f>
        <v>1035.19366462118</v>
      </c>
      <c r="R41" s="39" t="n">
        <f aca="false">1/P41*(1-COS('数値入力＆結果'!$D$8*P41/2))</f>
        <v>4.82625928584194</v>
      </c>
    </row>
    <row r="42" customFormat="false" ht="12.8" hidden="false" customHeight="false" outlineLevel="0" collapsed="false">
      <c r="B42" s="1" t="n">
        <v>39</v>
      </c>
      <c r="C42" s="0" t="n">
        <v>0.39</v>
      </c>
      <c r="D42" s="0" t="n">
        <f aca="false">D41-1</f>
        <v>91</v>
      </c>
      <c r="E42" s="0" t="n">
        <f aca="false">C42</f>
        <v>0.39</v>
      </c>
      <c r="F42" s="0" t="n">
        <f aca="false">C42-C41</f>
        <v>0.01</v>
      </c>
      <c r="G42" s="0" t="n">
        <f aca="false">IF(D41&gt;110,'数値入力＆結果'!$D$18*D41+'数値入力＆結果'!$F$18,'数値入力＆結果'!$D$17*D41+'数値入力＆結果'!$F$17)</f>
        <v>-4.1738</v>
      </c>
      <c r="H42" s="39" t="n">
        <f aca="false">10^G42</f>
        <v>6.70193173723764E-005</v>
      </c>
      <c r="I42" s="39" t="n">
        <f aca="false">F42/H42</f>
        <v>149.21071106167</v>
      </c>
      <c r="J42" s="39" t="n">
        <f aca="false">SUM(I42:$I$143)</f>
        <v>1152.76257162947</v>
      </c>
      <c r="K42" s="40" t="n">
        <f aca="false">LOG10(J42)</f>
        <v>3.06173986718252</v>
      </c>
      <c r="L42" s="40" t="n">
        <f aca="false">'数値入力＆結果'!$D$19*K42^5+'数値入力＆結果'!$F$19*K42^4+'数値入力＆結果'!$H$19*K42^3+'数値入力＆結果'!$J$19*K42^2+'数値入力＆結果'!$L$19*K42+'数値入力＆結果'!$N$19</f>
        <v>9.63856979756886</v>
      </c>
      <c r="M42" s="39" t="n">
        <f aca="false">10^L42</f>
        <v>4350806789.34481</v>
      </c>
      <c r="N42" s="39" t="n">
        <f aca="false">(D42-D43)*'数値入力＆結果'!$D$12</f>
        <v>2.63E-005</v>
      </c>
      <c r="O42" s="39" t="n">
        <f aca="false">(6*'数値入力＆結果'!$D$7*M42*'数値入力＆結果'!$D$9*'数値入力＆結果'!$D$10*('数値入力＆結果'!$D$9+'数値入力＆結果'!$D$10)*N42)/('数値入力＆結果'!$D$7^2*'数値入力＆結果'!$D$9^4+'数値入力＆結果'!$D$7*M42*(4*'数値入力＆結果'!$D$9^3*'数値入力＆結果'!$D$10+6*'数値入力＆結果'!$D$9^2*'数値入力＆結果'!$D$10^2+4*'数値入力＆結果'!$D$9*'数値入力＆結果'!$D$10^3)+M42^2*'数値入力＆結果'!$D$10^4)</f>
        <v>3.54319314255203E-005</v>
      </c>
      <c r="P42" s="39" t="n">
        <f aca="false">SUM($O$4:O42)</f>
        <v>0.00100143475213052</v>
      </c>
      <c r="Q42" s="39" t="n">
        <f aca="false">1/P42</f>
        <v>998.567303433934</v>
      </c>
      <c r="R42" s="39" t="n">
        <f aca="false">1/P42*(1-COS('数値入力＆結果'!$D$8*P42/2))</f>
        <v>5.00299053247113</v>
      </c>
    </row>
    <row r="43" customFormat="false" ht="12.8" hidden="false" customHeight="false" outlineLevel="0" collapsed="false">
      <c r="B43" s="1" t="n">
        <v>40</v>
      </c>
      <c r="C43" s="0" t="n">
        <v>0.4</v>
      </c>
      <c r="D43" s="0" t="n">
        <f aca="false">D42-1</f>
        <v>90</v>
      </c>
      <c r="E43" s="0" t="n">
        <f aca="false">C43</f>
        <v>0.4</v>
      </c>
      <c r="F43" s="0" t="n">
        <f aca="false">C43-C42</f>
        <v>0.01</v>
      </c>
      <c r="G43" s="0" t="n">
        <f aca="false">IF(D42&gt;110,'数値入力＆結果'!$D$18*D42+'数値入力＆結果'!$F$18,'数値入力＆結果'!$D$17*D42+'数値入力＆結果'!$F$17)</f>
        <v>-4.1136</v>
      </c>
      <c r="H43" s="39" t="n">
        <f aca="false">10^G43</f>
        <v>7.69839161929435E-005</v>
      </c>
      <c r="I43" s="39" t="n">
        <f aca="false">F43/H43</f>
        <v>129.897262889786</v>
      </c>
      <c r="J43" s="39" t="n">
        <f aca="false">SUM(I43:$I$143)</f>
        <v>1003.5518605678</v>
      </c>
      <c r="K43" s="40" t="n">
        <f aca="false">LOG10(J43)</f>
        <v>3.00153982044728</v>
      </c>
      <c r="L43" s="40" t="n">
        <f aca="false">'数値入力＆結果'!$D$19*K43^5+'数値入力＆結果'!$F$19*K43^4+'数値入力＆結果'!$H$19*K43^3+'数値入力＆結果'!$J$19*K43^2+'数値入力＆結果'!$L$19*K43+'数値入力＆結果'!$N$19</f>
        <v>9.6509581390886</v>
      </c>
      <c r="M43" s="39" t="n">
        <f aca="false">10^L43</f>
        <v>4476701519.27071</v>
      </c>
      <c r="N43" s="39" t="n">
        <f aca="false">(D43-D44)*'数値入力＆結果'!$D$12</f>
        <v>2.63E-005</v>
      </c>
      <c r="O43" s="39" t="n">
        <f aca="false">(6*'数値入力＆結果'!$D$7*M43*'数値入力＆結果'!$D$9*'数値入力＆結果'!$D$10*('数値入力＆結果'!$D$9+'数値入力＆結果'!$D$10)*N43)/('数値入力＆結果'!$D$7^2*'数値入力＆結果'!$D$9^4+'数値入力＆結果'!$D$7*M43*(4*'数値入力＆結果'!$D$9^3*'数値入力＆結果'!$D$10+6*'数値入力＆結果'!$D$9^2*'数値入力＆結果'!$D$10^2+4*'数値入力＆結果'!$D$9*'数値入力＆結果'!$D$10^3)+M43^2*'数値入力＆結果'!$D$10^4)</f>
        <v>3.55977297391576E-005</v>
      </c>
      <c r="P43" s="39" t="n">
        <f aca="false">SUM($O$4:O43)</f>
        <v>0.00103703248186967</v>
      </c>
      <c r="Q43" s="39" t="n">
        <f aca="false">1/P43</f>
        <v>964.289949912748</v>
      </c>
      <c r="R43" s="39" t="n">
        <f aca="false">1/P43*(1-COS('数値入力＆結果'!$D$8*P43/2))</f>
        <v>5.18051714799378</v>
      </c>
    </row>
    <row r="44" customFormat="false" ht="12.8" hidden="false" customHeight="false" outlineLevel="0" collapsed="false">
      <c r="B44" s="1" t="n">
        <v>41</v>
      </c>
      <c r="C44" s="0" t="n">
        <v>0.41</v>
      </c>
      <c r="D44" s="0" t="n">
        <f aca="false">D43-1</f>
        <v>89</v>
      </c>
      <c r="E44" s="0" t="n">
        <f aca="false">C44</f>
        <v>0.41</v>
      </c>
      <c r="F44" s="0" t="n">
        <f aca="false">C44-C43</f>
        <v>0.01</v>
      </c>
      <c r="G44" s="0" t="n">
        <f aca="false">IF(D43&gt;110,'数値入力＆結果'!$D$18*D43+'数値入力＆結果'!$F$18,'数値入力＆結果'!$D$17*D43+'数値入力＆結果'!$F$17)</f>
        <v>-4.0534</v>
      </c>
      <c r="H44" s="39" t="n">
        <f aca="false">10^G44</f>
        <v>8.84300763535516E-005</v>
      </c>
      <c r="I44" s="39" t="n">
        <f aca="false">F44/H44</f>
        <v>113.083697451748</v>
      </c>
      <c r="J44" s="39" t="n">
        <f aca="false">SUM(I44:$I$143)</f>
        <v>873.654597678014</v>
      </c>
      <c r="K44" s="40" t="n">
        <f aca="false">LOG10(J44)</f>
        <v>2.94133976676332</v>
      </c>
      <c r="L44" s="40" t="n">
        <f aca="false">'数値入力＆結果'!$D$19*K44^5+'数値入力＆結果'!$F$19*K44^4+'数値入力＆結果'!$H$19*K44^3+'数値入力＆結果'!$J$19*K44^2+'数値入力＆結果'!$L$19*K44+'数値入力＆結果'!$N$19</f>
        <v>9.66296650128856</v>
      </c>
      <c r="M44" s="39" t="n">
        <f aca="false">10^L44</f>
        <v>4602210736.88585</v>
      </c>
      <c r="N44" s="39" t="n">
        <f aca="false">(D44-D45)*'数値入力＆結果'!$D$12</f>
        <v>2.63E-005</v>
      </c>
      <c r="O44" s="39" t="n">
        <f aca="false">(6*'数値入力＆結果'!$D$7*M44*'数値入力＆結果'!$D$9*'数値入力＆結果'!$D$10*('数値入力＆結果'!$D$9+'数値入力＆結果'!$D$10)*N44)/('数値入力＆結果'!$D$7^2*'数値入力＆結果'!$D$9^4+'数値入力＆結果'!$D$7*M44*(4*'数値入力＆結果'!$D$9^3*'数値入力＆結果'!$D$10+6*'数値入力＆結果'!$D$9^2*'数値入力＆結果'!$D$10^2+4*'数値入力＆結果'!$D$9*'数値入力＆結果'!$D$10^3)+M44^2*'数値入力＆結果'!$D$10^4)</f>
        <v>3.57548450191104E-005</v>
      </c>
      <c r="P44" s="39" t="n">
        <f aca="false">SUM($O$4:O44)</f>
        <v>0.00107278732688878</v>
      </c>
      <c r="Q44" s="39" t="n">
        <f aca="false">1/P44</f>
        <v>932.151205495803</v>
      </c>
      <c r="R44" s="39" t="n">
        <f aca="false">1/P44*(1-COS('数値入力＆結果'!$D$8*P44/2))</f>
        <v>5.35879426756331</v>
      </c>
    </row>
    <row r="45" customFormat="false" ht="12.8" hidden="false" customHeight="false" outlineLevel="0" collapsed="false">
      <c r="B45" s="1" t="n">
        <v>42</v>
      </c>
      <c r="C45" s="0" t="n">
        <v>0.42</v>
      </c>
      <c r="D45" s="0" t="n">
        <f aca="false">D44-1</f>
        <v>88</v>
      </c>
      <c r="E45" s="0" t="n">
        <f aca="false">C45</f>
        <v>0.42</v>
      </c>
      <c r="F45" s="0" t="n">
        <f aca="false">C45-C44</f>
        <v>0.00999999999999995</v>
      </c>
      <c r="G45" s="0" t="n">
        <f aca="false">IF(D44&gt;110,'数値入力＆結果'!$D$18*D44+'数値入力＆結果'!$F$18,'数値入力＆結果'!$D$17*D44+'数値入力＆結果'!$F$17)</f>
        <v>-3.9932</v>
      </c>
      <c r="H45" s="39" t="n">
        <f aca="false">10^G45</f>
        <v>0.00010157808007969</v>
      </c>
      <c r="I45" s="39" t="n">
        <f aca="false">F45/H45</f>
        <v>98.4464363980374</v>
      </c>
      <c r="J45" s="39" t="n">
        <f aca="false">SUM(I45:$I$143)</f>
        <v>760.570900226265</v>
      </c>
      <c r="K45" s="40" t="n">
        <f aca="false">LOG10(J45)</f>
        <v>2.88113970509749</v>
      </c>
      <c r="L45" s="40" t="n">
        <f aca="false">'数値入力＆結果'!$D$19*K45^5+'数値入力＆結果'!$F$19*K45^4+'数値入力＆結果'!$H$19*K45^3+'数値入力＆結果'!$J$19*K45^2+'数値入力＆結果'!$L$19*K45+'数値入力＆結果'!$N$19</f>
        <v>9.67460165390982</v>
      </c>
      <c r="M45" s="39" t="n">
        <f aca="false">10^L45</f>
        <v>4727174714.05049</v>
      </c>
      <c r="N45" s="39" t="n">
        <f aca="false">(D45-D46)*'数値入力＆結果'!$D$12</f>
        <v>2.63E-005</v>
      </c>
      <c r="O45" s="39" t="n">
        <f aca="false">(6*'数値入力＆結果'!$D$7*M45*'数値入力＆結果'!$D$9*'数値入力＆結果'!$D$10*('数値入力＆結果'!$D$9+'数値入力＆結果'!$D$10)*N45)/('数値入力＆結果'!$D$7^2*'数値入力＆結果'!$D$9^4+'数値入力＆結果'!$D$7*M45*(4*'数値入力＆結果'!$D$9^3*'数値入力＆結果'!$D$10+6*'数値入力＆結果'!$D$9^2*'数値入力＆結果'!$D$10^2+4*'数値入力＆結果'!$D$9*'数値入力＆結果'!$D$10^3)+M45^2*'数値入力＆結果'!$D$10^4)</f>
        <v>3.59037070511262E-005</v>
      </c>
      <c r="P45" s="39" t="n">
        <f aca="false">SUM($O$4:O45)</f>
        <v>0.00110869103393991</v>
      </c>
      <c r="Q45" s="39" t="n">
        <f aca="false">1/P45</f>
        <v>901.964541416323</v>
      </c>
      <c r="R45" s="39" t="n">
        <f aca="false">1/P45*(1-COS('数値入力＆結果'!$D$8*P45/2))</f>
        <v>5.53777916923022</v>
      </c>
    </row>
    <row r="46" customFormat="false" ht="12.8" hidden="false" customHeight="false" outlineLevel="0" collapsed="false">
      <c r="B46" s="1" t="n">
        <v>43</v>
      </c>
      <c r="C46" s="0" t="n">
        <v>0.43</v>
      </c>
      <c r="D46" s="0" t="n">
        <f aca="false">D45-1</f>
        <v>87</v>
      </c>
      <c r="E46" s="0" t="n">
        <f aca="false">C46</f>
        <v>0.43</v>
      </c>
      <c r="F46" s="0" t="n">
        <f aca="false">C46-C45</f>
        <v>0.01</v>
      </c>
      <c r="G46" s="0" t="n">
        <f aca="false">IF(D45&gt;110,'数値入力＆結果'!$D$18*D45+'数値入力＆結果'!$F$18,'数値入力＆結果'!$D$17*D45+'数値入力＆結果'!$F$17)</f>
        <v>-3.933</v>
      </c>
      <c r="H46" s="39" t="n">
        <f aca="false">10^G46</f>
        <v>0.000116680961706096</v>
      </c>
      <c r="I46" s="39" t="n">
        <f aca="false">F46/H46</f>
        <v>85.703784523037</v>
      </c>
      <c r="J46" s="39" t="n">
        <f aca="false">SUM(I46:$I$143)</f>
        <v>662.124463828228</v>
      </c>
      <c r="K46" s="40" t="n">
        <f aca="false">LOG10(J46)</f>
        <v>2.82093963426303</v>
      </c>
      <c r="L46" s="40" t="n">
        <f aca="false">'数値入力＆結果'!$D$19*K46^5+'数値入力＆結果'!$F$19*K46^4+'数値入力＆結果'!$H$19*K46^3+'数値入力＆結果'!$J$19*K46^2+'数値入力＆結果'!$L$19*K46+'数値入力＆結果'!$N$19</f>
        <v>9.68587028882368</v>
      </c>
      <c r="M46" s="39" t="n">
        <f aca="false">10^L46</f>
        <v>4851435801.93077</v>
      </c>
      <c r="N46" s="39" t="n">
        <f aca="false">(D46-D47)*'数値入力＆結果'!$D$12</f>
        <v>2.63E-005</v>
      </c>
      <c r="O46" s="39" t="n">
        <f aca="false">(6*'数値入力＆結果'!$D$7*M46*'数値入力＆結果'!$D$9*'数値入力＆結果'!$D$10*('数値入力＆結果'!$D$9+'数値入力＆結果'!$D$10)*N46)/('数値入力＆結果'!$D$7^2*'数値入力＆結果'!$D$9^4+'数値入力＆結果'!$D$7*M46*(4*'数値入力＆結果'!$D$9^3*'数値入力＆結果'!$D$10+6*'数値入力＆結果'!$D$9^2*'数値入力＆結果'!$D$10^2+4*'数値入力＆結果'!$D$9*'数値入力＆結果'!$D$10^3)+M46^2*'数値入力＆結果'!$D$10^4)</f>
        <v>3.6044726251402E-005</v>
      </c>
      <c r="P46" s="39" t="n">
        <f aca="false">SUM($O$4:O46)</f>
        <v>0.00114473576019131</v>
      </c>
      <c r="Q46" s="39" t="n">
        <f aca="false">1/P46</f>
        <v>873.564044013857</v>
      </c>
      <c r="R46" s="39" t="n">
        <f aca="false">1/P46*(1-COS('数値入力＆結果'!$D$8*P46/2))</f>
        <v>5.71743117805566</v>
      </c>
    </row>
    <row r="47" customFormat="false" ht="12.8" hidden="false" customHeight="false" outlineLevel="0" collapsed="false">
      <c r="B47" s="1" t="n">
        <v>44</v>
      </c>
      <c r="C47" s="0" t="n">
        <v>0.44</v>
      </c>
      <c r="D47" s="0" t="n">
        <f aca="false">D46-1</f>
        <v>86</v>
      </c>
      <c r="E47" s="0" t="n">
        <f aca="false">C47</f>
        <v>0.44</v>
      </c>
      <c r="F47" s="0" t="n">
        <f aca="false">C47-C46</f>
        <v>0.01</v>
      </c>
      <c r="G47" s="0" t="n">
        <f aca="false">IF(D46&gt;110,'数値入力＆結果'!$D$18*D46+'数値入力＆結果'!$F$18,'数値入力＆結果'!$D$17*D46+'数値入力＆結果'!$F$17)</f>
        <v>-3.8728</v>
      </c>
      <c r="H47" s="39" t="n">
        <f aca="false">10^G47</f>
        <v>0.000134029377341831</v>
      </c>
      <c r="I47" s="39" t="n">
        <f aca="false">F47/H47</f>
        <v>74.6105085193063</v>
      </c>
      <c r="J47" s="39" t="n">
        <f aca="false">SUM(I47:$I$143)</f>
        <v>576.420679305191</v>
      </c>
      <c r="K47" s="40" t="n">
        <f aca="false">LOG10(J47)</f>
        <v>2.7607395528967</v>
      </c>
      <c r="L47" s="40" t="n">
        <f aca="false">'数値入力＆結果'!$D$19*K47^5+'数値入力＆結果'!$F$19*K47^4+'数値入力＆結果'!$H$19*K47^3+'数値入力＆結果'!$J$19*K47^2+'数値入力＆結果'!$L$19*K47+'数値入力＆結果'!$N$19</f>
        <v>9.69677902098104</v>
      </c>
      <c r="M47" s="39" t="n">
        <f aca="false">10^L47</f>
        <v>4974838893.26026</v>
      </c>
      <c r="N47" s="39" t="n">
        <f aca="false">(D47-D48)*'数値入力＆結果'!$D$12</f>
        <v>2.63E-005</v>
      </c>
      <c r="O47" s="39" t="n">
        <f aca="false">(6*'数値入力＆結果'!$D$7*M47*'数値入力＆結果'!$D$9*'数値入力＆結果'!$D$10*('数値入力＆結果'!$D$9+'数値入力＆結果'!$D$10)*N47)/('数値入力＆結果'!$D$7^2*'数値入力＆結果'!$D$9^4+'数値入力＆結果'!$D$7*M47*(4*'数値入力＆結果'!$D$9^3*'数値入力＆結果'!$D$10+6*'数値入力＆結果'!$D$9^2*'数値入力＆結果'!$D$10^2+4*'数値入力＆結果'!$D$9*'数値入力＆結果'!$D$10^3)+M47^2*'数値入力＆結果'!$D$10^4)</f>
        <v>3.61782941241055E-005</v>
      </c>
      <c r="P47" s="39" t="n">
        <f aca="false">SUM($O$4:O47)</f>
        <v>0.00118091405431542</v>
      </c>
      <c r="Q47" s="39" t="n">
        <f aca="false">1/P47</f>
        <v>846.801675655986</v>
      </c>
      <c r="R47" s="39" t="n">
        <f aca="false">1/P47*(1-COS('数値入力＆結果'!$D$8*P47/2))</f>
        <v>5.89771157244107</v>
      </c>
    </row>
    <row r="48" customFormat="false" ht="12.8" hidden="false" customHeight="false" outlineLevel="0" collapsed="false">
      <c r="B48" s="1" t="n">
        <v>45</v>
      </c>
      <c r="C48" s="0" t="n">
        <v>0.45</v>
      </c>
      <c r="D48" s="0" t="n">
        <f aca="false">D47-1</f>
        <v>85</v>
      </c>
      <c r="E48" s="0" t="n">
        <f aca="false">C48</f>
        <v>0.45</v>
      </c>
      <c r="F48" s="0" t="n">
        <f aca="false">C48-C47</f>
        <v>0.01</v>
      </c>
      <c r="G48" s="0" t="n">
        <f aca="false">IF(D47&gt;110,'数値入力＆結果'!$D$18*D47+'数値入力＆結果'!$F$18,'数値入力＆結果'!$D$17*D47+'数値入力＆結果'!$F$17)</f>
        <v>-3.8126</v>
      </c>
      <c r="H48" s="39" t="n">
        <f aca="false">10^G48</f>
        <v>0.000153957198569271</v>
      </c>
      <c r="I48" s="39" t="n">
        <f aca="false">F48/H48</f>
        <v>64.9531174438762</v>
      </c>
      <c r="J48" s="39" t="n">
        <f aca="false">SUM(I48:$I$143)</f>
        <v>501.810170785885</v>
      </c>
      <c r="K48" s="40" t="n">
        <f aca="false">LOG10(J48)</f>
        <v>2.7005394594326</v>
      </c>
      <c r="L48" s="40" t="n">
        <f aca="false">'数値入力＆結果'!$D$19*K48^5+'数値入力＆結果'!$F$19*K48^4+'数値入力＆結果'!$H$19*K48^3+'数値入力＆結果'!$J$19*K48^2+'数値入力＆結果'!$L$19*K48+'数値入力＆結果'!$N$19</f>
        <v>9.70733438936173</v>
      </c>
      <c r="M48" s="39" t="n">
        <f aca="false">10^L48</f>
        <v>5097231864.48277</v>
      </c>
      <c r="N48" s="39" t="n">
        <f aca="false">(D48-D49)*'数値入力＆結果'!$D$12</f>
        <v>2.63E-005</v>
      </c>
      <c r="O48" s="39" t="n">
        <f aca="false">(6*'数値入力＆結果'!$D$7*M48*'数値入力＆結果'!$D$9*'数値入力＆結果'!$D$10*('数値入力＆結果'!$D$9+'数値入力＆結果'!$D$10)*N48)/('数値入力＆結果'!$D$7^2*'数値入力＆結果'!$D$9^4+'数値入力＆結果'!$D$7*M48*(4*'数値入力＆結果'!$D$9^3*'数値入力＆結果'!$D$10+6*'数値入力＆結果'!$D$9^2*'数値入力＆結果'!$D$10^2+4*'数値入力＆結果'!$D$9*'数値入力＆結果'!$D$10^3)+M48^2*'数値入力＆結果'!$D$10^4)</f>
        <v>3.63047837776601E-005</v>
      </c>
      <c r="P48" s="39" t="n">
        <f aca="false">SUM($O$4:O48)</f>
        <v>0.00121721883809308</v>
      </c>
      <c r="Q48" s="39" t="n">
        <f aca="false">1/P48</f>
        <v>821.544958642459</v>
      </c>
      <c r="R48" s="39" t="n">
        <f aca="false">1/P48*(1-COS('数値入力＆結果'!$D$8*P48/2))</f>
        <v>6.07858349297043</v>
      </c>
    </row>
    <row r="49" customFormat="false" ht="12.8" hidden="false" customHeight="false" outlineLevel="0" collapsed="false">
      <c r="B49" s="1" t="n">
        <v>46</v>
      </c>
      <c r="C49" s="0" t="n">
        <v>0.46</v>
      </c>
      <c r="D49" s="0" t="n">
        <f aca="false">D48-1</f>
        <v>84</v>
      </c>
      <c r="E49" s="0" t="n">
        <f aca="false">C49</f>
        <v>0.46</v>
      </c>
      <c r="F49" s="0" t="n">
        <f aca="false">C49-C48</f>
        <v>0.01</v>
      </c>
      <c r="G49" s="0" t="n">
        <f aca="false">IF(D48&gt;110,'数値入力＆結果'!$D$18*D48+'数値入力＆結果'!$F$18,'数値入力＆結果'!$D$17*D48+'数値入力＆結果'!$F$17)</f>
        <v>-3.7524</v>
      </c>
      <c r="H49" s="39" t="n">
        <f aca="false">10^G49</f>
        <v>0.00017684793782818</v>
      </c>
      <c r="I49" s="39" t="n">
        <f aca="false">F49/H49</f>
        <v>56.5457540687621</v>
      </c>
      <c r="J49" s="39" t="n">
        <f aca="false">SUM(I49:$I$143)</f>
        <v>436.857053342008</v>
      </c>
      <c r="K49" s="40" t="n">
        <f aca="false">LOG10(J49)</f>
        <v>2.64033935207201</v>
      </c>
      <c r="L49" s="40" t="n">
        <f aca="false">'数値入力＆結果'!$D$19*K49^5+'数値入力＆結果'!$F$19*K49^4+'数値入力＆結果'!$H$19*K49^3+'数値入力＆結果'!$J$19*K49^2+'数値入力＆結果'!$L$19*K49+'数値入力＆結果'!$N$19</f>
        <v>9.71754285792387</v>
      </c>
      <c r="M49" s="39" t="n">
        <f aca="false">10^L49</f>
        <v>5218465996.16581</v>
      </c>
      <c r="N49" s="39" t="n">
        <f aca="false">(D49-D50)*'数値入力＆結果'!$D$12</f>
        <v>2.63E-005</v>
      </c>
      <c r="O49" s="39" t="n">
        <f aca="false">(6*'数値入力＆結果'!$D$7*M49*'数値入力＆結果'!$D$9*'数値入力＆結果'!$D$10*('数値入力＆結果'!$D$9+'数値入力＆結果'!$D$10)*N49)/('数値入力＆結果'!$D$7^2*'数値入力＆結果'!$D$9^4+'数値入力＆結果'!$D$7*M49*(4*'数値入力＆結果'!$D$9^3*'数値入力＆結果'!$D$10+6*'数値入力＆結果'!$D$9^2*'数値入力＆結果'!$D$10^2+4*'数値入力＆結果'!$D$9*'数値入力＆結果'!$D$10^3)+M49^2*'数値入力＆結果'!$D$10^4)</f>
        <v>3.64245504851935E-005</v>
      </c>
      <c r="P49" s="39" t="n">
        <f aca="false">SUM($O$4:O49)</f>
        <v>0.00125364338857827</v>
      </c>
      <c r="Q49" s="39" t="n">
        <f aca="false">1/P49</f>
        <v>797.675007989375</v>
      </c>
      <c r="R49" s="39" t="n">
        <f aca="false">1/P49*(1-COS('数値入力＆結果'!$D$8*P49/2))</f>
        <v>6.26001185399035</v>
      </c>
    </row>
    <row r="50" customFormat="false" ht="12.8" hidden="false" customHeight="false" outlineLevel="0" collapsed="false">
      <c r="B50" s="1" t="n">
        <v>47</v>
      </c>
      <c r="C50" s="0" t="n">
        <v>0.47</v>
      </c>
      <c r="D50" s="0" t="n">
        <f aca="false">D49-1</f>
        <v>83</v>
      </c>
      <c r="E50" s="0" t="n">
        <f aca="false">C50</f>
        <v>0.47</v>
      </c>
      <c r="F50" s="0" t="n">
        <f aca="false">C50-C49</f>
        <v>0.01</v>
      </c>
      <c r="G50" s="0" t="n">
        <f aca="false">IF(D49&gt;110,'数値入力＆結果'!$D$18*D49+'数値入力＆結果'!$F$18,'数値入力＆結果'!$D$17*D49+'数値入力＆結果'!$F$17)</f>
        <v>-3.6922</v>
      </c>
      <c r="H50" s="39" t="n">
        <f aca="false">10^G50</f>
        <v>0.000203142129141874</v>
      </c>
      <c r="I50" s="39" t="n">
        <f aca="false">F50/H50</f>
        <v>49.2266180444336</v>
      </c>
      <c r="J50" s="39" t="n">
        <f aca="false">SUM(I50:$I$143)</f>
        <v>380.311299273246</v>
      </c>
      <c r="K50" s="40" t="n">
        <f aca="false">LOG10(J50)</f>
        <v>2.58013922874874</v>
      </c>
      <c r="L50" s="40" t="n">
        <f aca="false">'数値入力＆結果'!$D$19*K50^5+'数値入力＆結果'!$F$19*K50^4+'数値入力＆結果'!$H$19*K50^3+'数値入力＆結果'!$J$19*K50^2+'数値入力＆結果'!$L$19*K50+'数値入力＆結果'!$N$19</f>
        <v>9.72741081655323</v>
      </c>
      <c r="M50" s="39" t="n">
        <f aca="false">10^L50</f>
        <v>5338396370.26734</v>
      </c>
      <c r="N50" s="39" t="n">
        <f aca="false">(D50-D51)*'数値入力＆結果'!$D$12</f>
        <v>2.63E-005</v>
      </c>
      <c r="O50" s="39" t="n">
        <f aca="false">(6*'数値入力＆結果'!$D$7*M50*'数値入力＆結果'!$D$9*'数値入力＆結果'!$D$10*('数値入力＆結果'!$D$9+'数値入力＆結果'!$D$10)*N50)/('数値入力＆結果'!$D$7^2*'数値入力＆結果'!$D$9^4+'数値入力＆結果'!$D$7*M50*(4*'数値入力＆結果'!$D$9^3*'数値入力＆結果'!$D$10+6*'数値入力＆結果'!$D$9^2*'数値入力＆結果'!$D$10^2+4*'数値入力＆結果'!$D$9*'数値入力＆結果'!$D$10^3)+M50^2*'数値入力＆結果'!$D$10^4)</f>
        <v>3.65379322767817E-005</v>
      </c>
      <c r="P50" s="39" t="n">
        <f aca="false">SUM($O$4:O50)</f>
        <v>0.00129018132085505</v>
      </c>
      <c r="Q50" s="39" t="n">
        <f aca="false">1/P50</f>
        <v>775.084853450879</v>
      </c>
      <c r="R50" s="39" t="n">
        <f aca="false">1/P50*(1-COS('数値入力＆結果'!$D$8*P50/2))</f>
        <v>6.44196325809195</v>
      </c>
    </row>
    <row r="51" customFormat="false" ht="12.8" hidden="false" customHeight="false" outlineLevel="0" collapsed="false">
      <c r="B51" s="1" t="n">
        <v>48</v>
      </c>
      <c r="C51" s="0" t="n">
        <v>0.48</v>
      </c>
      <c r="D51" s="0" t="n">
        <f aca="false">D50-1</f>
        <v>82</v>
      </c>
      <c r="E51" s="0" t="n">
        <f aca="false">C51</f>
        <v>0.48</v>
      </c>
      <c r="F51" s="0" t="n">
        <f aca="false">C51-C50</f>
        <v>0.00999999999999995</v>
      </c>
      <c r="G51" s="0" t="n">
        <f aca="false">IF(D50&gt;110,'数値入力＆結果'!$D$18*D50+'数値入力＆結果'!$F$18,'数値入力＆結果'!$D$17*D50+'数値入力＆結果'!$F$17)</f>
        <v>-3.632</v>
      </c>
      <c r="H51" s="39" t="n">
        <f aca="false">10^G51</f>
        <v>0.0002333458062281</v>
      </c>
      <c r="I51" s="39" t="n">
        <f aca="false">F51/H51</f>
        <v>42.8548520397437</v>
      </c>
      <c r="J51" s="39" t="n">
        <f aca="false">SUM(I51:$I$143)</f>
        <v>331.084681228813</v>
      </c>
      <c r="K51" s="40" t="n">
        <f aca="false">LOG10(J51)</f>
        <v>2.51993908708942</v>
      </c>
      <c r="L51" s="40" t="n">
        <f aca="false">'数値入力＆結果'!$D$19*K51^5+'数値入力＆結果'!$F$19*K51^4+'数値入力＆結果'!$H$19*K51^3+'数値入力＆結果'!$J$19*K51^2+'数値入力＆結果'!$L$19*K51+'数値入力＆結果'!$N$19</f>
        <v>9.73694458201259</v>
      </c>
      <c r="M51" s="39" t="n">
        <f aca="false">10^L51</f>
        <v>5456882243.035</v>
      </c>
      <c r="N51" s="39" t="n">
        <f aca="false">(D51-D52)*'数値入力＆結果'!$D$12</f>
        <v>2.63E-005</v>
      </c>
      <c r="O51" s="39" t="n">
        <f aca="false">(6*'数値入力＆結果'!$D$7*M51*'数値入力＆結果'!$D$9*'数値入力＆結果'!$D$10*('数値入力＆結果'!$D$9+'数値入力＆結果'!$D$10)*N51)/('数値入力＆結果'!$D$7^2*'数値入力＆結果'!$D$9^4+'数値入力＆結果'!$D$7*M51*(4*'数値入力＆結果'!$D$9^3*'数値入力＆結果'!$D$10+6*'数値入力＆結果'!$D$9^2*'数値入力＆結果'!$D$10^2+4*'数値入力＆結果'!$D$9*'数値入力＆結果'!$D$10^3)+M51^2*'数値入力＆結果'!$D$10^4)</f>
        <v>3.66452505530863E-005</v>
      </c>
      <c r="P51" s="39" t="n">
        <f aca="false">SUM($O$4:O51)</f>
        <v>0.00132682657140814</v>
      </c>
      <c r="Q51" s="39" t="n">
        <f aca="false">1/P51</f>
        <v>753.678002497882</v>
      </c>
      <c r="R51" s="39" t="n">
        <f aca="false">1/P51*(1-COS('数値入力＆結果'!$D$8*P51/2))</f>
        <v>6.62440591360432</v>
      </c>
    </row>
    <row r="52" customFormat="false" ht="12.8" hidden="false" customHeight="false" outlineLevel="0" collapsed="false">
      <c r="B52" s="1" t="n">
        <v>49</v>
      </c>
      <c r="C52" s="0" t="n">
        <v>0.49</v>
      </c>
      <c r="D52" s="0" t="n">
        <f aca="false">D51-1</f>
        <v>81</v>
      </c>
      <c r="E52" s="0" t="n">
        <f aca="false">C52</f>
        <v>0.49</v>
      </c>
      <c r="F52" s="0" t="n">
        <f aca="false">C52-C51</f>
        <v>0.01</v>
      </c>
      <c r="G52" s="0" t="n">
        <f aca="false">IF(D51&gt;110,'数値入力＆結果'!$D$18*D51+'数値入力＆結果'!$F$18,'数値入力＆結果'!$D$17*D51+'数値入力＆結果'!$F$17)</f>
        <v>-3.5718</v>
      </c>
      <c r="H52" s="39" t="n">
        <f aca="false">10^G52</f>
        <v>0.000268040241156547</v>
      </c>
      <c r="I52" s="39" t="n">
        <f aca="false">F52/H52</f>
        <v>37.3078309318472</v>
      </c>
      <c r="J52" s="39" t="n">
        <f aca="false">SUM(I52:$I$143)</f>
        <v>288.229829189069</v>
      </c>
      <c r="K52" s="40" t="n">
        <f aca="false">LOG10(J52)</f>
        <v>2.45973892436778</v>
      </c>
      <c r="L52" s="40" t="n">
        <f aca="false">'数値入力＆結果'!$D$19*K52^5+'数値入力＆結果'!$F$19*K52^4+'数値入力＆結果'!$H$19*K52^3+'数値入力＆結果'!$J$19*K52^2+'数値入力＆結果'!$L$19*K52+'数値入力＆結果'!$N$19</f>
        <v>9.74615039889107</v>
      </c>
      <c r="M52" s="39" t="n">
        <f aca="false">10^L52</f>
        <v>5573787392.51123</v>
      </c>
      <c r="N52" s="39" t="n">
        <f aca="false">(D52-D53)*'数値入力＆結果'!$D$12</f>
        <v>2.63E-005</v>
      </c>
      <c r="O52" s="39" t="n">
        <f aca="false">(6*'数値入力＆結果'!$D$7*M52*'数値入力＆結果'!$D$9*'数値入力＆結果'!$D$10*('数値入力＆結果'!$D$9+'数値入力＆結果'!$D$10)*N52)/('数値入力＆結果'!$D$7^2*'数値入力＆結果'!$D$9^4+'数値入力＆結果'!$D$7*M52*(4*'数値入力＆結果'!$D$9^3*'数値入力＆結果'!$D$10+6*'数値入力＆結果'!$D$9^2*'数値入力＆結果'!$D$10^2+4*'数値入力＆結果'!$D$9*'数値入力＆結果'!$D$10^3)+M52^2*'数値入力＆結果'!$D$10^4)</f>
        <v>3.6746810711695E-005</v>
      </c>
      <c r="P52" s="39" t="n">
        <f aca="false">SUM($O$4:O52)</f>
        <v>0.00136357338211983</v>
      </c>
      <c r="Q52" s="39" t="n">
        <f aca="false">1/P52</f>
        <v>733.367204957744</v>
      </c>
      <c r="R52" s="39" t="n">
        <f aca="false">1/P52*(1-COS('数値入力＆結果'!$D$8*P52/2))</f>
        <v>6.80730955516776</v>
      </c>
    </row>
    <row r="53" customFormat="false" ht="12.8" hidden="false" customHeight="false" outlineLevel="0" collapsed="false">
      <c r="B53" s="1" t="n">
        <v>50</v>
      </c>
      <c r="C53" s="0" t="n">
        <v>0.5</v>
      </c>
      <c r="D53" s="0" t="n">
        <f aca="false">D52-1</f>
        <v>80</v>
      </c>
      <c r="E53" s="0" t="n">
        <f aca="false">C53</f>
        <v>0.5</v>
      </c>
      <c r="F53" s="0" t="n">
        <f aca="false">C53-C52</f>
        <v>0.01</v>
      </c>
      <c r="G53" s="0" t="n">
        <f aca="false">IF(D52&gt;110,'数値入力＆結果'!$D$18*D52+'数値入力＆結果'!$F$18,'数値入力＆結果'!$D$17*D52+'数値入力＆結果'!$F$17)</f>
        <v>-3.5116</v>
      </c>
      <c r="H53" s="39" t="n">
        <f aca="false">10^G53</f>
        <v>0.000307893130974161</v>
      </c>
      <c r="I53" s="39" t="n">
        <f aca="false">F53/H53</f>
        <v>32.4788018763537</v>
      </c>
      <c r="J53" s="39" t="n">
        <f aca="false">SUM(I53:$I$143)</f>
        <v>250.921998257222</v>
      </c>
      <c r="K53" s="40" t="n">
        <f aca="false">LOG10(J53)</f>
        <v>2.39953873745221</v>
      </c>
      <c r="L53" s="40" t="n">
        <f aca="false">'数値入力＆結果'!$D$19*K53^5+'数値入力＆結果'!$F$19*K53^4+'数値入力＆結果'!$H$19*K53^3+'数値入力＆結果'!$J$19*K53^2+'数値入力＆結果'!$L$19*K53+'数値入力＆結果'!$N$19</f>
        <v>9.75503444055337</v>
      </c>
      <c r="M53" s="39" t="n">
        <f aca="false">10^L53</f>
        <v>5688980439.811</v>
      </c>
      <c r="N53" s="39" t="n">
        <f aca="false">(D53-D54)*'数値入力＆結果'!$D$12</f>
        <v>2.63E-005</v>
      </c>
      <c r="O53" s="39" t="n">
        <f aca="false">(6*'数値入力＆結果'!$D$7*M53*'数値入力＆結果'!$D$9*'数値入力＆結果'!$D$10*('数値入力＆結果'!$D$9+'数値入力＆結果'!$D$10)*N53)/('数値入力＆結果'!$D$7^2*'数値入力＆結果'!$D$9^4+'数値入力＆結果'!$D$7*M53*(4*'数値入力＆結果'!$D$9^3*'数値入力＆結果'!$D$10+6*'数値入力＆結果'!$D$9^2*'数値入力＆結果'!$D$10^2+4*'数値入力＆結果'!$D$9*'数値入力＆結果'!$D$10^3)+M53^2*'数値入力＆結果'!$D$10^4)</f>
        <v>3.68429027789699E-005</v>
      </c>
      <c r="P53" s="39" t="n">
        <f aca="false">SUM($O$4:O53)</f>
        <v>0.0014004162848988</v>
      </c>
      <c r="Q53" s="39" t="n">
        <f aca="false">1/P53</f>
        <v>714.073387165918</v>
      </c>
      <c r="R53" s="39" t="n">
        <f aca="false">1/P53*(1-COS('数値入力＆結果'!$D$8*P53/2))</f>
        <v>6.99064536741836</v>
      </c>
    </row>
    <row r="54" customFormat="false" ht="12.8" hidden="false" customHeight="false" outlineLevel="0" collapsed="false">
      <c r="B54" s="1" t="n">
        <v>51</v>
      </c>
      <c r="C54" s="0" t="n">
        <v>0.51</v>
      </c>
      <c r="D54" s="0" t="n">
        <f aca="false">D53-1</f>
        <v>79</v>
      </c>
      <c r="E54" s="0" t="n">
        <f aca="false">C54</f>
        <v>0.51</v>
      </c>
      <c r="F54" s="0" t="n">
        <f aca="false">C54-C53</f>
        <v>0.01</v>
      </c>
      <c r="G54" s="0" t="n">
        <f aca="false">IF(D53&gt;110,'数値入力＆結果'!$D$18*D53+'数値入力＆結果'!$F$18,'数値入力＆結果'!$D$17*D53+'数値入力＆結果'!$F$17)</f>
        <v>-3.4514</v>
      </c>
      <c r="H54" s="39" t="n">
        <f aca="false">10^G54</f>
        <v>0.000353671447585759</v>
      </c>
      <c r="I54" s="39" t="n">
        <f aca="false">F54/H54</f>
        <v>28.2748298406961</v>
      </c>
      <c r="J54" s="39" t="n">
        <f aca="false">SUM(I54:$I$143)</f>
        <v>218.443196380868</v>
      </c>
      <c r="K54" s="40" t="n">
        <f aca="false">LOG10(J54)</f>
        <v>2.33933852274547</v>
      </c>
      <c r="L54" s="40" t="n">
        <f aca="false">'数値入力＆結果'!$D$19*K54^5+'数値入力＆結果'!$F$19*K54^4+'数値入力＆結果'!$H$19*K54^3+'数値入力＆結果'!$J$19*K54^2+'数値入力＆結果'!$L$19*K54+'数値入力＆結果'!$N$19</f>
        <v>9.76360281008902</v>
      </c>
      <c r="M54" s="39" t="n">
        <f aca="false">10^L54</f>
        <v>5802335143.52741</v>
      </c>
      <c r="N54" s="39" t="n">
        <f aca="false">(D54-D55)*'数値入力＆結果'!$D$12</f>
        <v>2.63E-005</v>
      </c>
      <c r="O54" s="39" t="n">
        <f aca="false">(6*'数値入力＆結果'!$D$7*M54*'数値入力＆結果'!$D$9*'数値入力＆結果'!$D$10*('数値入力＆結果'!$D$9+'数値入力＆結果'!$D$10)*N54)/('数値入力＆結果'!$D$7^2*'数値入力＆結果'!$D$9^4+'数値入力＆結果'!$D$7*M54*(4*'数値入力＆結果'!$D$9^3*'数値入力＆結果'!$D$10+6*'数値入力＆結果'!$D$9^2*'数値入力＆結果'!$D$10^2+4*'数値入力＆結果'!$D$9*'数値入力＆結果'!$D$10^3)+M54^2*'数値入力＆結果'!$D$10^4)</f>
        <v>3.69338020414888E-005</v>
      </c>
      <c r="P54" s="39" t="n">
        <f aca="false">SUM($O$4:O54)</f>
        <v>0.00143735008694029</v>
      </c>
      <c r="Q54" s="39" t="n">
        <f aca="false">1/P54</f>
        <v>695.724729198517</v>
      </c>
      <c r="R54" s="39" t="n">
        <f aca="false">1/P54*(1-COS('数値入力＆結果'!$D$8*P54/2))</f>
        <v>7.17438591178461</v>
      </c>
    </row>
    <row r="55" customFormat="false" ht="12.8" hidden="false" customHeight="false" outlineLevel="0" collapsed="false">
      <c r="B55" s="1" t="n">
        <v>52</v>
      </c>
      <c r="C55" s="0" t="n">
        <v>0.52</v>
      </c>
      <c r="D55" s="0" t="n">
        <f aca="false">D54-1</f>
        <v>78</v>
      </c>
      <c r="E55" s="0" t="n">
        <f aca="false">C55</f>
        <v>0.52</v>
      </c>
      <c r="F55" s="0" t="n">
        <f aca="false">C55-C54</f>
        <v>0.01</v>
      </c>
      <c r="G55" s="0" t="n">
        <f aca="false">IF(D54&gt;110,'数値入力＆結果'!$D$18*D54+'数値入力＆結果'!$F$18,'数値入力＆結果'!$D$17*D54+'数値入力＆結果'!$F$17)</f>
        <v>-3.3912</v>
      </c>
      <c r="H55" s="39" t="n">
        <f aca="false">10^G55</f>
        <v>0.000406256198186843</v>
      </c>
      <c r="I55" s="39" t="n">
        <f aca="false">F55/H55</f>
        <v>24.6150090623377</v>
      </c>
      <c r="J55" s="39" t="n">
        <f aca="false">SUM(I55:$I$143)</f>
        <v>190.168366540172</v>
      </c>
      <c r="K55" s="40" t="n">
        <f aca="false">LOG10(J55)</f>
        <v>2.27913827611547</v>
      </c>
      <c r="L55" s="40" t="n">
        <f aca="false">'数値入力＆結果'!$D$19*K55^5+'数値入力＆結果'!$F$19*K55^4+'数値入力＆結果'!$H$19*K55^3+'数値入力＆結果'!$J$19*K55^2+'数値入力＆結果'!$L$19*K55+'数値入力＆結果'!$N$19</f>
        <v>9.77186154126151</v>
      </c>
      <c r="M55" s="39" t="n">
        <f aca="false">10^L55</f>
        <v>5913730666.80561</v>
      </c>
      <c r="N55" s="39" t="n">
        <f aca="false">(D55-D56)*'数値入力＆結果'!$D$12</f>
        <v>2.63E-005</v>
      </c>
      <c r="O55" s="39" t="n">
        <f aca="false">(6*'数値入力＆結果'!$D$7*M55*'数値入力＆結果'!$D$9*'数値入力＆結果'!$D$10*('数値入力＆結果'!$D$9+'数値入力＆結果'!$D$10)*N55)/('数値入力＆結果'!$D$7^2*'数値入力＆結果'!$D$9^4+'数値入力＆結果'!$D$7*M55*(4*'数値入力＆結果'!$D$9^3*'数値入力＆結果'!$D$10+6*'数値入力＆結果'!$D$9^2*'数値入力＆結果'!$D$10^2+4*'数値入力＆結果'!$D$9*'数値入力＆結果'!$D$10^3)+M55^2*'数値入力＆結果'!$D$10^4)</f>
        <v>3.70197696722807E-005</v>
      </c>
      <c r="P55" s="39" t="n">
        <f aca="false">SUM($O$4:O55)</f>
        <v>0.00147436985661257</v>
      </c>
      <c r="Q55" s="39" t="n">
        <f aca="false">1/P55</f>
        <v>678.255863354085</v>
      </c>
      <c r="R55" s="39" t="n">
        <f aca="false">1/P55*(1-COS('数値入力＆結果'!$D$8*P55/2))</f>
        <v>7.35850505637412</v>
      </c>
    </row>
    <row r="56" customFormat="false" ht="12.8" hidden="false" customHeight="false" outlineLevel="0" collapsed="false">
      <c r="B56" s="1" t="n">
        <v>53</v>
      </c>
      <c r="C56" s="0" t="n">
        <v>0.53</v>
      </c>
      <c r="D56" s="0" t="n">
        <f aca="false">D55-1</f>
        <v>77</v>
      </c>
      <c r="E56" s="0" t="n">
        <f aca="false">C56</f>
        <v>0.53</v>
      </c>
      <c r="F56" s="0" t="n">
        <f aca="false">C56-C55</f>
        <v>0.01</v>
      </c>
      <c r="G56" s="0" t="n">
        <f aca="false">IF(D55&gt;110,'数値入力＆結果'!$D$18*D55+'数値入力＆結果'!$F$18,'数値入力＆結果'!$D$17*D55+'数値入力＆結果'!$F$17)</f>
        <v>-3.331</v>
      </c>
      <c r="H56" s="39" t="n">
        <f aca="false">10^G56</f>
        <v>0.000466659380314288</v>
      </c>
      <c r="I56" s="39" t="n">
        <f aca="false">F56/H56</f>
        <v>21.4289060112006</v>
      </c>
      <c r="J56" s="39" t="n">
        <f aca="false">SUM(I56:$I$143)</f>
        <v>165.553357477834</v>
      </c>
      <c r="K56" s="40" t="n">
        <f aca="false">LOG10(J56)</f>
        <v>2.21893799281573</v>
      </c>
      <c r="L56" s="40" t="n">
        <f aca="false">'数値入力＆結果'!$D$19*K56^5+'数値入力＆結果'!$F$19*K56^4+'数値入力＆結果'!$H$19*K56^3+'数値入力＆結果'!$J$19*K56^2+'数値入力＆結果'!$L$19*K56+'数値入力＆結果'!$N$19</f>
        <v>9.77981659945728</v>
      </c>
      <c r="M56" s="39" t="n">
        <f aca="false">10^L56</f>
        <v>6023051816.80301</v>
      </c>
      <c r="N56" s="39" t="n">
        <f aca="false">(D56-D57)*'数値入力＆結果'!$D$12</f>
        <v>2.63E-005</v>
      </c>
      <c r="O56" s="39" t="n">
        <f aca="false">(6*'数値入力＆結果'!$D$7*M56*'数値入力＆結果'!$D$9*'数値入力＆結果'!$D$10*('数値入力＆結果'!$D$9+'数値入力＆結果'!$D$10)*N56)/('数値入力＆結果'!$D$7^2*'数値入力＆結果'!$D$9^4+'数値入力＆結果'!$D$7*M56*(4*'数値入力＆結果'!$D$9^3*'数値入力＆結果'!$D$10+6*'数値入力＆結果'!$D$9^2*'数値入力＆結果'!$D$10^2+4*'数値入力＆結果'!$D$9*'数値入力＆結果'!$D$10^3)+M56^2*'数値入力＆結果'!$D$10^4)</f>
        <v>3.71010533479989E-005</v>
      </c>
      <c r="P56" s="39" t="n">
        <f aca="false">SUM($O$4:O56)</f>
        <v>0.00151147090996057</v>
      </c>
      <c r="Q56" s="39" t="n">
        <f aca="false">1/P56</f>
        <v>661.607175771637</v>
      </c>
      <c r="R56" s="39" t="n">
        <f aca="false">1/P56*(1-COS('数値入力＆結果'!$D$8*P56/2))</f>
        <v>7.54297790890877</v>
      </c>
    </row>
    <row r="57" customFormat="false" ht="12.8" hidden="false" customHeight="false" outlineLevel="0" collapsed="false">
      <c r="B57" s="1" t="n">
        <v>54</v>
      </c>
      <c r="C57" s="0" t="n">
        <v>0.54</v>
      </c>
      <c r="D57" s="0" t="n">
        <f aca="false">D56-1</f>
        <v>76</v>
      </c>
      <c r="E57" s="0" t="n">
        <f aca="false">C57</f>
        <v>0.54</v>
      </c>
      <c r="F57" s="0" t="n">
        <f aca="false">C57-C56</f>
        <v>0.01</v>
      </c>
      <c r="G57" s="0" t="n">
        <f aca="false">IF(D56&gt;110,'数値入力＆結果'!$D$18*D56+'数値入力＆結果'!$F$18,'数値入力＆結果'!$D$17*D56+'数値入力＆結果'!$F$17)</f>
        <v>-3.2708</v>
      </c>
      <c r="H57" s="39" t="n">
        <f aca="false">10^G57</f>
        <v>0.000536043457816142</v>
      </c>
      <c r="I57" s="39" t="n">
        <f aca="false">F57/H57</f>
        <v>18.655203891006</v>
      </c>
      <c r="J57" s="39" t="n">
        <f aca="false">SUM(I57:$I$143)</f>
        <v>144.124451466634</v>
      </c>
      <c r="K57" s="40" t="n">
        <f aca="false">LOG10(J57)</f>
        <v>2.15873766739405</v>
      </c>
      <c r="L57" s="40" t="n">
        <f aca="false">'数値入力＆結果'!$D$19*K57^5+'数値入力＆結果'!$F$19*K57^4+'数値入力＆結果'!$H$19*K57^3+'数値入力＆結果'!$J$19*K57^2+'数値入力＆結果'!$L$19*K57+'数値入力＆結果'!$N$19</f>
        <v>9.78747388263463</v>
      </c>
      <c r="M57" s="39" t="n">
        <f aca="false">10^L57</f>
        <v>6130189256.42524</v>
      </c>
      <c r="N57" s="39" t="n">
        <f aca="false">(D57-D58)*'数値入力＆結果'!$D$12</f>
        <v>2.63E-005</v>
      </c>
      <c r="O57" s="39" t="n">
        <f aca="false">(6*'数値入力＆結果'!$D$7*M57*'数値入力＆結果'!$D$9*'数値入力＆結果'!$D$10*('数値入力＆結果'!$D$9+'数値入力＆結果'!$D$10)*N57)/('数値入力＆結果'!$D$7^2*'数値入力＆結果'!$D$9^4+'数値入力＆結果'!$D$7*M57*(4*'数値入力＆結果'!$D$9^3*'数値入力＆結果'!$D$10+6*'数値入力＆結果'!$D$9^2*'数値入力＆結果'!$D$10^2+4*'数値入力＆結果'!$D$9*'数値入力＆結果'!$D$10^3)+M57^2*'数値入力＆結果'!$D$10^4)</f>
        <v>3.71778878539879E-005</v>
      </c>
      <c r="P57" s="39" t="n">
        <f aca="false">SUM($O$4:O57)</f>
        <v>0.00154864879781456</v>
      </c>
      <c r="Q57" s="39" t="n">
        <f aca="false">1/P57</f>
        <v>645.724196093518</v>
      </c>
      <c r="R57" s="39" t="n">
        <f aca="false">1/P57*(1-COS('数値入力＆結果'!$D$8*P57/2))</f>
        <v>7.72778075264986</v>
      </c>
    </row>
    <row r="58" customFormat="false" ht="12.8" hidden="false" customHeight="false" outlineLevel="0" collapsed="false">
      <c r="B58" s="1" t="n">
        <v>55</v>
      </c>
      <c r="C58" s="0" t="n">
        <v>0.55</v>
      </c>
      <c r="D58" s="0" t="n">
        <f aca="false">D57-1</f>
        <v>75</v>
      </c>
      <c r="E58" s="0" t="n">
        <f aca="false">C58</f>
        <v>0.55</v>
      </c>
      <c r="F58" s="0" t="n">
        <f aca="false">C58-C57</f>
        <v>0.01</v>
      </c>
      <c r="G58" s="0" t="n">
        <f aca="false">IF(D57&gt;110,'数値入力＆結果'!$D$18*D57+'数値入力＆結果'!$F$18,'数値入力＆結果'!$D$17*D57+'数値入力＆結果'!$F$17)</f>
        <v>-3.2106</v>
      </c>
      <c r="H58" s="39" t="n">
        <f aca="false">10^G58</f>
        <v>0.000615743732557065</v>
      </c>
      <c r="I58" s="39" t="n">
        <f aca="false">F58/H58</f>
        <v>16.240522592852</v>
      </c>
      <c r="J58" s="39" t="n">
        <f aca="false">SUM(I58:$I$143)</f>
        <v>125.469247575628</v>
      </c>
      <c r="K58" s="40" t="n">
        <f aca="false">LOG10(J58)</f>
        <v>2.09853729358756</v>
      </c>
      <c r="L58" s="40" t="n">
        <f aca="false">'数値入力＆結果'!$D$19*K58^5+'数値入力＆結果'!$F$19*K58^4+'数値入力＆結果'!$H$19*K58^3+'数値入力＆結果'!$J$19*K58^2+'数値入力＆結果'!$L$19*K58+'数値入力＆結果'!$N$19</f>
        <v>9.79483922227228</v>
      </c>
      <c r="M58" s="39" t="n">
        <f aca="false">10^L58</f>
        <v>6235039688.38994</v>
      </c>
      <c r="N58" s="39" t="n">
        <f aca="false">(D58-D59)*'数値入力＆結果'!$D$12</f>
        <v>2.63E-005</v>
      </c>
      <c r="O58" s="39" t="n">
        <f aca="false">(6*'数値入力＆結果'!$D$7*M58*'数値入力＆結果'!$D$9*'数値入力＆結果'!$D$10*('数値入力＆結果'!$D$9+'数値入力＆結果'!$D$10)*N58)/('数値入力＆結果'!$D$7^2*'数値入力＆結果'!$D$9^4+'数値入力＆結果'!$D$7*M58*(4*'数値入力＆結果'!$D$9^3*'数値入力＆結果'!$D$10+6*'数値入力＆結果'!$D$9^2*'数値入力＆結果'!$D$10^2+4*'数値入力＆結果'!$D$9*'数値入力＆結果'!$D$10^3)+M58^2*'数値入力＆結果'!$D$10^4)</f>
        <v>3.72504956748807E-005</v>
      </c>
      <c r="P58" s="39" t="n">
        <f aca="false">SUM($O$4:O58)</f>
        <v>0.00158589929348944</v>
      </c>
      <c r="Q58" s="39" t="n">
        <f aca="false">1/P58</f>
        <v>630.55706254822</v>
      </c>
      <c r="R58" s="39" t="n">
        <f aca="false">1/P58*(1-COS('数値入力＆結果'!$D$8*P58/2))</f>
        <v>7.91289098524506</v>
      </c>
    </row>
    <row r="59" customFormat="false" ht="12.8" hidden="false" customHeight="false" outlineLevel="0" collapsed="false">
      <c r="B59" s="1" t="n">
        <v>56</v>
      </c>
      <c r="C59" s="0" t="n">
        <v>0.56</v>
      </c>
      <c r="D59" s="0" t="n">
        <f aca="false">D58-1</f>
        <v>74</v>
      </c>
      <c r="E59" s="0" t="n">
        <f aca="false">C59</f>
        <v>0.56</v>
      </c>
      <c r="F59" s="0" t="n">
        <f aca="false">C59-C58</f>
        <v>0.01</v>
      </c>
      <c r="G59" s="0" t="n">
        <f aca="false">IF(D58&gt;110,'数値入力＆結果'!$D$18*D58+'数値入力＆結果'!$F$18,'数値入力＆結果'!$D$17*D58+'数値入力＆結果'!$F$17)</f>
        <v>-3.1504</v>
      </c>
      <c r="H59" s="39" t="n">
        <f aca="false">10^G59</f>
        <v>0.000707294042404575</v>
      </c>
      <c r="I59" s="39" t="n">
        <f aca="false">F59/H59</f>
        <v>14.1383913909457</v>
      </c>
      <c r="J59" s="39" t="n">
        <f aca="false">SUM(I59:$I$143)</f>
        <v>109.228724982776</v>
      </c>
      <c r="K59" s="40" t="n">
        <f aca="false">LOG10(J59)</f>
        <v>2.0383368642022</v>
      </c>
      <c r="L59" s="40" t="n">
        <f aca="false">'数値入力＆結果'!$D$19*K59^5+'数値入力＆結果'!$F$19*K59^4+'数値入力＆結果'!$H$19*K59^3+'数値入力＆結果'!$J$19*K59^2+'数値入力＆結果'!$L$19*K59+'数値入力＆結果'!$N$19</f>
        <v>9.8019183843179</v>
      </c>
      <c r="M59" s="39" t="n">
        <f aca="false">10^L59</f>
        <v>6337506011.8248</v>
      </c>
      <c r="N59" s="39" t="n">
        <f aca="false">(D59-D60)*'数値入力＆結果'!$D$12</f>
        <v>2.63E-005</v>
      </c>
      <c r="O59" s="39" t="n">
        <f aca="false">(6*'数値入力＆結果'!$D$7*M59*'数値入力＆結果'!$D$9*'数値入力＆結果'!$D$10*('数値入力＆結果'!$D$9+'数値入力＆結果'!$D$10)*N59)/('数値入力＆結果'!$D$7^2*'数値入力＆結果'!$D$9^4+'数値入力＆結果'!$D$7*M59*(4*'数値入力＆結果'!$D$9^3*'数値入力＆結果'!$D$10+6*'数値入力＆結果'!$D$9^2*'数値入力＆結果'!$D$10^2+4*'数値入力＆結果'!$D$9*'数値入力＆結果'!$D$10^3)+M59^2*'数値入力＆結果'!$D$10^4)</f>
        <v>3.7319087568945E-005</v>
      </c>
      <c r="P59" s="39" t="n">
        <f aca="false">SUM($O$4:O59)</f>
        <v>0.00162321838105839</v>
      </c>
      <c r="Q59" s="39" t="n">
        <f aca="false">1/P59</f>
        <v>616.060051850799</v>
      </c>
      <c r="R59" s="39" t="n">
        <f aca="false">1/P59*(1-COS('数値入力＆結果'!$D$8*P59/2))</f>
        <v>8.09828706041802</v>
      </c>
    </row>
    <row r="60" customFormat="false" ht="12.8" hidden="false" customHeight="false" outlineLevel="0" collapsed="false">
      <c r="B60" s="1" t="n">
        <v>57</v>
      </c>
      <c r="C60" s="0" t="n">
        <v>0.57</v>
      </c>
      <c r="D60" s="0" t="n">
        <f aca="false">D59-1</f>
        <v>73</v>
      </c>
      <c r="E60" s="0" t="n">
        <f aca="false">C60</f>
        <v>0.57</v>
      </c>
      <c r="F60" s="0" t="n">
        <f aca="false">C60-C59</f>
        <v>0.01</v>
      </c>
      <c r="G60" s="0" t="n">
        <f aca="false">IF(D59&gt;110,'数値入力＆結果'!$D$18*D59+'数値入力＆結果'!$F$18,'数値入力＆結果'!$D$17*D59+'数値入力＆結果'!$F$17)</f>
        <v>-3.0902</v>
      </c>
      <c r="H60" s="39" t="n">
        <f aca="false">10^G60</f>
        <v>0.000812456280055831</v>
      </c>
      <c r="I60" s="39" t="n">
        <f aca="false">F60/H60</f>
        <v>12.3083546099401</v>
      </c>
      <c r="J60" s="39" t="n">
        <f aca="false">SUM(I60:$I$143)</f>
        <v>95.0903335918299</v>
      </c>
      <c r="K60" s="40" t="n">
        <f aca="false">LOG10(J60)</f>
        <v>1.97813637097424</v>
      </c>
      <c r="L60" s="40" t="n">
        <f aca="false">'数値入力＆結果'!$D$19*K60^5+'数値入力＆結果'!$F$19*K60^4+'数値入力＆結果'!$H$19*K60^3+'数値入力＆結果'!$J$19*K60^2+'数値入力＆結果'!$L$19*K60+'数値入力＆結果'!$N$19</f>
        <v>9.80871707013609</v>
      </c>
      <c r="M60" s="39" t="n">
        <f aca="false">10^L60</f>
        <v>6437497451.75042</v>
      </c>
      <c r="N60" s="39" t="n">
        <f aca="false">(D60-D61)*'数値入力＆結果'!$D$12</f>
        <v>2.63E-005</v>
      </c>
      <c r="O60" s="39" t="n">
        <f aca="false">(6*'数値入力＆結果'!$D$7*M60*'数値入力＆結果'!$D$9*'数値入力＆結果'!$D$10*('数値入力＆結果'!$D$9+'数値入力＆結果'!$D$10)*N60)/('数値入力＆結果'!$D$7^2*'数値入力＆結果'!$D$9^4+'数値入力＆結果'!$D$7*M60*(4*'数値入力＆結果'!$D$9^3*'数値入力＆結果'!$D$10+6*'数値入力＆結果'!$D$9^2*'数値入力＆結果'!$D$10^2+4*'数値入力＆結果'!$D$9*'数値入力＆結果'!$D$10^3)+M60^2*'数値入力＆結果'!$D$10^4)</f>
        <v>3.73838631248778E-005</v>
      </c>
      <c r="P60" s="39" t="n">
        <f aca="false">SUM($O$4:O60)</f>
        <v>0.00166060224418326</v>
      </c>
      <c r="Q60" s="39" t="n">
        <f aca="false">1/P60</f>
        <v>602.191164984142</v>
      </c>
      <c r="R60" s="39" t="n">
        <f aca="false">1/P60*(1-COS('数値入力＆結果'!$D$8*P60/2))</f>
        <v>8.28394843241555</v>
      </c>
    </row>
    <row r="61" customFormat="false" ht="12.8" hidden="false" customHeight="false" outlineLevel="0" collapsed="false">
      <c r="B61" s="1" t="n">
        <v>58</v>
      </c>
      <c r="C61" s="0" t="n">
        <v>0.58</v>
      </c>
      <c r="D61" s="0" t="n">
        <f aca="false">D60-1</f>
        <v>72</v>
      </c>
      <c r="E61" s="0" t="n">
        <f aca="false">C61</f>
        <v>0.58</v>
      </c>
      <c r="F61" s="0" t="n">
        <f aca="false">C61-C60</f>
        <v>0.0099999999999999</v>
      </c>
      <c r="G61" s="0" t="n">
        <f aca="false">IF(D60&gt;110,'数値入力＆結果'!$D$18*D60+'数値入力＆結果'!$F$18,'数値入力＆結果'!$D$17*D60+'数値入力＆結果'!$F$17)</f>
        <v>-3.03</v>
      </c>
      <c r="H61" s="39" t="n">
        <f aca="false">10^G61</f>
        <v>0.000933254300796991</v>
      </c>
      <c r="I61" s="39" t="n">
        <f aca="false">F61/H61</f>
        <v>10.715193052376</v>
      </c>
      <c r="J61" s="39" t="n">
        <f aca="false">SUM(I61:$I$143)</f>
        <v>82.7819789818898</v>
      </c>
      <c r="K61" s="40" t="n">
        <f aca="false">LOG10(J61)</f>
        <v>1.91793580441122</v>
      </c>
      <c r="L61" s="40" t="n">
        <f aca="false">'数値入力＆結果'!$D$19*K61^5+'数値入力＆結果'!$F$19*K61^4+'数値入力＆結果'!$H$19*K61^3+'数値入力＆結果'!$J$19*K61^2+'数値入力＆結果'!$L$19*K61+'数値入力＆結果'!$N$19</f>
        <v>9.81524091745617</v>
      </c>
      <c r="M61" s="39" t="n">
        <f aca="false">10^L61</f>
        <v>6534929661.93315</v>
      </c>
      <c r="N61" s="39" t="n">
        <f aca="false">(D61-D62)*'数値入力＆結果'!$D$12</f>
        <v>2.63E-005</v>
      </c>
      <c r="O61" s="39" t="n">
        <f aca="false">(6*'数値入力＆結果'!$D$7*M61*'数値入力＆結果'!$D$9*'数値入力＆結果'!$D$10*('数値入力＆結果'!$D$9+'数値入力＆結果'!$D$10)*N61)/('数値入力＆結果'!$D$7^2*'数値入力＆結果'!$D$9^4+'数値入力＆結果'!$D$7*M61*(4*'数値入力＆結果'!$D$9^3*'数値入力＆結果'!$D$10+6*'数値入力＆結果'!$D$9^2*'数値入力＆結果'!$D$10^2+4*'数値入力＆結果'!$D$9*'数値入力＆結果'!$D$10^3)+M61^2*'数値入力＆結果'!$D$10^4)</f>
        <v>3.74450113001516E-005</v>
      </c>
      <c r="P61" s="39" t="n">
        <f aca="false">SUM($O$4:O61)</f>
        <v>0.00169804725548342</v>
      </c>
      <c r="Q61" s="39" t="n">
        <f aca="false">1/P61</f>
        <v>588.911761301549</v>
      </c>
      <c r="R61" s="39" t="n">
        <f aca="false">1/P61*(1-COS('数値入力＆結果'!$D$8*P61/2))</f>
        <v>8.46985550312293</v>
      </c>
    </row>
    <row r="62" customFormat="false" ht="12.8" hidden="false" customHeight="false" outlineLevel="0" collapsed="false">
      <c r="B62" s="1" t="n">
        <v>59</v>
      </c>
      <c r="C62" s="0" t="n">
        <v>0.59</v>
      </c>
      <c r="D62" s="0" t="n">
        <f aca="false">D61-1</f>
        <v>71</v>
      </c>
      <c r="E62" s="0" t="n">
        <f aca="false">C62</f>
        <v>0.59</v>
      </c>
      <c r="F62" s="0" t="n">
        <f aca="false">C62-C61</f>
        <v>0.01</v>
      </c>
      <c r="G62" s="0" t="n">
        <f aca="false">IF(D61&gt;110,'数値入力＆結果'!$D$18*D61+'数値入力＆結果'!$F$18,'数値入力＆結果'!$D$17*D61+'数値入力＆結果'!$F$17)</f>
        <v>-2.9698</v>
      </c>
      <c r="H62" s="39" t="n">
        <f aca="false">10^G62</f>
        <v>0.00107201287175259</v>
      </c>
      <c r="I62" s="39" t="n">
        <f aca="false">F62/H62</f>
        <v>9.3282462025399</v>
      </c>
      <c r="J62" s="39" t="n">
        <f aca="false">SUM(I62:$I$143)</f>
        <v>72.0667859295138</v>
      </c>
      <c r="K62" s="40" t="n">
        <f aca="false">LOG10(J62)</f>
        <v>1.85773515360929</v>
      </c>
      <c r="L62" s="40" t="n">
        <f aca="false">'数値入力＆結果'!$D$19*K62^5+'数値入力＆結果'!$F$19*K62^4+'数値入力＆結果'!$H$19*K62^3+'数値入力＆結果'!$J$19*K62^2+'数値入力＆結果'!$L$19*K62+'数値入力＆結果'!$N$19</f>
        <v>9.82149550131933</v>
      </c>
      <c r="M62" s="39" t="n">
        <f aca="false">10^L62</f>
        <v>6629724801.71645</v>
      </c>
      <c r="N62" s="39" t="n">
        <f aca="false">(D62-D63)*'数値入力＆結果'!$D$12</f>
        <v>2.63E-005</v>
      </c>
      <c r="O62" s="39" t="n">
        <f aca="false">(6*'数値入力＆結果'!$D$7*M62*'数値入力＆結果'!$D$9*'数値入力＆結果'!$D$10*('数値入力＆結果'!$D$9+'数値入力＆結果'!$D$10)*N62)/('数値入力＆結果'!$D$7^2*'数値入力＆結果'!$D$9^4+'数値入力＆結果'!$D$7*M62*(4*'数値入力＆結果'!$D$9^3*'数値入力＆結果'!$D$10+6*'数値入力＆結果'!$D$9^2*'数値入力＆結果'!$D$10^2+4*'数値入力＆結果'!$D$9*'数値入力＆結果'!$D$10^3)+M62^2*'数値入力＆結果'!$D$10^4)</f>
        <v>3.75027109403501E-005</v>
      </c>
      <c r="P62" s="39" t="n">
        <f aca="false">SUM($O$4:O62)</f>
        <v>0.00173554996642377</v>
      </c>
      <c r="Q62" s="39" t="n">
        <f aca="false">1/P62</f>
        <v>576.186234534392</v>
      </c>
      <c r="R62" s="39" t="n">
        <f aca="false">1/P62*(1-COS('数値入力＆結果'!$D$8*P62/2))</f>
        <v>8.65598957175411</v>
      </c>
    </row>
    <row r="63" customFormat="false" ht="12.8" hidden="false" customHeight="false" outlineLevel="0" collapsed="false">
      <c r="B63" s="1" t="n">
        <v>60</v>
      </c>
      <c r="C63" s="0" t="n">
        <v>0.6</v>
      </c>
      <c r="D63" s="0" t="n">
        <f aca="false">D62-1</f>
        <v>70</v>
      </c>
      <c r="E63" s="0" t="n">
        <f aca="false">C63</f>
        <v>0.6</v>
      </c>
      <c r="F63" s="0" t="n">
        <f aca="false">C63-C62</f>
        <v>0.01</v>
      </c>
      <c r="G63" s="0" t="n">
        <f aca="false">IF(D62&gt;110,'数値入力＆結果'!$D$18*D62+'数値入力＆結果'!$F$18,'数値入力＆結果'!$D$17*D62+'数値入力＆結果'!$F$17)</f>
        <v>-2.9096</v>
      </c>
      <c r="H63" s="39" t="n">
        <f aca="false">10^G63</f>
        <v>0.00123140241220622</v>
      </c>
      <c r="I63" s="39" t="n">
        <f aca="false">F63/H63</f>
        <v>8.12082216249985</v>
      </c>
      <c r="J63" s="39" t="n">
        <f aca="false">SUM(I63:$I$143)</f>
        <v>62.7385397269739</v>
      </c>
      <c r="K63" s="40" t="n">
        <f aca="false">LOG10(J63)</f>
        <v>1.7975344060433</v>
      </c>
      <c r="L63" s="40" t="n">
        <f aca="false">'数値入力＆結果'!$D$19*K63^5+'数値入力＆結果'!$F$19*K63^4+'数値入力＆結果'!$H$19*K63^3+'数値入力＆結果'!$J$19*K63^2+'数値入力＆結果'!$L$19*K63+'数値入力＆結果'!$N$19</f>
        <v>9.82748633502533</v>
      </c>
      <c r="M63" s="39" t="n">
        <f aca="false">10^L63</f>
        <v>6721811587.55296</v>
      </c>
      <c r="N63" s="39" t="n">
        <f aca="false">(D63-D64)*'数値入力＆結果'!$D$12</f>
        <v>2.63E-005</v>
      </c>
      <c r="O63" s="39" t="n">
        <f aca="false">(6*'数値入力＆結果'!$D$7*M63*'数値入力＆結果'!$D$9*'数値入力＆結果'!$D$10*('数値入力＆結果'!$D$9+'数値入力＆結果'!$D$10)*N63)/('数値入力＆結果'!$D$7^2*'数値入力＆結果'!$D$9^4+'数値入力＆結果'!$D$7*M63*(4*'数値入力＆結果'!$D$9^3*'数値入力＆結果'!$D$10+6*'数値入力＆結果'!$D$9^2*'数値入力＆結果'!$D$10^2+4*'数値入力＆結果'!$D$9*'数値入力＆結果'!$D$10^3)+M63^2*'数値入力＆結果'!$D$10^4)</f>
        <v>3.75571312792043E-005</v>
      </c>
      <c r="P63" s="39" t="n">
        <f aca="false">SUM($O$4:O63)</f>
        <v>0.00177310709770297</v>
      </c>
      <c r="Q63" s="39" t="n">
        <f aca="false">1/P63</f>
        <v>563.981725241235</v>
      </c>
      <c r="R63" s="39" t="n">
        <f aca="false">1/P63*(1-COS('数値入力＆結果'!$D$8*P63/2))</f>
        <v>8.84233278702345</v>
      </c>
    </row>
    <row r="64" customFormat="false" ht="12.8" hidden="false" customHeight="false" outlineLevel="0" collapsed="false">
      <c r="B64" s="1" t="n">
        <v>61</v>
      </c>
      <c r="C64" s="0" t="n">
        <v>0.61</v>
      </c>
      <c r="D64" s="0" t="n">
        <f aca="false">D63-1</f>
        <v>69</v>
      </c>
      <c r="E64" s="0" t="n">
        <f aca="false">C64</f>
        <v>0.61</v>
      </c>
      <c r="F64" s="0" t="n">
        <f aca="false">C64-C63</f>
        <v>0.01</v>
      </c>
      <c r="G64" s="0" t="n">
        <f aca="false">IF(D63&gt;110,'数値入力＆結果'!$D$18*D63+'数値入力＆結果'!$F$18,'数値入力＆結果'!$D$17*D63+'数値入力＆結果'!$F$17)</f>
        <v>-2.8494</v>
      </c>
      <c r="H64" s="39" t="n">
        <f aca="false">10^G64</f>
        <v>0.00141449038602332</v>
      </c>
      <c r="I64" s="39" t="n">
        <f aca="false">F64/H64</f>
        <v>7.06968396449403</v>
      </c>
      <c r="J64" s="39" t="n">
        <f aca="false">SUM(I64:$I$143)</f>
        <v>54.617717564474</v>
      </c>
      <c r="K64" s="40" t="n">
        <f aca="false">LOG10(J64)</f>
        <v>1.73733354732576</v>
      </c>
      <c r="L64" s="40" t="n">
        <f aca="false">'数値入力＆結果'!$D$19*K64^5+'数値入力＆結果'!$F$19*K64^4+'数値入力＆結果'!$H$19*K64^3+'数値入力＆結果'!$J$19*K64^2+'数値入力＆結果'!$L$19*K64+'数値入力＆結果'!$N$19</f>
        <v>9.83321887107838</v>
      </c>
      <c r="M64" s="39" t="n">
        <f aca="false">10^L64</f>
        <v>6811125320.06036</v>
      </c>
      <c r="N64" s="39" t="n">
        <f aca="false">(D64-D65)*'数値入力＆結果'!$D$12</f>
        <v>2.63E-005</v>
      </c>
      <c r="O64" s="39" t="n">
        <f aca="false">(6*'数値入力＆結果'!$D$7*M64*'数値入力＆結果'!$D$9*'数値入力＆結果'!$D$10*('数値入力＆結果'!$D$9+'数値入力＆結果'!$D$10)*N64)/('数値入力＆結果'!$D$7^2*'数値入力＆結果'!$D$9^4+'数値入力＆結果'!$D$7*M64*(4*'数値入力＆結果'!$D$9^3*'数値入力＆結果'!$D$10+6*'数値入力＆結果'!$D$9^2*'数値入力＆結果'!$D$10^2+4*'数値入力＆結果'!$D$9*'数値入力＆結果'!$D$10^3)+M64^2*'数値入力＆結果'!$D$10^4)</f>
        <v>3.7608432419263E-005</v>
      </c>
      <c r="P64" s="39" t="n">
        <f aca="false">SUM($O$4:O64)</f>
        <v>0.00181071553012223</v>
      </c>
      <c r="Q64" s="39" t="n">
        <f aca="false">1/P64</f>
        <v>552.267865031508</v>
      </c>
      <c r="R64" s="39" t="n">
        <f aca="false">1/P64*(1-COS('数値入力＆結果'!$D$8*P64/2))</f>
        <v>9.02886810170235</v>
      </c>
    </row>
    <row r="65" customFormat="false" ht="12.8" hidden="false" customHeight="false" outlineLevel="0" collapsed="false">
      <c r="B65" s="1" t="n">
        <v>62</v>
      </c>
      <c r="C65" s="0" t="n">
        <v>0.62</v>
      </c>
      <c r="D65" s="0" t="n">
        <f aca="false">D64-1</f>
        <v>68</v>
      </c>
      <c r="E65" s="0" t="n">
        <f aca="false">C65</f>
        <v>0.62</v>
      </c>
      <c r="F65" s="0" t="n">
        <f aca="false">C65-C64</f>
        <v>0.01</v>
      </c>
      <c r="G65" s="0" t="n">
        <f aca="false">IF(D64&gt;110,'数値入力＆結果'!$D$18*D64+'数値入力＆結果'!$F$18,'数値入力＆結果'!$D$17*D64+'数値入力＆結果'!$F$17)</f>
        <v>-2.7892</v>
      </c>
      <c r="H65" s="39" t="n">
        <f aca="false">10^G65</f>
        <v>0.00162480033522732</v>
      </c>
      <c r="I65" s="39" t="n">
        <f aca="false">F65/H65</f>
        <v>6.15460237371317</v>
      </c>
      <c r="J65" s="39" t="n">
        <f aca="false">SUM(I65:$I$143)</f>
        <v>47.54803359998</v>
      </c>
      <c r="K65" s="40" t="n">
        <f aca="false">LOG10(J65)</f>
        <v>1.67713256092987</v>
      </c>
      <c r="L65" s="40" t="n">
        <f aca="false">'数値入力＆結果'!$D$19*K65^5+'数値入力＆結果'!$F$19*K65^4+'数値入力＆結果'!$H$19*K65^3+'数値入力＆結果'!$J$19*K65^2+'数値入力＆結果'!$L$19*K65+'数値入力＆結果'!$N$19</f>
        <v>9.83869850213224</v>
      </c>
      <c r="M65" s="39" t="n">
        <f aca="false">10^L65</f>
        <v>6897607887.51638</v>
      </c>
      <c r="N65" s="39" t="n">
        <f aca="false">(D65-D66)*'数値入力＆結果'!$D$12</f>
        <v>2.63E-005</v>
      </c>
      <c r="O65" s="39" t="n">
        <f aca="false">(6*'数値入力＆結果'!$D$7*M65*'数値入力＆結果'!$D$9*'数値入力＆結果'!$D$10*('数値入力＆結果'!$D$9+'数値入力＆結果'!$D$10)*N65)/('数値入力＆結果'!$D$7^2*'数値入力＆結果'!$D$9^4+'数値入力＆結果'!$D$7*M65*(4*'数値入力＆結果'!$D$9^3*'数値入力＆結果'!$D$10+6*'数値入力＆結果'!$D$9^2*'数値入力＆結果'!$D$10^2+4*'数値入力＆結果'!$D$9*'数値入力＆結果'!$D$10^3)+M65^2*'数値入力＆結果'!$D$10^4)</f>
        <v>3.76567657933111E-005</v>
      </c>
      <c r="P65" s="39" t="n">
        <f aca="false">SUM($O$4:O65)</f>
        <v>0.00184837229591554</v>
      </c>
      <c r="Q65" s="39" t="n">
        <f aca="false">1/P65</f>
        <v>541.016548565329</v>
      </c>
      <c r="R65" s="39" t="n">
        <f aca="false">1/P65*(1-COS('数値入力＆結果'!$D$8*P65/2))</f>
        <v>9.21557922946829</v>
      </c>
    </row>
    <row r="66" customFormat="false" ht="12.8" hidden="false" customHeight="false" outlineLevel="0" collapsed="false">
      <c r="B66" s="1" t="n">
        <v>63</v>
      </c>
      <c r="C66" s="0" t="n">
        <v>0.63</v>
      </c>
      <c r="D66" s="0" t="n">
        <f aca="false">D65-1</f>
        <v>67</v>
      </c>
      <c r="E66" s="0" t="n">
        <f aca="false">C66</f>
        <v>0.63</v>
      </c>
      <c r="F66" s="0" t="n">
        <f aca="false">C66-C65</f>
        <v>0.01</v>
      </c>
      <c r="G66" s="0" t="n">
        <f aca="false">IF(D65&gt;110,'数値入力＆結果'!$D$18*D65+'数値入力＆結果'!$F$18,'数値入力＆結果'!$D$17*D65+'数値入力＆結果'!$F$17)</f>
        <v>-2.729</v>
      </c>
      <c r="H66" s="39" t="n">
        <f aca="false">10^G66</f>
        <v>0.00186637969083467</v>
      </c>
      <c r="I66" s="39" t="n">
        <f aca="false">F66/H66</f>
        <v>5.35796657513342</v>
      </c>
      <c r="J66" s="39" t="n">
        <f aca="false">SUM(I66:$I$143)</f>
        <v>41.3934312262668</v>
      </c>
      <c r="K66" s="40" t="n">
        <f aca="false">LOG10(J66)</f>
        <v>1.61693142787141</v>
      </c>
      <c r="L66" s="40" t="n">
        <f aca="false">'数値入力＆結果'!$D$19*K66^5+'数値入力＆結果'!$F$19*K66^4+'数値入力＆結果'!$H$19*K66^3+'数値入力＆結果'!$J$19*K66^2+'数値入力＆結果'!$L$19*K66+'数値入力＆結果'!$N$19</f>
        <v>9.84393056193428</v>
      </c>
      <c r="M66" s="39" t="n">
        <f aca="false">10^L66</f>
        <v>6981207746.78647</v>
      </c>
      <c r="N66" s="39" t="n">
        <f aca="false">(D66-D67)*'数値入力＆結果'!$D$12</f>
        <v>2.63E-005</v>
      </c>
      <c r="O66" s="39" t="n">
        <f aca="false">(6*'数値入力＆結果'!$D$7*M66*'数値入力＆結果'!$D$9*'数値入力＆結果'!$D$10*('数値入力＆結果'!$D$9+'数値入力＆結果'!$D$10)*N66)/('数値入力＆結果'!$D$7^2*'数値入力＆結果'!$D$9^4+'数値入力＆結果'!$D$7*M66*(4*'数値入力＆結果'!$D$9^3*'数値入力＆結果'!$D$10+6*'数値入力＆結果'!$D$9^2*'数値入力＆結果'!$D$10^2+4*'数値入力＆結果'!$D$9*'数値入力＆結果'!$D$10^3)+M66^2*'数値入力＆結果'!$D$10^4)</f>
        <v>3.77022746067931E-005</v>
      </c>
      <c r="P66" s="39" t="n">
        <f aca="false">SUM($O$4:O66)</f>
        <v>0.00188607457052234</v>
      </c>
      <c r="Q66" s="39" t="n">
        <f aca="false">1/P66</f>
        <v>530.201729893986</v>
      </c>
      <c r="R66" s="39" t="n">
        <f aca="false">1/P66*(1-COS('数値入力＆結果'!$D$8*P66/2))</f>
        <v>9.40245060395197</v>
      </c>
    </row>
    <row r="67" customFormat="false" ht="12.8" hidden="false" customHeight="false" outlineLevel="0" collapsed="false">
      <c r="B67" s="1" t="n">
        <v>64</v>
      </c>
      <c r="C67" s="0" t="n">
        <v>0.64</v>
      </c>
      <c r="D67" s="0" t="n">
        <f aca="false">D66-1</f>
        <v>66</v>
      </c>
      <c r="E67" s="0" t="n">
        <f aca="false">C67</f>
        <v>0.64</v>
      </c>
      <c r="F67" s="0" t="n">
        <f aca="false">C67-C66</f>
        <v>0.01</v>
      </c>
      <c r="G67" s="0" t="n">
        <f aca="false">IF(D66&gt;110,'数値入力＆結果'!$D$18*D66+'数値入力＆結果'!$F$18,'数値入力＆結果'!$D$17*D66+'数値入力＆結果'!$F$17)</f>
        <v>-2.6688</v>
      </c>
      <c r="H67" s="39" t="n">
        <f aca="false">10^G67</f>
        <v>0.00214387766597351</v>
      </c>
      <c r="I67" s="39" t="n">
        <f aca="false">F67/H67</f>
        <v>4.6644452520378</v>
      </c>
      <c r="J67" s="39" t="n">
        <f aca="false">SUM(I67:$I$143)</f>
        <v>36.0354646511335</v>
      </c>
      <c r="K67" s="40" t="n">
        <f aca="false">LOG10(J67)</f>
        <v>1.55673012634335</v>
      </c>
      <c r="L67" s="40" t="n">
        <f aca="false">'数値入力＆結果'!$D$19*K67^5+'数値入力＆結果'!$F$19*K67^4+'数値入力＆結果'!$H$19*K67^3+'数値入力＆結果'!$J$19*K67^2+'数値入力＆結果'!$L$19*K67+'数値入力＆結果'!$N$19</f>
        <v>9.84892032626823</v>
      </c>
      <c r="M67" s="39" t="n">
        <f aca="false">10^L67</f>
        <v>7061879882.74798</v>
      </c>
      <c r="N67" s="39" t="n">
        <f aca="false">(D67-D68)*'数値入力＆結果'!$D$12</f>
        <v>2.63E-005</v>
      </c>
      <c r="O67" s="39" t="n">
        <f aca="false">(6*'数値入力＆結果'!$D$7*M67*'数値入力＆結果'!$D$9*'数値入力＆結果'!$D$10*('数値入力＆結果'!$D$9+'数値入力＆結果'!$D$10)*N67)/('数値入力＆結果'!$D$7^2*'数値入力＆結果'!$D$9^4+'数値入力＆結果'!$D$7*M67*(4*'数値入力＆結果'!$D$9^3*'数値入力＆結果'!$D$10+6*'数値入力＆結果'!$D$9^2*'数値入力＆結果'!$D$10^2+4*'数値入力＆結果'!$D$9*'数値入力＆結果'!$D$10^3)+M67^2*'数値入力＆結果'!$D$10^4)</f>
        <v>3.77450942616075E-005</v>
      </c>
      <c r="P67" s="39" t="n">
        <f aca="false">SUM($O$4:O67)</f>
        <v>0.00192381966478395</v>
      </c>
      <c r="Q67" s="39" t="n">
        <f aca="false">1/P67</f>
        <v>519.79924018102</v>
      </c>
      <c r="R67" s="39" t="n">
        <f aca="false">1/P67*(1-COS('数値入力＆結果'!$D$8*P67/2))</f>
        <v>9.58946733989087</v>
      </c>
    </row>
    <row r="68" customFormat="false" ht="12.8" hidden="false" customHeight="false" outlineLevel="0" collapsed="false">
      <c r="B68" s="1" t="n">
        <v>65</v>
      </c>
      <c r="C68" s="0" t="n">
        <v>0.65</v>
      </c>
      <c r="D68" s="0" t="n">
        <f aca="false">D67-1</f>
        <v>65</v>
      </c>
      <c r="E68" s="0" t="n">
        <f aca="false">C68</f>
        <v>0.65</v>
      </c>
      <c r="F68" s="0" t="n">
        <f aca="false">C68-C67</f>
        <v>0.01</v>
      </c>
      <c r="G68" s="0" t="n">
        <f aca="false">IF(D67&gt;110,'数値入力＆結果'!$D$18*D67+'数値入力＆結果'!$F$18,'数値入力＆結果'!$D$17*D67+'数値入力＆結果'!$F$17)</f>
        <v>-2.6086</v>
      </c>
      <c r="H68" s="39" t="n">
        <f aca="false">10^G68</f>
        <v>0.002462634730345</v>
      </c>
      <c r="I68" s="39" t="n">
        <f aca="false">F68/H68</f>
        <v>4.06069153365635</v>
      </c>
      <c r="J68" s="39" t="n">
        <f aca="false">SUM(I68:$I$143)</f>
        <v>31.3710193990957</v>
      </c>
      <c r="K68" s="40" t="n">
        <f aca="false">LOG10(J68)</f>
        <v>1.49652863129605</v>
      </c>
      <c r="L68" s="40" t="n">
        <f aca="false">'数値入力＆結果'!$D$19*K68^5+'数値入力＆結果'!$F$19*K68^4+'数値入力＆結果'!$H$19*K68^3+'数値入力＆結果'!$J$19*K68^2+'数値入力＆結果'!$L$19*K68+'数値入力＆結果'!$N$19</f>
        <v>9.85367301389564</v>
      </c>
      <c r="M68" s="39" t="n">
        <f aca="false">10^L68</f>
        <v>7139585747.332</v>
      </c>
      <c r="N68" s="39" t="n">
        <f aca="false">(D68-D69)*'数値入力＆結果'!$D$12</f>
        <v>2.63E-005</v>
      </c>
      <c r="O68" s="39" t="n">
        <f aca="false">(6*'数値入力＆結果'!$D$7*M68*'数値入力＆結果'!$D$9*'数値入力＆結果'!$D$10*('数値入力＆結果'!$D$9+'数値入力＆結果'!$D$10)*N68)/('数値入力＆結果'!$D$7^2*'数値入力＆結果'!$D$9^4+'数値入力＆結果'!$D$7*M68*(4*'数値入力＆結果'!$D$9^3*'数値入力＆結果'!$D$10+6*'数値入力＆結果'!$D$9^2*'数値入力＆結果'!$D$10^2+4*'数値入力＆結果'!$D$9*'数値入力＆結果'!$D$10^3)+M68^2*'数値入力＆結果'!$D$10^4)</f>
        <v>3.77853527617286E-005</v>
      </c>
      <c r="P68" s="39" t="n">
        <f aca="false">SUM($O$4:O68)</f>
        <v>0.00196160501754567</v>
      </c>
      <c r="Q68" s="39" t="n">
        <f aca="false">1/P68</f>
        <v>509.786624246701</v>
      </c>
      <c r="R68" s="39" t="n">
        <f aca="false">1/P68*(1-COS('数値入力＆結果'!$D$8*P68/2))</f>
        <v>9.7766151962999</v>
      </c>
    </row>
    <row r="69" customFormat="false" ht="12.8" hidden="false" customHeight="false" outlineLevel="0" collapsed="false">
      <c r="B69" s="1" t="n">
        <v>66</v>
      </c>
      <c r="C69" s="0" t="n">
        <v>0.66</v>
      </c>
      <c r="D69" s="0" t="n">
        <f aca="false">D68-1</f>
        <v>64</v>
      </c>
      <c r="E69" s="0" t="n">
        <f aca="false">C69</f>
        <v>0.66</v>
      </c>
      <c r="F69" s="0" t="n">
        <f aca="false">C69-C68</f>
        <v>0.01</v>
      </c>
      <c r="G69" s="0" t="n">
        <f aca="false">IF(D68&gt;110,'数値入力＆結果'!$D$18*D68+'数値入力＆結果'!$F$18,'数値入力＆結果'!$D$17*D68+'数値入力＆結果'!$F$17)</f>
        <v>-2.5484</v>
      </c>
      <c r="H69" s="39" t="n">
        <f aca="false">10^G69</f>
        <v>0.00282878538797013</v>
      </c>
      <c r="I69" s="39" t="n">
        <f aca="false">F69/H69</f>
        <v>3.53508613361997</v>
      </c>
      <c r="J69" s="39" t="n">
        <f aca="false">SUM(I69:$I$143)</f>
        <v>27.3103278654393</v>
      </c>
      <c r="K69" s="40" t="n">
        <f aca="false">LOG10(J69)</f>
        <v>1.43632691395505</v>
      </c>
      <c r="L69" s="40" t="n">
        <f aca="false">'数値入力＆結果'!$D$19*K69^5+'数値入力＆結果'!$F$19*K69^4+'数値入力＆結果'!$H$19*K69^3+'数値入力＆結果'!$J$19*K69^2+'数値入力＆結果'!$L$19*K69+'数値入力＆結果'!$N$19</f>
        <v>9.85819378749542</v>
      </c>
      <c r="M69" s="39" t="n">
        <f aca="false">10^L69</f>
        <v>7214293179.35149</v>
      </c>
      <c r="N69" s="39" t="n">
        <f aca="false">(D69-D70)*'数値入力＆結果'!$D$12</f>
        <v>2.63E-005</v>
      </c>
      <c r="O69" s="39" t="n">
        <f aca="false">(6*'数値入力＆結果'!$D$7*M69*'数値入力＆結果'!$D$9*'数値入力＆結果'!$D$10*('数値入力＆結果'!$D$9+'数値入力＆結果'!$D$10)*N69)/('数値入力＆結果'!$D$7^2*'数値入力＆結果'!$D$9^4+'数値入力＆結果'!$D$7*M69*(4*'数値入力＆結果'!$D$9^3*'数値入力＆結果'!$D$10+6*'数値入力＆結果'!$D$9^2*'数値入力＆結果'!$D$10^2+4*'数値入力＆結果'!$D$9*'数値入力＆結果'!$D$10^3)+M69^2*'数値入力＆結果'!$D$10^4)</f>
        <v>3.78231711011711E-005</v>
      </c>
      <c r="P69" s="39" t="n">
        <f aca="false">SUM($O$4:O69)</f>
        <v>0.00199942818864684</v>
      </c>
      <c r="Q69" s="39" t="n">
        <f aca="false">1/P69</f>
        <v>500.142993721005</v>
      </c>
      <c r="R69" s="39" t="n">
        <f aca="false">1/P69*(1-COS('数値入力＆結果'!$D$8*P69/2))</f>
        <v>9.96388054157279</v>
      </c>
    </row>
    <row r="70" customFormat="false" ht="12.8" hidden="false" customHeight="false" outlineLevel="0" collapsed="false">
      <c r="B70" s="1" t="n">
        <v>67</v>
      </c>
      <c r="C70" s="0" t="n">
        <v>0.67</v>
      </c>
      <c r="D70" s="0" t="n">
        <f aca="false">D69-1</f>
        <v>63</v>
      </c>
      <c r="E70" s="0" t="n">
        <f aca="false">C70</f>
        <v>0.67</v>
      </c>
      <c r="F70" s="0" t="n">
        <f aca="false">C70-C69</f>
        <v>0.01</v>
      </c>
      <c r="G70" s="0" t="n">
        <f aca="false">IF(D69&gt;110,'数値入力＆結果'!$D$18*D69+'数値入力＆結果'!$F$18,'数値入力＆結果'!$D$17*D69+'数値入力＆結果'!$F$17)</f>
        <v>-2.4882</v>
      </c>
      <c r="H70" s="39" t="n">
        <f aca="false">10^G70</f>
        <v>0.00324937623618762</v>
      </c>
      <c r="I70" s="39" t="n">
        <f aca="false">F70/H70</f>
        <v>3.07751373590787</v>
      </c>
      <c r="J70" s="39" t="n">
        <f aca="false">SUM(I70:$I$143)</f>
        <v>23.7752417318193</v>
      </c>
      <c r="K70" s="40" t="n">
        <f aca="false">LOG10(J70)</f>
        <v>1.37612494126714</v>
      </c>
      <c r="L70" s="40" t="n">
        <f aca="false">'数値入力＆結果'!$D$19*K70^5+'数値入力＆結果'!$F$19*K70^4+'数値入力＆結果'!$H$19*K70^3+'数値入力＆結果'!$J$19*K70^2+'数値入力＆結果'!$L$19*K70+'数値入力＆結果'!$N$19</f>
        <v>9.86248775460145</v>
      </c>
      <c r="M70" s="39" t="n">
        <f aca="false">10^L70</f>
        <v>7285976306.32238</v>
      </c>
      <c r="N70" s="39" t="n">
        <f aca="false">(D70-D71)*'数値入力＆結果'!$D$12</f>
        <v>2.63E-005</v>
      </c>
      <c r="O70" s="39" t="n">
        <f aca="false">(6*'数値入力＆結果'!$D$7*M70*'数値入力＆結果'!$D$9*'数値入力＆結果'!$D$10*('数値入力＆結果'!$D$9+'数値入力＆結果'!$D$10)*N70)/('数値入力＆結果'!$D$7^2*'数値入力＆結果'!$D$9^4+'数値入力＆結果'!$D$7*M70*(4*'数値入力＆結果'!$D$9^3*'数値入力＆結果'!$D$10+6*'数値入力＆結果'!$D$9^2*'数値入力＆結果'!$D$10^2+4*'数値入力＆結果'!$D$9*'数値入力＆結果'!$D$10^3)+M70^2*'数値入力＆結果'!$D$10^4)</f>
        <v>3.78586636348605E-005</v>
      </c>
      <c r="P70" s="39" t="n">
        <f aca="false">SUM($O$4:O70)</f>
        <v>0.00203728685228171</v>
      </c>
      <c r="Q70" s="39" t="n">
        <f aca="false">1/P70</f>
        <v>490.848894881949</v>
      </c>
      <c r="R70" s="39" t="n">
        <f aca="false">1/P70*(1-COS('数値入力＆結果'!$D$8*P70/2))</f>
        <v>10.1512503204286</v>
      </c>
    </row>
    <row r="71" customFormat="false" ht="12.8" hidden="false" customHeight="false" outlineLevel="0" collapsed="false">
      <c r="B71" s="1" t="n">
        <v>68</v>
      </c>
      <c r="C71" s="0" t="n">
        <v>0.68</v>
      </c>
      <c r="D71" s="0" t="n">
        <f aca="false">D70-1</f>
        <v>62</v>
      </c>
      <c r="E71" s="0" t="n">
        <f aca="false">C71</f>
        <v>0.68</v>
      </c>
      <c r="F71" s="0" t="n">
        <f aca="false">C71-C70</f>
        <v>0.01</v>
      </c>
      <c r="G71" s="0" t="n">
        <f aca="false">IF(D70&gt;110,'数値入力＆結果'!$D$18*D70+'数値入力＆結果'!$F$18,'数値入力＆結果'!$D$17*D70+'数値入力＆結果'!$F$17)</f>
        <v>-2.428</v>
      </c>
      <c r="H71" s="39" t="n">
        <f aca="false">10^G71</f>
        <v>0.00373250157795721</v>
      </c>
      <c r="I71" s="39" t="n">
        <f aca="false">F71/H71</f>
        <v>2.67916832481903</v>
      </c>
      <c r="J71" s="39" t="n">
        <f aca="false">SUM(I71:$I$143)</f>
        <v>20.6977279959115</v>
      </c>
      <c r="K71" s="40" t="n">
        <f aca="false">LOG10(J71)</f>
        <v>1.31592267526402</v>
      </c>
      <c r="L71" s="40" t="n">
        <f aca="false">'数値入力＆結果'!$D$19*K71^5+'数値入力＆結果'!$F$19*K71^4+'数値入力＆結果'!$H$19*K71^3+'数値入力＆結果'!$J$19*K71^2+'数値入力＆結果'!$L$19*K71+'数値入力＆結果'!$N$19</f>
        <v>9.86655996853772</v>
      </c>
      <c r="M71" s="39" t="n">
        <f aca="false">10^L71</f>
        <v>7354615429.51179</v>
      </c>
      <c r="N71" s="39" t="n">
        <f aca="false">(D71-D72)*'数値入力＆結果'!$D$12</f>
        <v>2.63E-005</v>
      </c>
      <c r="O71" s="39" t="n">
        <f aca="false">(6*'数値入力＆結果'!$D$7*M71*'数値入力＆結果'!$D$9*'数値入力＆結果'!$D$10*('数値入力＆結果'!$D$9+'数値入力＆結果'!$D$10)*N71)/('数値入力＆結果'!$D$7^2*'数値入力＆結果'!$D$9^4+'数値入力＆結果'!$D$7*M71*(4*'数値入力＆結果'!$D$9^3*'数値入力＆結果'!$D$10+6*'数値入力＆結果'!$D$9^2*'数値入力＆結果'!$D$10^2+4*'数値入力＆結果'!$D$9*'数値入力＆結果'!$D$10^3)+M71^2*'数値入力＆結果'!$D$10^4)</f>
        <v>3.7891938433006E-005</v>
      </c>
      <c r="P71" s="39" t="n">
        <f aca="false">SUM($O$4:O71)</f>
        <v>0.00207517879071471</v>
      </c>
      <c r="Q71" s="39" t="n">
        <f aca="false">1/P71</f>
        <v>481.886189505431</v>
      </c>
      <c r="R71" s="39" t="n">
        <f aca="false">1/P71*(1-COS('数値入力＆結果'!$D$8*P71/2))</f>
        <v>10.3387120226229</v>
      </c>
    </row>
    <row r="72" customFormat="false" ht="12.8" hidden="false" customHeight="false" outlineLevel="0" collapsed="false">
      <c r="B72" s="1" t="n">
        <v>69</v>
      </c>
      <c r="C72" s="0" t="n">
        <v>0.69</v>
      </c>
      <c r="D72" s="0" t="n">
        <f aca="false">D71-1</f>
        <v>61</v>
      </c>
      <c r="E72" s="0" t="n">
        <f aca="false">C72</f>
        <v>0.69</v>
      </c>
      <c r="F72" s="0" t="n">
        <f aca="false">C72-C71</f>
        <v>0.01</v>
      </c>
      <c r="G72" s="0" t="n">
        <f aca="false">IF(D71&gt;110,'数値入力＆結果'!$D$18*D71+'数値入力＆結果'!$F$18,'数値入力＆結果'!$D$17*D71+'数値入力＆結果'!$F$17)</f>
        <v>-2.3678</v>
      </c>
      <c r="H72" s="39" t="n">
        <f aca="false">10^G72</f>
        <v>0.00428745919733766</v>
      </c>
      <c r="I72" s="39" t="n">
        <f aca="false">F72/H72</f>
        <v>2.3323837125283</v>
      </c>
      <c r="J72" s="39" t="n">
        <f aca="false">SUM(I72:$I$143)</f>
        <v>18.0185596710924</v>
      </c>
      <c r="K72" s="40" t="n">
        <f aca="false">LOG10(J72)</f>
        <v>1.25572007233133</v>
      </c>
      <c r="L72" s="40" t="n">
        <f aca="false">'数値入力＆結果'!$D$19*K72^5+'数値入力＆結果'!$F$19*K72^4+'数値入力＆結果'!$H$19*K72^3+'数値入力＆結果'!$J$19*K72^2+'数値入力＆結果'!$L$19*K72+'数値入力＆結果'!$N$19</f>
        <v>9.8704154293506</v>
      </c>
      <c r="M72" s="39" t="n">
        <f aca="false">10^L72</f>
        <v>7420196893.46542</v>
      </c>
      <c r="N72" s="39" t="n">
        <f aca="false">(D72-D73)*'数値入力＆結果'!$D$12</f>
        <v>2.63E-005</v>
      </c>
      <c r="O72" s="39" t="n">
        <f aca="false">(6*'数値入力＆結果'!$D$7*M72*'数値入力＆結果'!$D$9*'数値入力＆結果'!$D$10*('数値入力＆結果'!$D$9+'数値入力＆結果'!$D$10)*N72)/('数値入力＆結果'!$D$7^2*'数値入力＆結果'!$D$9^4+'数値入力＆結果'!$D$7*M72*(4*'数値入力＆結果'!$D$9^3*'数値入力＆結果'!$D$10+6*'数値入力＆結果'!$D$9^2*'数値入力＆結果'!$D$10^2+4*'数値入力＆結果'!$D$9*'数値入力＆結果'!$D$10^3)+M72^2*'数値入力＆結果'!$D$10^4)</f>
        <v>3.79230976195843E-005</v>
      </c>
      <c r="P72" s="39" t="n">
        <f aca="false">SUM($O$4:O72)</f>
        <v>0.0021131018883343</v>
      </c>
      <c r="Q72" s="39" t="n">
        <f aca="false">1/P72</f>
        <v>473.237947266364</v>
      </c>
      <c r="R72" s="39" t="n">
        <f aca="false">1/P72*(1-COS('数値入力＆結果'!$D$8*P72/2))</f>
        <v>10.526253653345</v>
      </c>
    </row>
    <row r="73" customFormat="false" ht="12.8" hidden="false" customHeight="false" outlineLevel="0" collapsed="false">
      <c r="B73" s="1" t="n">
        <v>70</v>
      </c>
      <c r="C73" s="0" t="n">
        <v>0.7</v>
      </c>
      <c r="D73" s="0" t="n">
        <f aca="false">D72-1</f>
        <v>60</v>
      </c>
      <c r="E73" s="0" t="n">
        <f aca="false">C73</f>
        <v>0.7</v>
      </c>
      <c r="F73" s="0" t="n">
        <f aca="false">C73-C72</f>
        <v>0.01</v>
      </c>
      <c r="G73" s="0" t="n">
        <f aca="false">IF(D72&gt;110,'数値入力＆結果'!$D$18*D72+'数値入力＆結果'!$F$18,'数値入力＆結果'!$D$17*D72+'数値入力＆結果'!$F$17)</f>
        <v>-2.3076</v>
      </c>
      <c r="H73" s="39" t="n">
        <f aca="false">10^G73</f>
        <v>0.00492492929605027</v>
      </c>
      <c r="I73" s="39" t="n">
        <f aca="false">F73/H73</f>
        <v>2.03048600271681</v>
      </c>
      <c r="J73" s="39" t="n">
        <f aca="false">SUM(I73:$I$143)</f>
        <v>15.6861759585641</v>
      </c>
      <c r="K73" s="40" t="n">
        <f aca="false">LOG10(J73)</f>
        <v>1.19551708236888</v>
      </c>
      <c r="L73" s="40" t="n">
        <f aca="false">'数値入力＆結果'!$D$19*K73^5+'数値入力＆結果'!$F$19*K73^4+'数値入力＆結果'!$H$19*K73^3+'数値入力＆結果'!$J$19*K73^2+'数値入力＆結果'!$L$19*K73+'数値入力＆結果'!$N$19</f>
        <v>9.87405908473781</v>
      </c>
      <c r="M73" s="39" t="n">
        <f aca="false">10^L73</f>
        <v>7482712941.27644</v>
      </c>
      <c r="N73" s="39" t="n">
        <f aca="false">(D73-D74)*'数値入力＆結果'!$D$12</f>
        <v>2.63E-005</v>
      </c>
      <c r="O73" s="39" t="n">
        <f aca="false">(6*'数値入力＆結果'!$D$7*M73*'数値入力＆結果'!$D$9*'数値入力＆結果'!$D$10*('数値入力＆結果'!$D$9+'数値入力＆結果'!$D$10)*N73)/('数値入力＆結果'!$D$7^2*'数値入力＆結果'!$D$9^4+'数値入力＆結果'!$D$7*M73*(4*'数値入力＆結果'!$D$9^3*'数値入力＆結果'!$D$10+6*'数値入力＆結果'!$D$9^2*'数値入力＆結果'!$D$10^2+4*'数値入力＆結果'!$D$9*'数値入力＆結果'!$D$10^3)+M73^2*'数値入力＆結果'!$D$10^4)</f>
        <v>3.79522376955593E-005</v>
      </c>
      <c r="P73" s="39" t="n">
        <f aca="false">SUM($O$4:O73)</f>
        <v>0.00215105412602986</v>
      </c>
      <c r="Q73" s="39" t="n">
        <f aca="false">1/P73</f>
        <v>464.8883484144</v>
      </c>
      <c r="R73" s="39" t="n">
        <f aca="false">1/P73*(1-COS('数値入力＆結果'!$D$8*P73/2))</f>
        <v>10.7138637052246</v>
      </c>
    </row>
    <row r="74" customFormat="false" ht="12.8" hidden="false" customHeight="false" outlineLevel="0" collapsed="false">
      <c r="B74" s="1" t="n">
        <v>71</v>
      </c>
      <c r="C74" s="0" t="n">
        <v>0.71</v>
      </c>
      <c r="D74" s="0" t="n">
        <f aca="false">D73-1</f>
        <v>59</v>
      </c>
      <c r="E74" s="0" t="n">
        <f aca="false">C74</f>
        <v>0.71</v>
      </c>
      <c r="F74" s="0" t="n">
        <f aca="false">C74-C73</f>
        <v>0.0099999999999999</v>
      </c>
      <c r="G74" s="0" t="n">
        <f aca="false">IF(D73&gt;110,'数値入力＆結果'!$D$18*D73+'数値入力＆結果'!$F$18,'数値入力＆結果'!$D$17*D73+'数値入力＆結果'!$F$17)</f>
        <v>-2.2474</v>
      </c>
      <c r="H74" s="39" t="n">
        <f aca="false">10^G74</f>
        <v>0.00565718003477574</v>
      </c>
      <c r="I74" s="39" t="n">
        <f aca="false">F74/H74</f>
        <v>1.76766515092821</v>
      </c>
      <c r="J74" s="39" t="n">
        <f aca="false">SUM(I74:$I$143)</f>
        <v>13.6556899558473</v>
      </c>
      <c r="K74" s="40" t="n">
        <f aca="false">LOG10(J74)</f>
        <v>1.13531364782598</v>
      </c>
      <c r="L74" s="40" t="n">
        <f aca="false">'数値入力＆結果'!$D$19*K74^5+'数値入力＆結果'!$F$19*K74^4+'数値入力＆結果'!$H$19*K74^3+'数値入力＆結果'!$J$19*K74^2+'数値入力＆結果'!$L$19*K74+'数値入力＆結果'!$N$19</f>
        <v>9.87749583097345</v>
      </c>
      <c r="M74" s="39" t="n">
        <f aca="false">10^L74</f>
        <v>7542161556.85887</v>
      </c>
      <c r="N74" s="39" t="n">
        <f aca="false">(D74-D75)*'数値入力＆結果'!$D$12</f>
        <v>2.63E-005</v>
      </c>
      <c r="O74" s="39" t="n">
        <f aca="false">(6*'数値入力＆結果'!$D$7*M74*'数値入力＆結果'!$D$9*'数値入力＆結果'!$D$10*('数値入力＆結果'!$D$9+'数値入力＆結果'!$D$10)*N74)/('数値入力＆結果'!$D$7^2*'数値入力＆結果'!$D$9^4+'数値入力＆結果'!$D$7*M74*(4*'数値入力＆結果'!$D$9^3*'数値入力＆結果'!$D$10+6*'数値入力＆結果'!$D$9^2*'数値入力＆結果'!$D$10^2+4*'数値入力＆結果'!$D$9*'数値入力＆結果'!$D$10^3)+M74^2*'数値入力＆結果'!$D$10^4)</f>
        <v>3.79794498474566E-005</v>
      </c>
      <c r="P74" s="39" t="n">
        <f aca="false">SUM($O$4:O74)</f>
        <v>0.00218903357587731</v>
      </c>
      <c r="Q74" s="39" t="n">
        <f aca="false">1/P74</f>
        <v>456.822595605563</v>
      </c>
      <c r="R74" s="39" t="n">
        <f aca="false">1/P74*(1-COS('数値入力＆結果'!$D$8*P74/2))</f>
        <v>10.901531131877</v>
      </c>
    </row>
    <row r="75" customFormat="false" ht="12.8" hidden="false" customHeight="false" outlineLevel="0" collapsed="false">
      <c r="B75" s="1" t="n">
        <v>72</v>
      </c>
      <c r="C75" s="0" t="n">
        <v>0.72</v>
      </c>
      <c r="D75" s="0" t="n">
        <f aca="false">D74-1</f>
        <v>58</v>
      </c>
      <c r="E75" s="0" t="n">
        <f aca="false">C75</f>
        <v>0.72</v>
      </c>
      <c r="F75" s="0" t="n">
        <f aca="false">C75-C74</f>
        <v>0.01</v>
      </c>
      <c r="G75" s="0" t="n">
        <f aca="false">IF(D74&gt;110,'数値入力＆結果'!$D$18*D74+'数値入力＆結果'!$F$18,'数値入力＆結果'!$D$17*D74+'数値入力＆結果'!$F$17)</f>
        <v>-2.1872</v>
      </c>
      <c r="H75" s="39" t="n">
        <f aca="false">10^G75</f>
        <v>0.00649830363484238</v>
      </c>
      <c r="I75" s="39" t="n">
        <f aca="false">F75/H75</f>
        <v>1.53886314981996</v>
      </c>
      <c r="J75" s="39" t="n">
        <f aca="false">SUM(I75:$I$143)</f>
        <v>11.8880248049191</v>
      </c>
      <c r="K75" s="40" t="n">
        <f aca="false">LOG10(J75)</f>
        <v>1.07510970259317</v>
      </c>
      <c r="L75" s="40" t="n">
        <f aca="false">'数値入力＆結果'!$D$19*K75^5+'数値入力＆結果'!$F$19*K75^4+'数値入力＆結果'!$H$19*K75^3+'数値入力＆結果'!$J$19*K75^2+'数値入力＆結果'!$L$19*K75+'数値入力＆結果'!$N$19</f>
        <v>9.8807305138284</v>
      </c>
      <c r="M75" s="39" t="n">
        <f aca="false">10^L75</f>
        <v>7598546295.48199</v>
      </c>
      <c r="N75" s="39" t="n">
        <f aca="false">(D75-D76)*'数値入力＆結果'!$D$12</f>
        <v>2.63E-005</v>
      </c>
      <c r="O75" s="39" t="n">
        <f aca="false">(6*'数値入力＆結果'!$D$7*M75*'数値入力＆結果'!$D$9*'数値入力＆結果'!$D$10*('数値入力＆結果'!$D$9+'数値入力＆結果'!$D$10)*N75)/('数値入力＆結果'!$D$7^2*'数値入力＆結果'!$D$9^4+'数値入力＆結果'!$D$7*M75*(4*'数値入力＆結果'!$D$9^3*'数値入力＆結果'!$D$10+6*'数値入力＆結果'!$D$9^2*'数値入力＆結果'!$D$10^2+4*'数値入力＆結果'!$D$9*'数値入力＆結果'!$D$10^3)+M75^2*'数値入力＆結果'!$D$10^4)</f>
        <v>3.80048202419093E-005</v>
      </c>
      <c r="P75" s="39" t="n">
        <f aca="false">SUM($O$4:O75)</f>
        <v>0.00222703839611922</v>
      </c>
      <c r="Q75" s="39" t="n">
        <f aca="false">1/P75</f>
        <v>449.026833907567</v>
      </c>
      <c r="R75" s="39" t="n">
        <f aca="false">1/P75*(1-COS('数値入力＆結果'!$D$8*P75/2))</f>
        <v>11.0892453229163</v>
      </c>
    </row>
    <row r="76" customFormat="false" ht="12.8" hidden="false" customHeight="false" outlineLevel="0" collapsed="false">
      <c r="B76" s="1" t="n">
        <v>73</v>
      </c>
      <c r="C76" s="0" t="n">
        <v>0.73</v>
      </c>
      <c r="D76" s="0" t="n">
        <f aca="false">D75-1</f>
        <v>57</v>
      </c>
      <c r="E76" s="0" t="n">
        <f aca="false">C76</f>
        <v>0.73</v>
      </c>
      <c r="F76" s="0" t="n">
        <f aca="false">C76-C75</f>
        <v>0.01</v>
      </c>
      <c r="G76" s="0" t="n">
        <f aca="false">IF(D75&gt;110,'数値入力＆結果'!$D$18*D75+'数値入力＆結果'!$F$18,'数値入力＆結果'!$D$17*D75+'数値入力＆結果'!$F$17)</f>
        <v>-2.127</v>
      </c>
      <c r="H76" s="39" t="n">
        <f aca="false">10^G76</f>
        <v>0.00746448758410067</v>
      </c>
      <c r="I76" s="39" t="n">
        <f aca="false">F76/H76</f>
        <v>1.33967668742594</v>
      </c>
      <c r="J76" s="39" t="n">
        <f aca="false">SUM(I76:$I$143)</f>
        <v>10.3491616550991</v>
      </c>
      <c r="K76" s="40" t="n">
        <f aca="false">LOG10(J76)</f>
        <v>1.0149051707291</v>
      </c>
      <c r="L76" s="40" t="n">
        <f aca="false">'数値入力＆結果'!$D$19*K76^5+'数値入力＆結果'!$F$19*K76^4+'数値入力＆結果'!$H$19*K76^3+'数値入力＆結果'!$J$19*K76^2+'数値入力＆結果'!$L$19*K76+'数値入力＆結果'!$N$19</f>
        <v>9.88376792948541</v>
      </c>
      <c r="M76" s="39" t="n">
        <f aca="false">10^L76</f>
        <v>7651876103.80818</v>
      </c>
      <c r="N76" s="39" t="n">
        <f aca="false">(D76-D77)*'数値入力＆結果'!$D$12</f>
        <v>2.63E-005</v>
      </c>
      <c r="O76" s="39" t="n">
        <f aca="false">(6*'数値入力＆結果'!$D$7*M76*'数値入力＆結果'!$D$9*'数値入力＆結果'!$D$10*('数値入力＆結果'!$D$9+'数値入力＆結果'!$D$10)*N76)/('数値入力＆結果'!$D$7^2*'数値入力＆結果'!$D$9^4+'数値入力＆結果'!$D$7*M76*(4*'数値入力＆結果'!$D$9^3*'数値入力＆結果'!$D$10+6*'数値入力＆結果'!$D$9^2*'数値入力＆結果'!$D$10^2+4*'数値入力＆結果'!$D$9*'数値入力＆結果'!$D$10^3)+M76^2*'数値入力＆結果'!$D$10^4)</f>
        <v>3.80284303067792E-005</v>
      </c>
      <c r="P76" s="39" t="n">
        <f aca="false">SUM($O$4:O76)</f>
        <v>0.002265066826426</v>
      </c>
      <c r="Q76" s="39" t="n">
        <f aca="false">1/P76</f>
        <v>441.488078114621</v>
      </c>
      <c r="R76" s="39" t="n">
        <f aca="false">1/P76*(1-COS('数値入力＆結果'!$D$8*P76/2))</f>
        <v>11.2769960803692</v>
      </c>
    </row>
    <row r="77" customFormat="false" ht="12.8" hidden="false" customHeight="false" outlineLevel="0" collapsed="false">
      <c r="B77" s="1" t="n">
        <v>74</v>
      </c>
      <c r="C77" s="0" t="n">
        <v>0.74</v>
      </c>
      <c r="D77" s="0" t="n">
        <f aca="false">D76-1</f>
        <v>56</v>
      </c>
      <c r="E77" s="0" t="n">
        <f aca="false">C77</f>
        <v>0.74</v>
      </c>
      <c r="F77" s="0" t="n">
        <f aca="false">C77-C76</f>
        <v>0.01</v>
      </c>
      <c r="G77" s="0" t="n">
        <f aca="false">IF(D76&gt;110,'数値入力＆結果'!$D$18*D76+'数値入力＆結果'!$F$18,'数値入力＆結果'!$D$17*D76+'数値入力＆結果'!$F$17)</f>
        <v>-2.0668</v>
      </c>
      <c r="H77" s="39" t="n">
        <f aca="false">10^G77</f>
        <v>0.00857432616636181</v>
      </c>
      <c r="I77" s="39" t="n">
        <f aca="false">F77/H77</f>
        <v>1.16627240508197</v>
      </c>
      <c r="J77" s="39" t="n">
        <f aca="false">SUM(I77:$I$143)</f>
        <v>9.00948496767321</v>
      </c>
      <c r="K77" s="40" t="n">
        <f aca="false">LOG10(J77)</f>
        <v>0.954699964997855</v>
      </c>
      <c r="L77" s="40" t="n">
        <f aca="false">'数値入力＆結果'!$D$19*K77^5+'数値入力＆結果'!$F$19*K77^4+'数値入力＆結果'!$H$19*K77^3+'数値入力＆結果'!$J$19*K77^2+'数値入力＆結果'!$L$19*K77+'数値入力＆結果'!$N$19</f>
        <v>9.88661282544799</v>
      </c>
      <c r="M77" s="39" t="n">
        <f aca="false">10^L77</f>
        <v>7702165130.65657</v>
      </c>
      <c r="N77" s="39" t="n">
        <f aca="false">(D77-D78)*'数値入力＆結果'!$D$12</f>
        <v>2.63E-005</v>
      </c>
      <c r="O77" s="39" t="n">
        <f aca="false">(6*'数値入力＆結果'!$D$7*M77*'数値入力＆結果'!$D$9*'数値入力＆結果'!$D$10*('数値入力＆結果'!$D$9+'数値入力＆結果'!$D$10)*N77)/('数値入力＆結果'!$D$7^2*'数値入力＆結果'!$D$9^4+'数値入力＆結果'!$D$7*M77*(4*'数値入力＆結果'!$D$9^3*'数値入力＆結果'!$D$10+6*'数値入力＆結果'!$D$9^2*'数値入力＆結果'!$D$10^2+4*'数値入力＆結果'!$D$9*'数値入力＆結果'!$D$10^3)+M77^2*'数値入力＆結果'!$D$10^4)</f>
        <v>3.80503569994438E-005</v>
      </c>
      <c r="P77" s="39" t="n">
        <f aca="false">SUM($O$4:O77)</f>
        <v>0.00230311718342544</v>
      </c>
      <c r="Q77" s="39" t="n">
        <f aca="false">1/P77</f>
        <v>434.194146609897</v>
      </c>
      <c r="R77" s="39" t="n">
        <f aca="false">1/P77*(1-COS('数値入力＆結果'!$D$8*P77/2))</f>
        <v>11.4647735964273</v>
      </c>
    </row>
    <row r="78" customFormat="false" ht="12.8" hidden="false" customHeight="false" outlineLevel="0" collapsed="false">
      <c r="B78" s="1" t="n">
        <v>75</v>
      </c>
      <c r="C78" s="0" t="n">
        <v>0.75</v>
      </c>
      <c r="D78" s="0" t="n">
        <f aca="false">D77-1</f>
        <v>55</v>
      </c>
      <c r="E78" s="0" t="n">
        <f aca="false">C78</f>
        <v>0.75</v>
      </c>
      <c r="F78" s="0" t="n">
        <f aca="false">C78-C77</f>
        <v>0.01</v>
      </c>
      <c r="G78" s="0" t="n">
        <f aca="false">IF(D77&gt;110,'数値入力＆結果'!$D$18*D77+'数値入力＆結果'!$F$18,'数値入力＆結果'!$D$17*D77+'数値入力＆結果'!$F$17)</f>
        <v>-2.0066</v>
      </c>
      <c r="H78" s="39" t="n">
        <f aca="false">10^G78</f>
        <v>0.00984917830980818</v>
      </c>
      <c r="I78" s="39" t="n">
        <f aca="false">F78/H78</f>
        <v>1.01531312414576</v>
      </c>
      <c r="J78" s="39" t="n">
        <f aca="false">SUM(I78:$I$143)</f>
        <v>7.84321256259124</v>
      </c>
      <c r="K78" s="40" t="n">
        <f aca="false">LOG10(J78)</f>
        <v>0.894493985188529</v>
      </c>
      <c r="L78" s="40" t="n">
        <f aca="false">'数値入力＆結果'!$D$19*K78^5+'数値入力＆結果'!$F$19*K78^4+'数値入力＆結果'!$H$19*K78^3+'数値入力＆結果'!$J$19*K78^2+'数値入力＆結果'!$L$19*K78+'数値入力＆結果'!$N$19</f>
        <v>9.88926990144197</v>
      </c>
      <c r="M78" s="39" t="n">
        <f aca="false">10^L78</f>
        <v>7749432529.68725</v>
      </c>
      <c r="N78" s="39" t="n">
        <f aca="false">(D78-D79)*'数値入力＆結果'!$D$12</f>
        <v>2.63E-005</v>
      </c>
      <c r="O78" s="39" t="n">
        <f aca="false">(6*'数値入力＆結果'!$D$7*M78*'数値入力＆結果'!$D$9*'数値入力＆結果'!$D$10*('数値入力＆結果'!$D$9+'数値入力＆結果'!$D$10)*N78)/('数値入力＆結果'!$D$7^2*'数値入力＆結果'!$D$9^4+'数値入力＆結果'!$D$7*M78*(4*'数値入力＆結果'!$D$9^3*'数値入力＆結果'!$D$10+6*'数値入力＆結果'!$D$9^2*'数値入力＆結果'!$D$10^2+4*'数値入力＆結果'!$D$9*'数値入力＆結果'!$D$10^3)+M78^2*'数値入力＆結果'!$D$10^4)</f>
        <v>3.80706730628179E-005</v>
      </c>
      <c r="P78" s="39" t="n">
        <f aca="false">SUM($O$4:O78)</f>
        <v>0.00234118785648826</v>
      </c>
      <c r="Q78" s="39" t="n">
        <f aca="false">1/P78</f>
        <v>427.13360110281</v>
      </c>
      <c r="R78" s="39" t="n">
        <f aca="false">1/P78*(1-COS('数値入力＆結果'!$D$8*P78/2))</f>
        <v>11.6525684324761</v>
      </c>
    </row>
    <row r="79" customFormat="false" ht="12.8" hidden="false" customHeight="false" outlineLevel="0" collapsed="false">
      <c r="B79" s="1" t="n">
        <v>76</v>
      </c>
      <c r="C79" s="0" t="n">
        <v>0.76</v>
      </c>
      <c r="D79" s="0" t="n">
        <f aca="false">D78-1</f>
        <v>54</v>
      </c>
      <c r="E79" s="0" t="n">
        <f aca="false">C79</f>
        <v>0.76</v>
      </c>
      <c r="F79" s="0" t="n">
        <f aca="false">C79-C78</f>
        <v>0.01</v>
      </c>
      <c r="G79" s="0" t="n">
        <f aca="false">IF(D78&gt;110,'数値入力＆結果'!$D$18*D78+'数値入力＆結果'!$F$18,'数値入力＆結果'!$D$17*D78+'数値入力＆結果'!$F$17)</f>
        <v>-1.9464</v>
      </c>
      <c r="H79" s="39" t="n">
        <f aca="false">10^G79</f>
        <v>0.0113135786411956</v>
      </c>
      <c r="I79" s="39" t="n">
        <f aca="false">F79/H79</f>
        <v>0.883893621739408</v>
      </c>
      <c r="J79" s="39" t="n">
        <f aca="false">SUM(I79:$I$143)</f>
        <v>6.82789943844548</v>
      </c>
      <c r="K79" s="40" t="n">
        <f aca="false">LOG10(J79)</f>
        <v>0.834287116184666</v>
      </c>
      <c r="L79" s="40" t="n">
        <f aca="false">'数値入力＆結果'!$D$19*K79^5+'数値入力＆結果'!$F$19*K79^4+'数値入力＆結果'!$H$19*K79^3+'数値入力＆結果'!$J$19*K79^2+'数値入力＆結果'!$L$19*K79+'数値入力＆結果'!$N$19</f>
        <v>9.89174381030874</v>
      </c>
      <c r="M79" s="39" t="n">
        <f aca="false">10^L79</f>
        <v>7793702255.16926</v>
      </c>
      <c r="N79" s="39" t="n">
        <f aca="false">(D79-D80)*'数値入力＆結果'!$D$12</f>
        <v>2.63E-005</v>
      </c>
      <c r="O79" s="39" t="n">
        <f aca="false">(6*'数値入力＆結果'!$D$7*M79*'数値入力＆結果'!$D$9*'数値入力＆結果'!$D$10*('数値入力＆結果'!$D$9+'数値入力＆結果'!$D$10)*N79)/('数値入力＆結果'!$D$7^2*'数値入力＆結果'!$D$9^4+'数値入力＆結果'!$D$7*M79*(4*'数値入力＆結果'!$D$9^3*'数値入力＆結果'!$D$10+6*'数値入力＆結果'!$D$9^2*'数値入力＆結果'!$D$10^2+4*'数値入力＆結果'!$D$9*'数値入力＆結果'!$D$10^3)+M79^2*'数値入力＆結果'!$D$10^4)</f>
        <v>3.80894472696636E-005</v>
      </c>
      <c r="P79" s="39" t="n">
        <f aca="false">SUM($O$4:O79)</f>
        <v>0.00237927730375793</v>
      </c>
      <c r="Q79" s="39" t="n">
        <f aca="false">1/P79</f>
        <v>420.295691645761</v>
      </c>
      <c r="R79" s="39" t="n">
        <f aca="false">1/P79*(1-COS('数値入力＆結果'!$D$8*P79/2))</f>
        <v>11.8403714993416</v>
      </c>
    </row>
    <row r="80" customFormat="false" ht="12.8" hidden="false" customHeight="false" outlineLevel="0" collapsed="false">
      <c r="B80" s="1" t="n">
        <v>77</v>
      </c>
      <c r="C80" s="0" t="n">
        <v>0.77</v>
      </c>
      <c r="D80" s="0" t="n">
        <f aca="false">D79-1</f>
        <v>53</v>
      </c>
      <c r="E80" s="0" t="n">
        <f aca="false">C80</f>
        <v>0.77</v>
      </c>
      <c r="F80" s="0" t="n">
        <f aca="false">C80-C79</f>
        <v>0.01</v>
      </c>
      <c r="G80" s="0" t="n">
        <f aca="false">IF(D79&gt;110,'数値入力＆結果'!$D$18*D79+'数値入力＆結果'!$F$18,'数値入力＆結果'!$D$17*D79+'数値入力＆結果'!$F$17)</f>
        <v>-1.8862</v>
      </c>
      <c r="H80" s="39" t="n">
        <f aca="false">10^G80</f>
        <v>0.0129957096566171</v>
      </c>
      <c r="I80" s="39" t="n">
        <f aca="false">F80/H80</f>
        <v>0.769484719513431</v>
      </c>
      <c r="J80" s="39" t="n">
        <f aca="false">SUM(I80:$I$143)</f>
        <v>5.94400581670608</v>
      </c>
      <c r="K80" s="40" t="n">
        <f aca="false">LOG10(J80)</f>
        <v>0.774079225746145</v>
      </c>
      <c r="L80" s="40" t="n">
        <f aca="false">'数値入力＆結果'!$D$19*K80^5+'数値入力＆結果'!$F$19*K80^4+'数値入力＆結果'!$H$19*K80^3+'数値入力＆結果'!$J$19*K80^2+'数値入力＆結果'!$L$19*K80+'数値入力＆結果'!$N$19</f>
        <v>9.89403915888875</v>
      </c>
      <c r="M80" s="39" t="n">
        <f aca="false">10^L80</f>
        <v>7835002851.95756</v>
      </c>
      <c r="N80" s="39" t="n">
        <f aca="false">(D80-D81)*'数値入力＆結果'!$D$12</f>
        <v>2.63E-005</v>
      </c>
      <c r="O80" s="39" t="n">
        <f aca="false">(6*'数値入力＆結果'!$D$7*M80*'数値入力＆結果'!$D$9*'数値入力＆結果'!$D$10*('数値入力＆結果'!$D$9+'数値入力＆結果'!$D$10)*N80)/('数値入力＆結果'!$D$7^2*'数値入力＆結果'!$D$9^4+'数値入力＆結果'!$D$7*M80*(4*'数値入力＆結果'!$D$9^3*'数値入力＆結果'!$D$10+6*'数値入力＆結果'!$D$9^2*'数値入力＆結果'!$D$10^2+4*'数値入力＆結果'!$D$9*'数値入力＆結果'!$D$10^3)+M80^2*'数値入力＆結果'!$D$10^4)</f>
        <v>3.81067446557154E-005</v>
      </c>
      <c r="P80" s="39" t="n">
        <f aca="false">SUM($O$4:O80)</f>
        <v>0.00241738404841364</v>
      </c>
      <c r="Q80" s="39" t="n">
        <f aca="false">1/P80</f>
        <v>413.670306402588</v>
      </c>
      <c r="R80" s="39" t="n">
        <f aca="false">1/P80*(1-COS('数値入力＆結果'!$D$8*P80/2))</f>
        <v>12.0281740386998</v>
      </c>
    </row>
    <row r="81" customFormat="false" ht="12.8" hidden="false" customHeight="false" outlineLevel="0" collapsed="false">
      <c r="B81" s="1" t="n">
        <v>78</v>
      </c>
      <c r="C81" s="0" t="n">
        <v>0.78</v>
      </c>
      <c r="D81" s="0" t="n">
        <f aca="false">D80-1</f>
        <v>52</v>
      </c>
      <c r="E81" s="0" t="n">
        <f aca="false">C81</f>
        <v>0.78</v>
      </c>
      <c r="F81" s="0" t="n">
        <f aca="false">C81-C80</f>
        <v>0.01</v>
      </c>
      <c r="G81" s="0" t="n">
        <f aca="false">IF(D80&gt;110,'数値入力＆結果'!$D$18*D80+'数値入力＆結果'!$F$18,'数値入力＆結果'!$D$17*D80+'数値入力＆結果'!$F$17)</f>
        <v>-1.826</v>
      </c>
      <c r="H81" s="39" t="n">
        <f aca="false">10^G81</f>
        <v>0.01492794409579</v>
      </c>
      <c r="I81" s="39" t="n">
        <f aca="false">F81/H81</f>
        <v>0.669884609416527</v>
      </c>
      <c r="J81" s="39" t="n">
        <f aca="false">SUM(I81:$I$143)</f>
        <v>5.17452109719265</v>
      </c>
      <c r="K81" s="40" t="n">
        <f aca="false">LOG10(J81)</f>
        <v>0.713870161960681</v>
      </c>
      <c r="L81" s="40" t="n">
        <f aca="false">'数値入力＆結果'!$D$19*K81^5+'数値入力＆結果'!$F$19*K81^4+'数値入力＆結果'!$H$19*K81^3+'数値入力＆結果'!$J$19*K81^2+'数値入力＆結果'!$L$19*K81+'数値入力＆結果'!$N$19</f>
        <v>9.8961605088937</v>
      </c>
      <c r="M81" s="39" t="n">
        <f aca="false">10^L81</f>
        <v>7873367240.76253</v>
      </c>
      <c r="N81" s="39" t="n">
        <f aca="false">(D81-D82)*'数値入力＆結果'!$D$12</f>
        <v>2.63E-005</v>
      </c>
      <c r="O81" s="39" t="n">
        <f aca="false">(6*'数値入力＆結果'!$D$7*M81*'数値入力＆結果'!$D$9*'数値入力＆結果'!$D$10*('数値入力＆結果'!$D$9+'数値入力＆結果'!$D$10)*N81)/('数値入力＆結果'!$D$7^2*'数値入力＆結果'!$D$9^4+'数値入力＆結果'!$D$7*M81*(4*'数値入力＆結果'!$D$9^3*'数値入力＆結果'!$D$10+6*'数値入力＆結果'!$D$9^2*'数値入力＆結果'!$D$10^2+4*'数値入力＆結果'!$D$9*'数値入力＆結果'!$D$10^3)+M81^2*'数値入力＆結果'!$D$10^4)</f>
        <v>3.81226267421267E-005</v>
      </c>
      <c r="P81" s="39" t="n">
        <f aca="false">SUM($O$4:O81)</f>
        <v>0.00245550667515577</v>
      </c>
      <c r="Q81" s="39" t="n">
        <f aca="false">1/P81</f>
        <v>407.247925700126</v>
      </c>
      <c r="R81" s="39" t="n">
        <f aca="false">1/P81*(1-COS('数値入力＆結果'!$D$8*P81/2))</f>
        <v>12.2159676055952</v>
      </c>
    </row>
    <row r="82" customFormat="false" ht="12.8" hidden="false" customHeight="false" outlineLevel="0" collapsed="false">
      <c r="B82" s="1" t="n">
        <v>79</v>
      </c>
      <c r="C82" s="0" t="n">
        <v>0.79</v>
      </c>
      <c r="D82" s="0" t="n">
        <f aca="false">D81-1</f>
        <v>51</v>
      </c>
      <c r="E82" s="0" t="n">
        <f aca="false">C82</f>
        <v>0.79</v>
      </c>
      <c r="F82" s="0" t="n">
        <f aca="false">C82-C81</f>
        <v>0.01</v>
      </c>
      <c r="G82" s="0" t="n">
        <f aca="false">IF(D81&gt;110,'数値入力＆結果'!$D$18*D81+'数値入力＆結果'!$F$18,'数値入力＆結果'!$D$17*D81+'数値入力＆結果'!$F$17)</f>
        <v>-1.7658</v>
      </c>
      <c r="H82" s="39" t="n">
        <f aca="false">10^G82</f>
        <v>0.0171474679579013</v>
      </c>
      <c r="I82" s="39" t="n">
        <f aca="false">F82/H82</f>
        <v>0.583176479731643</v>
      </c>
      <c r="J82" s="39" t="n">
        <f aca="false">SUM(I82:$I$143)</f>
        <v>4.50463648777612</v>
      </c>
      <c r="K82" s="40" t="n">
        <f aca="false">LOG10(J82)</f>
        <v>0.6536597503156</v>
      </c>
      <c r="L82" s="40" t="n">
        <f aca="false">'数値入力＆結果'!$D$19*K82^5+'数値入力＆結果'!$F$19*K82^4+'数値入力＆結果'!$H$19*K82^3+'数値入力＆結果'!$J$19*K82^2+'数値入力＆結果'!$L$19*K82+'数値入力＆結果'!$N$19</f>
        <v>9.89811237776583</v>
      </c>
      <c r="M82" s="39" t="n">
        <f aca="false">10^L82</f>
        <v>7908832499.7499</v>
      </c>
      <c r="N82" s="39" t="n">
        <f aca="false">(D82-D83)*'数値入力＆結果'!$D$12</f>
        <v>2.63E-005</v>
      </c>
      <c r="O82" s="39" t="n">
        <f aca="false">(6*'数値入力＆結果'!$D$7*M82*'数値入力＆結果'!$D$9*'数値入力＆結果'!$D$10*('数値入力＆結果'!$D$9+'数値入力＆結果'!$D$10)*N82)/('数値入力＆結果'!$D$7^2*'数値入力＆結果'!$D$9^4+'数値入力＆結果'!$D$7*M82*(4*'数値入力＆結果'!$D$9^3*'数値入力＆結果'!$D$10+6*'数値入力＆結果'!$D$9^2*'数値入力＆結果'!$D$10^2+4*'数値入力＆結果'!$D$9*'数値入力＆結果'!$D$10^3)+M82^2*'数値入力＆結果'!$D$10^4)</f>
        <v>3.81371517477206E-005</v>
      </c>
      <c r="P82" s="39" t="n">
        <f aca="false">SUM($O$4:O82)</f>
        <v>0.00249364382690349</v>
      </c>
      <c r="Q82" s="39" t="n">
        <f aca="false">1/P82</f>
        <v>401.019579946091</v>
      </c>
      <c r="R82" s="39" t="n">
        <f aca="false">1/P82*(1-COS('数値入力＆結果'!$D$8*P82/2))</f>
        <v>12.4037440520177</v>
      </c>
    </row>
    <row r="83" customFormat="false" ht="12.8" hidden="false" customHeight="false" outlineLevel="0" collapsed="false">
      <c r="B83" s="1" t="n">
        <v>80</v>
      </c>
      <c r="C83" s="0" t="n">
        <v>0.8</v>
      </c>
      <c r="D83" s="0" t="n">
        <f aca="false">D82-1</f>
        <v>50</v>
      </c>
      <c r="E83" s="0" t="n">
        <f aca="false">C83</f>
        <v>0.8</v>
      </c>
      <c r="F83" s="0" t="n">
        <f aca="false">C83-C82</f>
        <v>0.01</v>
      </c>
      <c r="G83" s="0" t="n">
        <f aca="false">IF(D82&gt;110,'数値入力＆結果'!$D$18*D82+'数値入力＆結果'!$F$18,'数値入力＆結果'!$D$17*D82+'数値入力＆結果'!$F$17)</f>
        <v>-1.7056</v>
      </c>
      <c r="H83" s="39" t="n">
        <f aca="false">10^G83</f>
        <v>0.0196969961489992</v>
      </c>
      <c r="I83" s="39" t="n">
        <f aca="false">F83/H83</f>
        <v>0.50769162588825</v>
      </c>
      <c r="J83" s="39" t="n">
        <f aca="false">SUM(I83:$I$143)</f>
        <v>3.92146000804447</v>
      </c>
      <c r="K83" s="40" t="n">
        <f aca="false">LOG10(J83)</f>
        <v>0.593447790333189</v>
      </c>
      <c r="L83" s="40" t="n">
        <f aca="false">'数値入力＆結果'!$D$19*K83^5+'数値入力＆結果'!$F$19*K83^4+'数値入力＆結果'!$H$19*K83^3+'数値入力＆結果'!$J$19*K83^2+'数値入力＆結果'!$L$19*K83+'数値入力＆結果'!$N$19</f>
        <v>9.89989923952221</v>
      </c>
      <c r="M83" s="39" t="n">
        <f aca="false">10^L83</f>
        <v>7941439643.45895</v>
      </c>
      <c r="N83" s="39" t="n">
        <f aca="false">(D83-D84)*'数値入力＆結果'!$D$12</f>
        <v>2.63E-005</v>
      </c>
      <c r="O83" s="39" t="n">
        <f aca="false">(6*'数値入力＆結果'!$D$7*M83*'数値入力＆結果'!$D$9*'数値入力＆結果'!$D$10*('数値入力＆結果'!$D$9+'数値入力＆結果'!$D$10)*N83)/('数値入力＆結果'!$D$7^2*'数値入力＆結果'!$D$9^4+'数値入力＆結果'!$D$7*M83*(4*'数値入力＆結果'!$D$9^3*'数値入力＆結果'!$D$10+6*'数値入力＆結果'!$D$9^2*'数値入力＆結果'!$D$10^2+4*'数値入力＆結果'!$D$9*'数値入力＆結果'!$D$10^3)+M83^2*'数値入力＆結果'!$D$10^4)</f>
        <v>3.81503747915002E-005</v>
      </c>
      <c r="P83" s="39" t="n">
        <f aca="false">SUM($O$4:O83)</f>
        <v>0.00253179420169499</v>
      </c>
      <c r="Q83" s="39" t="n">
        <f aca="false">1/P83</f>
        <v>394.976811041955</v>
      </c>
      <c r="R83" s="39" t="n">
        <f aca="false">1/P83*(1-COS('数値入力＆結果'!$D$8*P83/2))</f>
        <v>12.591495511488</v>
      </c>
    </row>
    <row r="84" customFormat="false" ht="12.8" hidden="false" customHeight="false" outlineLevel="0" collapsed="false">
      <c r="B84" s="1" t="n">
        <v>81</v>
      </c>
      <c r="C84" s="0" t="n">
        <v>0.81</v>
      </c>
      <c r="D84" s="0" t="n">
        <f aca="false">D83-1</f>
        <v>49</v>
      </c>
      <c r="E84" s="0" t="n">
        <f aca="false">C84</f>
        <v>0.81</v>
      </c>
      <c r="F84" s="0" t="n">
        <f aca="false">C84-C83</f>
        <v>0.01</v>
      </c>
      <c r="G84" s="0" t="n">
        <f aca="false">IF(D83&gt;110,'数値入力＆結果'!$D$18*D83+'数値入力＆結果'!$F$18,'数値入力＆結果'!$D$17*D83+'数値入力＆結果'!$F$17)</f>
        <v>-1.6454</v>
      </c>
      <c r="H84" s="39" t="n">
        <f aca="false">10^G84</f>
        <v>0.0226255945336186</v>
      </c>
      <c r="I84" s="39" t="n">
        <f aca="false">F84/H84</f>
        <v>0.441977336115582</v>
      </c>
      <c r="J84" s="39" t="n">
        <f aca="false">SUM(I84:$I$143)</f>
        <v>3.41376838215622</v>
      </c>
      <c r="K84" s="40" t="n">
        <f aca="false">LOG10(J84)</f>
        <v>0.533234051704368</v>
      </c>
      <c r="L84" s="40" t="n">
        <f aca="false">'数値入力＆結果'!$D$19*K84^5+'数値入力＆結果'!$F$19*K84^4+'数値入力＆結果'!$H$19*K84^3+'数値入力＆結果'!$J$19*K84^2+'数値入力＆結果'!$L$19*K84+'数値入力＆結果'!$N$19</f>
        <v>9.90152552558176</v>
      </c>
      <c r="M84" s="39" t="n">
        <f aca="false">10^L84</f>
        <v>7971233399.97547</v>
      </c>
      <c r="N84" s="39" t="n">
        <f aca="false">(D84-D85)*'数値入力＆結果'!$D$12</f>
        <v>2.63E-005</v>
      </c>
      <c r="O84" s="39" t="n">
        <f aca="false">(6*'数値入力＆結果'!$D$7*M84*'数値入力＆結果'!$D$9*'数値入力＆結果'!$D$10*('数値入力＆結果'!$D$9+'数値入力＆結果'!$D$10)*N84)/('数値入力＆結果'!$D$7^2*'数値入力＆結果'!$D$9^4+'数値入力＆結果'!$D$7*M84*(4*'数値入力＆結果'!$D$9^3*'数値入力＆結果'!$D$10+6*'数値入力＆結果'!$D$9^2*'数値入力＆結果'!$D$10^2+4*'数値入力＆結果'!$D$9*'数値入力＆結果'!$D$10^3)+M84^2*'数値入力＆結果'!$D$10^4)</f>
        <v>3.81623480858536E-005</v>
      </c>
      <c r="P84" s="39" t="n">
        <f aca="false">SUM($O$4:O84)</f>
        <v>0.00256995654978084</v>
      </c>
      <c r="Q84" s="39" t="n">
        <f aca="false">1/P84</f>
        <v>389.111636959495</v>
      </c>
      <c r="R84" s="39" t="n">
        <f aca="false">1/P84*(1-COS('数値入力＆結果'!$D$8*P84/2))</f>
        <v>12.779214384607</v>
      </c>
    </row>
    <row r="85" customFormat="false" ht="12.8" hidden="false" customHeight="false" outlineLevel="0" collapsed="false">
      <c r="B85" s="1" t="n">
        <v>82</v>
      </c>
      <c r="C85" s="0" t="n">
        <v>0.82</v>
      </c>
      <c r="D85" s="0" t="n">
        <f aca="false">D84-1</f>
        <v>48</v>
      </c>
      <c r="E85" s="0" t="n">
        <f aca="false">C85</f>
        <v>0.82</v>
      </c>
      <c r="F85" s="0" t="n">
        <f aca="false">C85-C84</f>
        <v>0.01</v>
      </c>
      <c r="G85" s="0" t="n">
        <f aca="false">IF(D84&gt;110,'数値入力＆結果'!$D$18*D84+'数値入力＆結果'!$F$18,'数値入力＆結果'!$D$17*D84+'数値入力＆結果'!$F$17)</f>
        <v>-1.5852</v>
      </c>
      <c r="H85" s="39" t="n">
        <f aca="false">10^G85</f>
        <v>0.0259896242110866</v>
      </c>
      <c r="I85" s="39" t="n">
        <f aca="false">F85/H85</f>
        <v>0.384768933893789</v>
      </c>
      <c r="J85" s="39" t="n">
        <f aca="false">SUM(I85:$I$143)</f>
        <v>2.97179104604064</v>
      </c>
      <c r="K85" s="40" t="n">
        <f aca="false">LOG10(J85)</f>
        <v>0.473018269845675</v>
      </c>
      <c r="L85" s="40" t="n">
        <f aca="false">'数値入力＆結果'!$D$19*K85^5+'数値入力＆結果'!$F$19*K85^4+'数値入力＆結果'!$H$19*K85^3+'数値入力＆結果'!$J$19*K85^2+'数値入力＆結果'!$L$19*K85+'数値入力＆結果'!$N$19</f>
        <v>9.90299562557258</v>
      </c>
      <c r="M85" s="39" t="n">
        <f aca="false">10^L85</f>
        <v>7998261987.23965</v>
      </c>
      <c r="N85" s="39" t="n">
        <f aca="false">(D85-D86)*'数値入力＆結果'!$D$12</f>
        <v>2.63E-005</v>
      </c>
      <c r="O85" s="39" t="n">
        <f aca="false">(6*'数値入力＆結果'!$D$7*M85*'数値入力＆結果'!$D$9*'数値入力＆結果'!$D$10*('数値入力＆結果'!$D$9+'数値入力＆結果'!$D$10)*N85)/('数値入力＆結果'!$D$7^2*'数値入力＆結果'!$D$9^4+'数値入力＆結果'!$D$7*M85*(4*'数値入力＆結果'!$D$9^3*'数値入力＆結果'!$D$10+6*'数値入力＆結果'!$D$9^2*'数値入力＆結果'!$D$10^2+4*'数値入力＆結果'!$D$9*'数値入力＆結果'!$D$10^3)+M85^2*'数値入力＆結果'!$D$10^4)</f>
        <v>3.8173121120861E-005</v>
      </c>
      <c r="P85" s="39" t="n">
        <f aca="false">SUM($O$4:O85)</f>
        <v>0.0026081296709017</v>
      </c>
      <c r="Q85" s="39" t="n">
        <f aca="false">1/P85</f>
        <v>383.416519184904</v>
      </c>
      <c r="R85" s="39" t="n">
        <f aca="false">1/P85*(1-COS('数値入力＆結果'!$D$8*P85/2))</f>
        <v>12.9668933255221</v>
      </c>
    </row>
    <row r="86" customFormat="false" ht="12.8" hidden="false" customHeight="false" outlineLevel="0" collapsed="false">
      <c r="B86" s="1" t="n">
        <v>83</v>
      </c>
      <c r="C86" s="0" t="n">
        <v>0.83</v>
      </c>
      <c r="D86" s="0" t="n">
        <f aca="false">D85-1</f>
        <v>47</v>
      </c>
      <c r="E86" s="0" t="n">
        <f aca="false">C86</f>
        <v>0.83</v>
      </c>
      <c r="F86" s="0" t="n">
        <f aca="false">C86-C85</f>
        <v>0.01</v>
      </c>
      <c r="G86" s="0" t="n">
        <f aca="false">IF(D85&gt;110,'数値入力＆結果'!$D$18*D85+'数値入力＆結果'!$F$18,'数値入力＆結果'!$D$17*D85+'数値入力＆結果'!$F$17)</f>
        <v>-1.525</v>
      </c>
      <c r="H86" s="39" t="n">
        <f aca="false">10^G86</f>
        <v>0.0298538261891796</v>
      </c>
      <c r="I86" s="39" t="n">
        <f aca="false">F86/H86</f>
        <v>0.334965439157828</v>
      </c>
      <c r="J86" s="39" t="n">
        <f aca="false">SUM(I86:$I$143)</f>
        <v>2.58702211214685</v>
      </c>
      <c r="K86" s="40" t="n">
        <f aca="false">LOG10(J86)</f>
        <v>0.412800140793204</v>
      </c>
      <c r="L86" s="40" t="n">
        <f aca="false">'数値入力＆結果'!$D$19*K86^5+'数値入力＆結果'!$F$19*K86^4+'数値入力＆結果'!$H$19*K86^3+'数値入力＆結果'!$J$19*K86^2+'数値入力＆結果'!$L$19*K86+'数値入力＆結果'!$N$19</f>
        <v>9.90431388811652</v>
      </c>
      <c r="M86" s="39" t="n">
        <f aca="false">10^L86</f>
        <v>8022576889.31378</v>
      </c>
      <c r="N86" s="39" t="n">
        <f aca="false">(D86-D87)*'数値入力＆結果'!$D$12</f>
        <v>2.63E-005</v>
      </c>
      <c r="O86" s="39" t="n">
        <f aca="false">(6*'数値入力＆結果'!$D$7*M86*'数値入力＆結果'!$D$9*'数値入力＆結果'!$D$10*('数値入力＆結果'!$D$9+'数値入力＆結果'!$D$10)*N86)/('数値入力＆結果'!$D$7^2*'数値入力＆結果'!$D$9^4+'数値入力＆結果'!$D$7*M86*(4*'数値入力＆結果'!$D$9^3*'数値入力＆結果'!$D$10+6*'数値入力＆結果'!$D$9^2*'数値入力＆結果'!$D$10^2+4*'数値入力＆結果'!$D$9*'数値入力＆結果'!$D$10^3)+M86^2*'数値入力＆結果'!$D$10^4)</f>
        <v>3.8182740840088E-005</v>
      </c>
      <c r="P86" s="39" t="n">
        <f aca="false">SUM($O$4:O86)</f>
        <v>0.00264631241174179</v>
      </c>
      <c r="Q86" s="39" t="n">
        <f aca="false">1/P86</f>
        <v>377.884332765459</v>
      </c>
      <c r="R86" s="39" t="n">
        <f aca="false">1/P86*(1-COS('数値入力＆結果'!$D$8*P86/2))</f>
        <v>13.1545252292689</v>
      </c>
    </row>
    <row r="87" customFormat="false" ht="12.8" hidden="false" customHeight="false" outlineLevel="0" collapsed="false">
      <c r="B87" s="1" t="n">
        <v>84</v>
      </c>
      <c r="C87" s="0" t="n">
        <v>0.84</v>
      </c>
      <c r="D87" s="0" t="n">
        <f aca="false">D86-1</f>
        <v>46</v>
      </c>
      <c r="E87" s="0" t="n">
        <f aca="false">C87</f>
        <v>0.84</v>
      </c>
      <c r="F87" s="0" t="n">
        <f aca="false">C87-C86</f>
        <v>0.0099999999999999</v>
      </c>
      <c r="G87" s="0" t="n">
        <f aca="false">IF(D86&gt;110,'数値入力＆結果'!$D$18*D86+'数値入力＆結果'!$F$18,'数値入力＆結果'!$D$17*D86+'数値入力＆結果'!$F$17)</f>
        <v>-1.4648</v>
      </c>
      <c r="H87" s="39" t="n">
        <f aca="false">10^G87</f>
        <v>0.034292567329756</v>
      </c>
      <c r="I87" s="39" t="n">
        <f aca="false">F87/H87</f>
        <v>0.29160837985212</v>
      </c>
      <c r="J87" s="39" t="n">
        <f aca="false">SUM(I87:$I$143)</f>
        <v>2.25205667298902</v>
      </c>
      <c r="K87" s="40" t="n">
        <f aca="false">LOG10(J87)</f>
        <v>0.352579315334155</v>
      </c>
      <c r="L87" s="40" t="n">
        <f aca="false">'数値入力＆結果'!$D$19*K87^5+'数値入力＆結果'!$F$19*K87^4+'数値入力＆結果'!$H$19*K87^3+'数値入力＆結果'!$J$19*K87^2+'数値入力＆結果'!$L$19*K87+'数値入力＆結果'!$N$19</f>
        <v>9.90548462158777</v>
      </c>
      <c r="M87" s="39" t="n">
        <f aca="false">10^L87</f>
        <v>8044232633.37389</v>
      </c>
      <c r="N87" s="39" t="n">
        <f aca="false">(D87-D88)*'数値入力＆結果'!$D$12</f>
        <v>2.63E-005</v>
      </c>
      <c r="O87" s="39" t="n">
        <f aca="false">(6*'数値入力＆結果'!$D$7*M87*'数値入力＆結果'!$D$9*'数値入力＆結果'!$D$10*('数値入力＆結果'!$D$9+'数値入力＆結果'!$D$10)*N87)/('数値入力＆結果'!$D$7^2*'数値入力＆結果'!$D$9^4+'数値入力＆結果'!$D$7*M87*(4*'数値入力＆結果'!$D$9^3*'数値入力＆結果'!$D$10+6*'数値入力＆結果'!$D$9^2*'数値入力＆結果'!$D$10^2+4*'数値入力＆結果'!$D$9*'数値入力＆結果'!$D$10^3)+M87^2*'数値入力＆結果'!$D$10^4)</f>
        <v>3.8191251808225E-005</v>
      </c>
      <c r="P87" s="39" t="n">
        <f aca="false">SUM($O$4:O87)</f>
        <v>0.00268450366355002</v>
      </c>
      <c r="Q87" s="39" t="n">
        <f aca="false">1/P87</f>
        <v>372.508338721203</v>
      </c>
      <c r="R87" s="39" t="n">
        <f aca="false">1/P87*(1-COS('数値入力＆結果'!$D$8*P87/2))</f>
        <v>13.3421032199473</v>
      </c>
    </row>
    <row r="88" customFormat="false" ht="12.8" hidden="false" customHeight="false" outlineLevel="0" collapsed="false">
      <c r="B88" s="1" t="n">
        <v>85</v>
      </c>
      <c r="C88" s="0" t="n">
        <v>0.85</v>
      </c>
      <c r="D88" s="0" t="n">
        <f aca="false">D87-1</f>
        <v>45</v>
      </c>
      <c r="E88" s="0" t="n">
        <f aca="false">C88</f>
        <v>0.85</v>
      </c>
      <c r="F88" s="0" t="n">
        <f aca="false">C88-C87</f>
        <v>0.01</v>
      </c>
      <c r="G88" s="0" t="n">
        <f aca="false">IF(D87&gt;110,'数値入力＆結果'!$D$18*D87+'数値入力＆結果'!$F$18,'数値入力＆結果'!$D$17*D87+'数値入力＆結果'!$F$17)</f>
        <v>-1.4046</v>
      </c>
      <c r="H88" s="39" t="n">
        <f aca="false">10^G88</f>
        <v>0.0393912715446866</v>
      </c>
      <c r="I88" s="39" t="n">
        <f aca="false">F88/H88</f>
        <v>0.253863346062737</v>
      </c>
      <c r="J88" s="39" t="n">
        <f aca="false">SUM(I88:$I$143)</f>
        <v>1.9604482931369</v>
      </c>
      <c r="K88" s="40" t="n">
        <f aca="false">LOG10(J88)</f>
        <v>0.292355392261599</v>
      </c>
      <c r="L88" s="40" t="n">
        <f aca="false">'数値入力＆結果'!$D$19*K88^5+'数値入力＆結果'!$F$19*K88^4+'数値入力＆結果'!$H$19*K88^3+'数値入力＆結果'!$J$19*K88^2+'数値入力＆結果'!$L$19*K88+'数値入力＆結果'!$N$19</f>
        <v>9.9065120948417</v>
      </c>
      <c r="M88" s="39" t="n">
        <f aca="false">10^L88</f>
        <v>8063286568.13117</v>
      </c>
      <c r="N88" s="39" t="n">
        <f aca="false">(D88-D89)*'数値入力＆結果'!$D$12</f>
        <v>2.63E-005</v>
      </c>
      <c r="O88" s="39" t="n">
        <f aca="false">(6*'数値入力＆結果'!$D$7*M88*'数値入力＆結果'!$D$9*'数値入力＆結果'!$D$10*('数値入力＆結果'!$D$9+'数値入力＆結果'!$D$10)*N88)/('数値入力＆結果'!$D$7^2*'数値入力＆結果'!$D$9^4+'数値入力＆結果'!$D$7*M88*(4*'数値入力＆結果'!$D$9^3*'数値入力＆結果'!$D$10+6*'数値入力＆結果'!$D$9^2*'数値入力＆結果'!$D$10^2+4*'数値入力＆結果'!$D$9*'数値入力＆結果'!$D$10^3)+M88^2*'数値入力＆結果'!$D$10^4)</f>
        <v>3.81986963709085E-005</v>
      </c>
      <c r="P88" s="39" t="n">
        <f aca="false">SUM($O$4:O88)</f>
        <v>0.00272270235992092</v>
      </c>
      <c r="Q88" s="39" t="n">
        <f aca="false">1/P88</f>
        <v>367.282158608421</v>
      </c>
      <c r="R88" s="39" t="n">
        <f aca="false">1/P88*(1-COS('数値入力＆結果'!$D$8*P88/2))</f>
        <v>13.5296206396921</v>
      </c>
    </row>
    <row r="89" customFormat="false" ht="12.8" hidden="false" customHeight="false" outlineLevel="0" collapsed="false">
      <c r="B89" s="1" t="n">
        <v>86</v>
      </c>
      <c r="C89" s="0" t="n">
        <v>0.86</v>
      </c>
      <c r="D89" s="0" t="n">
        <f aca="false">D88-1</f>
        <v>44</v>
      </c>
      <c r="E89" s="0" t="n">
        <f aca="false">C89</f>
        <v>0.86</v>
      </c>
      <c r="F89" s="0" t="n">
        <f aca="false">C89-C88</f>
        <v>0.01</v>
      </c>
      <c r="G89" s="0" t="n">
        <f aca="false">IF(D88&gt;110,'数値入力＆結果'!$D$18*D88+'数値入力＆結果'!$F$18,'数値入力＆結果'!$D$17*D88+'数値入力＆結果'!$F$17)</f>
        <v>-1.3444</v>
      </c>
      <c r="H89" s="39" t="n">
        <f aca="false">10^G89</f>
        <v>0.0452480637855548</v>
      </c>
      <c r="I89" s="39" t="n">
        <f aca="false">F89/H89</f>
        <v>0.221003931734919</v>
      </c>
      <c r="J89" s="39" t="n">
        <f aca="false">SUM(I89:$I$143)</f>
        <v>1.70658494707417</v>
      </c>
      <c r="K89" s="40" t="n">
        <f aca="false">LOG10(J89)</f>
        <v>0.23212791062074</v>
      </c>
      <c r="L89" s="40" t="n">
        <f aca="false">'数値入力＆結果'!$D$19*K89^5+'数値入力＆結果'!$F$19*K89^4+'数値入力＆結果'!$H$19*K89^3+'数値入力＆結果'!$J$19*K89^2+'数値入力＆結果'!$L$19*K89+'数値入力＆結果'!$N$19</f>
        <v>9.90740053790978</v>
      </c>
      <c r="M89" s="39" t="n">
        <f aca="false">10^L89</f>
        <v>8079798644.32629</v>
      </c>
      <c r="N89" s="39" t="n">
        <f aca="false">(D89-D90)*'数値入力＆結果'!$D$12</f>
        <v>2.63E-005</v>
      </c>
      <c r="O89" s="39" t="n">
        <f aca="false">(6*'数値入力＆結果'!$D$7*M89*'数値入力＆結果'!$D$9*'数値入力＆結果'!$D$10*('数値入力＆結果'!$D$9+'数値入力＆結果'!$D$10)*N89)/('数値入力＆結果'!$D$7^2*'数値入力＆結果'!$D$9^4+'数値入力＆結果'!$D$7*M89*(4*'数値入力＆結果'!$D$9^3*'数値入力＆結果'!$D$10+6*'数値入力＆結果'!$D$9^2*'数値入力＆結果'!$D$10^2+4*'数値入力＆結果'!$D$9*'数値入力＆結果'!$D$10^3)+M89^2*'数値入力＆結果'!$D$10^4)</f>
        <v>3.82051148070368E-005</v>
      </c>
      <c r="P89" s="39" t="n">
        <f aca="false">SUM($O$4:O89)</f>
        <v>0.00276090747472796</v>
      </c>
      <c r="Q89" s="39" t="n">
        <f aca="false">1/P89</f>
        <v>362.19975104328</v>
      </c>
      <c r="R89" s="39" t="n">
        <f aca="false">1/P89*(1-COS('数値入力＆結果'!$D$8*P89/2))</f>
        <v>13.7170710384003</v>
      </c>
    </row>
    <row r="90" customFormat="false" ht="12.8" hidden="false" customHeight="false" outlineLevel="0" collapsed="false">
      <c r="B90" s="1" t="n">
        <v>87</v>
      </c>
      <c r="C90" s="0" t="n">
        <v>0.87</v>
      </c>
      <c r="D90" s="0" t="n">
        <f aca="false">D89-1</f>
        <v>43</v>
      </c>
      <c r="E90" s="0" t="n">
        <f aca="false">C90</f>
        <v>0.87</v>
      </c>
      <c r="F90" s="0" t="n">
        <f aca="false">C90-C89</f>
        <v>0.01</v>
      </c>
      <c r="G90" s="0" t="n">
        <f aca="false">IF(D89&gt;110,'数値入力＆結果'!$D$18*D89+'数値入力＆結果'!$F$18,'数値入力＆結果'!$D$17*D89+'数値入力＆結果'!$F$17)</f>
        <v>-1.2842</v>
      </c>
      <c r="H90" s="39" t="n">
        <f aca="false">10^G90</f>
        <v>0.0519756584658362</v>
      </c>
      <c r="I90" s="39" t="n">
        <f aca="false">F90/H90</f>
        <v>0.192397754933168</v>
      </c>
      <c r="J90" s="39" t="n">
        <f aca="false">SUM(I90:$I$143)</f>
        <v>1.48558101533925</v>
      </c>
      <c r="K90" s="40" t="n">
        <f aca="false">LOG10(J90)</f>
        <v>0.17189634079494</v>
      </c>
      <c r="L90" s="40" t="n">
        <f aca="false">'数値入力＆結果'!$D$19*K90^5+'数値入力＆結果'!$F$19*K90^4+'数値入力＆結果'!$H$19*K90^3+'数値入力＆結果'!$J$19*K90^2+'数値入力＆結果'!$L$19*K90+'数値入力＆結果'!$N$19</f>
        <v>9.90815414265573</v>
      </c>
      <c r="M90" s="39" t="n">
        <f aca="false">10^L90</f>
        <v>8093831197.87898</v>
      </c>
      <c r="N90" s="39" t="n">
        <f aca="false">(D90-D91)*'数値入力＆結果'!$D$12</f>
        <v>2.63E-005</v>
      </c>
      <c r="O90" s="39" t="n">
        <f aca="false">(6*'数値入力＆結果'!$D$7*M90*'数値入力＆結果'!$D$9*'数値入力＆結果'!$D$10*('数値入力＆結果'!$D$9+'数値入力＆結果'!$D$10)*N90)/('数値入力＆結果'!$D$7^2*'数値入力＆結果'!$D$9^4+'数値入力＆結果'!$D$7*M90*(4*'数値入力＆結果'!$D$9^3*'数値入力＆結果'!$D$10+6*'数値入力＆結果'!$D$9^2*'数値入力＆結果'!$D$10^2+4*'数値入力＆結果'!$D$9*'数値入力＆結果'!$D$10^3)+M90^2*'数値入力＆結果'!$D$10^4)</f>
        <v>3.82105454738682E-005</v>
      </c>
      <c r="P90" s="39" t="n">
        <f aca="false">SUM($O$4:O90)</f>
        <v>0.00279911802020183</v>
      </c>
      <c r="Q90" s="39" t="n">
        <f aca="false">1/P90</f>
        <v>357.255390013135</v>
      </c>
      <c r="R90" s="39" t="n">
        <f aca="false">1/P90*(1-COS('数値入力＆結果'!$D$8*P90/2))</f>
        <v>13.9044481641789</v>
      </c>
    </row>
    <row r="91" customFormat="false" ht="12.8" hidden="false" customHeight="false" outlineLevel="0" collapsed="false">
      <c r="B91" s="1" t="n">
        <v>88</v>
      </c>
      <c r="C91" s="0" t="n">
        <v>0.88</v>
      </c>
      <c r="D91" s="0" t="n">
        <f aca="false">D90-1</f>
        <v>42</v>
      </c>
      <c r="E91" s="0" t="n">
        <f aca="false">C91</f>
        <v>0.88</v>
      </c>
      <c r="F91" s="0" t="n">
        <f aca="false">C91-C90</f>
        <v>0.01</v>
      </c>
      <c r="G91" s="0" t="n">
        <f aca="false">IF(D90&gt;110,'数値入力＆結果'!$D$18*D90+'数値入力＆結果'!$F$18,'数値入力＆結果'!$D$17*D90+'数値入力＆結果'!$F$17)</f>
        <v>-1.224</v>
      </c>
      <c r="H91" s="39" t="n">
        <f aca="false">10^G91</f>
        <v>0.0597035286583837</v>
      </c>
      <c r="I91" s="39" t="n">
        <f aca="false">F91/H91</f>
        <v>0.167494287602644</v>
      </c>
      <c r="J91" s="39" t="n">
        <f aca="false">SUM(I91:$I$143)</f>
        <v>1.29318326040608</v>
      </c>
      <c r="K91" s="40" t="n">
        <f aca="false">LOG10(J91)</f>
        <v>0.111660074256623</v>
      </c>
      <c r="L91" s="40" t="n">
        <f aca="false">'数値入力＆結果'!$D$19*K91^5+'数値入力＆結果'!$F$19*K91^4+'数値入力＆結果'!$H$19*K91^3+'数値入力＆結果'!$J$19*K91^2+'数値入力＆結果'!$L$19*K91+'数値入力＆結果'!$N$19</f>
        <v>9.90877706338761</v>
      </c>
      <c r="M91" s="39" t="n">
        <f aca="false">10^L91</f>
        <v>8105448736.21182</v>
      </c>
      <c r="N91" s="39" t="n">
        <f aca="false">(D91-D92)*'数値入力＆結果'!$D$12</f>
        <v>2.63E-005</v>
      </c>
      <c r="O91" s="39" t="n">
        <f aca="false">(6*'数値入力＆結果'!$D$7*M91*'数値入力＆結果'!$D$9*'数値入力＆結果'!$D$10*('数値入力＆結果'!$D$9+'数値入力＆結果'!$D$10)*N91)/('数値入力＆結果'!$D$7^2*'数値入力＆結果'!$D$9^4+'数値入力＆結果'!$D$7*M91*(4*'数値入力＆結果'!$D$9^3*'数値入力＆結果'!$D$10+6*'数値入力＆結果'!$D$9^2*'数値入力＆結果'!$D$10^2+4*'数値入力＆結果'!$D$9*'数値入力＆結果'!$D$10^3)+M91^2*'数値入力＆結果'!$D$10^4)</f>
        <v>3.82150249451664E-005</v>
      </c>
      <c r="P91" s="39" t="n">
        <f aca="false">SUM($O$4:O91)</f>
        <v>0.002837333045147</v>
      </c>
      <c r="Q91" s="39" t="n">
        <f aca="false">1/P91</f>
        <v>352.443644820057</v>
      </c>
      <c r="R91" s="39" t="n">
        <f aca="false">1/P91*(1-COS('数値入力＆結果'!$D$8*P91/2))</f>
        <v>14.0917459544776</v>
      </c>
    </row>
    <row r="92" customFormat="false" ht="12.8" hidden="false" customHeight="false" outlineLevel="0" collapsed="false">
      <c r="B92" s="1" t="n">
        <v>89</v>
      </c>
      <c r="C92" s="0" t="n">
        <v>0.89</v>
      </c>
      <c r="D92" s="0" t="n">
        <f aca="false">D91-1</f>
        <v>41</v>
      </c>
      <c r="E92" s="0" t="n">
        <f aca="false">C92</f>
        <v>0.89</v>
      </c>
      <c r="F92" s="0" t="n">
        <f aca="false">C92-C91</f>
        <v>0.01</v>
      </c>
      <c r="G92" s="0" t="n">
        <f aca="false">IF(D91&gt;110,'数値入力＆結果'!$D$18*D91+'数値入力＆結果'!$F$18,'数値入力＆結果'!$D$17*D91+'数値入力＆結果'!$F$17)</f>
        <v>-1.1638</v>
      </c>
      <c r="H92" s="39" t="n">
        <f aca="false">10^G92</f>
        <v>0.0685803978145926</v>
      </c>
      <c r="I92" s="39" t="n">
        <f aca="false">F92/H92</f>
        <v>0.145814260614747</v>
      </c>
      <c r="J92" s="39" t="n">
        <f aca="false">SUM(I92:$I$143)</f>
        <v>1.12568897280344</v>
      </c>
      <c r="K92" s="40" t="n">
        <f aca="false">LOG10(J92)</f>
        <v>0.0514184117814258</v>
      </c>
      <c r="L92" s="40" t="n">
        <f aca="false">'数値入力＆結果'!$D$19*K92^5+'数値入力＆結果'!$F$19*K92^4+'数値入力＆結果'!$H$19*K92^3+'数値入力＆結果'!$J$19*K92^2+'数値入力＆結果'!$L$19*K92+'数値入力＆結果'!$N$19</f>
        <v>9.90927341741981</v>
      </c>
      <c r="M92" s="39" t="n">
        <f aca="false">10^L92</f>
        <v>8114717728.20543</v>
      </c>
      <c r="N92" s="39" t="n">
        <f aca="false">(D92-D93)*'数値入力＆結果'!$D$12</f>
        <v>2.63E-005</v>
      </c>
      <c r="O92" s="39" t="n">
        <f aca="false">(6*'数値入力＆結果'!$D$7*M92*'数値入力＆結果'!$D$9*'数値入力＆結果'!$D$10*('数値入力＆結果'!$D$9+'数値入力＆結果'!$D$10)*N92)/('数値入力＆結果'!$D$7^2*'数値入力＆結果'!$D$9^4+'数値入力＆結果'!$D$7*M92*(4*'数値入力＆結果'!$D$9^3*'数値入力＆結果'!$D$10+6*'数値入力＆結果'!$D$9^2*'数値入力＆結果'!$D$10^2+4*'数値入力＆結果'!$D$9*'数値入力＆結果'!$D$10^3)+M92^2*'数値入力＆結果'!$D$10^4)</f>
        <v>3.82185881426366E-005</v>
      </c>
      <c r="P92" s="39" t="n">
        <f aca="false">SUM($O$4:O92)</f>
        <v>0.00287555163328963</v>
      </c>
      <c r="Q92" s="39" t="n">
        <f aca="false">1/P92</f>
        <v>347.759361516315</v>
      </c>
      <c r="R92" s="39" t="n">
        <f aca="false">1/P92*(1-COS('数値入力＆結果'!$D$8*P92/2))</f>
        <v>14.2789585278724</v>
      </c>
    </row>
    <row r="93" customFormat="false" ht="12.8" hidden="false" customHeight="false" outlineLevel="0" collapsed="false">
      <c r="B93" s="1" t="n">
        <v>90</v>
      </c>
      <c r="C93" s="0" t="n">
        <v>0.9</v>
      </c>
      <c r="D93" s="0" t="n">
        <f aca="false">D92-1</f>
        <v>40</v>
      </c>
      <c r="E93" s="0" t="n">
        <f aca="false">C93</f>
        <v>0.9</v>
      </c>
      <c r="F93" s="0" t="n">
        <f aca="false">C93-C92</f>
        <v>0.01</v>
      </c>
      <c r="G93" s="0" t="n">
        <f aca="false">IF(D92&gt;110,'数値入力＆結果'!$D$18*D92+'数値入力＆結果'!$F$18,'数値入力＆結果'!$D$17*D92+'数値入力＆結果'!$F$17)</f>
        <v>-1.1036</v>
      </c>
      <c r="H93" s="39" t="n">
        <f aca="false">10^G93</f>
        <v>0.078777101958568</v>
      </c>
      <c r="I93" s="39" t="n">
        <f aca="false">F93/H93</f>
        <v>0.12694044019618</v>
      </c>
      <c r="J93" s="39" t="n">
        <f aca="false">SUM(I93:$I$143)</f>
        <v>0.97987471218869</v>
      </c>
      <c r="K93" s="40" t="n">
        <f aca="false">LOG10(J93)</f>
        <v>-0.00882945010702439</v>
      </c>
      <c r="L93" s="40" t="n">
        <f aca="false">'数値入力＆結果'!$D$19*K93^5+'数値入力＆結果'!$F$19*K93^4+'数値入力＆結果'!$H$19*K93^3+'数値入力＆結果'!$J$19*K93^2+'数値入力＆結果'!$L$19*K93+'数値入力＆結果'!$N$19</f>
        <v>9.90964728557812</v>
      </c>
      <c r="M93" s="39" t="n">
        <f aca="false">10^L93</f>
        <v>8121706398.17909</v>
      </c>
      <c r="N93" s="39" t="n">
        <f aca="false">(D93-D94)*'数値入力＆結果'!$D$12</f>
        <v>2.63E-005</v>
      </c>
      <c r="O93" s="39" t="n">
        <f aca="false">(6*'数値入力＆結果'!$D$7*M93*'数値入力＆結果'!$D$9*'数値入力＆結果'!$D$10*('数値入力＆結果'!$D$9+'数値入力＆結果'!$D$10)*N93)/('数値入力＆結果'!$D$7^2*'数値入力＆結果'!$D$9^4+'数値入力＆結果'!$D$7*M93*(4*'数値入力＆結果'!$D$9^3*'数値入力＆結果'!$D$10+6*'数値入力＆結果'!$D$9^2*'数値入力＆結果'!$D$10^2+4*'数値入力＆結果'!$D$9*'数値入力＆結果'!$D$10^3)+M93^2*'数値入力＆結果'!$D$10^4)</f>
        <v>3.82212684608694E-005</v>
      </c>
      <c r="P93" s="39" t="n">
        <f aca="false">SUM($O$4:O93)</f>
        <v>0.0029137729017505</v>
      </c>
      <c r="Q93" s="39" t="n">
        <f aca="false">1/P93</f>
        <v>343.197645705069</v>
      </c>
      <c r="R93" s="39" t="n">
        <f aca="false">1/P93*(1-COS('数値入力＆結果'!$D$8*P93/2))</f>
        <v>14.4660801764682</v>
      </c>
    </row>
    <row r="94" customFormat="false" ht="12.8" hidden="false" customHeight="false" outlineLevel="0" collapsed="false">
      <c r="B94" s="1" t="n">
        <v>91</v>
      </c>
      <c r="C94" s="0" t="n">
        <v>0.91</v>
      </c>
      <c r="D94" s="0" t="n">
        <f aca="false">D93-1</f>
        <v>39</v>
      </c>
      <c r="E94" s="0" t="n">
        <f aca="false">C94</f>
        <v>0.91</v>
      </c>
      <c r="F94" s="0" t="n">
        <f aca="false">C94-C93</f>
        <v>0.01</v>
      </c>
      <c r="G94" s="0" t="n">
        <f aca="false">IF(D93&gt;110,'数値入力＆結果'!$D$18*D93+'数値入力＆結果'!$F$18,'数値入力＆結果'!$D$17*D93+'数値入力＆結果'!$F$17)</f>
        <v>-1.0434</v>
      </c>
      <c r="H94" s="39" t="n">
        <f aca="false">10^G94</f>
        <v>0.0904898774394413</v>
      </c>
      <c r="I94" s="39" t="n">
        <f aca="false">F94/H94</f>
        <v>0.110509598233154</v>
      </c>
      <c r="J94" s="39" t="n">
        <f aca="false">SUM(I94:$I$143)</f>
        <v>0.852934271992509</v>
      </c>
      <c r="K94" s="40" t="n">
        <f aca="false">LOG10(J94)</f>
        <v>-0.0690844347302462</v>
      </c>
      <c r="L94" s="40" t="n">
        <f aca="false">'数値入力＆結果'!$D$19*K94^5+'数値入力＆結果'!$F$19*K94^4+'数値入力＆結果'!$H$19*K94^3+'数値入力＆結果'!$J$19*K94^2+'数値入力＆結果'!$L$19*K94+'数値入力＆結果'!$N$19</f>
        <v>9.90990271264034</v>
      </c>
      <c r="M94" s="39" t="n">
        <f aca="false">10^L94</f>
        <v>8126484524.22834</v>
      </c>
      <c r="N94" s="39" t="n">
        <f aca="false">(D94-D95)*'数値入力＆結果'!$D$12</f>
        <v>2.63E-005</v>
      </c>
      <c r="O94" s="39" t="n">
        <f aca="false">(6*'数値入力＆結果'!$D$7*M94*'数値入力＆結果'!$D$9*'数値入力＆結果'!$D$10*('数値入力＆結果'!$D$9+'数値入力＆結果'!$D$10)*N94)/('数値入力＆結果'!$D$7^2*'数値入力＆結果'!$D$9^4+'数値入力＆結果'!$D$7*M94*(4*'数値入力＆結果'!$D$9^3*'数値入力＆結果'!$D$10+6*'数値入力＆結果'!$D$9^2*'数値入力＆結果'!$D$10^2+4*'数値入力＆結果'!$D$9*'数値入力＆結果'!$D$10^3)+M94^2*'数値入力＆結果'!$D$10^4)</f>
        <v>3.82230978859896E-005</v>
      </c>
      <c r="P94" s="39" t="n">
        <f aca="false">SUM($O$4:O94)</f>
        <v>0.00295199599963649</v>
      </c>
      <c r="Q94" s="39" t="n">
        <f aca="false">1/P94</f>
        <v>338.753846591642</v>
      </c>
      <c r="R94" s="39" t="n">
        <f aca="false">1/P94*(1-COS('数値入力＆結果'!$D$8*P94/2))</f>
        <v>14.6531053588865</v>
      </c>
    </row>
    <row r="95" customFormat="false" ht="12.8" hidden="false" customHeight="false" outlineLevel="0" collapsed="false">
      <c r="B95" s="1" t="n">
        <v>92</v>
      </c>
      <c r="C95" s="0" t="n">
        <v>0.92</v>
      </c>
      <c r="D95" s="0" t="n">
        <f aca="false">D94-1</f>
        <v>38</v>
      </c>
      <c r="E95" s="0" t="n">
        <f aca="false">C95</f>
        <v>0.92</v>
      </c>
      <c r="F95" s="0" t="n">
        <f aca="false">C95-C94</f>
        <v>0.01</v>
      </c>
      <c r="G95" s="0" t="n">
        <f aca="false">IF(D94&gt;110,'数値入力＆結果'!$D$18*D94+'数値入力＆結果'!$F$18,'数値入力＆結果'!$D$17*D94+'数値入力＆結果'!$F$17)</f>
        <v>-0.9832</v>
      </c>
      <c r="H95" s="39" t="n">
        <f aca="false">10^G95</f>
        <v>0.10394413751488</v>
      </c>
      <c r="I95" s="39" t="n">
        <f aca="false">F95/H95</f>
        <v>0.0962055219186216</v>
      </c>
      <c r="J95" s="39" t="n">
        <f aca="false">SUM(I95:$I$143)</f>
        <v>0.742424673759355</v>
      </c>
      <c r="K95" s="40" t="n">
        <f aca="false">LOG10(J95)</f>
        <v>-0.129347603196157</v>
      </c>
      <c r="L95" s="40" t="n">
        <f aca="false">'数値入力＆結果'!$D$19*K95^5+'数値入力＆結果'!$F$19*K95^4+'数値入力＆結果'!$H$19*K95^3+'数値入力＆結果'!$J$19*K95^2+'数値入力＆結果'!$L$19*K95+'数値入力＆結果'!$N$19</f>
        <v>9.91004370770396</v>
      </c>
      <c r="M95" s="39" t="n">
        <f aca="false">10^L95</f>
        <v>8129123241.1893</v>
      </c>
      <c r="N95" s="39" t="n">
        <f aca="false">(D95-D96)*'数値入力＆結果'!$D$12</f>
        <v>2.63E-005</v>
      </c>
      <c r="O95" s="39" t="n">
        <f aca="false">(6*'数値入力＆結果'!$D$7*M95*'数値入力＆結果'!$D$9*'数値入力＆結果'!$D$10*('数値入力＆結果'!$D$9+'数値入力＆結果'!$D$10)*N95)/('数値入力＆結果'!$D$7^2*'数値入力＆結果'!$D$9^4+'数値入力＆結果'!$D$7*M95*(4*'数値入力＆結果'!$D$9^3*'数値入力＆結果'!$D$10+6*'数値入力＆結果'!$D$9^2*'数値入力＆結果'!$D$10^2+4*'数値入力＆結果'!$D$9*'数値入力＆結果'!$D$10^3)+M95^2*'数値入力＆結果'!$D$10^4)</f>
        <v>3.82241071081812E-005</v>
      </c>
      <c r="P95" s="39" t="n">
        <f aca="false">SUM($O$4:O95)</f>
        <v>0.00299022010674467</v>
      </c>
      <c r="Q95" s="39" t="n">
        <f aca="false">1/P95</f>
        <v>334.423542181535</v>
      </c>
      <c r="R95" s="39" t="n">
        <f aca="false">1/P95*(1-COS('数値入力＆結果'!$D$8*P95/2))</f>
        <v>14.840028693809</v>
      </c>
    </row>
    <row r="96" customFormat="false" ht="12.8" hidden="false" customHeight="false" outlineLevel="0" collapsed="false">
      <c r="B96" s="1" t="n">
        <v>93</v>
      </c>
      <c r="C96" s="0" t="n">
        <v>0.93</v>
      </c>
      <c r="D96" s="0" t="n">
        <f aca="false">D95-1</f>
        <v>37</v>
      </c>
      <c r="E96" s="0" t="n">
        <f aca="false">C96</f>
        <v>0.93</v>
      </c>
      <c r="F96" s="0" t="n">
        <f aca="false">C96-C95</f>
        <v>0.01</v>
      </c>
      <c r="G96" s="0" t="n">
        <f aca="false">IF(D95&gt;110,'数値入力＆結果'!$D$18*D95+'数値入力＆結果'!$F$18,'数値入力＆結果'!$D$17*D95+'数値入力＆結果'!$F$17)</f>
        <v>-0.923</v>
      </c>
      <c r="H96" s="39" t="n">
        <f aca="false">10^G96</f>
        <v>0.119398810446427</v>
      </c>
      <c r="I96" s="39" t="n">
        <f aca="false">F96/H96</f>
        <v>0.0837529282126884</v>
      </c>
      <c r="J96" s="39" t="n">
        <f aca="false">SUM(I96:$I$143)</f>
        <v>0.646219151840734</v>
      </c>
      <c r="K96" s="40" t="n">
        <f aca="false">LOG10(J96)</f>
        <v>-0.189620175047104</v>
      </c>
      <c r="L96" s="40" t="n">
        <f aca="false">'数値入力＆結果'!$D$19*K96^5+'数値入力＆結果'!$F$19*K96^4+'数値入力＆結果'!$H$19*K96^3+'数値入力＆結果'!$J$19*K96^2+'数値入力＆結果'!$L$19*K96+'数値入力＆結果'!$N$19</f>
        <v>9.91007424447142</v>
      </c>
      <c r="M96" s="39" t="n">
        <f aca="false">10^L96</f>
        <v>8129694848.43701</v>
      </c>
      <c r="N96" s="39" t="n">
        <f aca="false">(D96-D97)*'数値入力＆結果'!$D$12</f>
        <v>2.63E-005</v>
      </c>
      <c r="O96" s="39" t="n">
        <f aca="false">(6*'数値入力＆結果'!$D$7*M96*'数値入力＆結果'!$D$9*'数値入力＆結果'!$D$10*('数値入力＆結果'!$D$9+'数値入力＆結果'!$D$10)*N96)/('数値入力＆結果'!$D$7^2*'数値入力＆結果'!$D$9^4+'数値入力＆結果'!$D$7*M96*(4*'数値入力＆結果'!$D$9^3*'数値入力＆結果'!$D$10+6*'数値入力＆結果'!$D$9^2*'数値入力＆結果'!$D$10^2+4*'数値入力＆結果'!$D$9*'数値入力＆結果'!$D$10^3)+M96^2*'数値入力＆結果'!$D$10^4)</f>
        <v>3.82243256282384E-005</v>
      </c>
      <c r="P96" s="39" t="n">
        <f aca="false">SUM($O$4:O96)</f>
        <v>0.00302844443237291</v>
      </c>
      <c r="Q96" s="39" t="n">
        <f aca="false">1/P96</f>
        <v>330.202525531056</v>
      </c>
      <c r="R96" s="39" t="n">
        <f aca="false">1/P96*(1-COS('数値入力＆結果'!$D$8*P96/2))</f>
        <v>15.0268449540458</v>
      </c>
    </row>
    <row r="97" customFormat="false" ht="12.8" hidden="false" customHeight="false" outlineLevel="0" collapsed="false">
      <c r="B97" s="1" t="n">
        <v>94</v>
      </c>
      <c r="C97" s="0" t="n">
        <v>0.94</v>
      </c>
      <c r="D97" s="0" t="n">
        <f aca="false">D96-1</f>
        <v>36</v>
      </c>
      <c r="E97" s="0" t="n">
        <f aca="false">C97</f>
        <v>0.94</v>
      </c>
      <c r="F97" s="0" t="n">
        <f aca="false">C97-C96</f>
        <v>0.01</v>
      </c>
      <c r="G97" s="0" t="n">
        <f aca="false">IF(D96&gt;110,'数値入力＆結果'!$D$18*D96+'数値入力＆結果'!$F$18,'数値入力＆結果'!$D$17*D96+'数値入力＆結果'!$F$17)</f>
        <v>-0.8628</v>
      </c>
      <c r="H97" s="39" t="n">
        <f aca="false">10^G97</f>
        <v>0.137151322593648</v>
      </c>
      <c r="I97" s="39" t="n">
        <f aca="false">F97/H97</f>
        <v>0.0729121659995068</v>
      </c>
      <c r="J97" s="39" t="n">
        <f aca="false">SUM(I97:$I$143)</f>
        <v>0.562466223628045</v>
      </c>
      <c r="K97" s="40" t="n">
        <f aca="false">LOG10(J97)</f>
        <v>-0.249903552029732</v>
      </c>
      <c r="L97" s="40" t="n">
        <f aca="false">'数値入力＆結果'!$D$19*K97^5+'数値入力＆結果'!$F$19*K97^4+'数値入力＆結果'!$H$19*K97^3+'数値入力＆結果'!$J$19*K97^2+'数値入力＆結果'!$L$19*K97+'数値入力＆結果'!$N$19</f>
        <v>9.90999826144246</v>
      </c>
      <c r="M97" s="39" t="n">
        <f aca="false">10^L97</f>
        <v>8128272622.66447</v>
      </c>
      <c r="N97" s="39" t="n">
        <f aca="false">(D97-D98)*'数値入力＆結果'!$D$12</f>
        <v>2.63E-005</v>
      </c>
      <c r="O97" s="39" t="n">
        <f aca="false">(6*'数値入力＆結果'!$D$7*M97*'数値入力＆結果'!$D$9*'数値入力＆結果'!$D$10*('数値入力＆結果'!$D$9+'数値入力＆結果'!$D$10)*N97)/('数値入力＆結果'!$D$7^2*'数値入力＆結果'!$D$9^4+'数値入力＆結果'!$D$7*M97*(4*'数値入力＆結果'!$D$9^3*'数値入力＆結果'!$D$10+6*'数値入力＆結果'!$D$9^2*'数値入力＆結果'!$D$10^2+4*'数値入力＆結果'!$D$9*'数値入力＆結果'!$D$10^3)+M97^2*'数値入力＆結果'!$D$10^4)</f>
        <v>3.82237818582665E-005</v>
      </c>
      <c r="P97" s="39" t="n">
        <f aca="false">SUM($O$4:O97)</f>
        <v>0.00306666821423118</v>
      </c>
      <c r="Q97" s="39" t="n">
        <f aca="false">1/P97</f>
        <v>326.086791965104</v>
      </c>
      <c r="R97" s="39" t="n">
        <f aca="false">1/P97*(1-COS('数値入力＆結果'!$D$8*P97/2))</f>
        <v>15.2135490610986</v>
      </c>
    </row>
    <row r="98" customFormat="false" ht="12.8" hidden="false" customHeight="false" outlineLevel="0" collapsed="false">
      <c r="B98" s="1" t="n">
        <v>95</v>
      </c>
      <c r="C98" s="0" t="n">
        <v>0.95</v>
      </c>
      <c r="D98" s="0" t="n">
        <f aca="false">D97-1</f>
        <v>35</v>
      </c>
      <c r="E98" s="0" t="n">
        <f aca="false">C98</f>
        <v>0.95</v>
      </c>
      <c r="F98" s="0" t="n">
        <f aca="false">C98-C97</f>
        <v>0.01</v>
      </c>
      <c r="G98" s="0" t="n">
        <f aca="false">IF(D97&gt;110,'数値入力＆結果'!$D$18*D97+'数値入力＆結果'!$F$18,'数値入力＆結果'!$D$17*D97+'数値入力＆結果'!$F$17)</f>
        <v>-0.8026</v>
      </c>
      <c r="H98" s="39" t="n">
        <f aca="false">10^G98</f>
        <v>0.157543322407111</v>
      </c>
      <c r="I98" s="39" t="n">
        <f aca="false">F98/H98</f>
        <v>0.0634746039832701</v>
      </c>
      <c r="J98" s="39" t="n">
        <f aca="false">SUM(I98:$I$143)</f>
        <v>0.489554057628539</v>
      </c>
      <c r="K98" s="40" t="n">
        <f aca="false">LOG10(J98)</f>
        <v>-0.310199345467494</v>
      </c>
      <c r="L98" s="40" t="n">
        <f aca="false">'数値入力＆結果'!$D$19*K98^5+'数値入力＆結果'!$F$19*K98^4+'数値入力＆結果'!$H$19*K98^3+'数値入力＆結果'!$J$19*K98^2+'数値入力＆結果'!$L$19*K98+'数値入力＆結果'!$N$19</f>
        <v>9.90981966200181</v>
      </c>
      <c r="M98" s="39" t="n">
        <f aca="false">10^L98</f>
        <v>8124930635.72842</v>
      </c>
      <c r="N98" s="39" t="n">
        <f aca="false">(D98-D99)*'数値入力＆結果'!$D$12</f>
        <v>2.63E-005</v>
      </c>
      <c r="O98" s="39" t="n">
        <f aca="false">(6*'数値入力＆結果'!$D$7*M98*'数値入力＆結果'!$D$9*'数値入力＆結果'!$D$10*('数値入力＆結果'!$D$9+'数値入力＆結果'!$D$10)*N98)/('数値入力＆結果'!$D$7^2*'数値入力＆結果'!$D$9^4+'数値入力＆結果'!$D$7*M98*(4*'数値入力＆結果'!$D$9^3*'数値入力＆結果'!$D$10+6*'数値入力＆結果'!$D$9^2*'数値入力＆結果'!$D$10^2+4*'数値入力＆結果'!$D$9*'数値入力＆結果'!$D$10^3)+M98^2*'数値入力＆結果'!$D$10^4)</f>
        <v>3.82225032166357E-005</v>
      </c>
      <c r="P98" s="39" t="n">
        <f aca="false">SUM($O$4:O98)</f>
        <v>0.00310489071744781</v>
      </c>
      <c r="Q98" s="39" t="n">
        <f aca="false">1/P98</f>
        <v>322.072527184464</v>
      </c>
      <c r="R98" s="39" t="n">
        <f aca="false">1/P98*(1-COS('数値入力＆結果'!$D$8*P98/2))</f>
        <v>15.4001360801896</v>
      </c>
    </row>
    <row r="99" customFormat="false" ht="12.8" hidden="false" customHeight="false" outlineLevel="0" collapsed="false">
      <c r="B99" s="1" t="n">
        <v>96</v>
      </c>
      <c r="C99" s="0" t="n">
        <v>0.96</v>
      </c>
      <c r="D99" s="0" t="n">
        <f aca="false">D98-1</f>
        <v>34</v>
      </c>
      <c r="E99" s="0" t="n">
        <f aca="false">C99</f>
        <v>0.96</v>
      </c>
      <c r="F99" s="0" t="n">
        <f aca="false">C99-C98</f>
        <v>0.0099999999999999</v>
      </c>
      <c r="G99" s="0" t="n">
        <f aca="false">IF(D98&gt;110,'数値入力＆結果'!$D$18*D98+'数値入力＆結果'!$F$18,'数値入力＆結果'!$D$17*D98+'数値入力＆結果'!$F$17)</f>
        <v>-0.7424</v>
      </c>
      <c r="H99" s="39" t="n">
        <f aca="false">10^G99</f>
        <v>0.180967255478879</v>
      </c>
      <c r="I99" s="39" t="n">
        <f aca="false">F99/H99</f>
        <v>0.0552586155630073</v>
      </c>
      <c r="J99" s="39" t="n">
        <f aca="false">SUM(I99:$I$143)</f>
        <v>0.426079453645268</v>
      </c>
      <c r="K99" s="40" t="n">
        <f aca="false">LOG10(J99)</f>
        <v>-0.370509407793505</v>
      </c>
      <c r="L99" s="40" t="n">
        <f aca="false">'数値入力＆結果'!$D$19*K99^5+'数値入力＆結果'!$F$19*K99^4+'数値入力＆結果'!$H$19*K99^3+'数値入力＆結果'!$J$19*K99^2+'数値入力＆結果'!$L$19*K99+'数値入力＆結果'!$N$19</f>
        <v>9.90954231438928</v>
      </c>
      <c r="M99" s="39" t="n">
        <f aca="false">10^L99</f>
        <v>8119743577.58706</v>
      </c>
      <c r="N99" s="39" t="n">
        <f aca="false">(D99-D100)*'数値入力＆結果'!$D$12</f>
        <v>2.63E-005</v>
      </c>
      <c r="O99" s="39" t="n">
        <f aca="false">(6*'数値入力＆結果'!$D$7*M99*'数値入力＆結果'!$D$9*'数値入力＆結果'!$D$10*('数値入力＆結果'!$D$9+'数値入力＆結果'!$D$10)*N99)/('数値入力＆結果'!$D$7^2*'数値入力＆結果'!$D$9^4+'数値入力＆結果'!$D$7*M99*(4*'数値入力＆結果'!$D$9^3*'数値入力＆結果'!$D$10+6*'数値入力＆結果'!$D$9^2*'数値入力＆結果'!$D$10^2+4*'数値入力＆結果'!$D$9*'数値入力＆結果'!$D$10^3)+M99^2*'数値入力＆結果'!$D$10^4)</f>
        <v>3.82205162172622E-005</v>
      </c>
      <c r="P99" s="39" t="n">
        <f aca="false">SUM($O$4:O99)</f>
        <v>0.00314311123366508</v>
      </c>
      <c r="Q99" s="39" t="n">
        <f aca="false">1/P99</f>
        <v>318.156096191968</v>
      </c>
      <c r="R99" s="39" t="n">
        <f aca="false">1/P99*(1-COS('数値入力＆結果'!$D$8*P99/2))</f>
        <v>15.5866012157279</v>
      </c>
    </row>
    <row r="100" customFormat="false" ht="12.8" hidden="false" customHeight="false" outlineLevel="0" collapsed="false">
      <c r="B100" s="1" t="n">
        <v>97</v>
      </c>
      <c r="C100" s="0" t="n">
        <v>0.97</v>
      </c>
      <c r="D100" s="0" t="n">
        <f aca="false">D99-1</f>
        <v>33</v>
      </c>
      <c r="E100" s="0" t="n">
        <f aca="false">C100</f>
        <v>0.97</v>
      </c>
      <c r="F100" s="0" t="n">
        <f aca="false">C100-C99</f>
        <v>0.01</v>
      </c>
      <c r="G100" s="0" t="n">
        <f aca="false">IF(D99&gt;110,'数値入力＆結果'!$D$18*D99+'数値入力＆結果'!$F$18,'数値入力＆結果'!$D$17*D99+'数値入力＆結果'!$F$17)</f>
        <v>-0.6822</v>
      </c>
      <c r="H100" s="39" t="n">
        <f aca="false">10^G100</f>
        <v>0.207873917187871</v>
      </c>
      <c r="I100" s="39" t="n">
        <f aca="false">F100/H100</f>
        <v>0.0481060834147955</v>
      </c>
      <c r="J100" s="39" t="n">
        <f aca="false">SUM(I100:$I$143)</f>
        <v>0.370820838082261</v>
      </c>
      <c r="K100" s="40" t="n">
        <f aca="false">LOG10(J100)</f>
        <v>-0.43083586889146</v>
      </c>
      <c r="L100" s="40" t="n">
        <f aca="false">'数値入力＆結果'!$D$19*K100^5+'数値入力＆結果'!$F$19*K100^4+'数値入力＆結果'!$H$19*K100^3+'数値入力＆結果'!$J$19*K100^2+'数値入力＆結果'!$L$19*K100+'数値入力＆結果'!$N$19</f>
        <v>9.90917005153791</v>
      </c>
      <c r="M100" s="39" t="n">
        <f aca="false">10^L100</f>
        <v>8112786584.2969</v>
      </c>
      <c r="N100" s="39" t="n">
        <f aca="false">(D100-D101)*'数値入力＆結果'!$D$12</f>
        <v>2.63E-005</v>
      </c>
      <c r="O100" s="39" t="n">
        <f aca="false">(6*'数値入力＆結果'!$D$7*M100*'数値入力＆結果'!$D$9*'数値入力＆結果'!$D$10*('数値入力＆結果'!$D$9+'数値入力＆結果'!$D$10)*N100)/('数値入力＆結果'!$D$7^2*'数値入力＆結果'!$D$9^4+'数値入力＆結果'!$D$7*M100*(4*'数値入力＆結果'!$D$9^3*'数値入力＆結果'!$D$10+6*'数値入力＆結果'!$D$9^2*'数値入力＆結果'!$D$10^2+4*'数値入力＆結果'!$D$9*'数値入力＆結果'!$D$10^3)+M100^2*'数値入力＆結果'!$D$10^4)</f>
        <v>3.82178465532689E-005</v>
      </c>
      <c r="P100" s="39" t="n">
        <f aca="false">SUM($O$4:O100)</f>
        <v>0.00318132908021835</v>
      </c>
      <c r="Q100" s="39" t="n">
        <f aca="false">1/P100</f>
        <v>314.334032973215</v>
      </c>
      <c r="R100" s="39" t="n">
        <f aca="false">1/P100*(1-COS('数値入力＆結果'!$D$8*P100/2))</f>
        <v>15.7729398071844</v>
      </c>
    </row>
    <row r="101" customFormat="false" ht="12.8" hidden="false" customHeight="false" outlineLevel="0" collapsed="false">
      <c r="B101" s="1" t="n">
        <v>98</v>
      </c>
      <c r="C101" s="0" t="n">
        <v>0.98</v>
      </c>
      <c r="D101" s="0" t="n">
        <f aca="false">D100-1</f>
        <v>32</v>
      </c>
      <c r="E101" s="0" t="n">
        <f aca="false">C101</f>
        <v>0.98</v>
      </c>
      <c r="F101" s="0" t="n">
        <f aca="false">C101-C100</f>
        <v>0.01</v>
      </c>
      <c r="G101" s="0" t="n">
        <f aca="false">IF(D100&gt;110,'数値入力＆結果'!$D$18*D100+'数値入力＆結果'!$F$18,'数値入力＆結果'!$D$17*D100+'数値入力＆結果'!$F$17)</f>
        <v>-0.622</v>
      </c>
      <c r="H101" s="39" t="n">
        <f aca="false">10^G101</f>
        <v>0.238781128291318</v>
      </c>
      <c r="I101" s="39" t="n">
        <f aca="false">F101/H101</f>
        <v>0.0418793565117919</v>
      </c>
      <c r="J101" s="39" t="n">
        <f aca="false">SUM(I101:$I$143)</f>
        <v>0.322714754667466</v>
      </c>
      <c r="K101" s="40" t="n">
        <f aca="false">LOG10(J101)</f>
        <v>-0.491181177998094</v>
      </c>
      <c r="L101" s="40" t="n">
        <f aca="false">'数値入力＆結果'!$D$19*K101^5+'数値入力＆結果'!$F$19*K101^4+'数値入力＆結果'!$H$19*K101^3+'数値入力＆結果'!$J$19*K101^2+'数値入力＆結果'!$L$19*K101+'数値入力＆結果'!$N$19</f>
        <v>9.90870667076422</v>
      </c>
      <c r="M101" s="39" t="n">
        <f aca="false">10^L101</f>
        <v>8104135070.97628</v>
      </c>
      <c r="N101" s="39" t="n">
        <f aca="false">(D101-D102)*'数値入力＆結果'!$D$12</f>
        <v>2.63E-005</v>
      </c>
      <c r="O101" s="39" t="n">
        <f aca="false">(6*'数値入力＆結果'!$D$7*M101*'数値入力＆結果'!$D$9*'数値入力＆結果'!$D$10*('数値入力＆結果'!$D$9+'数値入力＆結果'!$D$10)*N101)/('数値入力＆結果'!$D$7^2*'数値入力＆結果'!$D$9^4+'数値入力＆結果'!$D$7*M101*(4*'数値入力＆結果'!$D$9^3*'数値入力＆結果'!$D$10+6*'数値入力＆結果'!$D$9^2*'数値入力＆結果'!$D$10^2+4*'数値入力＆結果'!$D$9*'数値入力＆結果'!$D$10^3)+M101^2*'数値入力＆結果'!$D$10^4)</f>
        <v>3.82145191750505E-005</v>
      </c>
      <c r="P101" s="39" t="n">
        <f aca="false">SUM($O$4:O101)</f>
        <v>0.0032195435993934</v>
      </c>
      <c r="Q101" s="39" t="n">
        <f aca="false">1/P101</f>
        <v>310.6030308732</v>
      </c>
      <c r="R101" s="39" t="n">
        <f aca="false">1/P101*(1-COS('数値入力＆結果'!$D$8*P101/2))</f>
        <v>15.9591473253465</v>
      </c>
    </row>
    <row r="102" customFormat="false" ht="12.8" hidden="false" customHeight="false" outlineLevel="0" collapsed="false">
      <c r="B102" s="1" t="n">
        <v>99</v>
      </c>
      <c r="C102" s="0" t="n">
        <v>0.99</v>
      </c>
      <c r="D102" s="0" t="n">
        <f aca="false">D101-1</f>
        <v>31</v>
      </c>
      <c r="E102" s="0" t="n">
        <f aca="false">C102</f>
        <v>0.99</v>
      </c>
      <c r="F102" s="0" t="n">
        <f aca="false">C102-C101</f>
        <v>0.01</v>
      </c>
      <c r="G102" s="0" t="n">
        <f aca="false">IF(D101&gt;110,'数値入力＆結果'!$D$18*D101+'数値入力＆結果'!$F$18,'数値入力＆結果'!$D$17*D101+'数値入力＆結果'!$F$17)</f>
        <v>-0.5618</v>
      </c>
      <c r="H102" s="39" t="n">
        <f aca="false">10^G102</f>
        <v>0.274283700424737</v>
      </c>
      <c r="I102" s="39" t="n">
        <f aca="false">F102/H102</f>
        <v>0.0364586010197277</v>
      </c>
      <c r="J102" s="39" t="n">
        <f aca="false">SUM(I102:$I$143)</f>
        <v>0.280835398155674</v>
      </c>
      <c r="K102" s="40" t="n">
        <f aca="false">LOG10(J102)</f>
        <v>-0.551548152045181</v>
      </c>
      <c r="L102" s="40" t="n">
        <f aca="false">'数値入力＆結果'!$D$19*K102^5+'数値入力＆結果'!$F$19*K102^4+'数値入力＆結果'!$H$19*K102^3+'数値入力＆結果'!$J$19*K102^2+'数値入力＆結果'!$L$19*K102+'数値入力＆結果'!$N$19</f>
        <v>9.90815593329329</v>
      </c>
      <c r="M102" s="39" t="n">
        <f aca="false">10^L102</f>
        <v>8093864569.58557</v>
      </c>
      <c r="N102" s="39" t="n">
        <f aca="false">(D102-D103)*'数値入力＆結果'!$D$12</f>
        <v>2.63E-005</v>
      </c>
      <c r="O102" s="39" t="n">
        <f aca="false">(6*'数値入力＆結果'!$D$7*M102*'数値入力＆結果'!$D$9*'数値入力＆結果'!$D$10*('数値入力＆結果'!$D$9+'数値入力＆結果'!$D$10)*N102)/('数値入力＆結果'!$D$7^2*'数値入力＆結果'!$D$9^4+'数値入力＆結果'!$D$7*M102*(4*'数値入力＆結果'!$D$9^3*'数値入力＆結果'!$D$10+6*'数値入力＆結果'!$D$9^2*'数値入力＆結果'!$D$10^2+4*'数値入力＆結果'!$D$9*'数値入力＆結果'!$D$10^3)+M102^2*'数値入力＆結果'!$D$10^4)</f>
        <v>3.82105583627422E-005</v>
      </c>
      <c r="P102" s="39" t="n">
        <f aca="false">SUM($O$4:O102)</f>
        <v>0.00325775415775614</v>
      </c>
      <c r="Q102" s="39" t="n">
        <f aca="false">1/P102</f>
        <v>306.959933615364</v>
      </c>
      <c r="R102" s="39" t="n">
        <f aca="false">1/P102*(1-COS('数値入力＆結果'!$D$8*P102/2))</f>
        <v>16.1452193689255</v>
      </c>
    </row>
    <row r="103" customFormat="false" ht="12.8" hidden="false" customHeight="false" outlineLevel="0" collapsed="false">
      <c r="B103" s="1" t="n">
        <v>100</v>
      </c>
      <c r="C103" s="0" t="n">
        <v>1</v>
      </c>
      <c r="D103" s="0" t="n">
        <f aca="false">D102-1</f>
        <v>30</v>
      </c>
      <c r="E103" s="0" t="n">
        <f aca="false">C103</f>
        <v>1</v>
      </c>
      <c r="F103" s="0" t="n">
        <f aca="false">C103-C102</f>
        <v>0.01</v>
      </c>
      <c r="G103" s="0" t="n">
        <f aca="false">IF(D102&gt;110,'数値入力＆結果'!$D$18*D102+'数値入力＆結果'!$F$18,'数値入力＆結果'!$D$17*D102+'数値入力＆結果'!$F$17)</f>
        <v>-0.5016</v>
      </c>
      <c r="H103" s="39" t="n">
        <f aca="false">10^G103</f>
        <v>0.315064883297239</v>
      </c>
      <c r="I103" s="39" t="n">
        <f aca="false">F103/H103</f>
        <v>0.0317394940856223</v>
      </c>
      <c r="J103" s="39" t="n">
        <f aca="false">SUM(I103:$I$143)</f>
        <v>0.244376797135946</v>
      </c>
      <c r="K103" s="40" t="n">
        <f aca="false">LOG10(J103)</f>
        <v>-0.611940031466279</v>
      </c>
      <c r="L103" s="40" t="n">
        <f aca="false">'数値入力＆結果'!$D$19*K103^5+'数値入力＆結果'!$F$19*K103^4+'数値入力＆結果'!$H$19*K103^3+'数値入力＆結果'!$J$19*K103^2+'数値入力＆結果'!$L$19*K103+'数値入力＆結果'!$N$19</f>
        <v>9.90752156359927</v>
      </c>
      <c r="M103" s="39" t="n">
        <f aca="false">10^L103</f>
        <v>8082050571.31766</v>
      </c>
      <c r="N103" s="39" t="n">
        <f aca="false">(D103-D104)*'数値入力＆結果'!$D$12</f>
        <v>2.63E-005</v>
      </c>
      <c r="O103" s="39" t="n">
        <f aca="false">(6*'数値入力＆結果'!$D$7*M103*'数値入力＆結果'!$D$9*'数値入力＆結果'!$D$10*('数値入力＆結果'!$D$9+'数値入力＆結果'!$D$10)*N103)/('数値入力＆結果'!$D$7^2*'数値入力＆結果'!$D$9^4+'数値入力＆結果'!$D$7*M103*(4*'数値入力＆結果'!$D$9^3*'数値入力＆結果'!$D$10+6*'数値入力＆結果'!$D$9^2*'数値入力＆結果'!$D$10^2+4*'数値入力＆結果'!$D$9*'数値入力＆結果'!$D$10^3)+M103^2*'数値入力＆結果'!$D$10^4)</f>
        <v>3.82059877930625E-005</v>
      </c>
      <c r="P103" s="39" t="n">
        <f aca="false">SUM($O$4:O103)</f>
        <v>0.0032959601455492</v>
      </c>
      <c r="Q103" s="39" t="n">
        <f aca="false">1/P103</f>
        <v>303.401726914198</v>
      </c>
      <c r="R103" s="39" t="n">
        <f aca="false">1/P103*(1-COS('数値入力＆結果'!$D$8*P103/2))</f>
        <v>16.3311516614875</v>
      </c>
    </row>
    <row r="104" customFormat="false" ht="12.8" hidden="false" customHeight="false" outlineLevel="0" collapsed="false">
      <c r="B104" s="1" t="n">
        <v>101</v>
      </c>
      <c r="C104" s="0" t="n">
        <v>1.01</v>
      </c>
      <c r="D104" s="0" t="n">
        <f aca="false">D103-1</f>
        <v>29</v>
      </c>
      <c r="E104" s="0" t="n">
        <f aca="false">C104</f>
        <v>1.01</v>
      </c>
      <c r="F104" s="0" t="n">
        <f aca="false">C104-C103</f>
        <v>0.01</v>
      </c>
      <c r="G104" s="0" t="n">
        <f aca="false">IF(D103&gt;110,'数値入力＆結果'!$D$18*D103+'数値入力＆結果'!$F$18,'数値入力＆結果'!$D$17*D103+'数値入力＆結果'!$F$17)</f>
        <v>-0.4414</v>
      </c>
      <c r="H104" s="39" t="n">
        <f aca="false">10^G104</f>
        <v>0.361909513884298</v>
      </c>
      <c r="I104" s="39" t="n">
        <f aca="false">F104/H104</f>
        <v>0.0276312161365203</v>
      </c>
      <c r="J104" s="39" t="n">
        <f aca="false">SUM(I104:$I$143)</f>
        <v>0.212637303050324</v>
      </c>
      <c r="K104" s="40" t="n">
        <f aca="false">LOG10(J104)</f>
        <v>-0.672360544667851</v>
      </c>
      <c r="L104" s="40" t="n">
        <f aca="false">'数値入力＆結果'!$D$19*K104^5+'数値入力＆結果'!$F$19*K104^4+'数値入力＆結果'!$H$19*K104^3+'数値入力＆結果'!$J$19*K104^2+'数値入力＆結果'!$L$19*K104+'数値入力＆結果'!$N$19</f>
        <v>9.90680724854045</v>
      </c>
      <c r="M104" s="39" t="n">
        <f aca="false">10^L104</f>
        <v>8068768373.33411</v>
      </c>
      <c r="N104" s="39" t="n">
        <f aca="false">(D104-D105)*'数値入力＆結果'!$D$12</f>
        <v>2.63E-005</v>
      </c>
      <c r="O104" s="39" t="n">
        <f aca="false">(6*'数値入力＆結果'!$D$7*M104*'数値入力＆結果'!$D$9*'数値入力＆結果'!$D$10*('数値入力＆結果'!$D$9+'数値入力＆結果'!$D$10)*N104)/('数値入力＆結果'!$D$7^2*'数値入力＆結果'!$D$9^4+'数値入力＆結果'!$D$7*M104*(4*'数値入力＆結果'!$D$9^3*'数値入力＆結果'!$D$10+6*'数値入力＆結果'!$D$9^2*'数値入力＆結果'!$D$10^2+4*'数値入力＆結果'!$D$9*'数値入力＆結果'!$D$10^3)+M104^2*'数値入力＆結果'!$D$10^4)</f>
        <v>3.82008306004739E-005</v>
      </c>
      <c r="P104" s="39" t="n">
        <f aca="false">SUM($O$4:O104)</f>
        <v>0.00333416097614967</v>
      </c>
      <c r="Q104" s="39" t="n">
        <f aca="false">1/P104</f>
        <v>299.925530636739</v>
      </c>
      <c r="R104" s="39" t="n">
        <f aca="false">1/P104*(1-COS('数値入力＆結果'!$D$8*P104/2))</f>
        <v>16.5169400486789</v>
      </c>
    </row>
    <row r="105" customFormat="false" ht="12.8" hidden="false" customHeight="false" outlineLevel="0" collapsed="false">
      <c r="B105" s="1" t="n">
        <v>102</v>
      </c>
      <c r="C105" s="0" t="n">
        <v>1.02</v>
      </c>
      <c r="D105" s="0" t="n">
        <f aca="false">D104-1</f>
        <v>28</v>
      </c>
      <c r="E105" s="0" t="n">
        <f aca="false">C105</f>
        <v>1.02</v>
      </c>
      <c r="F105" s="0" t="n">
        <f aca="false">C105-C104</f>
        <v>0.01</v>
      </c>
      <c r="G105" s="0" t="n">
        <f aca="false">IF(D104&gt;110,'数値入力＆結果'!$D$18*D104+'数値入力＆結果'!$F$18,'数値入力＆結果'!$D$17*D104+'数値入力＆結果'!$F$17)</f>
        <v>-0.3812</v>
      </c>
      <c r="H105" s="39" t="n">
        <f aca="false">10^G105</f>
        <v>0.415719120675218</v>
      </c>
      <c r="I105" s="39" t="n">
        <f aca="false">F105/H105</f>
        <v>0.024054703049881</v>
      </c>
      <c r="J105" s="39" t="n">
        <f aca="false">SUM(I105:$I$143)</f>
        <v>0.185006086913804</v>
      </c>
      <c r="K105" s="40" t="n">
        <f aca="false">LOG10(J105)</f>
        <v>-0.732813982572181</v>
      </c>
      <c r="L105" s="40" t="n">
        <f aca="false">'数値入力＆結果'!$D$19*K105^5+'数値入力＆結果'!$F$19*K105^4+'数値入力＆結果'!$H$19*K105^3+'数値入力＆結果'!$J$19*K105^2+'数値入力＆結果'!$L$19*K105+'数値入力＆結果'!$N$19</f>
        <v>9.90601663626575</v>
      </c>
      <c r="M105" s="39" t="n">
        <f aca="false">10^L105</f>
        <v>8054092929.52793</v>
      </c>
      <c r="N105" s="39" t="n">
        <f aca="false">(D105-D106)*'数値入力＆結果'!$D$12</f>
        <v>2.63E-005</v>
      </c>
      <c r="O105" s="39" t="n">
        <f aca="false">(6*'数値入力＆結果'!$D$7*M105*'数値入力＆結果'!$D$9*'数値入力＆結果'!$D$10*('数値入力＆結果'!$D$9+'数値入力＆結果'!$D$10)*N105)/('数値入力＆結果'!$D$7^2*'数値入力＆結果'!$D$9^4+'数値入力＆結果'!$D$7*M105*(4*'数値入力＆結果'!$D$9^3*'数値入力＆結果'!$D$10+6*'数値入力＆結果'!$D$9^2*'数値入力＆結果'!$D$10^2+4*'数値入力＆結果'!$D$9*'数値入力＆結果'!$D$10^3)+M105^2*'数値入力＆結果'!$D$10^4)</f>
        <v>3.81951094325734E-005</v>
      </c>
      <c r="P105" s="39" t="n">
        <f aca="false">SUM($O$4:O105)</f>
        <v>0.00337235608558225</v>
      </c>
      <c r="Q105" s="39" t="n">
        <f aca="false">1/P105</f>
        <v>296.52859147208</v>
      </c>
      <c r="R105" s="39" t="n">
        <f aca="false">1/P105*(1-COS('数値入力＆結果'!$D$8*P105/2))</f>
        <v>16.7025804957189</v>
      </c>
    </row>
    <row r="106" customFormat="false" ht="12.8" hidden="false" customHeight="false" outlineLevel="0" collapsed="false">
      <c r="B106" s="1" t="n">
        <v>103</v>
      </c>
      <c r="C106" s="0" t="n">
        <v>1.03</v>
      </c>
      <c r="D106" s="0" t="n">
        <f aca="false">D105-1</f>
        <v>27</v>
      </c>
      <c r="E106" s="0" t="n">
        <f aca="false">C106</f>
        <v>1.03</v>
      </c>
      <c r="F106" s="0" t="n">
        <f aca="false">C106-C105</f>
        <v>0.01</v>
      </c>
      <c r="G106" s="0" t="n">
        <f aca="false">IF(D105&gt;110,'数値入力＆結果'!$D$18*D105+'数値入力＆結果'!$F$18,'数値入力＆結果'!$D$17*D105+'数値入力＆結果'!$F$17)</f>
        <v>-0.321</v>
      </c>
      <c r="H106" s="39" t="n">
        <f aca="false">10^G106</f>
        <v>0.477529273657691</v>
      </c>
      <c r="I106" s="39" t="n">
        <f aca="false">F106/H106</f>
        <v>0.0209411245585089</v>
      </c>
      <c r="J106" s="39" t="n">
        <f aca="false">SUM(I106:$I$143)</f>
        <v>0.160951383863923</v>
      </c>
      <c r="K106" s="40" t="n">
        <f aca="false">LOG10(J106)</f>
        <v>-0.793305284887771</v>
      </c>
      <c r="L106" s="40" t="n">
        <f aca="false">'数値入力＆結果'!$D$19*K106^5+'数値入力＆結果'!$F$19*K106^4+'数値入力＆結果'!$H$19*K106^3+'数値入力＆結果'!$J$19*K106^2+'数値入力＆結果'!$L$19*K106+'数値入力＆結果'!$N$19</f>
        <v>9.90515333486754</v>
      </c>
      <c r="M106" s="39" t="n">
        <f aca="false">10^L106</f>
        <v>8038098704.93785</v>
      </c>
      <c r="N106" s="39" t="n">
        <f aca="false">(D106-D107)*'数値入力＆結果'!$D$12</f>
        <v>2.63E-005</v>
      </c>
      <c r="O106" s="39" t="n">
        <f aca="false">(6*'数値入力＆結果'!$D$7*M106*'数値入力＆結果'!$D$9*'数値入力＆結果'!$D$10*('数値入力＆結果'!$D$9+'数値入力＆結果'!$D$10)*N106)/('数値入力＆結果'!$D$7^2*'数値入力＆結果'!$D$9^4+'数値入力＆結果'!$D$7*M106*(4*'数値入力＆結果'!$D$9^3*'数値入力＆結果'!$D$10+6*'数値入力＆結果'!$D$9^2*'数値入力＆結果'!$D$10^2+4*'数値入力＆結果'!$D$9*'数値入力＆結果'!$D$10^3)+M106^2*'数値入力＆結果'!$D$10^4)</f>
        <v>3.81888464995984E-005</v>
      </c>
      <c r="P106" s="39" t="n">
        <f aca="false">SUM($O$4:O106)</f>
        <v>0.00341054493208185</v>
      </c>
      <c r="Q106" s="39" t="n">
        <f aca="false">1/P106</f>
        <v>293.208276071468</v>
      </c>
      <c r="R106" s="39" t="n">
        <f aca="false">1/P106*(1-COS('数値入力＆結果'!$D$8*P106/2))</f>
        <v>16.8880690851281</v>
      </c>
    </row>
    <row r="107" customFormat="false" ht="12.8" hidden="false" customHeight="false" outlineLevel="0" collapsed="false">
      <c r="B107" s="1" t="n">
        <v>104</v>
      </c>
      <c r="C107" s="0" t="n">
        <v>1.04</v>
      </c>
      <c r="D107" s="0" t="n">
        <f aca="false">D106-1</f>
        <v>26</v>
      </c>
      <c r="E107" s="0" t="n">
        <f aca="false">C107</f>
        <v>1.04</v>
      </c>
      <c r="F107" s="0" t="n">
        <f aca="false">C107-C106</f>
        <v>0.01</v>
      </c>
      <c r="G107" s="0" t="n">
        <f aca="false">IF(D106&gt;110,'数値入力＆結果'!$D$18*D106+'数値入力＆結果'!$F$18,'数値入力＆結果'!$D$17*D106+'数値入力＆結果'!$F$17)</f>
        <v>-0.2608</v>
      </c>
      <c r="H107" s="39" t="n">
        <f aca="false">10^G107</f>
        <v>0.548529513941203</v>
      </c>
      <c r="I107" s="39" t="n">
        <f aca="false">F107/H107</f>
        <v>0.0182305596068107</v>
      </c>
      <c r="J107" s="39" t="n">
        <f aca="false">SUM(I107:$I$143)</f>
        <v>0.140010259305414</v>
      </c>
      <c r="K107" s="40" t="n">
        <f aca="false">LOG10(J107)</f>
        <v>-0.853840140061163</v>
      </c>
      <c r="L107" s="40" t="n">
        <f aca="false">'数値入力＆結果'!$D$19*K107^5+'数値入力＆結果'!$F$19*K107^4+'数値入力＆結果'!$H$19*K107^3+'数値入力＆結果'!$J$19*K107^2+'数値入力＆結果'!$L$19*K107+'数値入力＆結果'!$N$19</f>
        <v>9.90422091075342</v>
      </c>
      <c r="M107" s="39" t="n">
        <f aca="false">10^L107</f>
        <v>8020859533.3836</v>
      </c>
      <c r="N107" s="39" t="n">
        <f aca="false">(D107-D108)*'数値入力＆結果'!$D$12</f>
        <v>2.63E-005</v>
      </c>
      <c r="O107" s="39" t="n">
        <f aca="false">(6*'数値入力＆結果'!$D$7*M107*'数値入力＆結果'!$D$9*'数値入力＆結果'!$D$10*('数値入力＆結果'!$D$9+'数値入力＆結果'!$D$10)*N107)/('数値入力＆結果'!$D$7^2*'数値入力＆結果'!$D$9^4+'数値入力＆結果'!$D$7*M107*(4*'数値入力＆結果'!$D$9^3*'数値入力＆結果'!$D$10+6*'数値入力＆結果'!$D$9^2*'数値入力＆結果'!$D$10^2+4*'数値入力＆結果'!$D$9*'数値入力＆結果'!$D$10^3)+M107^2*'数値入力＆結果'!$D$10^4)</f>
        <v>3.81820636178968E-005</v>
      </c>
      <c r="P107" s="39" t="n">
        <f aca="false">SUM($O$4:O107)</f>
        <v>0.00344872699569974</v>
      </c>
      <c r="Q107" s="39" t="n">
        <f aca="false">1/P107</f>
        <v>289.962064624689</v>
      </c>
      <c r="R107" s="39" t="n">
        <f aca="false">1/P107*(1-COS('数値入力＆結果'!$D$8*P107/2))</f>
        <v>17.0734020146646</v>
      </c>
    </row>
    <row r="108" customFormat="false" ht="12.8" hidden="false" customHeight="false" outlineLevel="0" collapsed="false">
      <c r="B108" s="1" t="n">
        <v>105</v>
      </c>
      <c r="C108" s="0" t="n">
        <v>1.05</v>
      </c>
      <c r="D108" s="0" t="n">
        <f aca="false">D107-1</f>
        <v>25</v>
      </c>
      <c r="E108" s="0" t="n">
        <f aca="false">C108</f>
        <v>1.05</v>
      </c>
      <c r="F108" s="0" t="n">
        <f aca="false">C108-C107</f>
        <v>0.01</v>
      </c>
      <c r="G108" s="0" t="n">
        <f aca="false">IF(D107&gt;110,'数値入力＆結果'!$D$18*D107+'数値入力＆結果'!$F$18,'数値入力＆結果'!$D$17*D107+'数値入力＆結果'!$F$17)</f>
        <v>-0.2006</v>
      </c>
      <c r="H108" s="39" t="n">
        <f aca="false">10^G108</f>
        <v>0.630086246566439</v>
      </c>
      <c r="I108" s="39" t="n">
        <f aca="false">F108/H108</f>
        <v>0.0158708431655087</v>
      </c>
      <c r="J108" s="39" t="n">
        <f aca="false">SUM(I108:$I$143)</f>
        <v>0.121779699698603</v>
      </c>
      <c r="K108" s="40" t="n">
        <f aca="false">LOG10(J108)</f>
        <v>-0.914425101224183</v>
      </c>
      <c r="L108" s="40" t="n">
        <f aca="false">'数値入力＆結果'!$D$19*K108^5+'数値入力＆結果'!$F$19*K108^4+'数値入力＆結果'!$H$19*K108^3+'数値入力＆結果'!$J$19*K108^2+'数値入力＆結果'!$L$19*K108+'数値入力＆結果'!$N$19</f>
        <v>9.90322288670708</v>
      </c>
      <c r="M108" s="39" t="n">
        <f aca="false">10^L108</f>
        <v>8002448477.8372</v>
      </c>
      <c r="N108" s="39" t="n">
        <f aca="false">(D108-D109)*'数値入力＆結果'!$D$12</f>
        <v>2.63E-005</v>
      </c>
      <c r="O108" s="39" t="n">
        <f aca="false">(6*'数値入力＆結果'!$D$7*M108*'数値入力＆結果'!$D$9*'数値入力＆結果'!$D$10*('数値入力＆結果'!$D$9+'数値入力＆結果'!$D$10)*N108)/('数値入力＆結果'!$D$7^2*'数値入力＆結果'!$D$9^4+'数値入力＆結果'!$D$7*M108*(4*'数値入力＆結果'!$D$9^3*'数値入力＆結果'!$D$10+6*'数値入力＆結果'!$D$9^2*'数値入力＆結果'!$D$10^2+4*'数値入力＆結果'!$D$9*'数値入力＆結果'!$D$10^3)+M108^2*'数値入力＆結果'!$D$10^4)</f>
        <v>3.81747822471832E-005</v>
      </c>
      <c r="P108" s="39" t="n">
        <f aca="false">SUM($O$4:O108)</f>
        <v>0.00348690177794693</v>
      </c>
      <c r="Q108" s="39" t="n">
        <f aca="false">1/P108</f>
        <v>286.787544841253</v>
      </c>
      <c r="R108" s="39" t="n">
        <f aca="false">1/P108*(1-COS('数値入力＆結果'!$D$8*P108/2))</f>
        <v>17.2585755954355</v>
      </c>
    </row>
    <row r="109" customFormat="false" ht="12.8" hidden="false" customHeight="false" outlineLevel="0" collapsed="false">
      <c r="B109" s="1" t="n">
        <v>106</v>
      </c>
      <c r="C109" s="0" t="n">
        <v>1.06</v>
      </c>
      <c r="D109" s="0" t="n">
        <f aca="false">D108-1</f>
        <v>24</v>
      </c>
      <c r="E109" s="0" t="n">
        <f aca="false">C109</f>
        <v>1.06</v>
      </c>
      <c r="F109" s="0" t="n">
        <f aca="false">C109-C108</f>
        <v>0.01</v>
      </c>
      <c r="G109" s="0" t="n">
        <f aca="false">IF(D108&gt;110,'数値入力＆結果'!$D$18*D108+'数値入力＆結果'!$F$18,'数値入力＆結果'!$D$17*D108+'数値入力＆結果'!$F$17)</f>
        <v>-0.1404</v>
      </c>
      <c r="H109" s="39" t="n">
        <f aca="false">10^G109</f>
        <v>0.723769037074529</v>
      </c>
      <c r="I109" s="39" t="n">
        <f aca="false">F109/H109</f>
        <v>0.0138165623116733</v>
      </c>
      <c r="J109" s="39" t="n">
        <f aca="false">SUM(I109:$I$143)</f>
        <v>0.105908856533094</v>
      </c>
      <c r="K109" s="40" t="n">
        <f aca="false">LOG10(J109)</f>
        <v>-0.97506772088757</v>
      </c>
      <c r="L109" s="40" t="n">
        <f aca="false">'数値入力＆結果'!$D$19*K109^5+'数値入力＆結果'!$F$19*K109^4+'数値入力＆結果'!$H$19*K109^3+'数値入力＆結果'!$J$19*K109^2+'数値入力＆結果'!$L$19*K109+'数値入力＆結果'!$N$19</f>
        <v>9.90216273960595</v>
      </c>
      <c r="M109" s="39" t="n">
        <f aca="false">10^L109</f>
        <v>7982937692.98937</v>
      </c>
      <c r="N109" s="39" t="n">
        <f aca="false">(D109-D110)*'数値入力＆結果'!$D$12</f>
        <v>2.63E-005</v>
      </c>
      <c r="O109" s="39" t="n">
        <f aca="false">(6*'数値入力＆結果'!$D$7*M109*'数値入力＆結果'!$D$9*'数値入力＆結果'!$D$10*('数値入力＆結果'!$D$9+'数値入力＆結果'!$D$10)*N109)/('数値入力＆結果'!$D$7^2*'数値入力＆結果'!$D$9^4+'数値入力＆結果'!$D$7*M109*(4*'数値入力＆結果'!$D$9^3*'数値入力＆結果'!$D$10+6*'数値入力＆結果'!$D$9^2*'数値入力＆結果'!$D$10^2+4*'数値入力＆結果'!$D$9*'数値入力＆結果'!$D$10^3)+M109^2*'数値入力＆結果'!$D$10^4)</f>
        <v>3.8167023521364E-005</v>
      </c>
      <c r="P109" s="39" t="n">
        <f aca="false">SUM($O$4:O109)</f>
        <v>0.00352506880146829</v>
      </c>
      <c r="Q109" s="39" t="n">
        <f aca="false">1/P109</f>
        <v>283.682406307494</v>
      </c>
      <c r="R109" s="39" t="n">
        <f aca="false">1/P109*(1-COS('数値入力＆結果'!$D$8*P109/2))</f>
        <v>17.4435862501535</v>
      </c>
    </row>
    <row r="110" customFormat="false" ht="12.8" hidden="false" customHeight="false" outlineLevel="0" collapsed="false">
      <c r="B110" s="1" t="n">
        <v>107</v>
      </c>
      <c r="C110" s="0" t="n">
        <v>1.07</v>
      </c>
      <c r="D110" s="0" t="n">
        <f aca="false">D109-1</f>
        <v>23</v>
      </c>
      <c r="E110" s="0" t="n">
        <f aca="false">C110</f>
        <v>1.07</v>
      </c>
      <c r="F110" s="0" t="n">
        <f aca="false">C110-C109</f>
        <v>0.01</v>
      </c>
      <c r="G110" s="0" t="n">
        <f aca="false">IF(D109&gt;110,'数値入力＆結果'!$D$18*D109+'数値入力＆結果'!$F$18,'数値入力＆結果'!$D$17*D109+'数値入力＆結果'!$F$17)</f>
        <v>-0.0802000000000001</v>
      </c>
      <c r="H110" s="39" t="n">
        <f aca="false">10^G110</f>
        <v>0.831380817915622</v>
      </c>
      <c r="I110" s="39" t="n">
        <f aca="false">F110/H110</f>
        <v>0.0120281822535565</v>
      </c>
      <c r="J110" s="39" t="n">
        <f aca="false">SUM(I110:$I$143)</f>
        <v>0.092092294221421</v>
      </c>
      <c r="K110" s="40" t="n">
        <f aca="false">LOG10(J110)</f>
        <v>-1.03577670766551</v>
      </c>
      <c r="L110" s="40" t="n">
        <f aca="false">'数値入力＆結果'!$D$19*K110^5+'数値入力＆結果'!$F$19*K110^4+'数値入力＆結果'!$H$19*K110^3+'数値入力＆結果'!$J$19*K110^2+'数値入力＆結果'!$L$19*K110+'数値入力＆結果'!$N$19</f>
        <v>9.90104389776064</v>
      </c>
      <c r="M110" s="39" t="n">
        <f aca="false">10^L110</f>
        <v>7962398289.41531</v>
      </c>
      <c r="N110" s="39" t="n">
        <f aca="false">(D110-D111)*'数値入力＆結果'!$D$12</f>
        <v>2.63E-005</v>
      </c>
      <c r="O110" s="39" t="n">
        <f aca="false">(6*'数値入力＆結果'!$D$7*M110*'数値入力＆結果'!$D$9*'数値入力＆結果'!$D$10*('数値入力＆結果'!$D$9+'数値入力＆結果'!$D$10)*N110)/('数値入力＆結果'!$D$7^2*'数値入力＆結果'!$D$9^4+'数値入力＆結果'!$D$7*M110*(4*'数値入力＆結果'!$D$9^3*'数値入力＆結果'!$D$10+6*'数値入力＆結果'!$D$9^2*'数値入力＆結果'!$D$10^2+4*'数値入力＆結果'!$D$9*'数値入力＆結果'!$D$10^3)+M110^2*'数値入力＆結果'!$D$10^4)</f>
        <v>3.81588082726826E-005</v>
      </c>
      <c r="P110" s="39" t="n">
        <f aca="false">SUM($O$4:O110)</f>
        <v>0.00356322760974097</v>
      </c>
      <c r="Q110" s="39" t="n">
        <f aca="false">1/P110</f>
        <v>280.64443519304</v>
      </c>
      <c r="R110" s="39" t="n">
        <f aca="false">1/P110*(1-COS('数値入力＆結果'!$D$8*P110/2))</f>
        <v>17.6284305115044</v>
      </c>
    </row>
    <row r="111" customFormat="false" ht="12.8" hidden="false" customHeight="false" outlineLevel="0" collapsed="false">
      <c r="B111" s="1" t="n">
        <v>108</v>
      </c>
      <c r="C111" s="0" t="n">
        <v>1.08</v>
      </c>
      <c r="D111" s="0" t="n">
        <f aca="false">D110-1</f>
        <v>22</v>
      </c>
      <c r="E111" s="0" t="n">
        <f aca="false">C111</f>
        <v>1.08</v>
      </c>
      <c r="F111" s="0" t="n">
        <f aca="false">C111-C110</f>
        <v>0.01</v>
      </c>
      <c r="G111" s="0" t="n">
        <f aca="false">IF(D110&gt;110,'数値入力＆結果'!$D$18*D110+'数値入力＆結果'!$F$18,'数値入力＆結果'!$D$17*D110+'数値入力＆結果'!$F$17)</f>
        <v>-0.02</v>
      </c>
      <c r="H111" s="39" t="n">
        <f aca="false">10^G111</f>
        <v>0.954992586021436</v>
      </c>
      <c r="I111" s="39" t="n">
        <f aca="false">F111/H111</f>
        <v>0.010471285480509</v>
      </c>
      <c r="J111" s="39" t="n">
        <f aca="false">SUM(I111:$I$143)</f>
        <v>0.0800641119678644</v>
      </c>
      <c r="K111" s="40" t="n">
        <f aca="false">LOG10(J111)</f>
        <v>-1.09656210897118</v>
      </c>
      <c r="L111" s="40" t="n">
        <f aca="false">'数値入力＆結果'!$D$19*K111^5+'数値入力＆結果'!$F$19*K111^4+'数値入力＆結果'!$H$19*K111^3+'数値入力＆結果'!$J$19*K111^2+'数値入力＆結果'!$L$19*K111+'数値入力＆結果'!$N$19</f>
        <v>9.89986973783792</v>
      </c>
      <c r="M111" s="39" t="n">
        <f aca="false">10^L111</f>
        <v>7940900198.68698</v>
      </c>
      <c r="N111" s="39" t="n">
        <f aca="false">(D111-D112)*'数値入力＆結果'!$D$12</f>
        <v>2.63E-005</v>
      </c>
      <c r="O111" s="39" t="n">
        <f aca="false">(6*'数値入力＆結果'!$D$7*M111*'数値入力＆結果'!$D$9*'数値入力＆結果'!$D$10*('数値入力＆結果'!$D$9+'数値入力＆結果'!$D$10)*N111)/('数値入力＆結果'!$D$7^2*'数値入力＆結果'!$D$9^4+'数値入力＆結果'!$D$7*M111*(4*'数値入力＆結果'!$D$9^3*'数値入力＆結果'!$D$10+6*'数値入力＆結果'!$D$9^2*'数値入力＆結果'!$D$10^2+4*'数値入力＆結果'!$D$9*'数値入力＆結果'!$D$10^3)+M111^2*'数値入力＆結果'!$D$10^4)</f>
        <v>3.81501570488975E-005</v>
      </c>
      <c r="P111" s="39" t="n">
        <f aca="false">SUM($O$4:O111)</f>
        <v>0.00360137776678987</v>
      </c>
      <c r="Q111" s="39" t="n">
        <f aca="false">1/P111</f>
        <v>277.671509282227</v>
      </c>
      <c r="R111" s="39" t="n">
        <f aca="false">1/P111*(1-COS('数値入力＆結果'!$D$8*P111/2))</f>
        <v>17.8131050205925</v>
      </c>
    </row>
    <row r="112" customFormat="false" ht="12.8" hidden="false" customHeight="false" outlineLevel="0" collapsed="false">
      <c r="B112" s="1" t="n">
        <v>109</v>
      </c>
      <c r="C112" s="0" t="n">
        <v>1.09</v>
      </c>
      <c r="D112" s="0" t="n">
        <f aca="false">D111-1</f>
        <v>21</v>
      </c>
      <c r="E112" s="0" t="n">
        <f aca="false">C112</f>
        <v>1.09</v>
      </c>
      <c r="F112" s="0" t="n">
        <f aca="false">C112-C111</f>
        <v>0.01</v>
      </c>
      <c r="G112" s="0" t="n">
        <f aca="false">IF(D111&gt;110,'数値入力＆結果'!$D$18*D111+'数値入力＆結果'!$F$18,'数値入力＆結果'!$D$17*D111+'数値入力＆結果'!$F$17)</f>
        <v>0.0402</v>
      </c>
      <c r="H112" s="39" t="n">
        <f aca="false">10^G112</f>
        <v>1.09698325929919</v>
      </c>
      <c r="I112" s="39" t="n">
        <f aca="false">F112/H112</f>
        <v>0.00911590939536168</v>
      </c>
      <c r="J112" s="39" t="n">
        <f aca="false">SUM(I112:$I$143)</f>
        <v>0.0695928264873554</v>
      </c>
      <c r="K112" s="40" t="n">
        <f aca="false">LOG10(J112)</f>
        <v>-1.15743552443424</v>
      </c>
      <c r="L112" s="40" t="n">
        <f aca="false">'数値入力＆結果'!$D$19*K112^5+'数値入力＆結果'!$F$19*K112^4+'数値入力＆結果'!$H$19*K112^3+'数値入力＆結果'!$J$19*K112^2+'数値入力＆結果'!$L$19*K112+'数値入力＆結果'!$N$19</f>
        <v>9.8986435813264</v>
      </c>
      <c r="M112" s="39" t="n">
        <f aca="false">10^L112</f>
        <v>7918512038.72091</v>
      </c>
      <c r="N112" s="39" t="n">
        <f aca="false">(D112-D113)*'数値入力＆結果'!$D$12</f>
        <v>2.63E-005</v>
      </c>
      <c r="O112" s="39" t="n">
        <f aca="false">(6*'数値入力＆結果'!$D$7*M112*'数値入力＆結果'!$D$9*'数値入力＆結果'!$D$10*('数値入力＆結果'!$D$9+'数値入力＆結果'!$D$10)*N112)/('数値入力＆結果'!$D$7^2*'数値入力＆結果'!$D$9^4+'数値入力＆結果'!$D$7*M112*(4*'数値入力＆結果'!$D$9^3*'数値入力＆結果'!$D$10+6*'数値入力＆結果'!$D$9^2*'数値入力＆結果'!$D$10^2+4*'数値入力＆結果'!$D$9*'数値入力＆結果'!$D$10^3)+M112^2*'数値入力＆結果'!$D$10^4)</f>
        <v>3.81410901231671E-005</v>
      </c>
      <c r="P112" s="39" t="n">
        <f aca="false">SUM($O$4:O112)</f>
        <v>0.00363951885691304</v>
      </c>
      <c r="Q112" s="39" t="n">
        <f aca="false">1/P112</f>
        <v>274.761593308017</v>
      </c>
      <c r="R112" s="39" t="n">
        <f aca="false">1/P112*(1-COS('数値入力＆結果'!$D$8*P112/2))</f>
        <v>17.997606525429</v>
      </c>
    </row>
    <row r="113" customFormat="false" ht="12.8" hidden="false" customHeight="false" outlineLevel="0" collapsed="false">
      <c r="B113" s="1" t="n">
        <v>110</v>
      </c>
      <c r="C113" s="0" t="n">
        <v>1.1</v>
      </c>
      <c r="D113" s="0" t="n">
        <f aca="false">D112-1</f>
        <v>20</v>
      </c>
      <c r="E113" s="0" t="n">
        <f aca="false">C113</f>
        <v>1.1</v>
      </c>
      <c r="F113" s="0" t="n">
        <f aca="false">C113-C112</f>
        <v>0.01</v>
      </c>
      <c r="G113" s="0" t="n">
        <f aca="false">IF(D112&gt;110,'数値入力＆結果'!$D$18*D112+'数値入力＆結果'!$F$18,'数値入力＆結果'!$D$17*D112+'数値入力＆結果'!$F$17)</f>
        <v>0.1004</v>
      </c>
      <c r="H113" s="39" t="n">
        <f aca="false">10^G113</f>
        <v>1.26008545908824</v>
      </c>
      <c r="I113" s="39" t="n">
        <f aca="false">F113/H113</f>
        <v>0.0079359696819577</v>
      </c>
      <c r="J113" s="39" t="n">
        <f aca="false">SUM(I113:$I$143)</f>
        <v>0.0604769170919937</v>
      </c>
      <c r="K113" s="40" t="n">
        <f aca="false">LOG10(J113)</f>
        <v>-1.21841035580151</v>
      </c>
      <c r="L113" s="40" t="n">
        <f aca="false">'数値入力＆結果'!$D$19*K113^5+'数値入力＆結果'!$F$19*K113^4+'数値入力＆結果'!$H$19*K113^3+'数値入力＆結果'!$J$19*K113^2+'数値入力＆結果'!$L$19*K113+'数値入力＆結果'!$N$19</f>
        <v>9.89736869050003</v>
      </c>
      <c r="M113" s="39" t="n">
        <f aca="false">10^L113</f>
        <v>7895300978.59015</v>
      </c>
      <c r="N113" s="39" t="n">
        <f aca="false">(D113-D114)*'数値入力＆結果'!$D$12</f>
        <v>2.63E-005</v>
      </c>
      <c r="O113" s="39" t="n">
        <f aca="false">(6*'数値入力＆結果'!$D$7*M113*'数値入力＆結果'!$D$9*'数値入力＆結果'!$D$10*('数値入力＆結果'!$D$9+'数値入力＆結果'!$D$10)*N113)/('数値入力＆結果'!$D$7^2*'数値入力＆結果'!$D$9^4+'数値入力＆結果'!$D$7*M113*(4*'数値入力＆結果'!$D$9^3*'数値入力＆結果'!$D$10+6*'数値入力＆結果'!$D$9^2*'数値入力＆結果'!$D$10^2+4*'数値入力＆結果'!$D$9*'数値入力＆結果'!$D$10^3)+M113^2*'数値入力＆結果'!$D$10^4)</f>
        <v>3.81316274962764E-005</v>
      </c>
      <c r="P113" s="39" t="n">
        <f aca="false">SUM($O$4:O113)</f>
        <v>0.00367765048440931</v>
      </c>
      <c r="Q113" s="39" t="n">
        <f aca="false">1/P113</f>
        <v>271.91273456771</v>
      </c>
      <c r="R113" s="39" t="n">
        <f aca="false">1/P113*(1-COS('数値入力＆結果'!$D$8*P113/2))</f>
        <v>18.1819318794236</v>
      </c>
    </row>
    <row r="114" customFormat="false" ht="12.8" hidden="false" customHeight="false" outlineLevel="0" collapsed="false">
      <c r="B114" s="1" t="n">
        <v>111</v>
      </c>
      <c r="C114" s="0" t="n">
        <v>1.11</v>
      </c>
      <c r="D114" s="0" t="n">
        <f aca="false">D113-1</f>
        <v>19</v>
      </c>
      <c r="E114" s="0" t="n">
        <f aca="false">C114</f>
        <v>1.11</v>
      </c>
      <c r="F114" s="0" t="n">
        <f aca="false">C114-C113</f>
        <v>0.01</v>
      </c>
      <c r="G114" s="0" t="n">
        <f aca="false">IF(D113&gt;110,'数値入力＆結果'!$D$18*D113+'数値入力＆結果'!$F$18,'数値入力＆結果'!$D$17*D113+'数値入力＆結果'!$F$17)</f>
        <v>0.1606</v>
      </c>
      <c r="H114" s="39" t="n">
        <f aca="false">10^G114</f>
        <v>1.44743809966616</v>
      </c>
      <c r="I114" s="39" t="n">
        <f aca="false">F114/H114</f>
        <v>0.00690875831049801</v>
      </c>
      <c r="J114" s="39" t="n">
        <f aca="false">SUM(I114:$I$143)</f>
        <v>0.052540947410036</v>
      </c>
      <c r="K114" s="40" t="n">
        <f aca="false">LOG10(J114)</f>
        <v>-1.27950210035008</v>
      </c>
      <c r="L114" s="40" t="n">
        <f aca="false">'数値入力＆結果'!$D$19*K114^5+'数値入力＆結果'!$F$19*K114^4+'数値入力＆結果'!$H$19*K114^3+'数値入力＆結果'!$J$19*K114^2+'数値入力＆結果'!$L$19*K114+'数値入力＆結果'!$N$19</f>
        <v>9.89604826383139</v>
      </c>
      <c r="M114" s="39" t="n">
        <f aca="false">10^L114</f>
        <v>7871332601.96491</v>
      </c>
      <c r="N114" s="39" t="n">
        <f aca="false">(D114-D115)*'数値入力＆結果'!$D$12</f>
        <v>2.63E-005</v>
      </c>
      <c r="O114" s="39" t="n">
        <f aca="false">(6*'数値入力＆結果'!$D$7*M114*'数値入力＆結果'!$D$9*'数値入力＆結果'!$D$10*('数値入力＆結果'!$D$9+'数値入力＆結果'!$D$10)*N114)/('数値入力＆結果'!$D$7^2*'数値入力＆結果'!$D$9^4+'数値入力＆結果'!$D$7*M114*(4*'数値入力＆結果'!$D$9^3*'数値入力＆結果'!$D$10+6*'数値入力＆結果'!$D$9^2*'数値入力＆結果'!$D$10^2+4*'数値入力＆結果'!$D$9*'数値入力＆結果'!$D$10^3)+M114^2*'数値入力＆結果'!$D$10^4)</f>
        <v>3.81217888907939E-005</v>
      </c>
      <c r="P114" s="39" t="n">
        <f aca="false">SUM($O$4:O114)</f>
        <v>0.00371577227330011</v>
      </c>
      <c r="Q114" s="39" t="n">
        <f aca="false">1/P114</f>
        <v>269.123058801412</v>
      </c>
      <c r="R114" s="39" t="n">
        <f aca="false">1/P114*(1-COS('数値入力＆結果'!$D$8*P114/2))</f>
        <v>18.366078039845</v>
      </c>
    </row>
    <row r="115" customFormat="false" ht="12.8" hidden="false" customHeight="false" outlineLevel="0" collapsed="false">
      <c r="B115" s="1" t="n">
        <v>112</v>
      </c>
      <c r="C115" s="0" t="n">
        <v>1.12</v>
      </c>
      <c r="D115" s="0" t="n">
        <f aca="false">D114-1</f>
        <v>18</v>
      </c>
      <c r="E115" s="0" t="n">
        <f aca="false">C115</f>
        <v>1.12</v>
      </c>
      <c r="F115" s="0" t="n">
        <f aca="false">C115-C114</f>
        <v>0.01</v>
      </c>
      <c r="G115" s="0" t="n">
        <f aca="false">IF(D114&gt;110,'数値入力＆結果'!$D$18*D114+'数値入力＆結果'!$F$18,'数値入力＆結果'!$D$17*D114+'数値入力＆結果'!$F$17)</f>
        <v>0.2208</v>
      </c>
      <c r="H115" s="39" t="n">
        <f aca="false">10^G115</f>
        <v>1.66264679689354</v>
      </c>
      <c r="I115" s="39" t="n">
        <f aca="false">F115/H115</f>
        <v>0.00601450651977549</v>
      </c>
      <c r="J115" s="39" t="n">
        <f aca="false">SUM(I115:$I$143)</f>
        <v>0.045632189099538</v>
      </c>
      <c r="K115" s="40" t="n">
        <f aca="false">LOG10(J115)</f>
        <v>-1.3407286964466</v>
      </c>
      <c r="L115" s="40" t="n">
        <f aca="false">'数値入力＆結果'!$D$19*K115^5+'数値入力＆結果'!$F$19*K115^4+'数値入力＆結果'!$H$19*K115^3+'数値入力＆結果'!$J$19*K115^2+'数値入力＆結果'!$L$19*K115+'数値入力＆結果'!$N$19</f>
        <v>9.89468543080222</v>
      </c>
      <c r="M115" s="39" t="n">
        <f aca="false">10^L115</f>
        <v>7846670768.27836</v>
      </c>
      <c r="N115" s="39" t="n">
        <f aca="false">(D115-D116)*'数値入力＆結果'!$D$12</f>
        <v>2.63E-005</v>
      </c>
      <c r="O115" s="39" t="n">
        <f aca="false">(6*'数値入力＆結果'!$D$7*M115*'数値入力＆結果'!$D$9*'数値入力＆結果'!$D$10*('数値入力＆結果'!$D$9+'数値入力＆結果'!$D$10)*N115)/('数値入力＆結果'!$D$7^2*'数値入力＆結果'!$D$9^4+'数値入力＆結果'!$D$7*M115*(4*'数値入力＆結果'!$D$9^3*'数値入力＆結果'!$D$10+6*'数値入力＆結果'!$D$9^2*'数値入力＆結果'!$D$10^2+4*'数値入力＆結果'!$D$9*'数値入力＆結果'!$D$10^3)+M115^2*'数値入力＆結果'!$D$10^4)</f>
        <v>3.81115937367058E-005</v>
      </c>
      <c r="P115" s="39" t="n">
        <f aca="false">SUM($O$4:O115)</f>
        <v>0.00375388386703681</v>
      </c>
      <c r="Q115" s="39" t="n">
        <f aca="false">1/P115</f>
        <v>266.390766315679</v>
      </c>
      <c r="R115" s="39" t="n">
        <f aca="false">1/P115*(1-COS('数値入力＆結果'!$D$8*P115/2))</f>
        <v>18.5500420662054</v>
      </c>
    </row>
    <row r="116" customFormat="false" ht="12.8" hidden="false" customHeight="false" outlineLevel="0" collapsed="false">
      <c r="B116" s="1" t="n">
        <v>113</v>
      </c>
      <c r="C116" s="0" t="n">
        <v>1.13</v>
      </c>
      <c r="D116" s="0" t="n">
        <f aca="false">D115-1</f>
        <v>17</v>
      </c>
      <c r="E116" s="0" t="n">
        <f aca="false">C116</f>
        <v>1.13</v>
      </c>
      <c r="F116" s="0" t="n">
        <f aca="false">C116-C115</f>
        <v>0.01</v>
      </c>
      <c r="G116" s="0" t="n">
        <f aca="false">IF(D115&gt;110,'数値入力＆結果'!$D$18*D115+'数値入力＆結果'!$F$18,'数値入力＆結果'!$D$17*D115+'数値入力＆結果'!$F$17)</f>
        <v>0.281</v>
      </c>
      <c r="H116" s="39" t="n">
        <f aca="false">10^G116</f>
        <v>1.90985325856624</v>
      </c>
      <c r="I116" s="39" t="n">
        <f aca="false">F116/H116</f>
        <v>0.00523600436585751</v>
      </c>
      <c r="J116" s="39" t="n">
        <f aca="false">SUM(I116:$I$143)</f>
        <v>0.0396176825797625</v>
      </c>
      <c r="K116" s="40" t="n">
        <f aca="false">LOG10(J116)</f>
        <v>-1.40211093193368</v>
      </c>
      <c r="L116" s="40" t="n">
        <f aca="false">'数値入力＆結果'!$D$19*K116^5+'数値入力＆結果'!$F$19*K116^4+'数値入力＆結果'!$H$19*K116^3+'数値入力＆結果'!$J$19*K116^2+'数値入力＆結果'!$L$19*K116+'数値入力＆結果'!$N$19</f>
        <v>9.89328324605422</v>
      </c>
      <c r="M116" s="39" t="n">
        <f aca="false">10^L116</f>
        <v>7821377470.63993</v>
      </c>
      <c r="N116" s="39" t="n">
        <f aca="false">(D116-D117)*'数値入力＆結果'!$D$12</f>
        <v>2.63E-005</v>
      </c>
      <c r="O116" s="39" t="n">
        <f aca="false">(6*'数値入力＆結果'!$D$7*M116*'数値入力＆結果'!$D$9*'数値入力＆結果'!$D$10*('数値入力＆結果'!$D$9+'数値入力＆結果'!$D$10)*N116)/('数値入力＆結果'!$D$7^2*'数値入力＆結果'!$D$9^4+'数値入力＆結果'!$D$7*M116*(4*'数値入力＆結果'!$D$9^3*'数値入力＆結果'!$D$10+6*'数値入力＆結果'!$D$9^2*'数値入力＆結果'!$D$10^2+4*'数値入力＆結果'!$D$9*'数値入力＆結果'!$D$10^3)+M116^2*'数値入力＆結果'!$D$10^4)</f>
        <v>3.810106114802E-005</v>
      </c>
      <c r="P116" s="39" t="n">
        <f aca="false">SUM($O$4:O116)</f>
        <v>0.00379198492818483</v>
      </c>
      <c r="Q116" s="39" t="n">
        <f aca="false">1/P116</f>
        <v>263.714128336128</v>
      </c>
      <c r="R116" s="39" t="n">
        <f aca="false">1/P116*(1-COS('数値入力＆結果'!$D$8*P116/2))</f>
        <v>18.7338211185283</v>
      </c>
    </row>
    <row r="117" customFormat="false" ht="12.8" hidden="false" customHeight="false" outlineLevel="0" collapsed="false">
      <c r="B117" s="1" t="n">
        <v>114</v>
      </c>
      <c r="C117" s="0" t="n">
        <v>1.14</v>
      </c>
      <c r="D117" s="0" t="n">
        <f aca="false">D116-1</f>
        <v>16</v>
      </c>
      <c r="E117" s="0" t="n">
        <f aca="false">C117</f>
        <v>1.14</v>
      </c>
      <c r="F117" s="0" t="n">
        <f aca="false">C117-C116</f>
        <v>0.01</v>
      </c>
      <c r="G117" s="0" t="n">
        <f aca="false">IF(D116&gt;110,'数値入力＆結果'!$D$18*D116+'数値入力＆結果'!$F$18,'数値入力＆結果'!$D$17*D116+'数値入力＆結果'!$F$17)</f>
        <v>0.3412</v>
      </c>
      <c r="H117" s="39" t="n">
        <f aca="false">10^G117</f>
        <v>2.19381499189791</v>
      </c>
      <c r="I117" s="39" t="n">
        <f aca="false">F117/H117</f>
        <v>0.00455826951540195</v>
      </c>
      <c r="J117" s="39" t="n">
        <f aca="false">SUM(I117:$I$143)</f>
        <v>0.034381678213905</v>
      </c>
      <c r="K117" s="40" t="n">
        <f aca="false">LOG10(J117)</f>
        <v>-1.46367292865972</v>
      </c>
      <c r="L117" s="40" t="n">
        <f aca="false">'数値入力＆結果'!$D$19*K117^5+'数値入力＆結果'!$F$19*K117^4+'数値入力＆結果'!$H$19*K117^3+'数値入力＆結果'!$J$19*K117^2+'数値入力＆結果'!$L$19*K117+'数値入力＆結果'!$N$19</f>
        <v>9.89184468281826</v>
      </c>
      <c r="M117" s="39" t="n">
        <f aca="false">10^L117</f>
        <v>7795512689.43834</v>
      </c>
      <c r="N117" s="39" t="n">
        <f aca="false">(D117-D118)*'数値入力＆結果'!$D$12</f>
        <v>2.63E-005</v>
      </c>
      <c r="O117" s="39" t="n">
        <f aca="false">(6*'数値入力＆結果'!$D$7*M117*'数値入力＆結果'!$D$9*'数値入力＆結果'!$D$10*('数値入力＆結果'!$D$9+'数値入力＆結果'!$D$10)*N117)/('数値入力＆結果'!$D$7^2*'数値入力＆結果'!$D$9^4+'数値入力＆結果'!$D$7*M117*(4*'数値入力＆結果'!$D$9^3*'数値入力＆結果'!$D$10+6*'数値入力＆結果'!$D$9^2*'数値入力＆結果'!$D$10^2+4*'数値入力＆結果'!$D$9*'数値入力＆結果'!$D$10^3)+M117^2*'数値入力＆結果'!$D$10^4)</f>
        <v>3.80902098897817E-005</v>
      </c>
      <c r="P117" s="39" t="n">
        <f aca="false">SUM($O$4:O117)</f>
        <v>0.00383007513807461</v>
      </c>
      <c r="Q117" s="39" t="n">
        <f aca="false">1/P117</f>
        <v>261.091483574054</v>
      </c>
      <c r="R117" s="39" t="n">
        <f aca="false">1/P117*(1-COS('数値入力＆結果'!$D$8*P117/2))</f>
        <v>18.9174124554536</v>
      </c>
    </row>
    <row r="118" customFormat="false" ht="12.8" hidden="false" customHeight="false" outlineLevel="0" collapsed="false">
      <c r="B118" s="1" t="n">
        <v>115</v>
      </c>
      <c r="C118" s="0" t="n">
        <v>1.15</v>
      </c>
      <c r="D118" s="0" t="n">
        <f aca="false">D117-1</f>
        <v>15</v>
      </c>
      <c r="E118" s="0" t="n">
        <f aca="false">C118</f>
        <v>1.15</v>
      </c>
      <c r="F118" s="0" t="n">
        <f aca="false">C118-C117</f>
        <v>0.01</v>
      </c>
      <c r="G118" s="0" t="n">
        <f aca="false">IF(D117&gt;110,'数値入力＆結果'!$D$18*D117+'数値入力＆結果'!$F$18,'数値入力＆結果'!$D$17*D117+'数値入力＆結果'!$F$17)</f>
        <v>0.4014</v>
      </c>
      <c r="H118" s="39" t="n">
        <f aca="false">10^G118</f>
        <v>2.51999686210924</v>
      </c>
      <c r="I118" s="39" t="n">
        <f aca="false">F118/H118</f>
        <v>0.00396825890950912</v>
      </c>
      <c r="J118" s="39" t="n">
        <f aca="false">SUM(I118:$I$143)</f>
        <v>0.0298234086985031</v>
      </c>
      <c r="K118" s="40" t="n">
        <f aca="false">LOG10(J118)</f>
        <v>-1.5254427198922</v>
      </c>
      <c r="L118" s="40" t="n">
        <f aca="false">'数値入力＆結果'!$D$19*K118^5+'数値入力＆結果'!$F$19*K118^4+'数値入力＆結果'!$H$19*K118^3+'数値入力＆結果'!$J$19*K118^2+'数値入力＆結果'!$L$19*K118+'数値入力＆結果'!$N$19</f>
        <v>9.89037262555411</v>
      </c>
      <c r="M118" s="39" t="n">
        <f aca="false">10^L118</f>
        <v>7769134240.48774</v>
      </c>
      <c r="N118" s="39" t="n">
        <f aca="false">(D118-D119)*'数値入力＆結果'!$D$12</f>
        <v>2.63E-005</v>
      </c>
      <c r="O118" s="39" t="n">
        <f aca="false">(6*'数値入力＆結果'!$D$7*M118*'数値入力＆結果'!$D$9*'数値入力＆結果'!$D$10*('数値入力＆結果'!$D$9+'数値入力＆結果'!$D$10)*N118)/('数値入力＆結果'!$D$7^2*'数値入力＆結果'!$D$9^4+'数値入力＆結果'!$D$7*M118*(4*'数値入力＆結果'!$D$9^3*'数値入力＆結果'!$D$10+6*'数値入力＆結果'!$D$9^2*'数値入力＆結果'!$D$10^2+4*'数値入力＆結果'!$D$9*'数値入力＆結果'!$D$10^3)+M118^2*'数値入力＆結果'!$D$10^4)</f>
        <v>3.80790583348823E-005</v>
      </c>
      <c r="P118" s="39" t="n">
        <f aca="false">SUM($O$4:O118)</f>
        <v>0.0038681541964095</v>
      </c>
      <c r="Q118" s="39" t="n">
        <f aca="false">1/P118</f>
        <v>258.521234993223</v>
      </c>
      <c r="R118" s="39" t="n">
        <f aca="false">1/P118*(1-COS('数値入力＆結果'!$D$8*P118/2))</f>
        <v>19.1008134321328</v>
      </c>
    </row>
    <row r="119" customFormat="false" ht="12.8" hidden="false" customHeight="false" outlineLevel="0" collapsed="false">
      <c r="B119" s="1" t="n">
        <v>116</v>
      </c>
      <c r="C119" s="0" t="n">
        <v>1.16</v>
      </c>
      <c r="D119" s="0" t="n">
        <f aca="false">D118-1</f>
        <v>14</v>
      </c>
      <c r="E119" s="0" t="n">
        <f aca="false">C119</f>
        <v>1.16</v>
      </c>
      <c r="F119" s="0" t="n">
        <f aca="false">C119-C118</f>
        <v>0.00999999999999979</v>
      </c>
      <c r="G119" s="0" t="n">
        <f aca="false">IF(D118&gt;110,'数値入力＆結果'!$D$18*D118+'数値入力＆結果'!$F$18,'数値入力＆結果'!$D$17*D118+'数値入力＆結果'!$F$17)</f>
        <v>0.4616</v>
      </c>
      <c r="H119" s="39" t="n">
        <f aca="false">10^G119</f>
        <v>2.89467626417603</v>
      </c>
      <c r="I119" s="39" t="n">
        <f aca="false">F119/H119</f>
        <v>0.00345461774905813</v>
      </c>
      <c r="J119" s="39" t="n">
        <f aca="false">SUM(I119:$I$143)</f>
        <v>0.025855149788994</v>
      </c>
      <c r="K119" s="40" t="n">
        <f aca="false">LOG10(J119)</f>
        <v>-1.58745294184685</v>
      </c>
      <c r="L119" s="40" t="n">
        <f aca="false">'数値入力＆結果'!$D$19*K119^5+'数値入力＆結果'!$F$19*K119^4+'数値入力＆結果'!$H$19*K119^3+'数値入力＆結果'!$J$19*K119^2+'数値入力＆結果'!$L$19*K119+'数値入力＆結果'!$N$19</f>
        <v>9.88886986172704</v>
      </c>
      <c r="M119" s="39" t="n">
        <f aca="false">10^L119</f>
        <v>7742297616.4757</v>
      </c>
      <c r="N119" s="39" t="n">
        <f aca="false">(D119-D120)*'数値入力＆結果'!$D$12</f>
        <v>2.63E-005</v>
      </c>
      <c r="O119" s="39" t="n">
        <f aca="false">(6*'数値入力＆結果'!$D$7*M119*'数値入力＆結果'!$D$9*'数値入力＆結果'!$D$10*('数値入力＆結果'!$D$9+'数値入力＆結果'!$D$10)*N119)/('数値入力＆結果'!$D$7^2*'数値入力＆結果'!$D$9^4+'数値入力＆結果'!$D$7*M119*(4*'数値入力＆結果'!$D$9^3*'数値入力＆結果'!$D$10+6*'数値入力＆結果'!$D$9^2*'数値入力＆結果'!$D$10^2+4*'数値入力＆結果'!$D$9*'数値入力＆結果'!$D$10^3)+M119^2*'数値入力＆結果'!$D$10^4)</f>
        <v>3.8067624409978E-005</v>
      </c>
      <c r="P119" s="39" t="n">
        <f aca="false">SUM($O$4:O119)</f>
        <v>0.00390622182081947</v>
      </c>
      <c r="Q119" s="39" t="n">
        <f aca="false">1/P119</f>
        <v>256.001846764097</v>
      </c>
      <c r="R119" s="39" t="n">
        <f aca="false">1/P119*(1-COS('数値入力＆結果'!$D$8*P119/2))</f>
        <v>19.2840214978612</v>
      </c>
    </row>
    <row r="120" customFormat="false" ht="12.8" hidden="false" customHeight="false" outlineLevel="0" collapsed="false">
      <c r="B120" s="1" t="n">
        <v>117</v>
      </c>
      <c r="C120" s="0" t="n">
        <v>1.17</v>
      </c>
      <c r="D120" s="0" t="n">
        <f aca="false">D119-1</f>
        <v>13</v>
      </c>
      <c r="E120" s="0" t="n">
        <f aca="false">C120</f>
        <v>1.17</v>
      </c>
      <c r="F120" s="0" t="n">
        <f aca="false">C120-C119</f>
        <v>0.01</v>
      </c>
      <c r="G120" s="0" t="n">
        <f aca="false">IF(D119&gt;110,'数値入力＆結果'!$D$18*D119+'数値入力＆結果'!$F$18,'数値入力＆結果'!$D$17*D119+'数値入力＆結果'!$F$17)</f>
        <v>0.5218</v>
      </c>
      <c r="H120" s="39" t="n">
        <f aca="false">10^G120</f>
        <v>3.3250639317744</v>
      </c>
      <c r="I120" s="39" t="n">
        <f aca="false">F120/H120</f>
        <v>0.00300746097073194</v>
      </c>
      <c r="J120" s="39" t="n">
        <f aca="false">SUM(I120:$I$143)</f>
        <v>0.0224005320399358</v>
      </c>
      <c r="K120" s="40" t="n">
        <f aca="false">LOG10(J120)</f>
        <v>-1.64974166652011</v>
      </c>
      <c r="L120" s="40" t="n">
        <f aca="false">'数値入力＆結果'!$D$19*K120^5+'数値入力＆結果'!$F$19*K120^4+'数値入力＆結果'!$H$19*K120^3+'数値入力＆結果'!$J$19*K120^2+'数値入力＆結果'!$L$19*K120+'数値入力＆結果'!$N$19</f>
        <v>9.88733907264051</v>
      </c>
      <c r="M120" s="39" t="n">
        <f aca="false">10^L120</f>
        <v>7715055820.37234</v>
      </c>
      <c r="N120" s="39" t="n">
        <f aca="false">(D120-D121)*'数値入力＆結果'!$D$12</f>
        <v>2.63E-005</v>
      </c>
      <c r="O120" s="39" t="n">
        <f aca="false">(6*'数値入力＆結果'!$D$7*M120*'数値入力＆結果'!$D$9*'数値入力＆結果'!$D$10*('数値入力＆結果'!$D$9+'数値入力＆結果'!$D$10)*N120)/('数値入力＆結果'!$D$7^2*'数値入力＆結果'!$D$9^4+'数値入力＆結果'!$D$7*M120*(4*'数値入力＆結果'!$D$9^3*'数値入力＆結果'!$D$10+6*'数値入力＆結果'!$D$9^2*'数値入力＆結果'!$D$10^2+4*'数値入力＆結果'!$D$9*'数値入力＆結果'!$D$10^3)+M120^2*'数値入力＆結果'!$D$10^4)</f>
        <v>3.80559255297689E-005</v>
      </c>
      <c r="P120" s="39" t="n">
        <f aca="false">SUM($O$4:O120)</f>
        <v>0.00394427774634924</v>
      </c>
      <c r="Q120" s="39" t="n">
        <f aca="false">1/P120</f>
        <v>253.53184139367</v>
      </c>
      <c r="R120" s="39" t="n">
        <f aca="false">1/P120*(1-COS('数値入力＆結果'!$D$8*P120/2))</f>
        <v>19.4670341933957</v>
      </c>
    </row>
    <row r="121" customFormat="false" ht="12.8" hidden="false" customHeight="false" outlineLevel="0" collapsed="false">
      <c r="B121" s="1" t="n">
        <v>118</v>
      </c>
      <c r="C121" s="0" t="n">
        <v>1.18</v>
      </c>
      <c r="D121" s="0" t="n">
        <f aca="false">D120-1</f>
        <v>12</v>
      </c>
      <c r="E121" s="0" t="n">
        <f aca="false">C121</f>
        <v>1.18</v>
      </c>
      <c r="F121" s="0" t="n">
        <f aca="false">C121-C120</f>
        <v>0.01</v>
      </c>
      <c r="G121" s="0" t="n">
        <f aca="false">IF(D120&gt;110,'数値入力＆結果'!$D$18*D120+'数値入力＆結果'!$F$18,'数値入力＆結果'!$D$17*D120+'数値入力＆結果'!$F$17)</f>
        <v>0.582</v>
      </c>
      <c r="H121" s="39" t="n">
        <f aca="false">10^G121</f>
        <v>3.81944270840047</v>
      </c>
      <c r="I121" s="39" t="n">
        <f aca="false">F121/H121</f>
        <v>0.00261818300821899</v>
      </c>
      <c r="J121" s="39" t="n">
        <f aca="false">SUM(I121:$I$143)</f>
        <v>0.0193930710692039</v>
      </c>
      <c r="K121" s="40" t="n">
        <f aca="false">LOG10(J121)</f>
        <v>-1.71235341099362</v>
      </c>
      <c r="L121" s="40" t="n">
        <f aca="false">'数値入力＆結果'!$D$19*K121^5+'数値入力＆結果'!$F$19*K121^4+'数値入力＆結果'!$H$19*K121^3+'数値入力＆結果'!$J$19*K121^2+'数値入力＆結果'!$L$19*K121+'数値入力＆結果'!$N$19</f>
        <v>9.88578282323793</v>
      </c>
      <c r="M121" s="39" t="n">
        <f aca="false">10^L121</f>
        <v>7687459189.36334</v>
      </c>
      <c r="N121" s="39" t="n">
        <f aca="false">(D121-D122)*'数値入力＆結果'!$D$12</f>
        <v>2.63E-005</v>
      </c>
      <c r="O121" s="39" t="n">
        <f aca="false">(6*'数値入力＆結果'!$D$7*M121*'数値入力＆結果'!$D$9*'数値入力＆結果'!$D$10*('数値入力＆結果'!$D$9+'数値入力＆結果'!$D$10)*N121)/('数値入力＆結果'!$D$7^2*'数値入力＆結果'!$D$9^4+'数値入力＆結果'!$D$7*M121*(4*'数値入力＆結果'!$D$9^3*'数値入力＆結果'!$D$10+6*'数値入力＆結果'!$D$9^2*'数値入力＆結果'!$D$10^2+4*'数値入力＆結果'!$D$9*'数値入力＆結果'!$D$10^3)+M121^2*'数値入力＆結果'!$D$10^4)</f>
        <v>3.80439785188159E-005</v>
      </c>
      <c r="P121" s="39" t="n">
        <f aca="false">SUM($O$4:O121)</f>
        <v>0.00398232172486806</v>
      </c>
      <c r="Q121" s="39" t="n">
        <f aca="false">1/P121</f>
        <v>251.109797020011</v>
      </c>
      <c r="R121" s="39" t="n">
        <f aca="false">1/P121*(1-COS('数値入力＆結果'!$D$8*P121/2))</f>
        <v>19.6498491478978</v>
      </c>
    </row>
    <row r="122" customFormat="false" ht="12.8" hidden="false" customHeight="false" outlineLevel="0" collapsed="false">
      <c r="B122" s="1" t="n">
        <v>119</v>
      </c>
      <c r="C122" s="0" t="n">
        <v>1.19</v>
      </c>
      <c r="D122" s="0" t="n">
        <f aca="false">D121-1</f>
        <v>11</v>
      </c>
      <c r="E122" s="0" t="n">
        <f aca="false">C122</f>
        <v>1.19</v>
      </c>
      <c r="F122" s="0" t="n">
        <f aca="false">C122-C121</f>
        <v>0.01</v>
      </c>
      <c r="G122" s="0" t="n">
        <f aca="false">IF(D121&gt;110,'数値入力＆結果'!$D$18*D121+'数値入力＆結果'!$F$18,'数値入力＆結果'!$D$17*D121+'数値入力＆結果'!$F$17)</f>
        <v>0.6422</v>
      </c>
      <c r="H122" s="39" t="n">
        <f aca="false">10^G122</f>
        <v>4.3873269513253</v>
      </c>
      <c r="I122" s="39" t="n">
        <f aca="false">F122/H122</f>
        <v>0.00227929217743375</v>
      </c>
      <c r="J122" s="39" t="n">
        <f aca="false">SUM(I122:$I$143)</f>
        <v>0.0167748880609849</v>
      </c>
      <c r="K122" s="40" t="n">
        <f aca="false">LOG10(J122)</f>
        <v>-1.77534036920122</v>
      </c>
      <c r="L122" s="40" t="n">
        <f aca="false">'数値入力＆結果'!$D$19*K122^5+'数値入力＆結果'!$F$19*K122^4+'数値入力＆結果'!$H$19*K122^3+'数値入力＆結果'!$J$19*K122^2+'数値入力＆結果'!$L$19*K122+'数値入力＆結果'!$N$19</f>
        <v>9.88420355078013</v>
      </c>
      <c r="M122" s="39" t="n">
        <f aca="false">10^L122</f>
        <v>7659555207.79245</v>
      </c>
      <c r="N122" s="39" t="n">
        <f aca="false">(D122-D123)*'数値入力＆結果'!$D$12</f>
        <v>2.63E-005</v>
      </c>
      <c r="O122" s="39" t="n">
        <f aca="false">(6*'数値入力＆結果'!$D$7*M122*'数値入力＆結果'!$D$9*'数値入力＆結果'!$D$10*('数値入力＆結果'!$D$9+'数値入力＆結果'!$D$10)*N122)/('数値入力＆結果'!$D$7^2*'数値入力＆結果'!$D$9^4+'数値入力＆結果'!$D$7*M122*(4*'数値入力＆結果'!$D$9^3*'数値入力＆結果'!$D$10+6*'数値入力＆結果'!$D$9^2*'数値入力＆結果'!$D$10^2+4*'数値入力＆結果'!$D$9*'数値入力＆結果'!$D$10^3)+M122^2*'数値入力＆結果'!$D$10^4)</f>
        <v>3.80317995200103E-005</v>
      </c>
      <c r="P122" s="39" t="n">
        <f aca="false">SUM($O$4:O122)</f>
        <v>0.00402035352438807</v>
      </c>
      <c r="Q122" s="39" t="n">
        <f aca="false">1/P122</f>
        <v>248.734344861428</v>
      </c>
      <c r="R122" s="39" t="n">
        <f aca="false">1/P122*(1-COS('数値入力＆結果'!$D$8*P122/2))</f>
        <v>19.8324640754423</v>
      </c>
    </row>
    <row r="123" customFormat="false" ht="12.8" hidden="false" customHeight="false" outlineLevel="0" collapsed="false">
      <c r="B123" s="1" t="n">
        <v>120</v>
      </c>
      <c r="C123" s="0" t="n">
        <v>1.2</v>
      </c>
      <c r="D123" s="0" t="n">
        <f aca="false">D122-1</f>
        <v>10</v>
      </c>
      <c r="E123" s="0" t="n">
        <f aca="false">C123</f>
        <v>1.2</v>
      </c>
      <c r="F123" s="0" t="n">
        <f aca="false">C123-C122</f>
        <v>0.01</v>
      </c>
      <c r="G123" s="0" t="n">
        <f aca="false">IF(D122&gt;110,'数値入力＆結果'!$D$18*D122+'数値入力＆結果'!$F$18,'数値入力＆結果'!$D$17*D122+'数値入力＆結果'!$F$17)</f>
        <v>0.7024</v>
      </c>
      <c r="H123" s="39" t="n">
        <f aca="false">10^G123</f>
        <v>5.03964563612643</v>
      </c>
      <c r="I123" s="39" t="n">
        <f aca="false">F123/H123</f>
        <v>0.00198426649848464</v>
      </c>
      <c r="J123" s="39" t="n">
        <f aca="false">SUM(I123:$I$143)</f>
        <v>0.0144955958835511</v>
      </c>
      <c r="K123" s="40" t="n">
        <f aca="false">LOG10(J123)</f>
        <v>-1.83876392700654</v>
      </c>
      <c r="L123" s="40" t="n">
        <f aca="false">'数値入力＆結果'!$D$19*K123^5+'数値入力＆結果'!$F$19*K123^4+'数値入力＆結果'!$H$19*K123^3+'数値入力＆結果'!$J$19*K123^2+'数値入力＆結果'!$L$19*K123+'数値入力＆結果'!$N$19</f>
        <v>9.88260355230244</v>
      </c>
      <c r="M123" s="39" t="n">
        <f aca="false">10^L123</f>
        <v>7631388307.57346</v>
      </c>
      <c r="N123" s="39" t="n">
        <f aca="false">(D123-D124)*'数値入力＆結果'!$D$12</f>
        <v>2.63E-005</v>
      </c>
      <c r="O123" s="39" t="n">
        <f aca="false">(6*'数値入力＆結果'!$D$7*M123*'数値入力＆結果'!$D$9*'数値入力＆結果'!$D$10*('数値入力＆結果'!$D$9+'数値入力＆結果'!$D$10)*N123)/('数値入力＆結果'!$D$7^2*'数値入力＆結果'!$D$9^4+'数値入力＆結果'!$D$7*M123*(4*'数値入力＆結果'!$D$9^3*'数値入力＆結果'!$D$10+6*'数値入力＆結果'!$D$9^2*'数値入力＆結果'!$D$10^2+4*'数値入力＆結果'!$D$9*'数値入力＆結果'!$D$10^3)+M123^2*'数値入力＆結果'!$D$10^4)</f>
        <v>3.80194038887623E-005</v>
      </c>
      <c r="P123" s="39" t="n">
        <f aca="false">SUM($O$4:O123)</f>
        <v>0.00405837292827683</v>
      </c>
      <c r="Q123" s="39" t="n">
        <f aca="false">1/P123</f>
        <v>246.404166810909</v>
      </c>
      <c r="R123" s="39" t="n">
        <f aca="false">1/P123*(1-COS('数値入力＆結果'!$D$8*P123/2))</f>
        <v>20.0148767710243</v>
      </c>
    </row>
    <row r="124" customFormat="false" ht="12.8" hidden="false" customHeight="false" outlineLevel="0" collapsed="false">
      <c r="B124" s="1" t="n">
        <v>121</v>
      </c>
      <c r="C124" s="0" t="n">
        <v>1.21</v>
      </c>
      <c r="D124" s="0" t="n">
        <f aca="false">D123-1</f>
        <v>9</v>
      </c>
      <c r="E124" s="0" t="n">
        <f aca="false">C124</f>
        <v>1.21</v>
      </c>
      <c r="F124" s="0" t="n">
        <f aca="false">C124-C123</f>
        <v>0.01</v>
      </c>
      <c r="G124" s="0" t="n">
        <f aca="false">IF(D123&gt;110,'数値入力＆結果'!$D$18*D123+'数値入力＆結果'!$F$18,'数値入力＆結果'!$D$17*D123+'数値入力＆結果'!$F$17)</f>
        <v>0.7626</v>
      </c>
      <c r="H124" s="39" t="n">
        <f aca="false">10^G124</f>
        <v>5.7889526856566</v>
      </c>
      <c r="I124" s="39" t="n">
        <f aca="false">F124/H124</f>
        <v>0.00172742817967354</v>
      </c>
      <c r="J124" s="39" t="n">
        <f aca="false">SUM(I124:$I$143)</f>
        <v>0.0125113293850665</v>
      </c>
      <c r="K124" s="40" t="n">
        <f aca="false">LOG10(J124)</f>
        <v>-1.90269654211115</v>
      </c>
      <c r="L124" s="40" t="n">
        <f aca="false">'数値入力＆結果'!$D$19*K124^5+'数値入力＆結果'!$F$19*K124^4+'数値入力＆結果'!$H$19*K124^3+'数値入力＆結果'!$J$19*K124^2+'数値入力＆結果'!$L$19*K124+'数値入力＆結果'!$N$19</f>
        <v>9.88098497075818</v>
      </c>
      <c r="M124" s="39" t="n">
        <f aca="false">10^L124</f>
        <v>7602999654.62065</v>
      </c>
      <c r="N124" s="39" t="n">
        <f aca="false">(D124-D125)*'数値入力＆結果'!$D$12</f>
        <v>2.63E-005</v>
      </c>
      <c r="O124" s="39" t="n">
        <f aca="false">(6*'数値入力＆結果'!$D$7*M124*'数値入力＆結果'!$D$9*'数値入力＆結果'!$D$10*('数値入力＆結果'!$D$9+'数値入力＆結果'!$D$10)*N124)/('数値入力＆結果'!$D$7^2*'数値入力＆結果'!$D$9^4+'数値入力＆結果'!$D$7*M124*(4*'数値入力＆結果'!$D$9^3*'数値入力＆結果'!$D$10+6*'数値入力＆結果'!$D$9^2*'数値入力＆結果'!$D$10^2+4*'数値入力＆結果'!$D$9*'数値入力＆結果'!$D$10^3)+M124^2*'数値入力＆結果'!$D$10^4)</f>
        <v>3.80068060719788E-005</v>
      </c>
      <c r="P124" s="39" t="n">
        <f aca="false">SUM($O$4:O124)</f>
        <v>0.00409637973434881</v>
      </c>
      <c r="Q124" s="39" t="n">
        <f aca="false">1/P124</f>
        <v>244.117993167195</v>
      </c>
      <c r="R124" s="39" t="n">
        <f aca="false">1/P124*(1-COS('数値入力＆結果'!$D$8*P124/2))</f>
        <v>20.1970851059965</v>
      </c>
    </row>
    <row r="125" customFormat="false" ht="12.8" hidden="false" customHeight="false" outlineLevel="0" collapsed="false">
      <c r="B125" s="1" t="n">
        <v>122</v>
      </c>
      <c r="C125" s="0" t="n">
        <v>1.22</v>
      </c>
      <c r="D125" s="0" t="n">
        <f aca="false">D124-1</f>
        <v>8</v>
      </c>
      <c r="E125" s="0" t="n">
        <f aca="false">C125</f>
        <v>1.22</v>
      </c>
      <c r="F125" s="0" t="n">
        <f aca="false">C125-C124</f>
        <v>0.01</v>
      </c>
      <c r="G125" s="0" t="n">
        <f aca="false">IF(D124&gt;110,'数値入力＆結果'!$D$18*D124+'数値入力＆結果'!$F$18,'数値入力＆結果'!$D$17*D124+'数値入力＆結果'!$F$17)</f>
        <v>0.8228</v>
      </c>
      <c r="H125" s="39" t="n">
        <f aca="false">10^G125</f>
        <v>6.64966857124676</v>
      </c>
      <c r="I125" s="39" t="n">
        <f aca="false">F125/H125</f>
        <v>0.00150383434796136</v>
      </c>
      <c r="J125" s="39" t="n">
        <f aca="false">SUM(I125:$I$143)</f>
        <v>0.010783901205393</v>
      </c>
      <c r="K125" s="40" t="n">
        <f aca="false">LOG10(J125)</f>
        <v>-1.9672240994947</v>
      </c>
      <c r="L125" s="40" t="n">
        <f aca="false">'数値入力＆結果'!$D$19*K125^5+'数値入力＆結果'!$F$19*K125^4+'数値入力＆結果'!$H$19*K125^3+'数値入力＆結果'!$J$19*K125^2+'数値入力＆結果'!$L$19*K125+'数値入力＆結果'!$N$19</f>
        <v>9.87934977977166</v>
      </c>
      <c r="M125" s="39" t="n">
        <f aca="false">10^L125</f>
        <v>7574426920.16457</v>
      </c>
      <c r="N125" s="39" t="n">
        <f aca="false">(D125-D126)*'数値入力＆結果'!$D$12</f>
        <v>2.63E-005</v>
      </c>
      <c r="O125" s="39" t="n">
        <f aca="false">(6*'数値入力＆結果'!$D$7*M125*'数値入力＆結果'!$D$9*'数値入力＆結果'!$D$10*('数値入力＆結果'!$D$9+'数値入力＆結果'!$D$10)*N125)/('数値入力＆結果'!$D$7^2*'数値入力＆結果'!$D$9^4+'数値入力＆結果'!$D$7*M125*(4*'数値入力＆結果'!$D$9^3*'数値入力＆結果'!$D$10+6*'数値入力＆結果'!$D$9^2*'数値入力＆結果'!$D$10^2+4*'数値入力＆結果'!$D$9*'数値入力＆結果'!$D$10^3)+M125^2*'数値入力＆結果'!$D$10^4)</f>
        <v>3.79940194710057E-005</v>
      </c>
      <c r="P125" s="39" t="n">
        <f aca="false">SUM($O$4:O125)</f>
        <v>0.00413437375381982</v>
      </c>
      <c r="Q125" s="39" t="n">
        <f aca="false">1/P125</f>
        <v>241.874600494472</v>
      </c>
      <c r="R125" s="39" t="n">
        <f aca="false">1/P125*(1-COS('数値入力＆結果'!$D$8*P125/2))</f>
        <v>20.3790870228625</v>
      </c>
    </row>
    <row r="126" customFormat="false" ht="12.8" hidden="false" customHeight="false" outlineLevel="0" collapsed="false">
      <c r="B126" s="1" t="n">
        <v>123</v>
      </c>
      <c r="C126" s="0" t="n">
        <v>1.23</v>
      </c>
      <c r="D126" s="0" t="n">
        <f aca="false">D125-1</f>
        <v>7</v>
      </c>
      <c r="E126" s="0" t="n">
        <f aca="false">C126</f>
        <v>1.23</v>
      </c>
      <c r="F126" s="0" t="n">
        <f aca="false">C126-C125</f>
        <v>0.01</v>
      </c>
      <c r="G126" s="0" t="n">
        <f aca="false">IF(D125&gt;110,'数値入力＆結果'!$D$18*D125+'数値入力＆結果'!$F$18,'数値入力＆結果'!$D$17*D125+'数値入力＆結果'!$F$17)</f>
        <v>0.883</v>
      </c>
      <c r="H126" s="39" t="n">
        <f aca="false">10^G126</f>
        <v>7.63835783577691</v>
      </c>
      <c r="I126" s="39" t="n">
        <f aca="false">F126/H126</f>
        <v>0.00130918192299941</v>
      </c>
      <c r="J126" s="39" t="n">
        <f aca="false">SUM(I126:$I$143)</f>
        <v>0.0092800668574316</v>
      </c>
      <c r="K126" s="40" t="n">
        <f aca="false">LOG10(J126)</f>
        <v>-2.03244889493318</v>
      </c>
      <c r="L126" s="40" t="n">
        <f aca="false">'数値入力＆結果'!$D$19*K126^5+'数値入力＆結果'!$F$19*K126^4+'数値入力＆結果'!$H$19*K126^3+'数値入力＆結果'!$J$19*K126^2+'数値入力＆結果'!$L$19*K126+'数値入力＆結果'!$N$19</f>
        <v>9.87769976696641</v>
      </c>
      <c r="M126" s="39" t="n">
        <f aca="false">10^L126</f>
        <v>7545704036.58524</v>
      </c>
      <c r="N126" s="39" t="n">
        <f aca="false">(D126-D127)*'数値入力＆結果'!$D$12</f>
        <v>2.63E-005</v>
      </c>
      <c r="O126" s="39" t="n">
        <f aca="false">(6*'数値入力＆結果'!$D$7*M126*'数値入力＆結果'!$D$9*'数値入力＆結果'!$D$10*('数値入力＆結果'!$D$9+'数値入力＆結果'!$D$10)*N126)/('数値入力＆結果'!$D$7^2*'数値入力＆結果'!$D$9^4+'数値入力＆結果'!$D$7*M126*(4*'数値入力＆結果'!$D$9^3*'数値入力＆結果'!$D$10+6*'数値入力＆結果'!$D$9^2*'数値入力＆結果'!$D$10^2+4*'数値入力＆結果'!$D$9*'数値入力＆結果'!$D$10^3)+M126^2*'数値入力＆結果'!$D$10^4)</f>
        <v>3.79810562880228E-005</v>
      </c>
      <c r="P126" s="39" t="n">
        <f aca="false">SUM($O$4:O126)</f>
        <v>0.00417235481010784</v>
      </c>
      <c r="Q126" s="39" t="n">
        <f aca="false">1/P126</f>
        <v>239.672809603207</v>
      </c>
      <c r="R126" s="39" t="n">
        <f aca="false">1/P126*(1-COS('数値入力＆結果'!$D$8*P126/2))</f>
        <v>20.5608805293521</v>
      </c>
    </row>
    <row r="127" customFormat="false" ht="12.8" hidden="false" customHeight="false" outlineLevel="0" collapsed="false">
      <c r="B127" s="1" t="n">
        <v>124</v>
      </c>
      <c r="C127" s="0" t="n">
        <v>1.24</v>
      </c>
      <c r="D127" s="0" t="n">
        <f aca="false">D126-1</f>
        <v>6</v>
      </c>
      <c r="E127" s="0" t="n">
        <f aca="false">C127</f>
        <v>1.24</v>
      </c>
      <c r="F127" s="0" t="n">
        <f aca="false">C127-C126</f>
        <v>0.01</v>
      </c>
      <c r="G127" s="0" t="n">
        <f aca="false">IF(D126&gt;110,'数値入力＆結果'!$D$18*D126+'数値入力＆結果'!$F$18,'数値入力＆結果'!$D$17*D126+'数値入力＆結果'!$F$17)</f>
        <v>0.9432</v>
      </c>
      <c r="H127" s="39" t="n">
        <f aca="false">10^G127</f>
        <v>8.77404787956754</v>
      </c>
      <c r="I127" s="39" t="n">
        <f aca="false">F127/H127</f>
        <v>0.00113972480401975</v>
      </c>
      <c r="J127" s="39" t="n">
        <f aca="false">SUM(I127:$I$143)</f>
        <v>0.00797088493443219</v>
      </c>
      <c r="K127" s="40" t="n">
        <f aca="false">LOG10(J127)</f>
        <v>-2.09849346018405</v>
      </c>
      <c r="L127" s="40" t="n">
        <f aca="false">'数値入力＆結果'!$D$19*K127^5+'数値入力＆結果'!$F$19*K127^4+'数値入力＆結果'!$H$19*K127^3+'数値入力＆結果'!$J$19*K127^2+'数値入力＆結果'!$L$19*K127+'数値入力＆結果'!$N$19</f>
        <v>9.87603651592652</v>
      </c>
      <c r="M127" s="39" t="n">
        <f aca="false">10^L127</f>
        <v>7516860939.00771</v>
      </c>
      <c r="N127" s="39" t="n">
        <f aca="false">(D127-D128)*'数値入力＆結果'!$D$12</f>
        <v>2.63E-005</v>
      </c>
      <c r="O127" s="39" t="n">
        <f aca="false">(6*'数値入力＆結果'!$D$7*M127*'数値入力＆結果'!$D$9*'数値入力＆結果'!$D$10*('数値入力＆結果'!$D$9+'数値入力＆結果'!$D$10)*N127)/('数値入力＆結果'!$D$7^2*'数値入力＆結果'!$D$9^4+'数値入力＆結果'!$D$7*M127*(4*'数値入力＆結果'!$D$9^3*'数値入力＆結果'!$D$10+6*'数値入力＆結果'!$D$9^2*'数値入力＆結果'!$D$10^2+4*'数値入力＆結果'!$D$9*'数値入力＆結果'!$D$10^3)+M127^2*'数値入力＆結果'!$D$10^4)</f>
        <v>3.79679273561056E-005</v>
      </c>
      <c r="P127" s="39" t="n">
        <f aca="false">SUM($O$4:O127)</f>
        <v>0.00421032273746395</v>
      </c>
      <c r="Q127" s="39" t="n">
        <f aca="false">1/P127</f>
        <v>237.511483645157</v>
      </c>
      <c r="R127" s="39" t="n">
        <f aca="false">1/P127*(1-COS('数値入力＆結果'!$D$8*P127/2))</f>
        <v>20.7424636917061</v>
      </c>
    </row>
    <row r="128" customFormat="false" ht="12.8" hidden="false" customHeight="false" outlineLevel="0" collapsed="false">
      <c r="B128" s="1" t="n">
        <v>125</v>
      </c>
      <c r="C128" s="0" t="n">
        <v>1.25</v>
      </c>
      <c r="D128" s="0" t="n">
        <f aca="false">D127-1</f>
        <v>5</v>
      </c>
      <c r="E128" s="0" t="n">
        <f aca="false">C128</f>
        <v>1.25</v>
      </c>
      <c r="F128" s="0" t="n">
        <f aca="false">C128-C127</f>
        <v>0.01</v>
      </c>
      <c r="G128" s="0" t="n">
        <f aca="false">IF(D127&gt;110,'数値入力＆結果'!$D$18*D127+'数値入力＆結果'!$F$18,'数値入力＆結果'!$D$17*D127+'数値入力＆結果'!$F$17)</f>
        <v>1.0034</v>
      </c>
      <c r="H128" s="39" t="n">
        <f aca="false">10^G128</f>
        <v>10.0785951441503</v>
      </c>
      <c r="I128" s="39" t="n">
        <f aca="false">F128/H128</f>
        <v>0.000992201775840166</v>
      </c>
      <c r="J128" s="39" t="n">
        <f aca="false">SUM(I128:$I$143)</f>
        <v>0.00683116013041244</v>
      </c>
      <c r="K128" s="40" t="n">
        <f aca="false">LOG10(J128)</f>
        <v>-2.16550553417341</v>
      </c>
      <c r="L128" s="40" t="n">
        <f aca="false">'数値入力＆結果'!$D$19*K128^5+'数値入力＆結果'!$F$19*K128^4+'数値入力＆結果'!$H$19*K128^3+'数値入力＆結果'!$J$19*K128^2+'数値入力＆結果'!$L$19*K128+'数値入力＆結果'!$N$19</f>
        <v>9.87436138703742</v>
      </c>
      <c r="M128" s="39" t="n">
        <f aca="false">10^L128</f>
        <v>7487923297.11478</v>
      </c>
      <c r="N128" s="39" t="n">
        <f aca="false">(D128-D129)*'数値入力＆結果'!$D$12</f>
        <v>2.63E-005</v>
      </c>
      <c r="O128" s="39" t="n">
        <f aca="false">(6*'数値入力＆結果'!$D$7*M128*'数値入力＆結果'!$D$9*'数値入力＆結果'!$D$10*('数値入力＆結果'!$D$9+'数値入力＆結果'!$D$10)*N128)/('数値入力＆結果'!$D$7^2*'数値入力＆結果'!$D$9^4+'数値入力＆結果'!$D$7*M128*(4*'数値入力＆結果'!$D$9^3*'数値入力＆結果'!$D$10+6*'数値入力＆結果'!$D$9^2*'数値入力＆結果'!$D$10^2+4*'数値入力＆結果'!$D$9*'数値入力＆結果'!$D$10^3)+M128^2*'数値入力＆結果'!$D$10^4)</f>
        <v>3.79546419546756E-005</v>
      </c>
      <c r="P128" s="39" t="n">
        <f aca="false">SUM($O$4:O128)</f>
        <v>0.00424827737941862</v>
      </c>
      <c r="Q128" s="39" t="n">
        <f aca="false">1/P128</f>
        <v>235.389526315923</v>
      </c>
      <c r="R128" s="39" t="n">
        <f aca="false">1/P128*(1-COS('数値入力＆結果'!$D$8*P128/2))</f>
        <v>20.923834627104</v>
      </c>
    </row>
    <row r="129" customFormat="false" ht="12.8" hidden="false" customHeight="false" outlineLevel="0" collapsed="false">
      <c r="B129" s="1" t="n">
        <v>126</v>
      </c>
      <c r="C129" s="0" t="n">
        <v>1.26</v>
      </c>
      <c r="D129" s="0" t="n">
        <f aca="false">D128-1</f>
        <v>4</v>
      </c>
      <c r="E129" s="0" t="n">
        <f aca="false">C129</f>
        <v>1.26</v>
      </c>
      <c r="F129" s="0" t="n">
        <f aca="false">C129-C128</f>
        <v>0.01</v>
      </c>
      <c r="G129" s="0" t="n">
        <f aca="false">IF(D128&gt;110,'数値入力＆結果'!$D$18*D128+'数値入力＆結果'!$F$18,'数値入力＆結果'!$D$17*D128+'数値入力＆結果'!$F$17)</f>
        <v>1.0636</v>
      </c>
      <c r="H129" s="39" t="n">
        <f aca="false">10^G129</f>
        <v>11.5771057411527</v>
      </c>
      <c r="I129" s="39" t="n">
        <f aca="false">F129/H129</f>
        <v>0.000863773746529185</v>
      </c>
      <c r="J129" s="39" t="n">
        <f aca="false">SUM(I129:$I$143)</f>
        <v>0.00583895835457228</v>
      </c>
      <c r="K129" s="40" t="n">
        <f aca="false">LOG10(J129)</f>
        <v>-2.23366462227294</v>
      </c>
      <c r="L129" s="40" t="n">
        <f aca="false">'数値入力＆結果'!$D$19*K129^5+'数値入力＆結果'!$F$19*K129^4+'数値入力＆結果'!$H$19*K129^3+'数値入力＆結果'!$J$19*K129^2+'数値入力＆結果'!$L$19*K129+'数値入力＆結果'!$N$19</f>
        <v>9.87267549782157</v>
      </c>
      <c r="M129" s="39" t="n">
        <f aca="false">10^L129</f>
        <v>7458912247.85813</v>
      </c>
      <c r="N129" s="39" t="n">
        <f aca="false">(D129-D130)*'数値入力＆結果'!$D$12</f>
        <v>2.63E-005</v>
      </c>
      <c r="O129" s="39" t="n">
        <f aca="false">(6*'数値入力＆結果'!$D$7*M129*'数値入力＆結果'!$D$9*'数値入力＆結果'!$D$10*('数値入力＆結果'!$D$9+'数値入力＆結果'!$D$10)*N129)/('数値入力＆結果'!$D$7^2*'数値入力＆結果'!$D$9^4+'数値入力＆結果'!$D$7*M129*(4*'数値入力＆結果'!$D$9^3*'数値入力＆結果'!$D$10+6*'数値入力＆結果'!$D$9^2*'数値入力＆結果'!$D$10^2+4*'数値入力＆結果'!$D$9*'数値入力＆結果'!$D$10^3)+M129^2*'数値入力＆結果'!$D$10^4)</f>
        <v>3.79412076150818E-005</v>
      </c>
      <c r="P129" s="39" t="n">
        <f aca="false">SUM($O$4:O129)</f>
        <v>0.0042862185870337</v>
      </c>
      <c r="Q129" s="39" t="n">
        <f aca="false">1/P129</f>
        <v>233.305880158589</v>
      </c>
      <c r="R129" s="39" t="n">
        <f aca="false">1/P129*(1-COS('数値入力＆結果'!$D$8*P129/2))</f>
        <v>21.1049914951964</v>
      </c>
    </row>
    <row r="130" customFormat="false" ht="12.8" hidden="false" customHeight="false" outlineLevel="0" collapsed="false">
      <c r="B130" s="1" t="n">
        <v>127</v>
      </c>
      <c r="C130" s="0" t="n">
        <v>1.27</v>
      </c>
      <c r="D130" s="0" t="n">
        <f aca="false">D129-1</f>
        <v>3</v>
      </c>
      <c r="E130" s="0" t="n">
        <f aca="false">C130</f>
        <v>1.27</v>
      </c>
      <c r="F130" s="0" t="n">
        <f aca="false">C130-C129</f>
        <v>0.01</v>
      </c>
      <c r="G130" s="0" t="n">
        <f aca="false">IF(D129&gt;110,'数値入力＆結果'!$D$18*D129+'数値入力＆結果'!$F$18,'数値入力＆結果'!$D$17*D129+'数値入力＆結果'!$F$17)</f>
        <v>1.1238</v>
      </c>
      <c r="H130" s="39" t="n">
        <f aca="false">10^G130</f>
        <v>13.2984186213316</v>
      </c>
      <c r="I130" s="39" t="n">
        <f aca="false">F130/H130</f>
        <v>0.000751969108865266</v>
      </c>
      <c r="J130" s="39" t="n">
        <f aca="false">SUM(I130:$I$143)</f>
        <v>0.00497518460804309</v>
      </c>
      <c r="K130" s="40" t="n">
        <f aca="false">LOG10(J130)</f>
        <v>-2.30319079978922</v>
      </c>
      <c r="L130" s="40" t="n">
        <f aca="false">'数値入力＆結果'!$D$19*K130^5+'数値入力＆結果'!$F$19*K130^4+'数値入力＆結果'!$H$19*K130^3+'数値入力＆結果'!$J$19*K130^2+'数値入力＆結果'!$L$19*K130+'数値入力＆結果'!$N$19</f>
        <v>9.87097970410312</v>
      </c>
      <c r="M130" s="39" t="n">
        <f aca="false">10^L130</f>
        <v>7429844151.72687</v>
      </c>
      <c r="N130" s="39" t="n">
        <f aca="false">(D130-D131)*'数値入力＆結果'!$D$12</f>
        <v>2.63E-005</v>
      </c>
      <c r="O130" s="39" t="n">
        <f aca="false">(6*'数値入力＆結果'!$D$7*M130*'数値入力＆結果'!$D$9*'数値入力＆結果'!$D$10*('数値入力＆結果'!$D$9+'数値入力＆結果'!$D$10)*N130)/('数値入力＆結果'!$D$7^2*'数値入力＆結果'!$D$9^4+'数値入力＆結果'!$D$7*M130*(4*'数値入力＆結果'!$D$9^3*'数値入力＆結果'!$D$10+6*'数値入力＆結果'!$D$9^2*'数値入力＆結果'!$D$10^2+4*'数値入力＆結果'!$D$9*'数値入力＆結果'!$D$10^3)+M130^2*'数値入力＆結果'!$D$10^4)</f>
        <v>3.79276299269953E-005</v>
      </c>
      <c r="P130" s="39" t="n">
        <f aca="false">SUM($O$4:O130)</f>
        <v>0.0043241462169607</v>
      </c>
      <c r="Q130" s="39" t="n">
        <f aca="false">1/P130</f>
        <v>231.25952496187</v>
      </c>
      <c r="R130" s="39" t="n">
        <f aca="false">1/P130*(1-COS('数値入力＆結果'!$D$8*P130/2))</f>
        <v>21.2859324887512</v>
      </c>
    </row>
    <row r="131" customFormat="false" ht="12.8" hidden="false" customHeight="false" outlineLevel="0" collapsed="false">
      <c r="B131" s="1" t="n">
        <v>128</v>
      </c>
      <c r="C131" s="0" t="n">
        <v>1.28</v>
      </c>
      <c r="D131" s="0" t="n">
        <f aca="false">D130-1</f>
        <v>2</v>
      </c>
      <c r="E131" s="0" t="n">
        <f aca="false">C131</f>
        <v>1.28</v>
      </c>
      <c r="F131" s="0" t="n">
        <f aca="false">C131-C130</f>
        <v>0.01</v>
      </c>
      <c r="G131" s="0" t="n">
        <f aca="false">IF(D130&gt;110,'数値入力＆結果'!$D$18*D130+'数値入力＆結果'!$F$18,'数値入力＆結果'!$D$17*D130+'数値入力＆結果'!$F$17)</f>
        <v>1.184</v>
      </c>
      <c r="H131" s="39" t="n">
        <f aca="false">10^G131</f>
        <v>15.2756605823807</v>
      </c>
      <c r="I131" s="39" t="n">
        <f aca="false">F131/H131</f>
        <v>0.000654636174067276</v>
      </c>
      <c r="J131" s="39" t="n">
        <f aca="false">SUM(I131:$I$143)</f>
        <v>0.00422321549917783</v>
      </c>
      <c r="K131" s="40" t="n">
        <f aca="false">LOG10(J131)</f>
        <v>-2.3743567571458</v>
      </c>
      <c r="L131" s="40" t="n">
        <f aca="false">'数値入力＆結果'!$D$19*K131^5+'数値入力＆結果'!$F$19*K131^4+'数値入力＆結果'!$H$19*K131^3+'数値入力＆結果'!$J$19*K131^2+'数値入力＆結果'!$L$19*K131+'数値入力＆結果'!$N$19</f>
        <v>9.86927458473182</v>
      </c>
      <c r="M131" s="39" t="n">
        <f aca="false">10^L131</f>
        <v>7400730418.35421</v>
      </c>
      <c r="N131" s="39" t="n">
        <f aca="false">(D131-D132)*'数値入力＆結果'!$D$12</f>
        <v>2.63E-005</v>
      </c>
      <c r="O131" s="39" t="n">
        <f aca="false">(6*'数値入力＆結果'!$D$7*M131*'数値入力＆結果'!$D$9*'数値入力＆結果'!$D$10*('数値入力＆結果'!$D$9+'数値入力＆結果'!$D$10)*N131)/('数値入力＆結果'!$D$7^2*'数値入力＆結果'!$D$9^4+'数値入力＆結果'!$D$7*M131*(4*'数値入力＆結果'!$D$9^3*'数値入力＆結果'!$D$10+6*'数値入力＆結果'!$D$9^2*'数値入力＆結果'!$D$10^2+4*'数値入力＆結果'!$D$9*'数値入力＆結果'!$D$10^3)+M131^2*'数値入力＆結果'!$D$10^4)</f>
        <v>3.79139123679497E-005</v>
      </c>
      <c r="P131" s="39" t="n">
        <f aca="false">SUM($O$4:O131)</f>
        <v>0.00436206012932865</v>
      </c>
      <c r="Q131" s="39" t="n">
        <f aca="false">1/P131</f>
        <v>229.249476245507</v>
      </c>
      <c r="R131" s="39" t="n">
        <f aca="false">1/P131*(1-COS('数値入力＆結果'!$D$8*P131/2))</f>
        <v>21.4666558235295</v>
      </c>
    </row>
    <row r="132" customFormat="false" ht="12.8" hidden="false" customHeight="false" outlineLevel="0" collapsed="false">
      <c r="B132" s="1" t="n">
        <v>129</v>
      </c>
      <c r="C132" s="0" t="n">
        <v>1.29</v>
      </c>
      <c r="D132" s="0" t="n">
        <f aca="false">D131-1</f>
        <v>1</v>
      </c>
      <c r="E132" s="0" t="n">
        <f aca="false">C132</f>
        <v>1.29</v>
      </c>
      <c r="F132" s="0" t="n">
        <f aca="false">C132-C131</f>
        <v>0.01</v>
      </c>
      <c r="G132" s="0" t="n">
        <f aca="false">IF(D131&gt;110,'数値入力＆結果'!$D$18*D131+'数値入力＆結果'!$F$18,'数値入力＆結果'!$D$17*D131+'数値入力＆結果'!$F$17)</f>
        <v>1.2442</v>
      </c>
      <c r="H132" s="39" t="n">
        <f aca="false">10^G132</f>
        <v>17.5468837966791</v>
      </c>
      <c r="I132" s="39" t="n">
        <f aca="false">F132/H132</f>
        <v>0.000569901762379743</v>
      </c>
      <c r="J132" s="39" t="n">
        <f aca="false">SUM(I132:$I$143)</f>
        <v>0.00356857932511055</v>
      </c>
      <c r="K132" s="40" t="n">
        <f aca="false">LOG10(J132)</f>
        <v>-2.44750464496985</v>
      </c>
      <c r="L132" s="40" t="n">
        <f aca="false">'数値入力＆結果'!$D$19*K132^5+'数値入力＆結果'!$F$19*K132^4+'数値入力＆結果'!$H$19*K132^3+'数値入力＆結果'!$J$19*K132^2+'数値入力＆結果'!$L$19*K132+'数値入力＆結果'!$N$19</f>
        <v>9.86756043534355</v>
      </c>
      <c r="M132" s="39" t="n">
        <f aca="false">10^L132</f>
        <v>7371577492.45888</v>
      </c>
      <c r="N132" s="39" t="n">
        <f aca="false">(D132-D133)*'数値入力＆結果'!$D$12</f>
        <v>2.63E-005</v>
      </c>
      <c r="O132" s="39" t="n">
        <f aca="false">(6*'数値入力＆結果'!$D$7*M132*'数値入力＆結果'!$D$9*'数値入力＆結果'!$D$10*('数値入力＆結果'!$D$9+'数値入力＆結果'!$D$10)*N132)/('数値入力＆結果'!$D$7^2*'数値入力＆結果'!$D$9^4+'数値入力＆結果'!$D$7*M132*(4*'数値入力＆結果'!$D$9^3*'数値入力＆結果'!$D$10+6*'数値入力＆結果'!$D$9^2*'数値入力＆結果'!$D$10^2+4*'数値入力＆結果'!$D$9*'数値入力＆結果'!$D$10^3)+M132^2*'数値入力＆結果'!$D$10^4)</f>
        <v>3.7900056201437E-005</v>
      </c>
      <c r="P132" s="39" t="n">
        <f aca="false">SUM($O$4:O132)</f>
        <v>0.00439996018553009</v>
      </c>
      <c r="Q132" s="39" t="n">
        <f aca="false">1/P132</f>
        <v>227.274783823873</v>
      </c>
      <c r="R132" s="39" t="n">
        <f aca="false">1/P132*(1-COS('数値入力＆結果'!$D$8*P132/2))</f>
        <v>21.6471597277263</v>
      </c>
    </row>
    <row r="133" customFormat="false" ht="12.8" hidden="false" customHeight="false" outlineLevel="0" collapsed="false">
      <c r="B133" s="1" t="n">
        <v>130</v>
      </c>
      <c r="C133" s="0" t="n">
        <v>1.3</v>
      </c>
      <c r="D133" s="0" t="n">
        <f aca="false">D132-1</f>
        <v>0</v>
      </c>
      <c r="E133" s="0" t="n">
        <f aca="false">C133</f>
        <v>1.3</v>
      </c>
      <c r="F133" s="0" t="n">
        <f aca="false">C133-C132</f>
        <v>0.01</v>
      </c>
      <c r="G133" s="0" t="n">
        <f aca="false">IF(D132&gt;110,'数値入力＆結果'!$D$18*D132+'数値入力＆結果'!$F$18,'数値入力＆結果'!$D$17*D132+'数値入力＆結果'!$F$17)</f>
        <v>1.3044</v>
      </c>
      <c r="H133" s="39" t="n">
        <f aca="false">10^G133</f>
        <v>20.1557981282519</v>
      </c>
      <c r="I133" s="39" t="n">
        <f aca="false">F133/H133</f>
        <v>0.00049613515358557</v>
      </c>
      <c r="J133" s="39" t="n">
        <f aca="false">SUM(I133:$I$143)</f>
        <v>0.00299867756273081</v>
      </c>
      <c r="K133" s="40" t="n">
        <f aca="false">LOG10(J133)</f>
        <v>-2.52307022989073</v>
      </c>
      <c r="L133" s="40" t="n">
        <f aca="false">'数値入力＆結果'!$D$19*K133^5+'数値入力＆結果'!$F$19*K133^4+'数値入力＆結果'!$H$19*K133^3+'数値入力＆結果'!$J$19*K133^2+'数値入力＆結果'!$L$19*K133+'数値入力＆結果'!$N$19</f>
        <v>9.86583728214661</v>
      </c>
      <c r="M133" s="39" t="n">
        <f aca="false">10^L133</f>
        <v>7342387181.43515</v>
      </c>
      <c r="N133" s="39" t="n">
        <f aca="false">(D133-D134)*'数値入力＆結果'!$D$12</f>
        <v>2.63E-005</v>
      </c>
      <c r="O133" s="39" t="n">
        <f aca="false">(6*'数値入力＆結果'!$D$7*M133*'数値入力＆結果'!$D$9*'数値入力＆結果'!$D$10*('数値入力＆結果'!$D$9+'数値入力＆結果'!$D$10)*N133)/('数値入力＆結果'!$D$7^2*'数値入力＆結果'!$D$9^4+'数値入力＆結果'!$D$7*M133*(4*'数値入力＆結果'!$D$9^3*'数値入力＆結果'!$D$10+6*'数値入力＆結果'!$D$9^2*'数値入力＆結果'!$D$10^2+4*'数値入力＆結果'!$D$9*'数値入力＆結果'!$D$10^3)+M133^2*'数値入力＆結果'!$D$10^4)</f>
        <v>3.78860605355267E-005</v>
      </c>
      <c r="P133" s="39" t="n">
        <f aca="false">SUM($O$4:O133)</f>
        <v>0.00443784624606561</v>
      </c>
      <c r="Q133" s="39" t="n">
        <f aca="false">1/P133</f>
        <v>225.334530435018</v>
      </c>
      <c r="R133" s="39" t="n">
        <f aca="false">1/P133*(1-COS('数値入力＆結果'!$D$8*P133/2))</f>
        <v>21.8274424317413</v>
      </c>
    </row>
    <row r="134" customFormat="false" ht="12.8" hidden="false" customHeight="false" outlineLevel="0" collapsed="false">
      <c r="B134" s="1" t="n">
        <v>131</v>
      </c>
      <c r="C134" s="0" t="n">
        <v>1.31</v>
      </c>
      <c r="D134" s="0" t="n">
        <f aca="false">D133-1</f>
        <v>-1</v>
      </c>
      <c r="E134" s="0" t="n">
        <f aca="false">C134</f>
        <v>1.31</v>
      </c>
      <c r="F134" s="0" t="n">
        <f aca="false">C134-C133</f>
        <v>0.01</v>
      </c>
      <c r="G134" s="0" t="n">
        <f aca="false">IF(D133&gt;110,'数値入力＆結果'!$D$18*D133+'数値入力＆結果'!$F$18,'数値入力＆結果'!$D$17*D133+'数値入力＆結果'!$F$17)</f>
        <v>1.3646</v>
      </c>
      <c r="H134" s="39" t="n">
        <f aca="false">10^G134</f>
        <v>23.1526123324376</v>
      </c>
      <c r="I134" s="39" t="n">
        <f aca="false">F134/H134</f>
        <v>0.000431916703671043</v>
      </c>
      <c r="J134" s="39" t="n">
        <f aca="false">SUM(I134:$I$143)</f>
        <v>0.00250254240914524</v>
      </c>
      <c r="K134" s="40" t="n">
        <f aca="false">LOG10(J134)</f>
        <v>-2.60161855404777</v>
      </c>
      <c r="L134" s="40" t="n">
        <f aca="false">'数値入力＆結果'!$D$19*K134^5+'数値入力＆結果'!$F$19*K134^4+'数値入力＆結果'!$H$19*K134^3+'数値入力＆結果'!$J$19*K134^2+'数値入力＆結果'!$L$19*K134+'数値入力＆結果'!$N$19</f>
        <v>9.86410493810518</v>
      </c>
      <c r="M134" s="39" t="n">
        <f aca="false">10^L134</f>
        <v>7313157691.73428</v>
      </c>
      <c r="N134" s="39" t="n">
        <f aca="false">(D134-D135)*'数値入力＆結果'!$D$12</f>
        <v>2.63E-005</v>
      </c>
      <c r="O134" s="39" t="n">
        <f aca="false">(6*'数値入力＆結果'!$D$7*M134*'数値入力＆結果'!$D$9*'数値入力＆結果'!$D$10*('数値入力＆結果'!$D$9+'数値入力＆結果'!$D$10)*N134)/('数値入力＆結果'!$D$7^2*'数値入力＆結果'!$D$9^4+'数値入力＆結果'!$D$7*M134*(4*'数値入力＆結果'!$D$9^3*'数値入力＆結果'!$D$10+6*'数値入力＆結果'!$D$9^2*'数値入力＆結果'!$D$10^2+4*'数値入力＆結果'!$D$9*'数値入力＆結果'!$D$10^3)+M134^2*'数値入力＆結果'!$D$10^4)</f>
        <v>3.7871922730524E-005</v>
      </c>
      <c r="P134" s="39" t="n">
        <f aca="false">SUM($O$4:O134)</f>
        <v>0.00447571816879614</v>
      </c>
      <c r="Q134" s="39" t="n">
        <f aca="false">1/P134</f>
        <v>223.427830414303</v>
      </c>
      <c r="R134" s="39" t="n">
        <f aca="false">1/P134*(1-COS('数値入力＆結果'!$D$8*P134/2))</f>
        <v>22.0075021599404</v>
      </c>
    </row>
    <row r="135" customFormat="false" ht="12.8" hidden="false" customHeight="false" outlineLevel="0" collapsed="false">
      <c r="B135" s="1" t="n">
        <v>132</v>
      </c>
      <c r="C135" s="0" t="n">
        <v>1.32</v>
      </c>
      <c r="D135" s="0" t="n">
        <f aca="false">D134-1</f>
        <v>-2</v>
      </c>
      <c r="E135" s="0" t="n">
        <f aca="false">C135</f>
        <v>1.32</v>
      </c>
      <c r="F135" s="0" t="n">
        <f aca="false">C135-C134</f>
        <v>0.01</v>
      </c>
      <c r="G135" s="0" t="n">
        <f aca="false">IF(D134&gt;110,'数値入力＆結果'!$D$18*D134+'数値入力＆結果'!$F$18,'数値入力＆結果'!$D$17*D134+'数値入力＆結果'!$F$17)</f>
        <v>1.4248</v>
      </c>
      <c r="H135" s="39" t="n">
        <f aca="false">10^G135</f>
        <v>26.5950003272152</v>
      </c>
      <c r="I135" s="39" t="n">
        <f aca="false">F135/H135</f>
        <v>0.000376010523668496</v>
      </c>
      <c r="J135" s="39" t="n">
        <f aca="false">SUM(I135:$I$143)</f>
        <v>0.00207062570547419</v>
      </c>
      <c r="K135" s="40" t="n">
        <f aca="false">LOG10(J135)</f>
        <v>-2.68389839880729</v>
      </c>
      <c r="L135" s="40" t="n">
        <f aca="false">'数値入力＆結果'!$D$19*K135^5+'数値入力＆結果'!$F$19*K135^4+'数値入力＆結果'!$H$19*K135^3+'数値入力＆結果'!$J$19*K135^2+'数値入力＆結果'!$L$19*K135+'数値入力＆結果'!$N$19</f>
        <v>9.86236314829955</v>
      </c>
      <c r="M135" s="39" t="n">
        <f aca="false">10^L135</f>
        <v>7283886138.5425</v>
      </c>
      <c r="N135" s="39" t="n">
        <f aca="false">(D135-D136)*'数値入力＆結果'!$D$12</f>
        <v>2.63E-005</v>
      </c>
      <c r="O135" s="39" t="n">
        <f aca="false">(6*'数値入力＆結果'!$D$7*M135*'数値入力＆結果'!$D$9*'数値入力＆結果'!$D$10*('数値入力＆結果'!$D$9+'数値入力＆結果'!$D$10)*N135)/('数値入力＆結果'!$D$7^2*'数値入力＆結果'!$D$9^4+'数値入力＆結果'!$D$7*M135*(4*'数値入力＆結果'!$D$9^3*'数値入力＆結果'!$D$10+6*'数値入力＆結果'!$D$9^2*'数値入力＆結果'!$D$10^2+4*'数値入力＆結果'!$D$9*'数値入力＆結果'!$D$10^3)+M135^2*'数値入力＆結果'!$D$10^4)</f>
        <v>3.7857639551941E-005</v>
      </c>
      <c r="P135" s="39" t="n">
        <f aca="false">SUM($O$4:O135)</f>
        <v>0.00451357580834808</v>
      </c>
      <c r="Q135" s="39" t="n">
        <f aca="false">1/P135</f>
        <v>221.553828374933</v>
      </c>
      <c r="R135" s="39" t="n">
        <f aca="false">1/P135*(1-COS('数値入力＆結果'!$D$8*P135/2))</f>
        <v>22.1873371279345</v>
      </c>
    </row>
    <row r="136" customFormat="false" ht="12.8" hidden="false" customHeight="false" outlineLevel="0" collapsed="false">
      <c r="B136" s="1" t="n">
        <v>133</v>
      </c>
      <c r="C136" s="0" t="n">
        <v>1.33</v>
      </c>
      <c r="D136" s="0" t="n">
        <f aca="false">D135-1</f>
        <v>-3</v>
      </c>
      <c r="E136" s="0" t="n">
        <f aca="false">C136</f>
        <v>1.33</v>
      </c>
      <c r="F136" s="0" t="n">
        <f aca="false">C136-C135</f>
        <v>0.01</v>
      </c>
      <c r="G136" s="0" t="n">
        <f aca="false">IF(D135&gt;110,'数値入力＆結果'!$D$18*D135+'数値入力＆結果'!$F$18,'数値入力＆結果'!$D$17*D135+'数値入力＆結果'!$F$17)</f>
        <v>1.485</v>
      </c>
      <c r="H136" s="39" t="n">
        <f aca="false">10^G136</f>
        <v>30.5492111321551</v>
      </c>
      <c r="I136" s="39" t="n">
        <f aca="false">F136/H136</f>
        <v>0.000327340694878838</v>
      </c>
      <c r="J136" s="39" t="n">
        <f aca="false">SUM(I136:$I$143)</f>
        <v>0.0016946151818057</v>
      </c>
      <c r="K136" s="40" t="n">
        <f aca="false">LOG10(J136)</f>
        <v>-2.77092890713195</v>
      </c>
      <c r="L136" s="40" t="n">
        <f aca="false">'数値入力＆結果'!$D$19*K136^5+'数値入力＆結果'!$F$19*K136^4+'数値入力＆結果'!$H$19*K136^3+'数値入力＆結果'!$J$19*K136^2+'数値入力＆結果'!$L$19*K136+'数値入力＆結果'!$N$19</f>
        <v>9.86061192617911</v>
      </c>
      <c r="M136" s="39" t="n">
        <f aca="false">10^L136</f>
        <v>7254574185.61676</v>
      </c>
      <c r="N136" s="39" t="n">
        <f aca="false">(D136-D137)*'数値入力＆結果'!$D$12</f>
        <v>2.63E-005</v>
      </c>
      <c r="O136" s="39" t="n">
        <f aca="false">(6*'数値入力＆結果'!$D$7*M136*'数値入力＆結果'!$D$9*'数値入力＆結果'!$D$10*('数値入力＆結果'!$D$9+'数値入力＆結果'!$D$10)*N136)/('数値入力＆結果'!$D$7^2*'数値入力＆結果'!$D$9^4+'数値入力＆結果'!$D$7*M136*(4*'数値入力＆結果'!$D$9^3*'数値入力＆結果'!$D$10+6*'数値入力＆結果'!$D$9^2*'数値入力＆結果'!$D$10^2+4*'数値入力＆結果'!$D$9*'数値入力＆結果'!$D$10^3)+M136^2*'数値入力＆結果'!$D$10^4)</f>
        <v>3.78432099338763E-005</v>
      </c>
      <c r="P136" s="39" t="n">
        <f aca="false">SUM($O$4:O136)</f>
        <v>0.00455141901828195</v>
      </c>
      <c r="Q136" s="39" t="n">
        <f aca="false">1/P136</f>
        <v>219.711697820667</v>
      </c>
      <c r="R136" s="39" t="n">
        <f aca="false">1/P136*(1-COS('数値入力＆結果'!$D$8*P136/2))</f>
        <v>22.3669455529847</v>
      </c>
    </row>
    <row r="137" customFormat="false" ht="12.8" hidden="false" customHeight="false" outlineLevel="0" collapsed="false">
      <c r="B137" s="1" t="n">
        <v>134</v>
      </c>
      <c r="C137" s="0" t="n">
        <v>1.34</v>
      </c>
      <c r="D137" s="0" t="n">
        <f aca="false">D136-1</f>
        <v>-4</v>
      </c>
      <c r="E137" s="0" t="n">
        <f aca="false">C137</f>
        <v>1.34</v>
      </c>
      <c r="F137" s="0" t="n">
        <f aca="false">C137-C136</f>
        <v>0.01</v>
      </c>
      <c r="G137" s="0" t="n">
        <f aca="false">IF(D136&gt;110,'数値入力＆結果'!$D$18*D136+'数値入力＆結果'!$F$18,'数値入力＆結果'!$D$17*D136+'数値入力＆結果'!$F$17)</f>
        <v>1.5452</v>
      </c>
      <c r="H137" s="39" t="n">
        <f aca="false">10^G137</f>
        <v>35.0913438358553</v>
      </c>
      <c r="I137" s="39" t="n">
        <f aca="false">F137/H137</f>
        <v>0.000284970562734115</v>
      </c>
      <c r="J137" s="39" t="n">
        <f aca="false">SUM(I137:$I$143)</f>
        <v>0.00136727448692686</v>
      </c>
      <c r="K137" s="40" t="n">
        <f aca="false">LOG10(J137)</f>
        <v>-2.86414428997418</v>
      </c>
      <c r="L137" s="40" t="n">
        <f aca="false">'数値入力＆結果'!$D$19*K137^5+'数値入力＆結果'!$F$19*K137^4+'数値入力＆結果'!$H$19*K137^3+'数値入力＆結果'!$J$19*K137^2+'数値入力＆結果'!$L$19*K137+'数値入力＆結果'!$N$19</f>
        <v>9.85885231387271</v>
      </c>
      <c r="M137" s="39" t="n">
        <f aca="false">10^L137</f>
        <v>7225240603.79072</v>
      </c>
      <c r="N137" s="39" t="n">
        <f aca="false">(D137-D138)*'数値入力＆結果'!$D$12</f>
        <v>2.63E-005</v>
      </c>
      <c r="O137" s="39" t="n">
        <f aca="false">(6*'数値入力＆結果'!$D$7*M137*'数値入力＆結果'!$D$9*'数値入力＆結果'!$D$10*('数値入力＆結果'!$D$9+'数値入力＆結果'!$D$10)*N137)/('数値入力＆結果'!$D$7^2*'数値入力＆結果'!$D$9^4+'数値入力＆結果'!$D$7*M137*(4*'数値入力＆結果'!$D$9^3*'数値入力＆結果'!$D$10+6*'数値入力＆結果'!$D$9^2*'数値入力＆結果'!$D$10^2+4*'数値入力＆結果'!$D$9*'数値入力＆結果'!$D$10^3)+M137^2*'数値入力＆結果'!$D$10^4)</f>
        <v>3.7828641341879E-005</v>
      </c>
      <c r="P137" s="39" t="n">
        <f aca="false">SUM($O$4:O137)</f>
        <v>0.00458924765962383</v>
      </c>
      <c r="Q137" s="39" t="n">
        <f aca="false">1/P137</f>
        <v>217.900639531397</v>
      </c>
      <c r="R137" s="39" t="n">
        <f aca="false">1/P137*(1-COS('数値入力＆結果'!$D$8*P137/2))</f>
        <v>22.546325694512</v>
      </c>
    </row>
    <row r="138" customFormat="false" ht="12.8" hidden="false" customHeight="false" outlineLevel="0" collapsed="false">
      <c r="B138" s="1" t="n">
        <v>135</v>
      </c>
      <c r="C138" s="0" t="n">
        <v>1.35</v>
      </c>
      <c r="D138" s="0" t="n">
        <f aca="false">D137-1</f>
        <v>-5</v>
      </c>
      <c r="E138" s="0" t="n">
        <f aca="false">C138</f>
        <v>1.35</v>
      </c>
      <c r="F138" s="0" t="n">
        <f aca="false">C138-C137</f>
        <v>0.01</v>
      </c>
      <c r="G138" s="0" t="n">
        <f aca="false">IF(D137&gt;110,'数値入力＆結果'!$D$18*D137+'数値入力＆結果'!$F$18,'数値入力＆結果'!$D$17*D137+'数値入力＆結果'!$F$17)</f>
        <v>1.6054</v>
      </c>
      <c r="H138" s="39" t="n">
        <f aca="false">10^G138</f>
        <v>40.308812128706</v>
      </c>
      <c r="I138" s="39" t="n">
        <f aca="false">F138/H138</f>
        <v>0.000248084710808892</v>
      </c>
      <c r="J138" s="39" t="n">
        <f aca="false">SUM(I138:$I$143)</f>
        <v>0.00108230392419274</v>
      </c>
      <c r="K138" s="40" t="n">
        <f aca="false">LOG10(J138)</f>
        <v>-2.96565076689533</v>
      </c>
      <c r="L138" s="40" t="n">
        <f aca="false">'数値入力＆結果'!$D$19*K138^5+'数値入力＆結果'!$F$19*K138^4+'数値入力＆結果'!$H$19*K138^3+'数値入力＆結果'!$J$19*K138^2+'数値入力＆結果'!$L$19*K138+'数値入力＆結果'!$N$19</f>
        <v>9.85708813971417</v>
      </c>
      <c r="M138" s="39" t="n">
        <f aca="false">10^L138</f>
        <v>7195950044.09906</v>
      </c>
      <c r="N138" s="39" t="n">
        <f aca="false">(D138-D139)*'数値入力＆結果'!$D$12</f>
        <v>2.63E-005</v>
      </c>
      <c r="O138" s="39" t="n">
        <f aca="false">(6*'数値入力＆結果'!$D$7*M138*'数値入力＆結果'!$D$9*'数値入力＆結果'!$D$10*('数値入力＆結果'!$D$9+'数値入力＆結果'!$D$10)*N138)/('数値入力＆結果'!$D$7^2*'数値入力＆結果'!$D$9^4+'数値入力＆結果'!$D$7*M138*(4*'数値入力＆結果'!$D$9^3*'数値入力＆結果'!$D$10+6*'数値入力＆結果'!$D$9^2*'数値入力＆結果'!$D$10^2+4*'数値入力＆結果'!$D$9*'数値入力＆結果'!$D$10^3)+M138^2*'数値入力＆結果'!$D$10^4)</f>
        <v>3.78139646353902E-005</v>
      </c>
      <c r="P138" s="39" t="n">
        <f aca="false">SUM($O$4:O138)</f>
        <v>0.00462706162425922</v>
      </c>
      <c r="Q138" s="39" t="n">
        <f aca="false">1/P138</f>
        <v>216.11987935434</v>
      </c>
      <c r="R138" s="39" t="n">
        <f aca="false">1/P138*(1-COS('数値入力＆結果'!$D$8*P138/2))</f>
        <v>22.7254759647711</v>
      </c>
    </row>
    <row r="139" customFormat="false" ht="12.8" hidden="false" customHeight="false" outlineLevel="0" collapsed="false">
      <c r="B139" s="1" t="n">
        <v>136</v>
      </c>
      <c r="C139" s="0" t="n">
        <v>1.36</v>
      </c>
      <c r="D139" s="0" t="n">
        <f aca="false">D138-1</f>
        <v>-6</v>
      </c>
      <c r="E139" s="0" t="n">
        <f aca="false">C139</f>
        <v>1.36</v>
      </c>
      <c r="F139" s="0" t="n">
        <f aca="false">C139-C138</f>
        <v>0.01</v>
      </c>
      <c r="G139" s="0" t="n">
        <f aca="false">IF(D138&gt;110,'数値入力＆結果'!$D$18*D138+'数値入力＆結果'!$F$18,'数値入力＆結果'!$D$17*D138+'数値入力＆結果'!$F$17)</f>
        <v>1.6656</v>
      </c>
      <c r="H139" s="39" t="n">
        <f aca="false">10^G139</f>
        <v>46.3020265860308</v>
      </c>
      <c r="I139" s="39" t="n">
        <f aca="false">F139/H139</f>
        <v>0.00021597326806894</v>
      </c>
      <c r="J139" s="39" t="n">
        <f aca="false">SUM(I139:$I$143)</f>
        <v>0.000834219213383851</v>
      </c>
      <c r="K139" s="40" t="n">
        <f aca="false">LOG10(J139)</f>
        <v>-3.0787198118883</v>
      </c>
      <c r="L139" s="40" t="n">
        <f aca="false">'数値入力＆結果'!$D$19*K139^5+'数値入力＆結果'!$F$19*K139^4+'数値入力＆結果'!$H$19*K139^3+'数値入力＆結果'!$J$19*K139^2+'数値入力＆結果'!$L$19*K139+'数値入力＆結果'!$N$19</f>
        <v>9.85533031874047</v>
      </c>
      <c r="M139" s="39" t="n">
        <f aca="false">10^L139</f>
        <v>7166883067.80746</v>
      </c>
      <c r="N139" s="39" t="n">
        <f aca="false">(D139-D140)*'数値入力＆結果'!$D$12</f>
        <v>2.63E-005</v>
      </c>
      <c r="O139" s="39" t="n">
        <f aca="false">(6*'数値入力＆結果'!$D$7*M139*'数値入力＆結果'!$D$9*'数値入力＆結果'!$D$10*('数値入力＆結果'!$D$9+'数値入力＆結果'!$D$10)*N139)/('数値入力＆結果'!$D$7^2*'数値入力＆結果'!$D$9^4+'数値入力＆結果'!$D$7*M139*(4*'数値入力＆結果'!$D$9^3*'数値入力＆結果'!$D$10+6*'数値入力＆結果'!$D$9^2*'数値入力＆結果'!$D$10^2+4*'数値入力＆結果'!$D$9*'数値入力＆結果'!$D$10^3)+M139^2*'数値入力＆結果'!$D$10^4)</f>
        <v>3.77992706626477E-005</v>
      </c>
      <c r="P139" s="39" t="n">
        <f aca="false">SUM($O$4:O139)</f>
        <v>0.00466486089492187</v>
      </c>
      <c r="Q139" s="39" t="n">
        <f aca="false">1/P139</f>
        <v>214.368664473702</v>
      </c>
      <c r="R139" s="39" t="n">
        <f aca="false">1/P139*(1-COS('数値入力＆結果'!$D$8*P139/2))</f>
        <v>22.904395212059</v>
      </c>
    </row>
    <row r="140" customFormat="false" ht="12.8" hidden="false" customHeight="false" outlineLevel="0" collapsed="false">
      <c r="B140" s="1" t="n">
        <v>137</v>
      </c>
      <c r="C140" s="0" t="n">
        <v>1.37</v>
      </c>
      <c r="D140" s="0" t="n">
        <f aca="false">D139-1</f>
        <v>-7</v>
      </c>
      <c r="E140" s="0" t="n">
        <f aca="false">C140</f>
        <v>1.37</v>
      </c>
      <c r="F140" s="0" t="n">
        <f aca="false">C140-C139</f>
        <v>0.01</v>
      </c>
      <c r="G140" s="0" t="n">
        <f aca="false">IF(D139&gt;110,'数値入力＆結果'!$D$18*D139+'数値入力＆結果'!$F$18,'数値入力＆結果'!$D$17*D139+'数値入力＆結果'!$F$17)</f>
        <v>1.7258</v>
      </c>
      <c r="H140" s="39" t="n">
        <f aca="false">10^G140</f>
        <v>53.186327077268</v>
      </c>
      <c r="I140" s="39" t="n">
        <f aca="false">F140/H140</f>
        <v>0.000188018247349027</v>
      </c>
      <c r="J140" s="39" t="n">
        <f aca="false">SUM(I140:$I$143)</f>
        <v>0.000618245945314912</v>
      </c>
      <c r="K140" s="40" t="n">
        <f aca="false">LOG10(J140)</f>
        <v>-3.20883872322082</v>
      </c>
      <c r="L140" s="40" t="n">
        <f aca="false">'数値入力＆結果'!$D$19*K140^5+'数値入力＆結果'!$F$19*K140^4+'数値入力＆結果'!$H$19*K140^3+'数値入力＆結果'!$J$19*K140^2+'数値入力＆結果'!$L$19*K140+'数値入力＆結果'!$N$19</f>
        <v>9.8536084242239</v>
      </c>
      <c r="M140" s="39" t="n">
        <f aca="false">10^L140</f>
        <v>7138524004.13863</v>
      </c>
      <c r="N140" s="39" t="n">
        <f aca="false">(D140-D141)*'数値入力＆結果'!$D$12</f>
        <v>2.63E-005</v>
      </c>
      <c r="O140" s="39" t="n">
        <f aca="false">(6*'数値入力＆結果'!$D$7*M140*'数値入力＆結果'!$D$9*'数値入力＆結果'!$D$10*('数値入力＆結果'!$D$9+'数値入力＆結果'!$D$10)*N140)/('数値入力＆結果'!$D$7^2*'数値入力＆結果'!$D$9^4+'数値入力＆結果'!$D$7*M140*(4*'数値入力＆結果'!$D$9^3*'数値入力＆結果'!$D$10+6*'数値入力＆結果'!$D$9^2*'数値入力＆結果'!$D$10^2+4*'数値入力＆結果'!$D$9*'数値入力＆結果'!$D$10^3)+M140^2*'数値入力＆結果'!$D$10^4)</f>
        <v>3.77848090817778E-005</v>
      </c>
      <c r="P140" s="39" t="n">
        <f aca="false">SUM($O$4:O140)</f>
        <v>0.00470264570400365</v>
      </c>
      <c r="Q140" s="39" t="n">
        <f aca="false">1/P140</f>
        <v>212.646255521363</v>
      </c>
      <c r="R140" s="39" t="n">
        <f aca="false">1/P140*(1-COS('数値入力＆結果'!$D$8*P140/2))</f>
        <v>23.0830834694762</v>
      </c>
    </row>
    <row r="141" customFormat="false" ht="12.8" hidden="false" customHeight="false" outlineLevel="0" collapsed="false">
      <c r="B141" s="1" t="n">
        <v>138</v>
      </c>
      <c r="C141" s="0" t="n">
        <v>1.38</v>
      </c>
      <c r="D141" s="0" t="n">
        <f aca="false">D140-1</f>
        <v>-8</v>
      </c>
      <c r="E141" s="0" t="n">
        <f aca="false">C141</f>
        <v>1.38</v>
      </c>
      <c r="F141" s="0" t="n">
        <f aca="false">C141-C140</f>
        <v>0.01</v>
      </c>
      <c r="G141" s="0" t="n">
        <f aca="false">IF(D140&gt;110,'数値入力＆結果'!$D$18*D140+'数値入力＆結果'!$F$18,'数値入力＆結果'!$D$17*D140+'数値入力＆結果'!$F$17)</f>
        <v>1.786</v>
      </c>
      <c r="H141" s="39" t="n">
        <f aca="false">10^G141</f>
        <v>61.0942024905572</v>
      </c>
      <c r="I141" s="39" t="n">
        <f aca="false">F141/H141</f>
        <v>0.000163681652142781</v>
      </c>
      <c r="J141" s="39" t="n">
        <f aca="false">SUM(I141:$I$143)</f>
        <v>0.000430227697965885</v>
      </c>
      <c r="K141" s="40" t="n">
        <f aca="false">LOG10(J141)</f>
        <v>-3.36630163326394</v>
      </c>
      <c r="L141" s="40" t="n">
        <f aca="false">'数値入力＆結果'!$D$19*K141^5+'数値入力＆結果'!$F$19*K141^4+'数値入力＆結果'!$H$19*K141^3+'数値入力＆結果'!$J$19*K141^2+'数値入力＆結果'!$L$19*K141+'数値入力＆結果'!$N$19</f>
        <v>9.85200682946516</v>
      </c>
      <c r="M141" s="39" t="n">
        <f aca="false">10^L141</f>
        <v>7112246978.75799</v>
      </c>
      <c r="N141" s="39" t="n">
        <f aca="false">(D141-D142)*'数値入力＆結果'!$D$12</f>
        <v>2.63E-005</v>
      </c>
      <c r="O141" s="39" t="n">
        <f aca="false">(6*'数値入力＆結果'!$D$7*M141*'数値入力＆結果'!$D$9*'数値入力＆結果'!$D$10*('数値入力＆結果'!$D$9+'数値入力＆結果'!$D$10)*N141)/('数値入力＆結果'!$D$7^2*'数値入力＆結果'!$D$9^4+'数値入力＆結果'!$D$7*M141*(4*'数値入力＆結果'!$D$9^3*'数値入力＆結果'!$D$10+6*'数値入力＆結果'!$D$9^2*'数値入力＆結果'!$D$10^2+4*'数値入力＆結果'!$D$9*'数値入力＆結果'!$D$10^3)+M141^2*'数値入力＆結果'!$D$10^4)</f>
        <v>3.77712974602537E-005</v>
      </c>
      <c r="P141" s="39" t="n">
        <f aca="false">SUM($O$4:O141)</f>
        <v>0.0047404170014639</v>
      </c>
      <c r="Q141" s="39" t="n">
        <f aca="false">1/P141</f>
        <v>210.951905642729</v>
      </c>
      <c r="R141" s="39" t="n">
        <f aca="false">1/P141*(1-COS('数値入力＆結果'!$D$8*P141/2))</f>
        <v>23.2615441592515</v>
      </c>
    </row>
    <row r="142" customFormat="false" ht="12.8" hidden="false" customHeight="false" outlineLevel="0" collapsed="false">
      <c r="B142" s="1" t="n">
        <v>139</v>
      </c>
      <c r="C142" s="0" t="n">
        <v>1.39</v>
      </c>
      <c r="D142" s="0" t="n">
        <f aca="false">D141-1</f>
        <v>-9</v>
      </c>
      <c r="E142" s="0" t="n">
        <f aca="false">C142</f>
        <v>1.39</v>
      </c>
      <c r="F142" s="0" t="n">
        <f aca="false">C142-C141</f>
        <v>0.01</v>
      </c>
      <c r="G142" s="0" t="n">
        <f aca="false">IF(D141&gt;110,'数値入力＆結果'!$D$18*D141+'数値入力＆結果'!$F$18,'数値入力＆結果'!$D$17*D141+'数値入力＆結果'!$F$17)</f>
        <v>1.8462</v>
      </c>
      <c r="H142" s="39" t="n">
        <f aca="false">10^G142</f>
        <v>70.177840491499</v>
      </c>
      <c r="I142" s="39" t="n">
        <f aca="false">F142/H142</f>
        <v>0.000142495122818881</v>
      </c>
      <c r="J142" s="39" t="n">
        <f aca="false">SUM(I142:$I$143)</f>
        <v>0.000266546045823104</v>
      </c>
      <c r="K142" s="40" t="n">
        <f aca="false">LOG10(J142)</f>
        <v>-3.57422775579497</v>
      </c>
      <c r="L142" s="40" t="n">
        <f aca="false">'数値入力＆結果'!$D$19*K142^5+'数値入力＆結果'!$F$19*K142^4+'数値入力＆結果'!$H$19*K142^3+'数値入力＆結果'!$J$19*K142^2+'数値入力＆結果'!$L$19*K142+'数値入力＆結果'!$N$19</f>
        <v>9.8508089825267</v>
      </c>
      <c r="M142" s="39" t="n">
        <f aca="false">10^L142</f>
        <v>7092657401.70198</v>
      </c>
      <c r="N142" s="39" t="n">
        <f aca="false">(D142-D143)*'数値入力＆結果'!$D$12</f>
        <v>2.63E-005</v>
      </c>
      <c r="O142" s="39" t="n">
        <f aca="false">(6*'数値入力＆結果'!$D$7*M142*'数値入力＆結果'!$D$9*'数値入力＆結果'!$D$10*('数値入力＆結果'!$D$9+'数値入力＆結果'!$D$10)*N142)/('数値入力＆結果'!$D$7^2*'数値入力＆結果'!$D$9^4+'数値入力＆結果'!$D$7*M142*(4*'数値入力＆結果'!$D$9^3*'数値入力＆結果'!$D$10+6*'数値入力＆結果'!$D$9^2*'数値入力＆結果'!$D$10^2+4*'数値入力＆結果'!$D$9*'数値入力＆結果'!$D$10^3)+M142^2*'数値入力＆結果'!$D$10^4)</f>
        <v>3.77611539208305E-005</v>
      </c>
      <c r="P142" s="39" t="n">
        <f aca="false">SUM($O$4:O142)</f>
        <v>0.00477817815538473</v>
      </c>
      <c r="Q142" s="39" t="n">
        <f aca="false">1/P142</f>
        <v>209.284787523683</v>
      </c>
      <c r="R142" s="39" t="n">
        <f aca="false">1/P142*(1-COS('数値入力＆結果'!$D$8*P142/2))</f>
        <v>23.4397921005366</v>
      </c>
    </row>
    <row r="143" customFormat="false" ht="12.8" hidden="false" customHeight="false" outlineLevel="0" collapsed="false">
      <c r="B143" s="1" t="n">
        <v>140</v>
      </c>
      <c r="C143" s="0" t="n">
        <v>1.4</v>
      </c>
      <c r="D143" s="0" t="n">
        <f aca="false">D142-1</f>
        <v>-10</v>
      </c>
      <c r="E143" s="0" t="n">
        <f aca="false">C143</f>
        <v>1.4</v>
      </c>
      <c r="F143" s="0" t="n">
        <f aca="false">C143-C142</f>
        <v>0.01</v>
      </c>
      <c r="G143" s="0" t="n">
        <f aca="false">IF(D142&gt;110,'数値入力＆結果'!$D$18*D142+'数値入力＆結果'!$F$18,'数値入力＆結果'!$D$17*D142+'数値入力＆結果'!$F$17)</f>
        <v>1.9064</v>
      </c>
      <c r="H143" s="39" t="n">
        <f aca="false">10^G143</f>
        <v>80.6120563863891</v>
      </c>
      <c r="I143" s="39" t="n">
        <f aca="false">F143/H143</f>
        <v>0.000124050923004223</v>
      </c>
      <c r="J143" s="39" t="n">
        <f aca="false">SUM(I143:$I$143)</f>
        <v>0.000124050923004223</v>
      </c>
      <c r="K143" s="40" t="n">
        <f aca="false">LOG10(J143)</f>
        <v>-3.9064</v>
      </c>
      <c r="L143" s="40" t="n">
        <f aca="false">'数値入力＆結果'!$D$19*K143^5+'数値入力＆結果'!$F$19*K143^4+'数値入力＆結果'!$H$19*K143^3+'数値入力＆結果'!$J$19*K143^2+'数値入力＆結果'!$L$19*K143+'数値入力＆結果'!$N$19</f>
        <v>9.85142757841945</v>
      </c>
      <c r="M143" s="39" t="n">
        <f aca="false">10^L143</f>
        <v>7102767166.17605</v>
      </c>
      <c r="N143" s="39" t="n">
        <f aca="false">(D143-D144)*'数値入力＆結果'!$D$12</f>
        <v>-0.000263</v>
      </c>
      <c r="O143" s="39" t="n">
        <f aca="false">(6*'数値入力＆結果'!$D$7*M143*'数値入力＆結果'!$D$9*'数値入力＆結果'!$D$10*('数値入力＆結果'!$D$9+'数値入力＆結果'!$D$10)*N143)/('数値入力＆結果'!$D$7^2*'数値入力＆結果'!$D$9^4+'数値入力＆結果'!$D$7*M143*(4*'数値入力＆結果'!$D$9^3*'数値入力＆結果'!$D$10+6*'数値入力＆結果'!$D$9^2*'数値入力＆結果'!$D$10^2+4*'数値入力＆結果'!$D$9*'数値入力＆結果'!$D$10^3)+M143^2*'数値入力＆結果'!$D$10^4)</f>
        <v>-0.00037766396349831</v>
      </c>
      <c r="P143" s="39" t="n">
        <f aca="false">SUM($O$4:O143)</f>
        <v>0.00440051419188642</v>
      </c>
      <c r="Q143" s="39" t="n">
        <f aca="false">1/P143</f>
        <v>227.246170877889</v>
      </c>
      <c r="R143" s="39" t="n">
        <f aca="false">1/P143*(1-COS('数値入力＆結果'!$D$8*P143/2))</f>
        <v>21.6497971108558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1" width="10.14"/>
    <col collapsed="false" customWidth="true" hidden="false" outlineLevel="0" max="8" min="3" style="0" width="10.14"/>
    <col collapsed="false" customWidth="true" hidden="false" outlineLevel="0" max="9" min="9" style="0" width="16"/>
    <col collapsed="false" customWidth="true" hidden="false" outlineLevel="0" max="10" min="10" style="0" width="10.14"/>
    <col collapsed="false" customWidth="true" hidden="false" outlineLevel="0" max="11" min="11" style="0" width="6.57"/>
    <col collapsed="false" customWidth="true" hidden="false" outlineLevel="0" max="12" min="12" style="0" width="7.73"/>
    <col collapsed="false" customWidth="true" hidden="false" outlineLevel="0" max="13" min="13" style="0" width="9.43"/>
    <col collapsed="false" customWidth="true" hidden="false" outlineLevel="0" max="15" min="14" style="0" width="10.14"/>
    <col collapsed="false" customWidth="true" hidden="false" outlineLevel="0" max="16" min="16" style="0" width="8.86"/>
    <col collapsed="false" customWidth="true" hidden="false" outlineLevel="0" max="1025" min="17" style="0" width="10.14"/>
  </cols>
  <sheetData>
    <row r="2" customFormat="false" ht="12.75" hidden="false" customHeight="false" outlineLevel="0" collapsed="false">
      <c r="B2" s="35" t="s">
        <v>50</v>
      </c>
      <c r="C2" s="35" t="s">
        <v>51</v>
      </c>
      <c r="D2" s="35" t="s">
        <v>52</v>
      </c>
      <c r="E2" s="35" t="s">
        <v>51</v>
      </c>
      <c r="F2" s="35" t="s">
        <v>53</v>
      </c>
      <c r="G2" s="35" t="s">
        <v>54</v>
      </c>
      <c r="H2" s="35" t="s">
        <v>55</v>
      </c>
      <c r="I2" s="35" t="s">
        <v>56</v>
      </c>
      <c r="J2" s="35" t="s">
        <v>57</v>
      </c>
      <c r="K2" s="35" t="s">
        <v>58</v>
      </c>
      <c r="L2" s="35" t="s">
        <v>59</v>
      </c>
      <c r="M2" s="35" t="s">
        <v>60</v>
      </c>
      <c r="N2" s="35" t="s">
        <v>61</v>
      </c>
      <c r="O2" s="35" t="s">
        <v>62</v>
      </c>
      <c r="P2" s="35" t="s">
        <v>63</v>
      </c>
      <c r="Q2" s="35" t="s">
        <v>64</v>
      </c>
      <c r="R2" s="35" t="s">
        <v>65</v>
      </c>
    </row>
    <row r="3" customFormat="false" ht="12.75" hidden="false" customHeight="false" outlineLevel="0" collapsed="false">
      <c r="B3" s="1" t="n">
        <v>0</v>
      </c>
      <c r="C3" s="0" t="n">
        <v>0</v>
      </c>
      <c r="D3" s="36" t="n">
        <f aca="false">'数値入力＆結果'!D13</f>
        <v>130</v>
      </c>
      <c r="E3" s="0" t="n">
        <f aca="false">C3</f>
        <v>0</v>
      </c>
      <c r="F3" s="17" t="s">
        <v>66</v>
      </c>
      <c r="G3" s="17" t="s">
        <v>66</v>
      </c>
      <c r="H3" s="37" t="s">
        <v>66</v>
      </c>
      <c r="I3" s="37" t="s">
        <v>66</v>
      </c>
      <c r="J3" s="37" t="s">
        <v>66</v>
      </c>
      <c r="K3" s="38" t="s">
        <v>66</v>
      </c>
      <c r="L3" s="38" t="s">
        <v>66</v>
      </c>
      <c r="M3" s="37" t="s">
        <v>66</v>
      </c>
      <c r="N3" s="37" t="s">
        <v>66</v>
      </c>
      <c r="O3" s="37" t="s">
        <v>66</v>
      </c>
      <c r="P3" s="37" t="s">
        <v>66</v>
      </c>
      <c r="Q3" s="37" t="s">
        <v>66</v>
      </c>
      <c r="R3" s="37" t="s">
        <v>66</v>
      </c>
    </row>
    <row r="4" customFormat="false" ht="12.8" hidden="false" customHeight="false" outlineLevel="0" collapsed="false">
      <c r="B4" s="1" t="n">
        <v>1</v>
      </c>
      <c r="C4" s="0" t="n">
        <v>0.1</v>
      </c>
      <c r="D4" s="0" t="n">
        <f aca="false">D3-1</f>
        <v>129</v>
      </c>
      <c r="E4" s="0" t="n">
        <f aca="false">C4</f>
        <v>0.1</v>
      </c>
      <c r="F4" s="0" t="n">
        <f aca="false">C4-C3</f>
        <v>0.1</v>
      </c>
      <c r="G4" s="0" t="n">
        <f aca="false">IF(D3&gt;110,'数値入力＆結果'!$D$18*D3+'数値入力＆結果'!$F$18,'数値入力＆結果'!$D$17*D3+'数値入力＆結果'!$F$17)</f>
        <v>-7.943</v>
      </c>
      <c r="H4" s="39" t="n">
        <f aca="false">10^G4</f>
        <v>1.14024978756117E-008</v>
      </c>
      <c r="I4" s="39" t="n">
        <f aca="false">F4/H4</f>
        <v>8770008.21143638</v>
      </c>
      <c r="J4" s="39" t="n">
        <f aca="false">SUM(I4:$I$143)</f>
        <v>32222415.2341572</v>
      </c>
      <c r="K4" s="40" t="n">
        <f aca="false">LOG10(J4)</f>
        <v>7.50815808988689</v>
      </c>
      <c r="L4" s="40" t="n">
        <f aca="false">'数値入力＆結果'!$D$19*K4^5+'数値入力＆結果'!$F$19*K4^4+'数値入力＆結果'!$H$19*K4^3+'数値入力＆結果'!$J$19*K4^2+'数値入力＆結果'!$L$19*K4+'数値入力＆結果'!$N$19</f>
        <v>7.07532899512927</v>
      </c>
      <c r="M4" s="39" t="n">
        <f aca="false">10^L4</f>
        <v>11894029.0566556</v>
      </c>
      <c r="N4" s="39" t="n">
        <f aca="false">(D4-D5)*'数値入力＆結果'!$D$12</f>
        <v>2.63E-005</v>
      </c>
      <c r="O4" s="39" t="n">
        <f aca="false">(6*'数値入力＆結果'!$D$7*M4*'数値入力＆結果'!$D$9*'数値入力＆結果'!$D$10*('数値入力＆結果'!$D$9+'数値入力＆結果'!$D$10)*N4)/('数値入力＆結果'!$D$7^2*'数値入力＆結果'!$D$9^4+'数値入力＆結果'!$D$7*M4*(4*'数値入力＆結果'!$D$9^3*'数値入力＆結果'!$D$10+6*'数値入力＆結果'!$D$9^2*'数値入力＆結果'!$D$10^2+4*'数値入力＆結果'!$D$9*'数値入力＆結果'!$D$10^3)+M4^2*'数値入力＆結果'!$D$10^4)</f>
        <v>5.43537625961416E-007</v>
      </c>
      <c r="P4" s="39" t="n">
        <f aca="false">SUM($O$4:O4)</f>
        <v>5.43537625961416E-007</v>
      </c>
      <c r="Q4" s="39" t="n">
        <f aca="false">1/P4</f>
        <v>1839799.03549674</v>
      </c>
      <c r="R4" s="39" t="n">
        <f aca="false">1/P4*(1-COS('数値入力＆結果'!$D$8*P4/2))</f>
        <v>0.00271768807258017</v>
      </c>
    </row>
    <row r="5" customFormat="false" ht="12.8" hidden="false" customHeight="false" outlineLevel="0" collapsed="false">
      <c r="B5" s="1" t="n">
        <v>2</v>
      </c>
      <c r="C5" s="0" t="n">
        <v>0.2</v>
      </c>
      <c r="D5" s="0" t="n">
        <f aca="false">D4-1</f>
        <v>128</v>
      </c>
      <c r="E5" s="0" t="n">
        <f aca="false">C5</f>
        <v>0.2</v>
      </c>
      <c r="F5" s="0" t="n">
        <f aca="false">C5-C4</f>
        <v>0.1</v>
      </c>
      <c r="G5" s="0" t="n">
        <f aca="false">IF(D4&gt;110,'数値入力＆結果'!$D$18*D4+'数値入力＆結果'!$F$18,'数値入力＆結果'!$D$17*D4+'数値入力＆結果'!$F$17)</f>
        <v>-7.8046</v>
      </c>
      <c r="H5" s="39" t="n">
        <f aca="false">10^G5</f>
        <v>1.56819476591596E-008</v>
      </c>
      <c r="I5" s="39" t="n">
        <f aca="false">F5/H5</f>
        <v>6376758.9443261</v>
      </c>
      <c r="J5" s="39" t="n">
        <f aca="false">SUM(I5:$I$143)</f>
        <v>23452407.0227208</v>
      </c>
      <c r="K5" s="40" t="n">
        <f aca="false">LOG10(J5)</f>
        <v>7.37018742287366</v>
      </c>
      <c r="L5" s="40" t="n">
        <f aca="false">'数値入力＆結果'!$D$19*K5^5+'数値入力＆結果'!$F$19*K5^4+'数値入力＆結果'!$H$19*K5^3+'数値入力＆結果'!$J$19*K5^2+'数値入力＆結果'!$L$19*K5+'数値入力＆結果'!$N$19</f>
        <v>7.22461938593903</v>
      </c>
      <c r="M5" s="39" t="n">
        <f aca="false">10^L5</f>
        <v>16773333.6508634</v>
      </c>
      <c r="N5" s="39" t="n">
        <f aca="false">(D5-D6)*'数値入力＆結果'!$D$12</f>
        <v>2.63E-005</v>
      </c>
      <c r="O5" s="39" t="n">
        <f aca="false">(6*'数値入力＆結果'!$D$7*M5*'数値入力＆結果'!$D$9*'数値入力＆結果'!$D$10*('数値入力＆結果'!$D$9+'数値入力＆結果'!$D$10)*N5)/('数値入力＆結果'!$D$7^2*'数値入力＆結果'!$D$9^4+'数値入力＆結果'!$D$7*M5*(4*'数値入力＆結果'!$D$9^3*'数値入力＆結果'!$D$10+6*'数値入力＆結果'!$D$9^2*'数値入力＆結果'!$D$10^2+4*'数値入力＆結果'!$D$9*'数値入力＆結果'!$D$10^3)+M5^2*'数値入力＆結果'!$D$10^4)</f>
        <v>7.62607272912869E-007</v>
      </c>
      <c r="P5" s="39" t="n">
        <f aca="false">SUM($O$4:O5)</f>
        <v>1.30614489887429E-006</v>
      </c>
      <c r="Q5" s="39" t="n">
        <f aca="false">1/P5</f>
        <v>765611.840510085</v>
      </c>
      <c r="R5" s="39" t="n">
        <f aca="false">1/P5*(1-COS('数値入力＆結果'!$D$8*P5/2))</f>
        <v>0.0065307244498941</v>
      </c>
    </row>
    <row r="6" customFormat="false" ht="12.8" hidden="false" customHeight="false" outlineLevel="0" collapsed="false">
      <c r="B6" s="1" t="n">
        <v>3</v>
      </c>
      <c r="C6" s="0" t="n">
        <v>0.3</v>
      </c>
      <c r="D6" s="0" t="n">
        <f aca="false">D5-1</f>
        <v>127</v>
      </c>
      <c r="E6" s="0" t="n">
        <f aca="false">C6</f>
        <v>0.3</v>
      </c>
      <c r="F6" s="0" t="n">
        <f aca="false">C6-C5</f>
        <v>0.1</v>
      </c>
      <c r="G6" s="0" t="n">
        <f aca="false">IF(D5&gt;110,'数値入力＆結果'!$D$18*D5+'数値入力＆結果'!$F$18,'数値入力＆結果'!$D$17*D5+'数値入力＆結果'!$F$17)</f>
        <v>-7.6662</v>
      </c>
      <c r="H6" s="39" t="n">
        <f aca="false">10^G6</f>
        <v>2.15675095989817E-008</v>
      </c>
      <c r="I6" s="39" t="n">
        <f aca="false">F6/H6</f>
        <v>4636603.94080555</v>
      </c>
      <c r="J6" s="39" t="n">
        <f aca="false">SUM(I6:$I$143)</f>
        <v>17075648.0783947</v>
      </c>
      <c r="K6" s="40" t="n">
        <f aca="false">LOG10(J6)</f>
        <v>7.23237719560566</v>
      </c>
      <c r="L6" s="40" t="n">
        <f aca="false">'数値入力＆結果'!$D$19*K6^5+'数値入力＆結果'!$F$19*K6^4+'数値入力＆結果'!$H$19*K6^3+'数値入力＆結果'!$J$19*K6^2+'数値入力＆結果'!$L$19*K6+'数値入力＆結果'!$N$19</f>
        <v>7.36774728231331</v>
      </c>
      <c r="M6" s="39" t="n">
        <f aca="false">10^L6</f>
        <v>23321006.0874392</v>
      </c>
      <c r="N6" s="39" t="n">
        <f aca="false">(D6-D7)*'数値入力＆結果'!$D$12</f>
        <v>2.63E-005</v>
      </c>
      <c r="O6" s="39" t="n">
        <f aca="false">(6*'数値入力＆結果'!$D$7*M6*'数値入力＆結果'!$D$9*'数値入力＆結果'!$D$10*('数値入力＆結果'!$D$9+'数値入力＆結果'!$D$10)*N6)/('数値入力＆結果'!$D$7^2*'数値入力＆結果'!$D$9^4+'数値入力＆結果'!$D$7*M6*(4*'数値入力＆結果'!$D$9^3*'数値入力＆結果'!$D$10+6*'数値入力＆結果'!$D$9^2*'数値入力＆結果'!$D$10^2+4*'数値入力＆結果'!$D$9*'数値入力＆結果'!$D$10^3)+M6^2*'数値入力＆結果'!$D$10^4)</f>
        <v>1.05309761689238E-006</v>
      </c>
      <c r="P6" s="39" t="n">
        <f aca="false">SUM($O$4:O6)</f>
        <v>2.35924251576666E-006</v>
      </c>
      <c r="Q6" s="39" t="n">
        <f aca="false">1/P6</f>
        <v>423864.860571588</v>
      </c>
      <c r="R6" s="39" t="n">
        <f aca="false">1/P6*(1-COS('数値入力＆結果'!$D$8*P6/2))</f>
        <v>0.0117962125159007</v>
      </c>
    </row>
    <row r="7" customFormat="false" ht="12.8" hidden="false" customHeight="false" outlineLevel="0" collapsed="false">
      <c r="B7" s="1" t="n">
        <v>4</v>
      </c>
      <c r="C7" s="0" t="n">
        <v>0.4</v>
      </c>
      <c r="D7" s="0" t="n">
        <f aca="false">D6-1</f>
        <v>126</v>
      </c>
      <c r="E7" s="0" t="n">
        <f aca="false">C7</f>
        <v>0.4</v>
      </c>
      <c r="F7" s="0" t="n">
        <f aca="false">C7-C6</f>
        <v>0.1</v>
      </c>
      <c r="G7" s="0" t="n">
        <f aca="false">IF(D6&gt;110,'数値入力＆結果'!$D$18*D6+'数値入力＆結果'!$F$18,'数値入力＆結果'!$D$17*D6+'数値入力＆結果'!$F$17)</f>
        <v>-7.5278</v>
      </c>
      <c r="H7" s="39" t="n">
        <f aca="false">10^G7</f>
        <v>2.96619705926944E-008</v>
      </c>
      <c r="I7" s="39" t="n">
        <f aca="false">F7/H7</f>
        <v>3371320.17872843</v>
      </c>
      <c r="J7" s="39" t="n">
        <f aca="false">SUM(I7:$I$143)</f>
        <v>12439044.1375891</v>
      </c>
      <c r="K7" s="40" t="n">
        <f aca="false">LOG10(J7)</f>
        <v>7.0947870088339</v>
      </c>
      <c r="L7" s="40" t="n">
        <f aca="false">'数値入力＆結果'!$D$19*K7^5+'数値入力＆結果'!$F$19*K7^4+'数値入力＆結果'!$H$19*K7^3+'数値入力＆結果'!$J$19*K7^2+'数値入力＆結果'!$L$19*K7+'数値入力＆結果'!$N$19</f>
        <v>7.5048533817778</v>
      </c>
      <c r="M7" s="39" t="n">
        <f aca="false">10^L7</f>
        <v>31978153.4199399</v>
      </c>
      <c r="N7" s="39" t="n">
        <f aca="false">(D7-D8)*'数値入力＆結果'!$D$12</f>
        <v>2.63E-005</v>
      </c>
      <c r="O7" s="39" t="n">
        <f aca="false">(6*'数値入力＆結果'!$D$7*M7*'数値入力＆結果'!$D$9*'数値入力＆結果'!$D$10*('数値入力＆結果'!$D$9+'数値入力＆結果'!$D$10)*N7)/('数値入力＆結果'!$D$7^2*'数値入力＆結果'!$D$9^4+'数値入力＆結果'!$D$7*M7*(4*'数値入力＆結果'!$D$9^3*'数値入力＆結果'!$D$10+6*'数値入力＆結果'!$D$9^2*'数値入力＆結果'!$D$10^2+4*'数値入力＆結果'!$D$9*'数値入力＆結果'!$D$10^3)+M7^2*'数値入力＆結果'!$D$10^4)</f>
        <v>1.43117050857323E-006</v>
      </c>
      <c r="P7" s="39" t="n">
        <f aca="false">SUM($O$4:O7)</f>
        <v>3.79041302433989E-006</v>
      </c>
      <c r="Q7" s="39" t="n">
        <f aca="false">1/P7</f>
        <v>263823.491946277</v>
      </c>
      <c r="R7" s="39" t="n">
        <f aca="false">1/P7*(1-COS('数値入力＆結果'!$D$8*P7/2))</f>
        <v>0.01895206488578</v>
      </c>
    </row>
    <row r="8" customFormat="false" ht="12.8" hidden="false" customHeight="false" outlineLevel="0" collapsed="false">
      <c r="B8" s="1" t="n">
        <v>5</v>
      </c>
      <c r="C8" s="0" t="n">
        <v>0.5</v>
      </c>
      <c r="D8" s="0" t="n">
        <f aca="false">D7-1</f>
        <v>125</v>
      </c>
      <c r="E8" s="0" t="n">
        <f aca="false">C8</f>
        <v>0.5</v>
      </c>
      <c r="F8" s="0" t="n">
        <f aca="false">C8-C7</f>
        <v>0.1</v>
      </c>
      <c r="G8" s="0" t="n">
        <f aca="false">IF(D7&gt;110,'数値入力＆結果'!$D$18*D7+'数値入力＆結果'!$F$18,'数値入力＆結果'!$D$17*D7+'数値入力＆結果'!$F$17)</f>
        <v>-7.3894</v>
      </c>
      <c r="H8" s="39" t="n">
        <f aca="false">10^G8</f>
        <v>4.07943483416097E-008</v>
      </c>
      <c r="I8" s="39" t="n">
        <f aca="false">F8/H8</f>
        <v>2451319.95154342</v>
      </c>
      <c r="J8" s="39" t="n">
        <f aca="false">SUM(I8:$I$143)</f>
        <v>9067723.95886068</v>
      </c>
      <c r="K8" s="40" t="n">
        <f aca="false">LOG10(J8)</f>
        <v>6.9574982907919</v>
      </c>
      <c r="L8" s="40" t="n">
        <f aca="false">'数値入力＆結果'!$D$19*K8^5+'数値入力＆結果'!$F$19*K8^4+'数値入力＆結果'!$H$19*K8^3+'数値入力＆結果'!$J$19*K8^2+'数値入力＆結果'!$L$19*K8+'数値入力＆結果'!$N$19</f>
        <v>7.63606228452106</v>
      </c>
      <c r="M8" s="39" t="n">
        <f aca="false">10^L8</f>
        <v>43257586.4631477</v>
      </c>
      <c r="N8" s="39" t="n">
        <f aca="false">(D8-D9)*'数値入力＆結果'!$D$12</f>
        <v>2.63E-005</v>
      </c>
      <c r="O8" s="39" t="n">
        <f aca="false">(6*'数値入力＆結果'!$D$7*M8*'数値入力＆結果'!$D$9*'数値入力＆結果'!$D$10*('数値入力＆結果'!$D$9+'数値入力＆結果'!$D$10)*N8)/('数値入力＆結果'!$D$7^2*'数値入力＆結果'!$D$9^4+'数値入力＆結果'!$D$7*M8*(4*'数値入力＆結果'!$D$9^3*'数値入力＆結果'!$D$10+6*'数値入力＆結果'!$D$9^2*'数値入力＆結果'!$D$10^2+4*'数値入力＆結果'!$D$9*'数値入力＆結果'!$D$10^3)+M8^2*'数値入力＆結果'!$D$10^4)</f>
        <v>1.913779530932E-006</v>
      </c>
      <c r="P8" s="39" t="n">
        <f aca="false">SUM($O$4:O8)</f>
        <v>5.70419255527189E-006</v>
      </c>
      <c r="Q8" s="39" t="n">
        <f aca="false">1/P8</f>
        <v>175309.649930346</v>
      </c>
      <c r="R8" s="39" t="n">
        <f aca="false">1/P8*(1-COS('数値入力＆結果'!$D$8*P8/2))</f>
        <v>0.0285209620006533</v>
      </c>
    </row>
    <row r="9" customFormat="false" ht="12.8" hidden="false" customHeight="false" outlineLevel="0" collapsed="false">
      <c r="B9" s="1" t="n">
        <v>6</v>
      </c>
      <c r="C9" s="0" t="n">
        <v>0.6</v>
      </c>
      <c r="D9" s="0" t="n">
        <f aca="false">D8-1</f>
        <v>124</v>
      </c>
      <c r="E9" s="0" t="n">
        <f aca="false">C9</f>
        <v>0.6</v>
      </c>
      <c r="F9" s="0" t="n">
        <f aca="false">C9-C8</f>
        <v>0.1</v>
      </c>
      <c r="G9" s="0" t="n">
        <f aca="false">IF(D8&gt;110,'数値入力＆結果'!$D$18*D8+'数値入力＆結果'!$F$18,'数値入力＆結果'!$D$17*D8+'数値入力＆結果'!$F$17)</f>
        <v>-7.251</v>
      </c>
      <c r="H9" s="39" t="n">
        <f aca="false">10^G9</f>
        <v>5.61047976032469E-008</v>
      </c>
      <c r="I9" s="39" t="n">
        <f aca="false">F9/H9</f>
        <v>1782378.7674481</v>
      </c>
      <c r="J9" s="39" t="n">
        <f aca="false">SUM(I9:$I$143)</f>
        <v>6616404.00731726</v>
      </c>
      <c r="K9" s="40" t="n">
        <f aca="false">LOG10(J9)</f>
        <v>6.82062201601117</v>
      </c>
      <c r="L9" s="40" t="n">
        <f aca="false">'数値入力＆結果'!$D$19*K9^5+'数値入力＆結果'!$F$19*K9^4+'数値入力＆結果'!$H$19*K9^3+'数値入力＆結果'!$J$19*K9^2+'数値入力＆結果'!$L$19*K9+'数値入力＆結果'!$N$19</f>
        <v>7.76147914641044</v>
      </c>
      <c r="M9" s="39" t="n">
        <f aca="false">10^L9</f>
        <v>57740314.6786477</v>
      </c>
      <c r="N9" s="39" t="n">
        <f aca="false">(D9-D10)*'数値入力＆結果'!$D$12</f>
        <v>2.63E-005</v>
      </c>
      <c r="O9" s="39" t="n">
        <f aca="false">(6*'数値入力＆結果'!$D$7*M9*'数値入力＆結果'!$D$9*'数値入力＆結果'!$D$10*('数値入力＆結果'!$D$9+'数値入力＆結果'!$D$10)*N9)/('数値入力＆結果'!$D$7^2*'数値入力＆結果'!$D$9^4+'数値入力＆結果'!$D$7*M9*(4*'数値入力＆結果'!$D$9^3*'数値入力＆結果'!$D$10+6*'数値入力＆結果'!$D$9^2*'数値入力＆結果'!$D$10^2+4*'数値入力＆結果'!$D$9*'数値入力＆結果'!$D$10^3)+M9^2*'数値入力＆結果'!$D$10^4)</f>
        <v>2.51745157826174E-006</v>
      </c>
      <c r="P9" s="39" t="n">
        <f aca="false">SUM($O$4:O9)</f>
        <v>8.22164413353363E-006</v>
      </c>
      <c r="Q9" s="39" t="n">
        <f aca="false">1/P9</f>
        <v>121630.173206026</v>
      </c>
      <c r="R9" s="39" t="n">
        <f aca="false">1/P9*(1-COS('数値入力＆結果'!$D$8*P9/2))</f>
        <v>0.041108218354331</v>
      </c>
    </row>
    <row r="10" customFormat="false" ht="12.8" hidden="false" customHeight="false" outlineLevel="0" collapsed="false">
      <c r="B10" s="1" t="n">
        <v>7</v>
      </c>
      <c r="C10" s="0" t="n">
        <v>0.7</v>
      </c>
      <c r="D10" s="0" t="n">
        <f aca="false">D9-1</f>
        <v>123</v>
      </c>
      <c r="E10" s="0" t="n">
        <f aca="false">C10</f>
        <v>0.7</v>
      </c>
      <c r="F10" s="0" t="n">
        <f aca="false">C10-C9</f>
        <v>0.1</v>
      </c>
      <c r="G10" s="0" t="n">
        <f aca="false">IF(D9&gt;110,'数値入力＆結果'!$D$18*D9+'数値入力＆結果'!$F$18,'数値入力＆結果'!$D$17*D9+'数値入力＆結果'!$F$17)</f>
        <v>-7.1126</v>
      </c>
      <c r="H10" s="39" t="n">
        <f aca="false">10^G10</f>
        <v>7.71613824479373E-008</v>
      </c>
      <c r="I10" s="39" t="n">
        <f aca="false">F10/H10</f>
        <v>1295985.07475514</v>
      </c>
      <c r="J10" s="39" t="n">
        <f aca="false">SUM(I10:$I$143)</f>
        <v>4834025.23986917</v>
      </c>
      <c r="K10" s="40" t="n">
        <f aca="false">LOG10(J10)</f>
        <v>6.68430891365692</v>
      </c>
      <c r="L10" s="40" t="n">
        <f aca="false">'数値入力＆結果'!$D$19*K10^5+'数値入力＆結果'!$F$19*K10^4+'数値入力＆結果'!$H$19*K10^3+'数値入力＆結果'!$J$19*K10^2+'数値入力＆結果'!$L$19*K10+'数値入力＆結果'!$N$19</f>
        <v>7.8811855291662</v>
      </c>
      <c r="M10" s="39" t="n">
        <f aca="false">10^L10</f>
        <v>76065115.5199367</v>
      </c>
      <c r="N10" s="39" t="n">
        <f aca="false">(D10-D11)*'数値入力＆結果'!$D$12</f>
        <v>2.63E-005</v>
      </c>
      <c r="O10" s="39" t="n">
        <f aca="false">(6*'数値入力＆結果'!$D$7*M10*'数値入力＆結果'!$D$9*'数値入力＆結果'!$D$10*('数値入力＆結果'!$D$9+'数値入力＆結果'!$D$10)*N10)/('数値入力＆結果'!$D$7^2*'数値入力＆結果'!$D$9^4+'数値入力＆結果'!$D$7*M10*(4*'数値入力＆結果'!$D$9^3*'数値入力＆結果'!$D$10+6*'数値入力＆結果'!$D$9^2*'数値入力＆結果'!$D$10^2+4*'数値入力＆結果'!$D$9*'数値入力＆結果'!$D$10^3)+M10^2*'数値入力＆結果'!$D$10^4)</f>
        <v>3.25661117686602E-006</v>
      </c>
      <c r="P10" s="39" t="n">
        <f aca="false">SUM($O$4:O10)</f>
        <v>1.14782553103997E-005</v>
      </c>
      <c r="Q10" s="39" t="n">
        <f aca="false">1/P10</f>
        <v>87121.2543158863</v>
      </c>
      <c r="R10" s="39" t="n">
        <f aca="false">1/P10*(1-COS('数値入力＆結果'!$D$8*P10/2))</f>
        <v>0.0573912702537111</v>
      </c>
    </row>
    <row r="11" customFormat="false" ht="12.8" hidden="false" customHeight="false" outlineLevel="0" collapsed="false">
      <c r="B11" s="1" t="n">
        <v>8</v>
      </c>
      <c r="C11" s="0" t="n">
        <v>0.8</v>
      </c>
      <c r="D11" s="0" t="n">
        <f aca="false">D10-1</f>
        <v>122</v>
      </c>
      <c r="E11" s="0" t="n">
        <f aca="false">C11</f>
        <v>0.8</v>
      </c>
      <c r="F11" s="0" t="n">
        <f aca="false">C11-C10</f>
        <v>0.1</v>
      </c>
      <c r="G11" s="0" t="n">
        <f aca="false">IF(D10&gt;110,'数値入力＆結果'!$D$18*D10+'数値入力＆結果'!$F$18,'数値入力＆結果'!$D$17*D10+'数値入力＆結果'!$F$17)</f>
        <v>-6.9742</v>
      </c>
      <c r="H11" s="39" t="n">
        <f aca="false">10^G11</f>
        <v>1.06120674088882E-007</v>
      </c>
      <c r="I11" s="39" t="n">
        <f aca="false">F11/H11</f>
        <v>942323.452603067</v>
      </c>
      <c r="J11" s="39" t="n">
        <f aca="false">SUM(I11:$I$143)</f>
        <v>3538040.16511403</v>
      </c>
      <c r="K11" s="40" t="n">
        <f aca="false">LOG10(J11)</f>
        <v>6.54876275887002</v>
      </c>
      <c r="L11" s="40" t="n">
        <f aca="false">'数値入力＆結果'!$D$19*K11^5+'数値入力＆結果'!$F$19*K11^4+'数値入力＆結果'!$H$19*K11^3+'数値入力＆結果'!$J$19*K11^2+'数値入力＆結果'!$L$19*K11+'数値入力＆結果'!$N$19</f>
        <v>7.9952343818827</v>
      </c>
      <c r="M11" s="39" t="n">
        <f aca="false">10^L11</f>
        <v>98908674.5160248</v>
      </c>
      <c r="N11" s="39" t="n">
        <f aca="false">(D11-D12)*'数値入力＆結果'!$D$12</f>
        <v>2.63E-005</v>
      </c>
      <c r="O11" s="39" t="n">
        <f aca="false">(6*'数値入力＆結果'!$D$7*M11*'数値入力＆結果'!$D$9*'数値入力＆結果'!$D$10*('数値入力＆結果'!$D$9+'数値入力＆結果'!$D$10)*N11)/('数値入力＆結果'!$D$7^2*'数値入力＆結果'!$D$9^4+'数値入力＆結果'!$D$7*M11*(4*'数値入力＆結果'!$D$9^3*'数値入力＆結果'!$D$10+6*'数値入力＆結果'!$D$9^2*'数値入力＆結果'!$D$10^2+4*'数値入力＆結果'!$D$9*'数値入力＆結果'!$D$10^3)+M11^2*'数値入力＆結果'!$D$10^4)</f>
        <v>4.14152904175569E-006</v>
      </c>
      <c r="P11" s="39" t="n">
        <f aca="false">SUM($O$4:O11)</f>
        <v>1.56197843521553E-005</v>
      </c>
      <c r="Q11" s="39" t="n">
        <f aca="false">1/P11</f>
        <v>64021.3704270515</v>
      </c>
      <c r="R11" s="39" t="n">
        <f aca="false">1/P11*(1-COS('数値入力＆結果'!$D$8*P11/2))</f>
        <v>0.0780989058812737</v>
      </c>
    </row>
    <row r="12" customFormat="false" ht="12.8" hidden="false" customHeight="false" outlineLevel="0" collapsed="false">
      <c r="B12" s="1" t="n">
        <v>9</v>
      </c>
      <c r="C12" s="0" t="n">
        <v>0.9</v>
      </c>
      <c r="D12" s="0" t="n">
        <f aca="false">D11-1</f>
        <v>121</v>
      </c>
      <c r="E12" s="0" t="n">
        <f aca="false">C12</f>
        <v>0.9</v>
      </c>
      <c r="F12" s="0" t="n">
        <f aca="false">C12-C11</f>
        <v>0.1</v>
      </c>
      <c r="G12" s="0" t="n">
        <f aca="false">IF(D11&gt;110,'数値入力＆結果'!$D$18*D11+'数値入力＆結果'!$F$18,'数値入力＆結果'!$D$17*D11+'数値入力＆結果'!$F$17)</f>
        <v>-6.8358</v>
      </c>
      <c r="H12" s="39" t="n">
        <f aca="false">10^G12</f>
        <v>1.45948622378262E-007</v>
      </c>
      <c r="I12" s="39" t="n">
        <f aca="false">F12/H12</f>
        <v>685172.620134947</v>
      </c>
      <c r="J12" s="39" t="n">
        <f aca="false">SUM(I12:$I$143)</f>
        <v>2595716.71251096</v>
      </c>
      <c r="K12" s="40" t="n">
        <f aca="false">LOG10(J12)</f>
        <v>6.4142572933261</v>
      </c>
      <c r="L12" s="40" t="n">
        <f aca="false">'数値入力＆結果'!$D$19*K12^5+'数値入力＆結果'!$F$19*K12^4+'数値入力＆結果'!$H$19*K12^3+'数値入力＆結果'!$J$19*K12^2+'数値入力＆結果'!$L$19*K12+'数値入力＆結果'!$N$19</f>
        <v>8.10364419046393</v>
      </c>
      <c r="M12" s="39" t="n">
        <f aca="false">10^L12</f>
        <v>126953357.335541</v>
      </c>
      <c r="N12" s="39" t="n">
        <f aca="false">(D12-D13)*'数値入力＆結果'!$D$12</f>
        <v>2.63E-005</v>
      </c>
      <c r="O12" s="39" t="n">
        <f aca="false">(6*'数値入力＆結果'!$D$7*M12*'数値入力＆結果'!$D$9*'数値入力＆結果'!$D$10*('数値入力＆結果'!$D$9+'数値入力＆結果'!$D$10)*N12)/('数値入力＆結果'!$D$7^2*'数値入力＆結果'!$D$9^4+'数値入力＆結果'!$D$7*M12*(4*'数値入力＆結果'!$D$9^3*'数値入力＆結果'!$D$10+6*'数値入力＆結果'!$D$9^2*'数値入力＆結果'!$D$10^2+4*'数値入力＆結果'!$D$9*'数値入力＆結果'!$D$10^3)+M12^2*'数値入力＆結果'!$D$10^4)</f>
        <v>5.17610274952382E-006</v>
      </c>
      <c r="P12" s="39" t="n">
        <f aca="false">SUM($O$4:O12)</f>
        <v>2.07958871016792E-005</v>
      </c>
      <c r="Q12" s="39" t="n">
        <f aca="false">1/P12</f>
        <v>48086.4314713103</v>
      </c>
      <c r="R12" s="39" t="n">
        <f aca="false">1/P12*(1-COS('数値入力＆結果'!$D$8*P12/2))</f>
        <v>0.103979398035304</v>
      </c>
    </row>
    <row r="13" customFormat="false" ht="12.8" hidden="false" customHeight="false" outlineLevel="0" collapsed="false">
      <c r="B13" s="1" t="n">
        <v>10</v>
      </c>
      <c r="C13" s="0" t="n">
        <v>1</v>
      </c>
      <c r="D13" s="0" t="n">
        <f aca="false">D12-1</f>
        <v>120</v>
      </c>
      <c r="E13" s="0" t="n">
        <f aca="false">C13</f>
        <v>1</v>
      </c>
      <c r="F13" s="0" t="n">
        <f aca="false">C13-C12</f>
        <v>0.1</v>
      </c>
      <c r="G13" s="0" t="n">
        <f aca="false">IF(D12&gt;110,'数値入力＆結果'!$D$18*D12+'数値入力＆結果'!$F$18,'数値入力＆結果'!$D$17*D12+'数値入力＆結果'!$F$17)</f>
        <v>-6.6974</v>
      </c>
      <c r="H13" s="39" t="n">
        <f aca="false">10^G13</f>
        <v>2.0072432216433E-007</v>
      </c>
      <c r="I13" s="39" t="n">
        <f aca="false">F13/H13</f>
        <v>498195.72895671</v>
      </c>
      <c r="J13" s="39" t="n">
        <f aca="false">SUM(I13:$I$143)</f>
        <v>1910544.09237601</v>
      </c>
      <c r="K13" s="40" t="n">
        <f aca="false">LOG10(J13)</f>
        <v>6.28115706497896</v>
      </c>
      <c r="L13" s="40" t="n">
        <f aca="false">'数値入力＆結果'!$D$19*K13^5+'数値入力＆結果'!$F$19*K13^4+'数値入力＆結果'!$H$19*K13^3+'数値入力＆結果'!$J$19*K13^2+'数値入力＆結果'!$L$19*K13+'数値入力＆結果'!$N$19</f>
        <v>8.2063925364878</v>
      </c>
      <c r="M13" s="39" t="n">
        <f aca="false">10^L13</f>
        <v>160839434.130659</v>
      </c>
      <c r="N13" s="39" t="n">
        <f aca="false">(D13-D14)*'数値入力＆結果'!$D$12</f>
        <v>2.63E-005</v>
      </c>
      <c r="O13" s="39" t="n">
        <f aca="false">(6*'数値入力＆結果'!$D$7*M13*'数値入力＆結果'!$D$9*'数値入力＆結果'!$D$10*('数値入力＆結果'!$D$9+'数値入力＆結果'!$D$10)*N13)/('数値入力＆結果'!$D$7^2*'数値入力＆結果'!$D$9^4+'数値入力＆結果'!$D$7*M13*(4*'数値入力＆結果'!$D$9^3*'数値入力＆結果'!$D$10+6*'数値入力＆結果'!$D$9^2*'数値入力＆結果'!$D$10^2+4*'数値入力＆結果'!$D$9*'数値入力＆結果'!$D$10^3)+M13^2*'数値入力＆結果'!$D$10^4)</f>
        <v>6.35580887508469E-006</v>
      </c>
      <c r="P13" s="39" t="n">
        <f aca="false">SUM($O$4:O13)</f>
        <v>2.71516959767638E-005</v>
      </c>
      <c r="Q13" s="39" t="n">
        <f aca="false">1/P13</f>
        <v>36830.111859524</v>
      </c>
      <c r="R13" s="39" t="n">
        <f aca="false">1/P13*(1-COS('数値入力＆結果'!$D$8*P13/2))</f>
        <v>0.135758396481316</v>
      </c>
    </row>
    <row r="14" customFormat="false" ht="12.8" hidden="false" customHeight="false" outlineLevel="0" collapsed="false">
      <c r="B14" s="1" t="n">
        <v>11</v>
      </c>
      <c r="C14" s="0" t="n">
        <v>1.1</v>
      </c>
      <c r="D14" s="0" t="n">
        <f aca="false">D13-1</f>
        <v>119</v>
      </c>
      <c r="E14" s="0" t="n">
        <f aca="false">C14</f>
        <v>1.1</v>
      </c>
      <c r="F14" s="0" t="n">
        <f aca="false">C14-C13</f>
        <v>0.1</v>
      </c>
      <c r="G14" s="0" t="n">
        <f aca="false">IF(D13&gt;110,'数値入力＆結果'!$D$18*D13+'数値入力＆結果'!$F$18,'数値入力＆結果'!$D$17*D13+'数値入力＆結果'!$F$17)</f>
        <v>-6.559</v>
      </c>
      <c r="H14" s="39" t="n">
        <f aca="false">10^G14</f>
        <v>2.76057785622034E-007</v>
      </c>
      <c r="I14" s="39" t="n">
        <f aca="false">F14/H14</f>
        <v>362242.9984167</v>
      </c>
      <c r="J14" s="39" t="n">
        <f aca="false">SUM(I14:$I$143)</f>
        <v>1412348.3634193</v>
      </c>
      <c r="K14" s="40" t="n">
        <f aca="false">LOG10(J14)</f>
        <v>6.14994183102926</v>
      </c>
      <c r="L14" s="40" t="n">
        <f aca="false">'数値入力＆結果'!$D$19*K14^5+'数値入力＆結果'!$F$19*K14^4+'数値入力＆結果'!$H$19*K14^3+'数値入力＆結果'!$J$19*K14^2+'数値入力＆結果'!$L$19*K14+'数値入力＆結果'!$N$19</f>
        <v>8.30340967139432</v>
      </c>
      <c r="M14" s="39" t="n">
        <f aca="false">10^L14</f>
        <v>201098889.052716</v>
      </c>
      <c r="N14" s="39" t="n">
        <f aca="false">(D14-D15)*'数値入力＆結果'!$D$12</f>
        <v>2.63E-005</v>
      </c>
      <c r="O14" s="39" t="n">
        <f aca="false">(6*'数値入力＆結果'!$D$7*M14*'数値入力＆結果'!$D$9*'数値入力＆結果'!$D$10*('数値入力＆結果'!$D$9+'数値入力＆結果'!$D$10)*N14)/('数値入力＆結果'!$D$7^2*'数値入力＆結果'!$D$9^4+'数値入力＆結果'!$D$7*M14*(4*'数値入力＆結果'!$D$9^3*'数値入力＆結果'!$D$10+6*'数値入力＆結果'!$D$9^2*'数値入力＆結果'!$D$10^2+4*'数値入力＆結果'!$D$9*'数値入力＆結果'!$D$10^3)+M14^2*'数値入力＆結果'!$D$10^4)</f>
        <v>7.66625679911952E-006</v>
      </c>
      <c r="P14" s="39" t="n">
        <f aca="false">SUM($O$4:O14)</f>
        <v>3.48179527758834E-005</v>
      </c>
      <c r="Q14" s="39" t="n">
        <f aca="false">1/P14</f>
        <v>28720.8155642238</v>
      </c>
      <c r="R14" s="39" t="n">
        <f aca="false">1/P14*(1-COS('数値入力＆結果'!$D$8*P14/2))</f>
        <v>0.174089588008115</v>
      </c>
    </row>
    <row r="15" customFormat="false" ht="12.8" hidden="false" customHeight="false" outlineLevel="0" collapsed="false">
      <c r="B15" s="1" t="n">
        <v>12</v>
      </c>
      <c r="C15" s="0" t="n">
        <v>1.2</v>
      </c>
      <c r="D15" s="0" t="n">
        <f aca="false">D14-1</f>
        <v>118</v>
      </c>
      <c r="E15" s="0" t="n">
        <f aca="false">C15</f>
        <v>1.2</v>
      </c>
      <c r="F15" s="0" t="n">
        <f aca="false">C15-C14</f>
        <v>0.0999999999999999</v>
      </c>
      <c r="G15" s="0" t="n">
        <f aca="false">IF(D14&gt;110,'数値入力＆結果'!$D$18*D14+'数値入力＆結果'!$F$18,'数値入力＆結果'!$D$17*D14+'数値入力＆結果'!$F$17)</f>
        <v>-6.4206</v>
      </c>
      <c r="H15" s="39" t="n">
        <f aca="false">10^G15</f>
        <v>3.79664507922219E-007</v>
      </c>
      <c r="I15" s="39" t="n">
        <f aca="false">F15/H15</f>
        <v>263390.435274731</v>
      </c>
      <c r="J15" s="39" t="n">
        <f aca="false">SUM(I15:$I$143)</f>
        <v>1050105.3650026</v>
      </c>
      <c r="K15" s="40" t="n">
        <f aca="false">LOG10(J15)</f>
        <v>6.02123287730179</v>
      </c>
      <c r="L15" s="40" t="n">
        <f aca="false">'数値入力＆結果'!$D$19*K15^5+'数値入力＆結果'!$F$19*K15^4+'数値入力＆結果'!$H$19*K15^3+'数値入力＆結果'!$J$19*K15^2+'数値入力＆結果'!$L$19*K15+'数値入力＆結果'!$N$19</f>
        <v>8.39457329699379</v>
      </c>
      <c r="M15" s="39" t="n">
        <f aca="false">10^L15</f>
        <v>248069457.55518</v>
      </c>
      <c r="N15" s="39" t="n">
        <f aca="false">(D15-D16)*'数値入力＆結果'!$D$12</f>
        <v>2.63E-005</v>
      </c>
      <c r="O15" s="39" t="n">
        <f aca="false">(6*'数値入力＆結果'!$D$7*M15*'数値入力＆結果'!$D$9*'数値入力＆結果'!$D$10*('数値入力＆結果'!$D$9+'数値入力＆結果'!$D$10)*N15)/('数値入力＆結果'!$D$7^2*'数値入力＆結果'!$D$9^4+'数値入力＆結果'!$D$7*M15*(4*'数値入力＆結果'!$D$9^3*'数値入力＆結果'!$D$10+6*'数値入力＆結果'!$D$9^2*'数値入力＆結果'!$D$10^2+4*'数値入力＆結果'!$D$9*'数値入力＆結果'!$D$10^3)+M15^2*'数値入力＆結果'!$D$10^4)</f>
        <v>9.08277292783117E-006</v>
      </c>
      <c r="P15" s="39" t="n">
        <f aca="false">SUM($O$4:O15)</f>
        <v>4.39007257037145E-005</v>
      </c>
      <c r="Q15" s="39" t="n">
        <f aca="false">1/P15</f>
        <v>22778.6667297709</v>
      </c>
      <c r="R15" s="39" t="n">
        <f aca="false">1/P15*(1-COS('数値入力＆結果'!$D$8*P15/2))</f>
        <v>0.219503275983554</v>
      </c>
    </row>
    <row r="16" customFormat="false" ht="12.8" hidden="false" customHeight="false" outlineLevel="0" collapsed="false">
      <c r="B16" s="1" t="n">
        <v>13</v>
      </c>
      <c r="C16" s="0" t="n">
        <v>1.3</v>
      </c>
      <c r="D16" s="0" t="n">
        <f aca="false">D15-1</f>
        <v>117</v>
      </c>
      <c r="E16" s="0" t="n">
        <f aca="false">C16</f>
        <v>1.3</v>
      </c>
      <c r="F16" s="0" t="n">
        <f aca="false">C16-C15</f>
        <v>0.1</v>
      </c>
      <c r="G16" s="0" t="n">
        <f aca="false">IF(D15&gt;110,'数値入力＆結果'!$D$18*D15+'数値入力＆結果'!$F$18,'数値入力＆結果'!$D$17*D15+'数値入力＆結果'!$F$17)</f>
        <v>-6.2822</v>
      </c>
      <c r="H16" s="39" t="n">
        <f aca="false">10^G16</f>
        <v>5.2215567204896E-007</v>
      </c>
      <c r="I16" s="39" t="n">
        <f aca="false">F16/H16</f>
        <v>191513.767546747</v>
      </c>
      <c r="J16" s="39" t="n">
        <f aca="false">SUM(I16:$I$143)</f>
        <v>786714.929727871</v>
      </c>
      <c r="K16" s="40" t="n">
        <f aca="false">LOG10(J16)</f>
        <v>5.89581739198546</v>
      </c>
      <c r="L16" s="40" t="n">
        <f aca="false">'数値入力＆結果'!$D$19*K16^5+'数値入力＆結果'!$F$19*K16^4+'数値入力＆結果'!$H$19*K16^3+'数値入力＆結果'!$J$19*K16^2+'数値入力＆結果'!$L$19*K16+'数値入力＆結果'!$N$19</f>
        <v>8.47970657894753</v>
      </c>
      <c r="M16" s="39" t="n">
        <f aca="false">10^L16</f>
        <v>301791204.876419</v>
      </c>
      <c r="N16" s="39" t="n">
        <f aca="false">(D16-D17)*'数値入力＆結果'!$D$12</f>
        <v>2.63E-005</v>
      </c>
      <c r="O16" s="39" t="n">
        <f aca="false">(6*'数値入力＆結果'!$D$7*M16*'数値入力＆結果'!$D$9*'数値入力＆結果'!$D$10*('数値入力＆結果'!$D$9+'数値入力＆結果'!$D$10)*N16)/('数値入力＆結果'!$D$7^2*'数値入力＆結果'!$D$9^4+'数値入力＆結果'!$D$7*M16*(4*'数値入力＆結果'!$D$9^3*'数値入力＆結果'!$D$10+6*'数値入力＆結果'!$D$9^2*'数値入力＆結果'!$D$10^2+4*'数値入力＆結果'!$D$9*'数値入力＆結果'!$D$10^3)+M16^2*'数値入力＆結果'!$D$10^4)</f>
        <v>1.05713176389985E-005</v>
      </c>
      <c r="P16" s="39" t="n">
        <f aca="false">SUM($O$4:O16)</f>
        <v>5.44720433427131E-005</v>
      </c>
      <c r="Q16" s="39" t="n">
        <f aca="false">1/P16</f>
        <v>18358.0409074883</v>
      </c>
      <c r="R16" s="39" t="n">
        <f aca="false">1/P16*(1-COS('数値入力＆結果'!$D$8*P16/2))</f>
        <v>0.272359543258411</v>
      </c>
    </row>
    <row r="17" customFormat="false" ht="12.8" hidden="false" customHeight="false" outlineLevel="0" collapsed="false">
      <c r="B17" s="1" t="n">
        <v>14</v>
      </c>
      <c r="C17" s="0" t="n">
        <v>1.4</v>
      </c>
      <c r="D17" s="0" t="n">
        <f aca="false">D16-1</f>
        <v>116</v>
      </c>
      <c r="E17" s="0" t="n">
        <f aca="false">C17</f>
        <v>1.4</v>
      </c>
      <c r="F17" s="0" t="n">
        <f aca="false">C17-C16</f>
        <v>0.0999999999999999</v>
      </c>
      <c r="G17" s="0" t="n">
        <f aca="false">IF(D16&gt;110,'数値入力＆結果'!$D$18*D16+'数値入力＆結果'!$F$18,'数値入力＆結果'!$D$17*D16+'数値入力＆結果'!$F$17)</f>
        <v>-6.1438</v>
      </c>
      <c r="H17" s="39" t="n">
        <f aca="false">10^G17</f>
        <v>7.18124923883476E-007</v>
      </c>
      <c r="I17" s="39" t="n">
        <f aca="false">F17/H17</f>
        <v>139251.53782328</v>
      </c>
      <c r="J17" s="39" t="n">
        <f aca="false">SUM(I17:$I$143)</f>
        <v>595201.162181124</v>
      </c>
      <c r="K17" s="40" t="n">
        <f aca="false">LOG10(J17)</f>
        <v>5.77466377053573</v>
      </c>
      <c r="L17" s="40" t="n">
        <f aca="false">'数値入力＆結果'!$D$19*K17^5+'数値入力＆結果'!$F$19*K17^4+'数値入力＆結果'!$H$19*K17^3+'数値入力＆結果'!$J$19*K17^2+'数値入力＆結果'!$L$19*K17+'数値入力＆結果'!$N$19</f>
        <v>8.55858242288251</v>
      </c>
      <c r="M17" s="39" t="n">
        <f aca="false">10^L17</f>
        <v>361894866.686176</v>
      </c>
      <c r="N17" s="39" t="n">
        <f aca="false">(D17-D18)*'数値入力＆結果'!$D$12</f>
        <v>2.63E-005</v>
      </c>
      <c r="O17" s="39" t="n">
        <f aca="false">(6*'数値入力＆結果'!$D$7*M17*'数値入力＆結果'!$D$9*'数値入力＆結果'!$D$10*('数値入力＆結果'!$D$9+'数値入力＆結果'!$D$10)*N17)/('数値入力＆結果'!$D$7^2*'数値入力＆結果'!$D$9^4+'数値入力＆結果'!$D$7*M17*(4*'数値入力＆結果'!$D$9^3*'数値入力＆結果'!$D$10+6*'数値入力＆結果'!$D$9^2*'数値入力＆結果'!$D$10^2+4*'数値入力＆結果'!$D$9*'数値入力＆結果'!$D$10^3)+M17^2*'数値入力＆結果'!$D$10^4)</f>
        <v>1.20907974371227E-005</v>
      </c>
      <c r="P17" s="39" t="n">
        <f aca="false">SUM($O$4:O17)</f>
        <v>6.65628407798357E-005</v>
      </c>
      <c r="Q17" s="39" t="n">
        <f aca="false">1/P17</f>
        <v>15023.3972631609</v>
      </c>
      <c r="R17" s="39" t="n">
        <f aca="false">1/P17*(1-COS('数値入力＆結果'!$D$8*P17/2))</f>
        <v>0.332812975092313</v>
      </c>
    </row>
    <row r="18" customFormat="false" ht="12.8" hidden="false" customHeight="false" outlineLevel="0" collapsed="false">
      <c r="B18" s="1" t="n">
        <v>15</v>
      </c>
      <c r="C18" s="0" t="n">
        <v>1.5</v>
      </c>
      <c r="D18" s="0" t="n">
        <f aca="false">D17-1</f>
        <v>115</v>
      </c>
      <c r="E18" s="0" t="n">
        <f aca="false">C18</f>
        <v>1.5</v>
      </c>
      <c r="F18" s="0" t="n">
        <f aca="false">C18-C17</f>
        <v>0.1</v>
      </c>
      <c r="G18" s="0" t="n">
        <f aca="false">IF(D17&gt;110,'数値入力＆結果'!$D$18*D17+'数値入力＆結果'!$F$18,'数値入力＆結果'!$D$17*D17+'数値入力＆結果'!$F$17)</f>
        <v>-6.0054</v>
      </c>
      <c r="H18" s="39" t="n">
        <f aca="false">10^G18</f>
        <v>9.87643022777103E-007</v>
      </c>
      <c r="I18" s="39" t="n">
        <f aca="false">F18/H18</f>
        <v>101251.158256366</v>
      </c>
      <c r="J18" s="39" t="n">
        <f aca="false">SUM(I18:$I$143)</f>
        <v>455949.624357844</v>
      </c>
      <c r="K18" s="40" t="n">
        <f aca="false">LOG10(J18)</f>
        <v>5.65891686224348</v>
      </c>
      <c r="L18" s="40" t="n">
        <f aca="false">'数値入力＆結果'!$D$19*K18^5+'数値入力＆結果'!$F$19*K18^4+'数値入力＆結果'!$H$19*K18^3+'数値入力＆結果'!$J$19*K18^2+'数値入力＆結果'!$L$19*K18+'数値入力＆結果'!$N$19</f>
        <v>8.63093788027878</v>
      </c>
      <c r="M18" s="39" t="n">
        <f aca="false">10^L18</f>
        <v>427501733.664127</v>
      </c>
      <c r="N18" s="39" t="n">
        <f aca="false">(D18-D19)*'数値入力＆結果'!$D$12</f>
        <v>2.63E-005</v>
      </c>
      <c r="O18" s="39" t="n">
        <f aca="false">(6*'数値入力＆結果'!$D$7*M18*'数値入力＆結果'!$D$9*'数値入力＆結果'!$D$10*('数値入力＆結果'!$D$9+'数値入力＆結果'!$D$10)*N18)/('数値入力＆結果'!$D$7^2*'数値入力＆結果'!$D$9^4+'数値入力＆結果'!$D$7*M18*(4*'数値入力＆結果'!$D$9^3*'数値入力＆結果'!$D$10+6*'数値入力＆結果'!$D$9^2*'数値入力＆結果'!$D$10^2+4*'数値入力＆結果'!$D$9*'数値入力＆結果'!$D$10^3)+M18^2*'数値入力＆結果'!$D$10^4)</f>
        <v>1.35965430820373E-005</v>
      </c>
      <c r="P18" s="39" t="n">
        <f aca="false">SUM($O$4:O18)</f>
        <v>8.01593838618731E-005</v>
      </c>
      <c r="Q18" s="39" t="n">
        <f aca="false">1/P18</f>
        <v>12475.1457885848</v>
      </c>
      <c r="R18" s="39" t="n">
        <f aca="false">1/P18*(1-COS('数値入力＆結果'!$D$8*P18/2))</f>
        <v>0.400794773204712</v>
      </c>
    </row>
    <row r="19" customFormat="false" ht="12.8" hidden="false" customHeight="false" outlineLevel="0" collapsed="false">
      <c r="B19" s="1" t="n">
        <v>16</v>
      </c>
      <c r="C19" s="0" t="n">
        <v>1.6</v>
      </c>
      <c r="D19" s="0" t="n">
        <f aca="false">D18-1</f>
        <v>114</v>
      </c>
      <c r="E19" s="0" t="n">
        <f aca="false">C19</f>
        <v>1.6</v>
      </c>
      <c r="F19" s="0" t="n">
        <f aca="false">C19-C18</f>
        <v>0.1</v>
      </c>
      <c r="G19" s="0" t="n">
        <f aca="false">IF(D18&gt;110,'数値入力＆結果'!$D$18*D18+'数値入力＆結果'!$F$18,'数値入力＆結果'!$D$17*D18+'数値入力＆結果'!$F$17)</f>
        <v>-5.867</v>
      </c>
      <c r="H19" s="39" t="n">
        <f aca="false">10^G19</f>
        <v>1.35831344658716E-006</v>
      </c>
      <c r="I19" s="39" t="n">
        <f aca="false">F19/H19</f>
        <v>73620.7097494735</v>
      </c>
      <c r="J19" s="39" t="n">
        <f aca="false">SUM(I19:$I$143)</f>
        <v>354698.466101478</v>
      </c>
      <c r="K19" s="40" t="n">
        <f aca="false">LOG10(J19)</f>
        <v>5.54985931036339</v>
      </c>
      <c r="L19" s="40" t="n">
        <f aca="false">'数値入力＆結果'!$D$19*K19^5+'数値入力＆結果'!$F$19*K19^4+'数値入力＆結果'!$H$19*K19^3+'数値入力＆結果'!$J$19*K19^2+'数値入力＆結果'!$L$19*K19+'数値入力＆結果'!$N$19</f>
        <v>8.69650249967231</v>
      </c>
      <c r="M19" s="39" t="n">
        <f aca="false">10^L19</f>
        <v>497167235.266537</v>
      </c>
      <c r="N19" s="39" t="n">
        <f aca="false">(D19-D20)*'数値入力＆結果'!$D$12</f>
        <v>2.63E-005</v>
      </c>
      <c r="O19" s="39" t="n">
        <f aca="false">(6*'数値入力＆結果'!$D$7*M19*'数値入力＆結果'!$D$9*'数値入力＆結果'!$D$10*('数値入力＆結果'!$D$9+'数値入力＆結果'!$D$10)*N19)/('数値入力＆結果'!$D$7^2*'数値入力＆結果'!$D$9^4+'数値入力＆結果'!$D$7*M19*(4*'数値入力＆結果'!$D$9^3*'数値入力＆結果'!$D$10+6*'数値入力＆結果'!$D$9^2*'数値入力＆結果'!$D$10^2+4*'数値入力＆結果'!$D$9*'数値入力＆結果'!$D$10^3)+M19^2*'数値入力＆結果'!$D$10^4)</f>
        <v>1.50444675578322E-005</v>
      </c>
      <c r="P19" s="39" t="n">
        <f aca="false">SUM($O$4:O19)</f>
        <v>9.52038514197053E-005</v>
      </c>
      <c r="Q19" s="39" t="n">
        <f aca="false">1/P19</f>
        <v>10503.7767389421</v>
      </c>
      <c r="R19" s="39" t="n">
        <f aca="false">1/P19*(1-COS('数値入力＆結果'!$D$8*P19/2))</f>
        <v>0.476015661666657</v>
      </c>
    </row>
    <row r="20" customFormat="false" ht="12.8" hidden="false" customHeight="false" outlineLevel="0" collapsed="false">
      <c r="B20" s="1" t="n">
        <v>17</v>
      </c>
      <c r="C20" s="0" t="n">
        <v>1.7</v>
      </c>
      <c r="D20" s="0" t="n">
        <f aca="false">D19-1</f>
        <v>113</v>
      </c>
      <c r="E20" s="0" t="n">
        <f aca="false">C20</f>
        <v>1.7</v>
      </c>
      <c r="F20" s="0" t="n">
        <f aca="false">C20-C19</f>
        <v>0.1</v>
      </c>
      <c r="G20" s="0" t="n">
        <f aca="false">IF(D19&gt;110,'数値入力＆結果'!$D$18*D19+'数値入力＆結果'!$F$18,'数値入力＆結果'!$D$17*D19+'数値入力＆結果'!$F$17)</f>
        <v>-5.7286</v>
      </c>
      <c r="H20" s="39" t="n">
        <f aca="false">10^G20</f>
        <v>1.86809948192775E-006</v>
      </c>
      <c r="I20" s="39" t="n">
        <f aca="false">F20/H20</f>
        <v>53530.3397744144</v>
      </c>
      <c r="J20" s="39" t="n">
        <f aca="false">SUM(I20:$I$143)</f>
        <v>281077.756352004</v>
      </c>
      <c r="K20" s="40" t="n">
        <f aca="false">LOG10(J20)</f>
        <v>5.4488264782086</v>
      </c>
      <c r="L20" s="40" t="n">
        <f aca="false">'数値入力＆結果'!$D$19*K20^5+'数値入力＆結果'!$F$19*K20^4+'数値入力＆結果'!$H$19*K20^3+'数値入力＆結果'!$J$19*K20^2+'数値入力＆結果'!$L$19*K20+'数値入力＆結果'!$N$19</f>
        <v>8.75504242648215</v>
      </c>
      <c r="M20" s="39" t="n">
        <f aca="false">10^L20</f>
        <v>568908505.134126</v>
      </c>
      <c r="N20" s="39" t="n">
        <f aca="false">(D20-D21)*'数値入力＆結果'!$D$12</f>
        <v>2.63E-005</v>
      </c>
      <c r="O20" s="39" t="n">
        <f aca="false">(6*'数値入力＆結果'!$D$7*M20*'数値入力＆結果'!$D$9*'数値入力＆結果'!$D$10*('数値入力＆結果'!$D$9+'数値入力＆結果'!$D$10)*N20)/('数値入力＆結果'!$D$7^2*'数値入力＆結果'!$D$9^4+'数値入力＆結果'!$D$7*M20*(4*'数値入力＆結果'!$D$9^3*'数値入力＆結果'!$D$10+6*'数値入力＆結果'!$D$9^2*'数値入力＆結果'!$D$10^2+4*'数値入力＆結果'!$D$9*'数値入力＆結果'!$D$10^3)+M20^2*'数値入力＆結果'!$D$10^4)</f>
        <v>1.63952649347179E-005</v>
      </c>
      <c r="P20" s="39" t="n">
        <f aca="false">SUM($O$4:O20)</f>
        <v>0.000111599116354423</v>
      </c>
      <c r="Q20" s="39" t="n">
        <f aca="false">1/P20</f>
        <v>8960.64442682629</v>
      </c>
      <c r="R20" s="39" t="n">
        <f aca="false">1/P20*(1-COS('数値入力＆結果'!$D$8*P20/2))</f>
        <v>0.55798979056312</v>
      </c>
    </row>
    <row r="21" customFormat="false" ht="12.8" hidden="false" customHeight="false" outlineLevel="0" collapsed="false">
      <c r="B21" s="1" t="n">
        <v>18</v>
      </c>
      <c r="C21" s="0" t="n">
        <v>1.8</v>
      </c>
      <c r="D21" s="0" t="n">
        <f aca="false">D20-1</f>
        <v>112</v>
      </c>
      <c r="E21" s="0" t="n">
        <f aca="false">C21</f>
        <v>1.8</v>
      </c>
      <c r="F21" s="0" t="n">
        <f aca="false">C21-C20</f>
        <v>0.0999999999999999</v>
      </c>
      <c r="G21" s="0" t="n">
        <f aca="false">IF(D20&gt;110,'数値入力＆結果'!$D$18*D20+'数値入力＆結果'!$F$18,'数値入力＆結果'!$D$17*D20+'数値入力＆結果'!$F$17)</f>
        <v>-5.5902</v>
      </c>
      <c r="H21" s="39" t="n">
        <f aca="false">10^G21</f>
        <v>2.56921234428406E-006</v>
      </c>
      <c r="I21" s="39" t="n">
        <f aca="false">F21/H21</f>
        <v>38922.434816444</v>
      </c>
      <c r="J21" s="39" t="n">
        <f aca="false">SUM(I21:$I$143)</f>
        <v>227547.41657759</v>
      </c>
      <c r="K21" s="40" t="n">
        <f aca="false">LOG10(J21)</f>
        <v>5.35707190917897</v>
      </c>
      <c r="L21" s="40" t="n">
        <f aca="false">'数値入力＆結果'!$D$19*K21^5+'数値入力＆結果'!$F$19*K21^4+'数値入力＆結果'!$H$19*K21^3+'数値入力＆結果'!$J$19*K21^2+'数値入力＆結果'!$L$19*K21+'数値入力＆結果'!$N$19</f>
        <v>8.80641721701004</v>
      </c>
      <c r="M21" s="39" t="n">
        <f aca="false">10^L21</f>
        <v>640349709.753153</v>
      </c>
      <c r="N21" s="39" t="n">
        <f aca="false">(D21-D22)*'数値入力＆結果'!$D$12</f>
        <v>2.63E-005</v>
      </c>
      <c r="O21" s="39" t="n">
        <f aca="false">(6*'数値入力＆結果'!$D$7*M21*'数値入力＆結果'!$D$9*'数値入力＆結果'!$D$10*('数値入力＆結果'!$D$9+'数値入力＆結果'!$D$10)*N21)/('数値入力＆結果'!$D$7^2*'数値入力＆結果'!$D$9^4+'数値入力＆結果'!$D$7*M21*(4*'数値入力＆結果'!$D$9^3*'数値入力＆結果'!$D$10+6*'数値入力＆結果'!$D$9^2*'数値入力＆結果'!$D$10^2+4*'数値入力＆結果'!$D$9*'数値入力＆結果'!$D$10^3)+M21^2*'数値入力＆結果'!$D$10^4)</f>
        <v>1.76179865444685E-005</v>
      </c>
      <c r="P21" s="39" t="n">
        <f aca="false">SUM($O$4:O21)</f>
        <v>0.000129217102898892</v>
      </c>
      <c r="Q21" s="39" t="n">
        <f aca="false">1/P21</f>
        <v>7738.91363887386</v>
      </c>
      <c r="R21" s="39" t="n">
        <f aca="false">1/P21*(1-COS('数値入力＆結果'!$D$8*P21/2))</f>
        <v>0.64607652477052</v>
      </c>
    </row>
    <row r="22" customFormat="false" ht="12.8" hidden="false" customHeight="false" outlineLevel="0" collapsed="false">
      <c r="B22" s="1" t="n">
        <v>19</v>
      </c>
      <c r="C22" s="0" t="n">
        <v>1.9</v>
      </c>
      <c r="D22" s="0" t="n">
        <f aca="false">D21-1</f>
        <v>111</v>
      </c>
      <c r="E22" s="0" t="n">
        <f aca="false">C22</f>
        <v>1.9</v>
      </c>
      <c r="F22" s="0" t="n">
        <f aca="false">C22-C21</f>
        <v>0.0999999999999999</v>
      </c>
      <c r="G22" s="0" t="n">
        <f aca="false">IF(D21&gt;110,'数値入力＆結果'!$D$18*D21+'数値入力＆結果'!$F$18,'数値入力＆結果'!$D$17*D21+'数値入力＆結果'!$F$17)</f>
        <v>-5.4518</v>
      </c>
      <c r="H22" s="39" t="n">
        <f aca="false">10^G22</f>
        <v>3.53345854108902E-006</v>
      </c>
      <c r="I22" s="39" t="n">
        <f aca="false">F22/H22</f>
        <v>28300.8839178794</v>
      </c>
      <c r="J22" s="39" t="n">
        <f aca="false">SUM(I22:$I$143)</f>
        <v>188624.981761146</v>
      </c>
      <c r="K22" s="40" t="n">
        <f aca="false">LOG10(J22)</f>
        <v>5.27559921079009</v>
      </c>
      <c r="L22" s="40" t="n">
        <f aca="false">'数値入力＆結果'!$D$19*K22^5+'数値入力＆結果'!$F$19*K22^4+'数値入力＆結果'!$H$19*K22^3+'数値入力＆結果'!$J$19*K22^2+'数値入力＆結果'!$L$19*K22+'数値入力＆結果'!$N$19</f>
        <v>8.8506392293722</v>
      </c>
      <c r="M22" s="39" t="n">
        <f aca="false">10^L22</f>
        <v>708988562.876003</v>
      </c>
      <c r="N22" s="39" t="n">
        <f aca="false">(D22-D23)*'数値入力＆結果'!$D$12</f>
        <v>2.63E-005</v>
      </c>
      <c r="O22" s="39" t="n">
        <f aca="false">(6*'数値入力＆結果'!$D$7*M22*'数値入力＆結果'!$D$9*'数値入力＆結果'!$D$10*('数値入力＆結果'!$D$9+'数値入力＆結果'!$D$10)*N22)/('数値入力＆結果'!$D$7^2*'数値入力＆結果'!$D$9^4+'数値入力＆結果'!$D$7*M22*(4*'数値入力＆結果'!$D$9^3*'数値入力＆結果'!$D$10+6*'数値入力＆結果'!$D$9^2*'数値入力＆結果'!$D$10^2+4*'数値入力＆結果'!$D$9*'数値入力＆結果'!$D$10^3)+M22^2*'数値入力＆結果'!$D$10^4)</f>
        <v>1.86924243954589E-005</v>
      </c>
      <c r="P22" s="39" t="n">
        <f aca="false">SUM($O$4:O22)</f>
        <v>0.000147909527294351</v>
      </c>
      <c r="Q22" s="39" t="n">
        <f aca="false">1/P22</f>
        <v>6760.88970259453</v>
      </c>
      <c r="R22" s="39" t="n">
        <f aca="false">1/P22*(1-COS('数値入力＆結果'!$D$8*P22/2))</f>
        <v>0.739534153859361</v>
      </c>
    </row>
    <row r="23" customFormat="false" ht="12.8" hidden="false" customHeight="false" outlineLevel="0" collapsed="false">
      <c r="B23" s="1" t="n">
        <v>20</v>
      </c>
      <c r="C23" s="0" t="n">
        <v>2</v>
      </c>
      <c r="D23" s="0" t="n">
        <f aca="false">D22-1</f>
        <v>110</v>
      </c>
      <c r="E23" s="0" t="n">
        <f aca="false">C23</f>
        <v>2</v>
      </c>
      <c r="F23" s="0" t="n">
        <f aca="false">C23-C22</f>
        <v>0.1</v>
      </c>
      <c r="G23" s="0" t="n">
        <f aca="false">IF(D22&gt;110,'数値入力＆結果'!$D$18*D22+'数値入力＆結果'!$F$18,'数値入力＆結果'!$D$17*D22+'数値入力＆結果'!$F$17)</f>
        <v>-5.3134</v>
      </c>
      <c r="H23" s="39" t="n">
        <f aca="false">10^G23</f>
        <v>4.85959414346273E-006</v>
      </c>
      <c r="I23" s="39" t="n">
        <f aca="false">F23/H23</f>
        <v>20577.8501347737</v>
      </c>
      <c r="J23" s="39" t="n">
        <f aca="false">SUM(I23:$I$143)</f>
        <v>160324.097843266</v>
      </c>
      <c r="K23" s="40" t="n">
        <f aca="false">LOG10(J23)</f>
        <v>5.20499880478579</v>
      </c>
      <c r="L23" s="40" t="n">
        <f aca="false">'数値入力＆結果'!$D$19*K23^5+'数値入力＆結果'!$F$19*K23^4+'数値入力＆結果'!$H$19*K23^3+'数値入力＆結果'!$J$19*K23^2+'数値入力＆結果'!$L$19*K23+'数値入力＆結果'!$N$19</f>
        <v>8.88791921634056</v>
      </c>
      <c r="M23" s="39" t="n">
        <f aca="false">10^L23</f>
        <v>772536871.180853</v>
      </c>
      <c r="N23" s="39" t="n">
        <f aca="false">(D23-D24)*'数値入力＆結果'!$D$12</f>
        <v>2.63E-005</v>
      </c>
      <c r="O23" s="39" t="n">
        <f aca="false">(6*'数値入力＆結果'!$D$7*M23*'数値入力＆結果'!$D$9*'数値入力＆結果'!$D$10*('数値入力＆結果'!$D$9+'数値入力＆結果'!$D$10)*N23)/('数値入力＆結果'!$D$7^2*'数値入力＆結果'!$D$9^4+'数値入力＆結果'!$D$7*M23*(4*'数値入力＆結果'!$D$9^3*'数値入力＆結果'!$D$10+6*'数値入力＆結果'!$D$9^2*'数値入力＆結果'!$D$10^2+4*'数値入力＆結果'!$D$9*'数値入力＆結果'!$D$10^3)+M23^2*'数値入力＆結果'!$D$10^4)</f>
        <v>1.96099323777099E-005</v>
      </c>
      <c r="P23" s="39" t="n">
        <f aca="false">SUM($O$4:O23)</f>
        <v>0.00016751945967206</v>
      </c>
      <c r="Q23" s="39" t="n">
        <f aca="false">1/P23</f>
        <v>5969.45573939661</v>
      </c>
      <c r="R23" s="39" t="n">
        <f aca="false">1/P23*(1-COS('数値入力＆結果'!$D$8*P23/2))</f>
        <v>0.837577710793758</v>
      </c>
    </row>
    <row r="24" customFormat="false" ht="12.8" hidden="false" customHeight="false" outlineLevel="0" collapsed="false">
      <c r="B24" s="1" t="n">
        <v>21</v>
      </c>
      <c r="C24" s="0" t="n">
        <v>2.1</v>
      </c>
      <c r="D24" s="0" t="n">
        <f aca="false">D23-1</f>
        <v>109</v>
      </c>
      <c r="E24" s="0" t="n">
        <f aca="false">C24</f>
        <v>2.1</v>
      </c>
      <c r="F24" s="0" t="n">
        <f aca="false">C24-C23</f>
        <v>0.1</v>
      </c>
      <c r="G24" s="0" t="n">
        <f aca="false">IF(D23&gt;110,'数値入力＆結果'!$D$18*D23+'数値入力＆結果'!$F$18,'数値入力＆結果'!$D$17*D23+'数値入力＆結果'!$F$17)</f>
        <v>-5.2574</v>
      </c>
      <c r="H24" s="39" t="n">
        <f aca="false">10^G24</f>
        <v>5.52840689563093E-006</v>
      </c>
      <c r="I24" s="39" t="n">
        <f aca="false">F24/H24</f>
        <v>18088.3936164376</v>
      </c>
      <c r="J24" s="39" t="n">
        <f aca="false">SUM(I24:$I$143)</f>
        <v>139746.247708492</v>
      </c>
      <c r="K24" s="40" t="n">
        <f aca="false">LOG10(J24)</f>
        <v>5.14534015558262</v>
      </c>
      <c r="L24" s="40" t="n">
        <f aca="false">'数値入力＆結果'!$D$19*K24^5+'数値入力＆結果'!$F$19*K24^4+'数値入力＆結果'!$H$19*K24^3+'数値入力＆結果'!$J$19*K24^2+'数値入力＆結果'!$L$19*K24+'数値入力＆結果'!$N$19</f>
        <v>8.91868129201976</v>
      </c>
      <c r="M24" s="39" t="n">
        <f aca="false">10^L24</f>
        <v>829242003.065136</v>
      </c>
      <c r="N24" s="39" t="n">
        <f aca="false">(D24-D25)*'数値入力＆結果'!$D$12</f>
        <v>2.63E-005</v>
      </c>
      <c r="O24" s="39" t="n">
        <f aca="false">(6*'数値入力＆結果'!$D$7*M24*'数値入力＆結果'!$D$9*'数値入力＆結果'!$D$10*('数値入力＆結果'!$D$9+'数値入力＆結果'!$D$10)*N24)/('数値入力＆結果'!$D$7^2*'数値入力＆結果'!$D$9^4+'数値入力＆結果'!$D$7*M24*(4*'数値入力＆結果'!$D$9^3*'数値入力＆結果'!$D$10+6*'数値入力＆結果'!$D$9^2*'数値入力＆結果'!$D$10^2+4*'数値入力＆結果'!$D$9*'数値入力＆結果'!$D$10^3)+M24^2*'数値入力＆結果'!$D$10^4)</f>
        <v>2.03726172799678E-005</v>
      </c>
      <c r="P24" s="39" t="n">
        <f aca="false">SUM($O$4:O24)</f>
        <v>0.000187892076952028</v>
      </c>
      <c r="Q24" s="39" t="n">
        <f aca="false">1/P24</f>
        <v>5322.20419414128</v>
      </c>
      <c r="R24" s="39" t="n">
        <f aca="false">1/P24*(1-COS('数値入力＆結果'!$D$8*P24/2))</f>
        <v>0.939432746605284</v>
      </c>
    </row>
    <row r="25" customFormat="false" ht="12.8" hidden="false" customHeight="false" outlineLevel="0" collapsed="false">
      <c r="B25" s="1" t="n">
        <v>22</v>
      </c>
      <c r="C25" s="0" t="n">
        <v>2.2</v>
      </c>
      <c r="D25" s="0" t="n">
        <f aca="false">D24-1</f>
        <v>108</v>
      </c>
      <c r="E25" s="0" t="n">
        <f aca="false">C25</f>
        <v>2.2</v>
      </c>
      <c r="F25" s="0" t="n">
        <f aca="false">C25-C24</f>
        <v>0.1</v>
      </c>
      <c r="G25" s="0" t="n">
        <f aca="false">IF(D24&gt;110,'数値入力＆結果'!$D$18*D24+'数値入力＆結果'!$F$18,'数値入力＆結果'!$D$17*D24+'数値入力＆結果'!$F$17)</f>
        <v>-5.1972</v>
      </c>
      <c r="H25" s="39" t="n">
        <f aca="false">10^G25</f>
        <v>6.3503841850404E-006</v>
      </c>
      <c r="I25" s="39" t="n">
        <f aca="false">F25/H25</f>
        <v>15747.0787728985</v>
      </c>
      <c r="J25" s="39" t="n">
        <f aca="false">SUM(I25:$I$143)</f>
        <v>121657.854092055</v>
      </c>
      <c r="K25" s="40" t="n">
        <f aca="false">LOG10(J25)</f>
        <v>5.08514015172744</v>
      </c>
      <c r="L25" s="40" t="n">
        <f aca="false">'数値入力＆結果'!$D$19*K25^5+'数値入力＆結果'!$F$19*K25^4+'数値入力＆結果'!$H$19*K25^3+'数値入力＆結果'!$J$19*K25^2+'数値入力＆結果'!$L$19*K25+'数値入力＆結果'!$N$19</f>
        <v>8.94904601713925</v>
      </c>
      <c r="M25" s="39" t="n">
        <f aca="false">10^L25</f>
        <v>889295341.158657</v>
      </c>
      <c r="N25" s="39" t="n">
        <f aca="false">(D25-D26)*'数値入力＆結果'!$D$12</f>
        <v>2.63E-005</v>
      </c>
      <c r="O25" s="39" t="n">
        <f aca="false">(6*'数値入力＆結果'!$D$7*M25*'数値入力＆結果'!$D$9*'数値入力＆結果'!$D$10*('数値入力＆結果'!$D$9+'数値入力＆結果'!$D$10)*N25)/('数値入力＆結果'!$D$7^2*'数値入力＆結果'!$D$9^4+'数値入力＆結果'!$D$7*M25*(4*'数値入力＆結果'!$D$9^3*'数値入力＆結果'!$D$10+6*'数値入力＆結果'!$D$9^2*'数値入力＆結果'!$D$10^2+4*'数値入力＆結果'!$D$9*'数値入力＆結果'!$D$10^3)+M25^2*'数値入力＆結果'!$D$10^4)</f>
        <v>2.11283987265922E-005</v>
      </c>
      <c r="P25" s="39" t="n">
        <f aca="false">SUM($O$4:O25)</f>
        <v>0.00020902047567862</v>
      </c>
      <c r="Q25" s="39" t="n">
        <f aca="false">1/P25</f>
        <v>4784.22028632999</v>
      </c>
      <c r="R25" s="39" t="n">
        <f aca="false">1/P25*(1-COS('数値入力＆結果'!$D$8*P25/2))</f>
        <v>1.04506432889507</v>
      </c>
    </row>
    <row r="26" customFormat="false" ht="12.8" hidden="false" customHeight="false" outlineLevel="0" collapsed="false">
      <c r="B26" s="1" t="n">
        <v>23</v>
      </c>
      <c r="C26" s="0" t="n">
        <v>2.3</v>
      </c>
      <c r="D26" s="0" t="n">
        <f aca="false">D25-1</f>
        <v>107</v>
      </c>
      <c r="E26" s="0" t="n">
        <f aca="false">C26</f>
        <v>2.3</v>
      </c>
      <c r="F26" s="0" t="n">
        <f aca="false">C26-C25</f>
        <v>0.0999999999999996</v>
      </c>
      <c r="G26" s="0" t="n">
        <f aca="false">IF(D25&gt;110,'数値入力＆結果'!$D$18*D25+'数値入力＆結果'!$F$18,'数値入力＆結果'!$D$17*D25+'数値入力＆結果'!$F$17)</f>
        <v>-5.137</v>
      </c>
      <c r="H26" s="39" t="n">
        <f aca="false">10^G26</f>
        <v>7.29457510254568E-006</v>
      </c>
      <c r="I26" s="39" t="n">
        <f aca="false">F26/H26</f>
        <v>13708.8176616485</v>
      </c>
      <c r="J26" s="39" t="n">
        <f aca="false">SUM(I26:$I$143)</f>
        <v>105910.775319156</v>
      </c>
      <c r="K26" s="40" t="n">
        <f aca="false">LOG10(J26)</f>
        <v>5.02494014729907</v>
      </c>
      <c r="L26" s="40" t="n">
        <f aca="false">'数値入力＆結果'!$D$19*K26^5+'数値入力＆結果'!$F$19*K26^4+'数値入力＆結果'!$H$19*K26^3+'数値入力＆結果'!$J$19*K26^2+'数値入力＆結果'!$L$19*K26+'数値入力＆結果'!$N$19</f>
        <v>8.97874132599344</v>
      </c>
      <c r="M26" s="39" t="n">
        <f aca="false">10^L26</f>
        <v>952228829.583931</v>
      </c>
      <c r="N26" s="39" t="n">
        <f aca="false">(D26-D27)*'数値入力＆結果'!$D$12</f>
        <v>2.63E-005</v>
      </c>
      <c r="O26" s="39" t="n">
        <f aca="false">(6*'数値入力＆結果'!$D$7*M26*'数値入力＆結果'!$D$9*'数値入力＆結果'!$D$10*('数値入力＆結果'!$D$9+'数値入力＆結果'!$D$10)*N26)/('数値入力＆結果'!$D$7^2*'数値入力＆結果'!$D$9^4+'数値入力＆結果'!$D$7*M26*(4*'数値入力＆結果'!$D$9^3*'数値入力＆結果'!$D$10+6*'数値入力＆結果'!$D$9^2*'数値入力＆結果'!$D$10^2+4*'数値入力＆結果'!$D$9*'数値入力＆結果'!$D$10^3)+M26^2*'数値入力＆結果'!$D$10^4)</f>
        <v>2.18685315814977E-005</v>
      </c>
      <c r="P26" s="39" t="n">
        <f aca="false">SUM($O$4:O26)</f>
        <v>0.000230889007260118</v>
      </c>
      <c r="Q26" s="39" t="n">
        <f aca="false">1/P26</f>
        <v>4331.08536377137</v>
      </c>
      <c r="R26" s="39" t="n">
        <f aca="false">1/P26*(1-COS('数値入力＆結果'!$D$8*P26/2))</f>
        <v>1.15439375124734</v>
      </c>
    </row>
    <row r="27" customFormat="false" ht="12.8" hidden="false" customHeight="false" outlineLevel="0" collapsed="false">
      <c r="B27" s="1" t="n">
        <v>24</v>
      </c>
      <c r="C27" s="0" t="n">
        <v>2.4</v>
      </c>
      <c r="D27" s="0" t="n">
        <f aca="false">D26-1</f>
        <v>106</v>
      </c>
      <c r="E27" s="0" t="n">
        <f aca="false">C27</f>
        <v>2.4</v>
      </c>
      <c r="F27" s="0" t="n">
        <f aca="false">C27-C26</f>
        <v>0.1</v>
      </c>
      <c r="G27" s="0" t="n">
        <f aca="false">IF(D26&gt;110,'数値入力＆結果'!$D$18*D26+'数値入力＆結果'!$F$18,'数値入力＆結果'!$D$17*D26+'数値入力＆結果'!$F$17)</f>
        <v>-5.0768</v>
      </c>
      <c r="H27" s="39" t="n">
        <f aca="false">10^G27</f>
        <v>8.37915067438409E-006</v>
      </c>
      <c r="I27" s="39" t="n">
        <f aca="false">F27/H27</f>
        <v>11934.383792108</v>
      </c>
      <c r="J27" s="39" t="n">
        <f aca="false">SUM(I27:$I$143)</f>
        <v>92201.9576575078</v>
      </c>
      <c r="K27" s="40" t="n">
        <f aca="false">LOG10(J27)</f>
        <v>4.96474014221228</v>
      </c>
      <c r="L27" s="40" t="n">
        <f aca="false">'数値入力＆結果'!$D$19*K27^5+'数値入力＆結果'!$F$19*K27^4+'数値入力＆結果'!$H$19*K27^3+'数値入力＆結果'!$J$19*K27^2+'数値入力＆結果'!$L$19*K27+'数値入力＆結果'!$N$19</f>
        <v>9.00777726841288</v>
      </c>
      <c r="M27" s="39" t="n">
        <f aca="false">10^L27</f>
        <v>1018069128.80572</v>
      </c>
      <c r="N27" s="39" t="n">
        <f aca="false">(D27-D28)*'数値入力＆結果'!$D$12</f>
        <v>2.63E-005</v>
      </c>
      <c r="O27" s="39" t="n">
        <f aca="false">(6*'数値入力＆結果'!$D$7*M27*'数値入力＆結果'!$D$9*'数値入力＆結果'!$D$10*('数値入力＆結果'!$D$9+'数値入力＆結果'!$D$10)*N27)/('数値入力＆結果'!$D$7^2*'数値入力＆結果'!$D$9^4+'数値入力＆結果'!$D$7*M27*(4*'数値入力＆結果'!$D$9^3*'数値入力＆結果'!$D$10+6*'数値入力＆結果'!$D$9^2*'数値入力＆結果'!$D$10^2+4*'数値入力＆結果'!$D$9*'数値入力＆結果'!$D$10^3)+M27^2*'数値入力＆結果'!$D$10^4)</f>
        <v>2.25914761385076E-005</v>
      </c>
      <c r="P27" s="39" t="n">
        <f aca="false">SUM($O$4:O27)</f>
        <v>0.000253480483398626</v>
      </c>
      <c r="Q27" s="39" t="n">
        <f aca="false">1/P27</f>
        <v>3945.07690135414</v>
      </c>
      <c r="R27" s="39" t="n">
        <f aca="false">1/P27*(1-COS('数値入力＆結果'!$D$8*P27/2))</f>
        <v>1.26733455712086</v>
      </c>
    </row>
    <row r="28" customFormat="false" ht="12.8" hidden="false" customHeight="false" outlineLevel="0" collapsed="false">
      <c r="B28" s="1" t="n">
        <v>25</v>
      </c>
      <c r="C28" s="0" t="n">
        <v>2.5</v>
      </c>
      <c r="D28" s="0" t="n">
        <f aca="false">D27-1</f>
        <v>105</v>
      </c>
      <c r="E28" s="0" t="n">
        <f aca="false">C28</f>
        <v>2.5</v>
      </c>
      <c r="F28" s="0" t="n">
        <f aca="false">C28-C27</f>
        <v>0.1</v>
      </c>
      <c r="G28" s="0" t="n">
        <f aca="false">IF(D27&gt;110,'数値入力＆結果'!$D$18*D27+'数値入力＆結果'!$F$18,'数値入力＆結果'!$D$17*D27+'数値入力＆結果'!$F$17)</f>
        <v>-5.0166</v>
      </c>
      <c r="H28" s="39" t="n">
        <f aca="false">10^G28</f>
        <v>9.62498364017518E-006</v>
      </c>
      <c r="I28" s="39" t="n">
        <f aca="false">F28/H28</f>
        <v>10389.6280490904</v>
      </c>
      <c r="J28" s="39" t="n">
        <f aca="false">SUM(I28:$I$143)</f>
        <v>80267.5738653999</v>
      </c>
      <c r="K28" s="40" t="n">
        <f aca="false">LOG10(J28)</f>
        <v>4.90454013636916</v>
      </c>
      <c r="L28" s="40" t="n">
        <f aca="false">'数値入力＆結果'!$D$19*K28^5+'数値入力＆結果'!$F$19*K28^4+'数値入力＆結果'!$H$19*K28^3+'数値入力＆結果'!$J$19*K28^2+'数値入力＆結果'!$L$19*K28+'数値入力＆結果'!$N$19</f>
        <v>9.03616378351505</v>
      </c>
      <c r="M28" s="39" t="n">
        <f aca="false">10^L28</f>
        <v>1086835419.66953</v>
      </c>
      <c r="N28" s="39" t="n">
        <f aca="false">(D28-D29)*'数値入力＆結果'!$D$12</f>
        <v>2.63E-005</v>
      </c>
      <c r="O28" s="39" t="n">
        <f aca="false">(6*'数値入力＆結果'!$D$7*M28*'数値入力＆結果'!$D$9*'数値入力＆結果'!$D$10*('数値入力＆結果'!$D$9+'数値入力＆結果'!$D$10)*N28)/('数値入力＆結果'!$D$7^2*'数値入力＆結果'!$D$9^4+'数値入力＆結果'!$D$7*M28*(4*'数値入力＆結果'!$D$9^3*'数値入力＆結果'!$D$10+6*'数値入力＆結果'!$D$9^2*'数値入力＆結果'!$D$10^2+4*'数値入力＆結果'!$D$9*'数値入力＆結果'!$D$10^3)+M28^2*'数値入力＆結果'!$D$10^4)</f>
        <v>2.32959194740866E-005</v>
      </c>
      <c r="P28" s="39" t="n">
        <f aca="false">SUM($O$4:O28)</f>
        <v>0.000276776402872712</v>
      </c>
      <c r="Q28" s="39" t="n">
        <f aca="false">1/P28</f>
        <v>3613.02477241853</v>
      </c>
      <c r="R28" s="39" t="n">
        <f aca="false">1/P28*(1-COS('数値入力＆結果'!$D$8*P28/2))</f>
        <v>1.38379367284705</v>
      </c>
    </row>
    <row r="29" customFormat="false" ht="12.8" hidden="false" customHeight="false" outlineLevel="0" collapsed="false">
      <c r="B29" s="1" t="n">
        <v>26</v>
      </c>
      <c r="C29" s="0" t="n">
        <v>2.6</v>
      </c>
      <c r="D29" s="0" t="n">
        <f aca="false">D28-1</f>
        <v>104</v>
      </c>
      <c r="E29" s="0" t="n">
        <f aca="false">C29</f>
        <v>2.6</v>
      </c>
      <c r="F29" s="0" t="n">
        <f aca="false">C29-C28</f>
        <v>0.1</v>
      </c>
      <c r="G29" s="0" t="n">
        <f aca="false">IF(D28&gt;110,'数値入力＆結果'!$D$18*D28+'数値入力＆結果'!$F$18,'数値入力＆結果'!$D$17*D28+'数値入力＆結果'!$F$17)</f>
        <v>-4.9564</v>
      </c>
      <c r="H29" s="39" t="n">
        <f aca="false">10^G29</f>
        <v>1.1056050150387E-005</v>
      </c>
      <c r="I29" s="39" t="n">
        <f aca="false">F29/H29</f>
        <v>9044.82149047592</v>
      </c>
      <c r="J29" s="39" t="n">
        <f aca="false">SUM(I29:$I$143)</f>
        <v>69877.9458163095</v>
      </c>
      <c r="K29" s="40" t="n">
        <f aca="false">LOG10(J29)</f>
        <v>4.84434012965728</v>
      </c>
      <c r="L29" s="40" t="n">
        <f aca="false">'数値入力＆結果'!$D$19*K29^5+'数値入力＆結果'!$F$19*K29^4+'数値入力＆結果'!$H$19*K29^3+'数値入力＆結果'!$J$19*K29^2+'数値入力＆結果'!$L$19*K29+'数値入力＆結果'!$N$19</f>
        <v>9.06391070065346</v>
      </c>
      <c r="M29" s="39" t="n">
        <f aca="false">10^L29</f>
        <v>1158539113.60961</v>
      </c>
      <c r="N29" s="39" t="n">
        <f aca="false">(D29-D30)*'数値入力＆結果'!$D$12</f>
        <v>2.63E-005</v>
      </c>
      <c r="O29" s="39" t="n">
        <f aca="false">(6*'数値入力＆結果'!$D$7*M29*'数値入力＆結果'!$D$9*'数値入力＆結果'!$D$10*('数値入力＆結果'!$D$9+'数値入力＆結果'!$D$10)*N29)/('数値入力＆結果'!$D$7^2*'数値入力＆結果'!$D$9^4+'数値入力＆結果'!$D$7*M29*(4*'数値入力＆結果'!$D$9^3*'数値入力＆結果'!$D$10+6*'数値入力＆結果'!$D$9^2*'数値入力＆結果'!$D$10^2+4*'数値入力＆結果'!$D$9*'数値入力＆結果'!$D$10^3)+M29^2*'数値入力＆結果'!$D$10^4)</f>
        <v>2.39807701633933E-005</v>
      </c>
      <c r="P29" s="39" t="n">
        <f aca="false">SUM($O$4:O29)</f>
        <v>0.000300757173036105</v>
      </c>
      <c r="Q29" s="39" t="n">
        <f aca="false">1/P29</f>
        <v>3324.94147988268</v>
      </c>
      <c r="R29" s="39" t="n">
        <f aca="false">1/P29*(1-COS('数値入力＆結果'!$D$8*P29/2))</f>
        <v>1.50367251462691</v>
      </c>
    </row>
    <row r="30" customFormat="false" ht="12.8" hidden="false" customHeight="false" outlineLevel="0" collapsed="false">
      <c r="B30" s="1" t="n">
        <v>27</v>
      </c>
      <c r="C30" s="0" t="n">
        <v>2.7</v>
      </c>
      <c r="D30" s="0" t="n">
        <f aca="false">D29-1</f>
        <v>103</v>
      </c>
      <c r="E30" s="0" t="n">
        <f aca="false">C30</f>
        <v>2.7</v>
      </c>
      <c r="F30" s="0" t="n">
        <f aca="false">C30-C29</f>
        <v>0.1</v>
      </c>
      <c r="G30" s="0" t="n">
        <f aca="false">IF(D29&gt;110,'数値入力＆結果'!$D$18*D29+'数値入力＆結果'!$F$18,'数値入力＆結果'!$D$17*D29+'数値入力＆結果'!$F$17)</f>
        <v>-4.8962</v>
      </c>
      <c r="H30" s="39" t="n">
        <f aca="false">10^G30</f>
        <v>1.26998911891811E-005</v>
      </c>
      <c r="I30" s="39" t="n">
        <f aca="false">F30/H30</f>
        <v>7874.08321145215</v>
      </c>
      <c r="J30" s="39" t="n">
        <f aca="false">SUM(I30:$I$143)</f>
        <v>60833.1243258336</v>
      </c>
      <c r="K30" s="40" t="n">
        <f aca="false">LOG10(J30)</f>
        <v>4.78414012194747</v>
      </c>
      <c r="L30" s="40" t="n">
        <f aca="false">'数値入力＆結果'!$D$19*K30^5+'数値入力＆結果'!$F$19*K30^4+'数値入力＆結果'!$H$19*K30^3+'数値入力＆結果'!$J$19*K30^2+'数値入力＆結果'!$L$19*K30+'数値入力＆結果'!$N$19</f>
        <v>9.09102774036677</v>
      </c>
      <c r="M30" s="39" t="n">
        <f aca="false">10^L30</f>
        <v>1233183599.76697</v>
      </c>
      <c r="N30" s="39" t="n">
        <f aca="false">(D30-D31)*'数値入力＆結果'!$D$12</f>
        <v>2.63E-005</v>
      </c>
      <c r="O30" s="39" t="n">
        <f aca="false">(6*'数値入力＆結果'!$D$7*M30*'数値入力＆結果'!$D$9*'数値入力＆結果'!$D$10*('数値入力＆結果'!$D$9+'数値入力＆結果'!$D$10)*N30)/('数値入力＆結果'!$D$7^2*'数値入力＆結果'!$D$9^4+'数値入力＆結果'!$D$7*M30*(4*'数値入力＆結果'!$D$9^3*'数値入力＆結果'!$D$10+6*'数値入力＆結果'!$D$9^2*'数値入力＆結果'!$D$10^2+4*'数値入力＆結果'!$D$9*'数値入力＆結果'!$D$10^3)+M30^2*'数値入力＆結果'!$D$10^4)</f>
        <v>2.4645149637989E-005</v>
      </c>
      <c r="P30" s="39" t="n">
        <f aca="false">SUM($O$4:O30)</f>
        <v>0.000325402322674094</v>
      </c>
      <c r="Q30" s="39" t="n">
        <f aca="false">1/P30</f>
        <v>3073.11881421801</v>
      </c>
      <c r="R30" s="39" t="n">
        <f aca="false">1/P30*(1-COS('数値入力＆結果'!$D$8*P30/2))</f>
        <v>1.62686805273397</v>
      </c>
    </row>
    <row r="31" customFormat="false" ht="12.8" hidden="false" customHeight="false" outlineLevel="0" collapsed="false">
      <c r="B31" s="1" t="n">
        <v>28</v>
      </c>
      <c r="C31" s="0" t="n">
        <v>2.8</v>
      </c>
      <c r="D31" s="0" t="n">
        <f aca="false">D30-1</f>
        <v>102</v>
      </c>
      <c r="E31" s="0" t="n">
        <f aca="false">C31</f>
        <v>2.8</v>
      </c>
      <c r="F31" s="0" t="n">
        <f aca="false">C31-C30</f>
        <v>0.0999999999999996</v>
      </c>
      <c r="G31" s="0" t="n">
        <f aca="false">IF(D30&gt;110,'数値入力＆結果'!$D$18*D30+'数値入力＆結果'!$F$18,'数値入力＆結果'!$D$17*D30+'数値入力＆結果'!$F$17)</f>
        <v>-4.836</v>
      </c>
      <c r="H31" s="39" t="n">
        <f aca="false">10^G31</f>
        <v>1.45881426027535E-005</v>
      </c>
      <c r="I31" s="39" t="n">
        <f aca="false">F31/H31</f>
        <v>6854.8822645266</v>
      </c>
      <c r="J31" s="39" t="n">
        <f aca="false">SUM(I31:$I$143)</f>
        <v>52959.0411143814</v>
      </c>
      <c r="K31" s="40" t="n">
        <f aca="false">LOG10(J31)</f>
        <v>4.72394011309133</v>
      </c>
      <c r="L31" s="40" t="n">
        <f aca="false">'数値入力＆結果'!$D$19*K31^5+'数値入力＆結果'!$F$19*K31^4+'数値入力＆結果'!$H$19*K31^3+'数値入力＆結果'!$J$19*K31^2+'数値入力＆結果'!$L$19*K31+'数値入力＆結果'!$N$19</f>
        <v>9.11752451532798</v>
      </c>
      <c r="M31" s="39" t="n">
        <f aca="false">10^L31</f>
        <v>1310764031.10996</v>
      </c>
      <c r="N31" s="39" t="n">
        <f aca="false">(D31-D32)*'数値入力＆結果'!$D$12</f>
        <v>2.63E-005</v>
      </c>
      <c r="O31" s="39" t="n">
        <f aca="false">(6*'数値入力＆結果'!$D$7*M31*'数値入力＆結果'!$D$9*'数値入力＆結果'!$D$10*('数値入力＆結果'!$D$9+'数値入力＆結果'!$D$10)*N31)/('数値入力＆結果'!$D$7^2*'数値入力＆結果'!$D$9^4+'数値入力＆結果'!$D$7*M31*(4*'数値入力＆結果'!$D$9^3*'数値入力＆結果'!$D$10+6*'数値入力＆結果'!$D$9^2*'数値入力＆結果'!$D$10^2+4*'数値入力＆結果'!$D$9*'数値入力＆結果'!$D$10^3)+M31^2*'数値入力＆結果'!$D$10^4)</f>
        <v>2.52883808575449E-005</v>
      </c>
      <c r="P31" s="39" t="n">
        <f aca="false">SUM($O$4:O31)</f>
        <v>0.000350690703531639</v>
      </c>
      <c r="Q31" s="39" t="n">
        <f aca="false">1/P31</f>
        <v>2851.51556607995</v>
      </c>
      <c r="R31" s="39" t="n">
        <f aca="false">1/P31*(1-COS('数値入力＆結果'!$D$8*P31/2))</f>
        <v>1.75327381946343</v>
      </c>
    </row>
    <row r="32" customFormat="false" ht="12.8" hidden="false" customHeight="false" outlineLevel="0" collapsed="false">
      <c r="B32" s="1" t="n">
        <v>29</v>
      </c>
      <c r="C32" s="0" t="n">
        <v>2.9</v>
      </c>
      <c r="D32" s="0" t="n">
        <f aca="false">D31-1</f>
        <v>101</v>
      </c>
      <c r="E32" s="0" t="n">
        <f aca="false">C32</f>
        <v>2.9</v>
      </c>
      <c r="F32" s="0" t="n">
        <f aca="false">C32-C31</f>
        <v>0.1</v>
      </c>
      <c r="G32" s="0" t="n">
        <f aca="false">IF(D31&gt;110,'数値入力＆結果'!$D$18*D31+'数値入力＆結果'!$F$18,'数値入力＆結果'!$D$17*D31+'数値入力＆結果'!$F$17)</f>
        <v>-4.7758</v>
      </c>
      <c r="H32" s="39" t="n">
        <f aca="false">10^G32</f>
        <v>1.67571439336082E-005</v>
      </c>
      <c r="I32" s="39" t="n">
        <f aca="false">F32/H32</f>
        <v>5967.6040497235</v>
      </c>
      <c r="J32" s="39" t="n">
        <f aca="false">SUM(I32:$I$143)</f>
        <v>46104.1588498548</v>
      </c>
      <c r="K32" s="40" t="n">
        <f aca="false">LOG10(J32)</f>
        <v>4.66374010291844</v>
      </c>
      <c r="L32" s="40" t="n">
        <f aca="false">'数値入力＆結果'!$D$19*K32^5+'数値入力＆結果'!$F$19*K32^4+'数値入力＆結果'!$H$19*K32^3+'数値入力＆結果'!$J$19*K32^2+'数値入力＆結果'!$L$19*K32+'数値入力＆結果'!$N$19</f>
        <v>9.14341053129361</v>
      </c>
      <c r="M32" s="39" t="n">
        <f aca="false">10^L32</f>
        <v>1391267151.33471</v>
      </c>
      <c r="N32" s="39" t="n">
        <f aca="false">(D32-D33)*'数値入力＆結果'!$D$12</f>
        <v>2.63E-005</v>
      </c>
      <c r="O32" s="39" t="n">
        <f aca="false">(6*'数値入力＆結果'!$D$7*M32*'数値入力＆結果'!$D$9*'数値入力＆結果'!$D$10*('数値入力＆結果'!$D$9+'数値入力＆結果'!$D$10)*N32)/('数値入力＆結果'!$D$7^2*'数値入力＆結果'!$D$9^4+'数値入力＆結果'!$D$7*M32*(4*'数値入力＆結果'!$D$9^3*'数値入力＆結果'!$D$10+6*'数値入力＆結果'!$D$9^2*'数値入力＆結果'!$D$10^2+4*'数値入力＆結果'!$D$9*'数値入力＆結果'!$D$10^3)+M32^2*'数値入力＆結果'!$D$10^4)</f>
        <v>2.59099749484898E-005</v>
      </c>
      <c r="P32" s="39" t="n">
        <f aca="false">SUM($O$4:O32)</f>
        <v>0.000376600678480129</v>
      </c>
      <c r="Q32" s="39" t="n">
        <f aca="false">1/P32</f>
        <v>2655.33244399814</v>
      </c>
      <c r="R32" s="39" t="n">
        <f aca="false">1/P32*(1-COS('数値入力＆結果'!$D$8*P32/2))</f>
        <v>1.88278085063923</v>
      </c>
    </row>
    <row r="33" customFormat="false" ht="12.8" hidden="false" customHeight="false" outlineLevel="0" collapsed="false">
      <c r="B33" s="1" t="n">
        <v>30</v>
      </c>
      <c r="C33" s="0" t="n">
        <v>3</v>
      </c>
      <c r="D33" s="0" t="n">
        <f aca="false">D32-1</f>
        <v>100</v>
      </c>
      <c r="E33" s="0" t="n">
        <f aca="false">C33</f>
        <v>3</v>
      </c>
      <c r="F33" s="0" t="n">
        <f aca="false">C33-C32</f>
        <v>0.1</v>
      </c>
      <c r="G33" s="0" t="n">
        <f aca="false">IF(D32&gt;110,'数値入力＆結果'!$D$18*D32+'数値入力＆結果'!$F$18,'数値入力＆結果'!$D$17*D32+'数値入力＆結果'!$F$17)</f>
        <v>-4.7156</v>
      </c>
      <c r="H33" s="39" t="n">
        <f aca="false">10^G33</f>
        <v>1.92486377778253E-005</v>
      </c>
      <c r="I33" s="39" t="n">
        <f aca="false">F33/H33</f>
        <v>5195.17283011068</v>
      </c>
      <c r="J33" s="39" t="n">
        <f aca="false">SUM(I33:$I$143)</f>
        <v>40136.5548001313</v>
      </c>
      <c r="K33" s="40" t="n">
        <f aca="false">LOG10(J33)</f>
        <v>4.60354009123303</v>
      </c>
      <c r="L33" s="40" t="n">
        <f aca="false">'数値入力＆結果'!$D$19*K33^5+'数値入力＆結果'!$F$19*K33^4+'数値入力＆結果'!$H$19*K33^3+'数値入力＆結果'!$J$19*K33^2+'数値入力＆結果'!$L$19*K33+'数値入力＆結果'!$N$19</f>
        <v>9.16869518805298</v>
      </c>
      <c r="M33" s="39" t="n">
        <f aca="false">10^L33</f>
        <v>1474671163.99202</v>
      </c>
      <c r="N33" s="39" t="n">
        <f aca="false">(D33-D34)*'数値入力＆結果'!$D$12</f>
        <v>2.63E-005</v>
      </c>
      <c r="O33" s="39" t="n">
        <f aca="false">(6*'数値入力＆結果'!$D$7*M33*'数値入力＆結果'!$D$9*'数値入力＆結果'!$D$10*('数値入力＆結果'!$D$9+'数値入力＆結果'!$D$10)*N33)/('数値入力＆結果'!$D$7^2*'数値入力＆結果'!$D$9^4+'数値入力＆結果'!$D$7*M33*(4*'数値入力＆結果'!$D$9^3*'数値入力＆結果'!$D$10+6*'数値入力＆結果'!$D$9^2*'数値入力＆結果'!$D$10^2+4*'数値入力＆結果'!$D$9*'数値入力＆結果'!$D$10^3)+M33^2*'数値入力＆結果'!$D$10^4)</f>
        <v>2.65096164201444E-005</v>
      </c>
      <c r="P33" s="39" t="n">
        <f aca="false">SUM($O$4:O33)</f>
        <v>0.000403110294900274</v>
      </c>
      <c r="Q33" s="39" t="n">
        <f aca="false">1/P33</f>
        <v>2480.7106458231</v>
      </c>
      <c r="R33" s="39" t="n">
        <f aca="false">1/P33*(1-COS('数値入力＆結果'!$D$8*P33/2))</f>
        <v>2.01527855353318</v>
      </c>
    </row>
    <row r="34" customFormat="false" ht="12.8" hidden="false" customHeight="false" outlineLevel="0" collapsed="false">
      <c r="B34" s="1" t="n">
        <v>31</v>
      </c>
      <c r="C34" s="0" t="n">
        <v>3.1</v>
      </c>
      <c r="D34" s="0" t="n">
        <f aca="false">D33-1</f>
        <v>99</v>
      </c>
      <c r="E34" s="0" t="n">
        <f aca="false">C34</f>
        <v>3.1</v>
      </c>
      <c r="F34" s="0" t="n">
        <f aca="false">C34-C33</f>
        <v>0.1</v>
      </c>
      <c r="G34" s="0" t="n">
        <f aca="false">IF(D33&gt;110,'数値入力＆結果'!$D$18*D33+'数値入力＆結果'!$F$18,'数値入力＆結果'!$D$17*D33+'数値入力＆結果'!$F$17)</f>
        <v>-4.6554</v>
      </c>
      <c r="H34" s="39" t="n">
        <f aca="false">10^G34</f>
        <v>2.21105731245064E-005</v>
      </c>
      <c r="I34" s="39" t="n">
        <f aca="false">F34/H34</f>
        <v>4522.72310793991</v>
      </c>
      <c r="J34" s="39" t="n">
        <f aca="false">SUM(I34:$I$143)</f>
        <v>34941.3819700206</v>
      </c>
      <c r="K34" s="40" t="n">
        <f aca="false">LOG10(J34)</f>
        <v>4.54334007781019</v>
      </c>
      <c r="L34" s="40" t="n">
        <f aca="false">'数値入力＆結果'!$D$19*K34^5+'数値入力＆結果'!$F$19*K34^4+'数値入力＆結果'!$H$19*K34^3+'数値入力＆結果'!$J$19*K34^2+'数値入力＆結果'!$L$19*K34+'数値入力＆結果'!$N$19</f>
        <v>9.19338778037752</v>
      </c>
      <c r="M34" s="39" t="n">
        <f aca="false">10^L34</f>
        <v>1560945644.94576</v>
      </c>
      <c r="N34" s="39" t="n">
        <f aca="false">(D34-D35)*'数値入力＆結果'!$D$12</f>
        <v>2.63E-005</v>
      </c>
      <c r="O34" s="39" t="n">
        <f aca="false">(6*'数値入力＆結果'!$D$7*M34*'数値入力＆結果'!$D$9*'数値入力＆結果'!$D$10*('数値入力＆結果'!$D$9+'数値入力＆結果'!$D$10)*N34)/('数値入力＆結果'!$D$7^2*'数値入力＆結果'!$D$9^4+'数値入力＆結果'!$D$7*M34*(4*'数値入力＆結果'!$D$9^3*'数値入力＆結果'!$D$10+6*'数値入力＆結果'!$D$9^2*'数値入力＆結果'!$D$10^2+4*'数値入力＆結果'!$D$9*'数値入力＆結果'!$D$10^3)+M34^2*'数値入力＆結果'!$D$10^4)</f>
        <v>2.70871475101576E-005</v>
      </c>
      <c r="P34" s="39" t="n">
        <f aca="false">SUM($O$4:O34)</f>
        <v>0.000430197442410431</v>
      </c>
      <c r="Q34" s="39" t="n">
        <f aca="false">1/P34</f>
        <v>2324.5140519593</v>
      </c>
      <c r="R34" s="39" t="n">
        <f aca="false">1/P34*(1-COS('数値入力＆結果'!$D$8*P34/2))</f>
        <v>2.15065549680113</v>
      </c>
    </row>
    <row r="35" customFormat="false" ht="12.8" hidden="false" customHeight="false" outlineLevel="0" collapsed="false">
      <c r="B35" s="1" t="n">
        <v>32</v>
      </c>
      <c r="C35" s="0" t="n">
        <v>3.2</v>
      </c>
      <c r="D35" s="0" t="n">
        <f aca="false">D34-1</f>
        <v>98</v>
      </c>
      <c r="E35" s="0" t="n">
        <f aca="false">C35</f>
        <v>3.2</v>
      </c>
      <c r="F35" s="0" t="n">
        <f aca="false">C35-C34</f>
        <v>0.1</v>
      </c>
      <c r="G35" s="0" t="n">
        <f aca="false">IF(D34&gt;110,'数値入力＆結果'!$D$18*D34+'数値入力＆結果'!$F$18,'数値入力＆結果'!$D$17*D34+'数値入力＆結果'!$F$17)</f>
        <v>-4.5952</v>
      </c>
      <c r="H35" s="39" t="n">
        <f aca="false">10^G35</f>
        <v>2.53980281377282E-005</v>
      </c>
      <c r="I35" s="39" t="n">
        <f aca="false">F35/H35</f>
        <v>3937.31353700851</v>
      </c>
      <c r="J35" s="39" t="n">
        <f aca="false">SUM(I35:$I$143)</f>
        <v>30418.6588620807</v>
      </c>
      <c r="K35" s="40" t="n">
        <f aca="false">LOG10(J35)</f>
        <v>4.48314006239162</v>
      </c>
      <c r="L35" s="40" t="n">
        <f aca="false">'数値入力＆結果'!$D$19*K35^5+'数値入力＆結果'!$F$19*K35^4+'数値入力＆結果'!$H$19*K35^3+'数値入力＆結果'!$J$19*K35^2+'数値入力＆結果'!$L$19*K35+'数値入力＆結果'!$N$19</f>
        <v>9.21749749897014</v>
      </c>
      <c r="M35" s="39" t="n">
        <f aca="false">10^L35</f>
        <v>1650051498.92006</v>
      </c>
      <c r="N35" s="39" t="n">
        <f aca="false">(D35-D36)*'数値入力＆結果'!$D$12</f>
        <v>2.63E-005</v>
      </c>
      <c r="O35" s="39" t="n">
        <f aca="false">(6*'数値入力＆結果'!$D$7*M35*'数値入力＆結果'!$D$9*'数値入力＆結果'!$D$10*('数値入力＆結果'!$D$9+'数値入力＆結果'!$D$10)*N35)/('数値入力＆結果'!$D$7^2*'数値入力＆結果'!$D$9^4+'数値入力＆結果'!$D$7*M35*(4*'数値入力＆結果'!$D$9^3*'数値入力＆結果'!$D$10+6*'数値入力＆結果'!$D$9^2*'数値入力＆結果'!$D$10^2+4*'数値入力＆結果'!$D$9*'数値入力＆結果'!$D$10^3)+M35^2*'数値入力＆結果'!$D$10^4)</f>
        <v>2.76425521421813E-005</v>
      </c>
      <c r="P35" s="39" t="n">
        <f aca="false">SUM($O$4:O35)</f>
        <v>0.000457839994552613</v>
      </c>
      <c r="Q35" s="39" t="n">
        <f aca="false">1/P35</f>
        <v>2184.16916804564</v>
      </c>
      <c r="R35" s="39" t="n">
        <f aca="false">1/P35*(1-COS('数値入力＆結果'!$D$8*P35/2))</f>
        <v>2.28880012046498</v>
      </c>
    </row>
    <row r="36" customFormat="false" ht="12.8" hidden="false" customHeight="false" outlineLevel="0" collapsed="false">
      <c r="B36" s="1" t="n">
        <v>33</v>
      </c>
      <c r="C36" s="0" t="n">
        <v>3.3</v>
      </c>
      <c r="D36" s="0" t="n">
        <f aca="false">D35-1</f>
        <v>97</v>
      </c>
      <c r="E36" s="0" t="n">
        <f aca="false">C36</f>
        <v>3.3</v>
      </c>
      <c r="F36" s="0" t="n">
        <f aca="false">C36-C35</f>
        <v>0.0999999999999996</v>
      </c>
      <c r="G36" s="0" t="n">
        <f aca="false">IF(D35&gt;110,'数値入力＆結果'!$D$18*D35+'数値入力＆結果'!$F$18,'数値入力＆結果'!$D$17*D35+'数値入力＆結果'!$F$17)</f>
        <v>-4.535</v>
      </c>
      <c r="H36" s="39" t="n">
        <f aca="false">10^G36</f>
        <v>2.91742701400117E-005</v>
      </c>
      <c r="I36" s="39" t="n">
        <f aca="false">F36/H36</f>
        <v>3427.67786546449</v>
      </c>
      <c r="J36" s="39" t="n">
        <f aca="false">SUM(I36:$I$143)</f>
        <v>26481.3453250722</v>
      </c>
      <c r="K36" s="40" t="n">
        <f aca="false">LOG10(J36)</f>
        <v>4.42294004468057</v>
      </c>
      <c r="L36" s="40" t="n">
        <f aca="false">'数値入力＆結果'!$D$19*K36^5+'数値入力＆結果'!$F$19*K36^4+'数値入力＆結果'!$H$19*K36^3+'数値入力＆結果'!$J$19*K36^2+'数値入力＆結果'!$L$19*K36+'数値入力＆結果'!$N$19</f>
        <v>9.24103343141461</v>
      </c>
      <c r="M36" s="39" t="n">
        <f aca="false">10^L36</f>
        <v>1741940960.54104</v>
      </c>
      <c r="N36" s="39" t="n">
        <f aca="false">(D36-D37)*'数値入力＆結果'!$D$12</f>
        <v>2.63E-005</v>
      </c>
      <c r="O36" s="39" t="n">
        <f aca="false">(6*'数値入力＆結果'!$D$7*M36*'数値入力＆結果'!$D$9*'数値入力＆結果'!$D$10*('数値入力＆結果'!$D$9+'数値入力＆結果'!$D$10)*N36)/('数値入力＆結果'!$D$7^2*'数値入力＆結果'!$D$9^4+'数値入力＆結果'!$D$7*M36*(4*'数値入力＆結果'!$D$9^3*'数値入力＆結果'!$D$10+6*'数値入力＆結果'!$D$9^2*'数値入力＆結果'!$D$10^2+4*'数値入力＆結果'!$D$9*'数値入力＆結果'!$D$10^3)+M36^2*'数値入力＆結果'!$D$10^4)</f>
        <v>2.81759399050388E-005</v>
      </c>
      <c r="P36" s="39" t="n">
        <f aca="false">SUM($O$4:O36)</f>
        <v>0.000486015934457651</v>
      </c>
      <c r="Q36" s="39" t="n">
        <f aca="false">1/P36</f>
        <v>2057.54570807623</v>
      </c>
      <c r="R36" s="39" t="n">
        <f aca="false">1/P36*(1-COS('数値入力＆結果'!$D$8*P36/2))</f>
        <v>2.42960136600281</v>
      </c>
    </row>
    <row r="37" customFormat="false" ht="12.8" hidden="false" customHeight="false" outlineLevel="0" collapsed="false">
      <c r="B37" s="1" t="n">
        <v>34</v>
      </c>
      <c r="C37" s="0" t="n">
        <v>3.4</v>
      </c>
      <c r="D37" s="0" t="n">
        <f aca="false">D36-1</f>
        <v>96</v>
      </c>
      <c r="E37" s="0" t="n">
        <f aca="false">C37</f>
        <v>3.4</v>
      </c>
      <c r="F37" s="0" t="n">
        <f aca="false">C37-C36</f>
        <v>0.1</v>
      </c>
      <c r="G37" s="0" t="n">
        <f aca="false">IF(D36&gt;110,'数値入力＆結果'!$D$18*D36+'数値入力＆結果'!$F$18,'数値入力＆結果'!$D$17*D36+'数値入力＆結果'!$F$17)</f>
        <v>-4.4748</v>
      </c>
      <c r="H37" s="39" t="n">
        <f aca="false">10^G37</f>
        <v>3.35119731967708E-005</v>
      </c>
      <c r="I37" s="39" t="n">
        <f aca="false">F37/H37</f>
        <v>2984.00811593022</v>
      </c>
      <c r="J37" s="39" t="n">
        <f aca="false">SUM(I37:$I$143)</f>
        <v>23053.6674596077</v>
      </c>
      <c r="K37" s="40" t="n">
        <f aca="false">LOG10(J37)</f>
        <v>4.3627400243362</v>
      </c>
      <c r="L37" s="40" t="n">
        <f aca="false">'数値入力＆結果'!$D$19*K37^5+'数値入力＆結果'!$F$19*K37^4+'数値入力＆結果'!$H$19*K37^3+'数値入力＆結果'!$J$19*K37^2+'数値入力＆結果'!$L$19*K37+'数値入力＆結果'!$N$19</f>
        <v>9.26400456312514</v>
      </c>
      <c r="M37" s="39" t="n">
        <f aca="false">10^L37</f>
        <v>1836557639.92855</v>
      </c>
      <c r="N37" s="39" t="n">
        <f aca="false">(D37-D38)*'数値入力＆結果'!$D$12</f>
        <v>2.63E-005</v>
      </c>
      <c r="O37" s="39" t="n">
        <f aca="false">(6*'数値入力＆結果'!$D$7*M37*'数値入力＆結果'!$D$9*'数値入力＆結果'!$D$10*('数値入力＆結果'!$D$9+'数値入力＆結果'!$D$10)*N37)/('数値入力＆結果'!$D$7^2*'数値入力＆結果'!$D$9^4+'数値入力＆結果'!$D$7*M37*(4*'数値入力＆結果'!$D$9^3*'数値入力＆結果'!$D$10+6*'数値入力＆結果'!$D$9^2*'数値入力＆結果'!$D$10^2+4*'数値入力＆結果'!$D$9*'数値入力＆結果'!$D$10^3)+M37^2*'数値入力＆結果'!$D$10^4)</f>
        <v>2.86875303885627E-005</v>
      </c>
      <c r="P37" s="39" t="n">
        <f aca="false">SUM($O$4:O37)</f>
        <v>0.000514703464846214</v>
      </c>
      <c r="Q37" s="39" t="n">
        <f aca="false">1/P37</f>
        <v>1942.86626824785</v>
      </c>
      <c r="R37" s="39" t="n">
        <f aca="false">1/P37*(1-COS('数値入力＆結果'!$D$8*P37/2))</f>
        <v>2.5729492282946</v>
      </c>
    </row>
    <row r="38" customFormat="false" ht="12.8" hidden="false" customHeight="false" outlineLevel="0" collapsed="false">
      <c r="B38" s="1" t="n">
        <v>35</v>
      </c>
      <c r="C38" s="0" t="n">
        <v>3.5</v>
      </c>
      <c r="D38" s="0" t="n">
        <f aca="false">D37-1</f>
        <v>95</v>
      </c>
      <c r="E38" s="0" t="n">
        <f aca="false">C38</f>
        <v>3.5</v>
      </c>
      <c r="F38" s="0" t="n">
        <f aca="false">C38-C37</f>
        <v>0.1</v>
      </c>
      <c r="G38" s="0" t="n">
        <f aca="false">IF(D37&gt;110,'数値入力＆結果'!$D$18*D37+'数値入力＆結果'!$F$18,'数値入力＆結果'!$D$17*D37+'数値入力＆結果'!$F$17)</f>
        <v>-4.4146</v>
      </c>
      <c r="H38" s="39" t="n">
        <f aca="false">10^G38</f>
        <v>3.84946167342452E-005</v>
      </c>
      <c r="I38" s="39" t="n">
        <f aca="false">F38/H38</f>
        <v>2597.76583022943</v>
      </c>
      <c r="J38" s="39" t="n">
        <f aca="false">SUM(I38:$I$143)</f>
        <v>20069.6593436775</v>
      </c>
      <c r="K38" s="40" t="n">
        <f aca="false">LOG10(J38)</f>
        <v>4.30254000096697</v>
      </c>
      <c r="L38" s="40" t="n">
        <f aca="false">'数値入力＆結果'!$D$19*K38^5+'数値入力＆結果'!$F$19*K38^4+'数値入力＆結果'!$H$19*K38^3+'数値入力＆結果'!$J$19*K38^2+'数値入力＆結果'!$L$19*K38+'数値入力＆結果'!$N$19</f>
        <v>9.28641977829586</v>
      </c>
      <c r="M38" s="39" t="n">
        <f aca="false">10^L38</f>
        <v>1933836612.54764</v>
      </c>
      <c r="N38" s="39" t="n">
        <f aca="false">(D38-D39)*'数値入力＆結果'!$D$12</f>
        <v>2.63E-005</v>
      </c>
      <c r="O38" s="39" t="n">
        <f aca="false">(6*'数値入力＆結果'!$D$7*M38*'数値入力＆結果'!$D$9*'数値入力＆結果'!$D$10*('数値入力＆結果'!$D$9+'数値入力＆結果'!$D$10)*N38)/('数値入力＆結果'!$D$7^2*'数値入力＆結果'!$D$9^4+'数値入力＆結果'!$D$7*M38*(4*'数値入力＆結果'!$D$9^3*'数値入力＆結果'!$D$10+6*'数値入力＆結果'!$D$9^2*'数値入力＆結果'!$D$10^2+4*'数値入力＆結果'!$D$9*'数値入力＆結果'!$D$10^3)+M38^2*'数値入力＆結果'!$D$10^4)</f>
        <v>2.91776381401854E-005</v>
      </c>
      <c r="P38" s="39" t="n">
        <f aca="false">SUM($O$4:O38)</f>
        <v>0.000543881102986399</v>
      </c>
      <c r="Q38" s="39" t="n">
        <f aca="false">1/P38</f>
        <v>1838.63714791541</v>
      </c>
      <c r="R38" s="39" t="n">
        <f aca="false">1/P38*(1-COS('数値入力＆結果'!$D$8*P38/2))</f>
        <v>2.71873523248738</v>
      </c>
    </row>
    <row r="39" customFormat="false" ht="12.8" hidden="false" customHeight="false" outlineLevel="0" collapsed="false">
      <c r="B39" s="1" t="n">
        <v>36</v>
      </c>
      <c r="C39" s="0" t="n">
        <v>3.6</v>
      </c>
      <c r="D39" s="0" t="n">
        <f aca="false">D38-1</f>
        <v>94</v>
      </c>
      <c r="E39" s="0" t="n">
        <f aca="false">C39</f>
        <v>3.6</v>
      </c>
      <c r="F39" s="0" t="n">
        <f aca="false">C39-C38</f>
        <v>0.1</v>
      </c>
      <c r="G39" s="0" t="n">
        <f aca="false">IF(D38&gt;110,'数値入力＆結果'!$D$18*D38+'数値入力＆結果'!$F$18,'数値入力＆結果'!$D$17*D38+'数値入力＆結果'!$F$17)</f>
        <v>-4.3544</v>
      </c>
      <c r="H39" s="39" t="n">
        <f aca="false">10^G39</f>
        <v>4.42180921074269E-005</v>
      </c>
      <c r="I39" s="39" t="n">
        <f aca="false">F39/H39</f>
        <v>2261.51774610836</v>
      </c>
      <c r="J39" s="39" t="n">
        <f aca="false">SUM(I39:$I$143)</f>
        <v>17471.8935134481</v>
      </c>
      <c r="K39" s="40" t="n">
        <f aca="false">LOG10(J39)</f>
        <v>4.24233997412315</v>
      </c>
      <c r="L39" s="40" t="n">
        <f aca="false">'数値入力＆結果'!$D$19*K39^5+'数値入力＆結果'!$F$19*K39^4+'数値入力＆結果'!$H$19*K39^3+'数値入力＆結果'!$J$19*K39^2+'数値入力＆結果'!$L$19*K39+'数値入力＆結果'!$N$19</f>
        <v>9.30828786085055</v>
      </c>
      <c r="M39" s="39" t="n">
        <f aca="false">10^L39</f>
        <v>2033704552.6919</v>
      </c>
      <c r="N39" s="39" t="n">
        <f aca="false">(D39-D40)*'数値入力＆結果'!$D$12</f>
        <v>2.63E-005</v>
      </c>
      <c r="O39" s="39" t="n">
        <f aca="false">(6*'数値入力＆結果'!$D$7*M39*'数値入力＆結果'!$D$9*'数値入力＆結果'!$D$10*('数値入力＆結果'!$D$9+'数値入力＆結果'!$D$10)*N39)/('数値入力＆結果'!$D$7^2*'数値入力＆結果'!$D$9^4+'数値入力＆結果'!$D$7*M39*(4*'数値入力＆結果'!$D$9^3*'数値入力＆結果'!$D$10+6*'数値入力＆結果'!$D$9^2*'数値入力＆結果'!$D$10^2+4*'数値入力＆結果'!$D$9*'数値入力＆結果'!$D$10^3)+M39^2*'数値入力＆結果'!$D$10^4)</f>
        <v>2.96466584406719E-005</v>
      </c>
      <c r="P39" s="39" t="n">
        <f aca="false">SUM($O$4:O39)</f>
        <v>0.000573527761427071</v>
      </c>
      <c r="Q39" s="39" t="n">
        <f aca="false">1/P39</f>
        <v>1743.5947608042</v>
      </c>
      <c r="R39" s="39" t="n">
        <f aca="false">1/P39*(1-COS('数値入力＆結果'!$D$8*P39/2))</f>
        <v>2.86685283984149</v>
      </c>
    </row>
    <row r="40" customFormat="false" ht="12.8" hidden="false" customHeight="false" outlineLevel="0" collapsed="false">
      <c r="B40" s="1" t="n">
        <v>37</v>
      </c>
      <c r="C40" s="0" t="n">
        <v>3.7</v>
      </c>
      <c r="D40" s="0" t="n">
        <f aca="false">D39-1</f>
        <v>93</v>
      </c>
      <c r="E40" s="0" t="n">
        <f aca="false">C40</f>
        <v>3.7</v>
      </c>
      <c r="F40" s="0" t="n">
        <f aca="false">C40-C39</f>
        <v>0.1</v>
      </c>
      <c r="G40" s="0" t="n">
        <f aca="false">IF(D39&gt;110,'数値入力＆結果'!$D$18*D39+'数値入力＆結果'!$F$18,'数値入力＆結果'!$D$17*D39+'数値入力＆結果'!$F$17)</f>
        <v>-4.2942</v>
      </c>
      <c r="H40" s="39" t="n">
        <f aca="false">10^G40</f>
        <v>5.07925480365021E-005</v>
      </c>
      <c r="I40" s="39" t="n">
        <f aca="false">F40/H40</f>
        <v>1968.79274353661</v>
      </c>
      <c r="J40" s="39" t="n">
        <f aca="false">SUM(I40:$I$143)</f>
        <v>15210.3757673397</v>
      </c>
      <c r="K40" s="40" t="n">
        <f aca="false">LOG10(J40)</f>
        <v>4.18213994328813</v>
      </c>
      <c r="L40" s="40" t="n">
        <f aca="false">'数値入力＆結果'!$D$19*K40^5+'数値入力＆結果'!$F$19*K40^4+'数値入力＆結果'!$H$19*K40^3+'数値入力＆結果'!$J$19*K40^2+'数値入力＆結果'!$L$19*K40+'数値入力＆結果'!$N$19</f>
        <v>9.32961749539234</v>
      </c>
      <c r="M40" s="39" t="n">
        <f aca="false">10^L40</f>
        <v>2136079909.64449</v>
      </c>
      <c r="N40" s="39" t="n">
        <f aca="false">(D40-D41)*'数値入力＆結果'!$D$12</f>
        <v>2.63E-005</v>
      </c>
      <c r="O40" s="39" t="n">
        <f aca="false">(6*'数値入力＆結果'!$D$7*M40*'数値入力＆結果'!$D$9*'数値入力＆結果'!$D$10*('数値入力＆結果'!$D$9+'数値入力＆結果'!$D$10)*N40)/('数値入力＆結果'!$D$7^2*'数値入力＆結果'!$D$9^4+'数値入力＆結果'!$D$7*M40*(4*'数値入力＆結果'!$D$9^3*'数値入力＆結果'!$D$10+6*'数値入力＆結果'!$D$9^2*'数値入力＆結果'!$D$10^2+4*'数値入力＆結果'!$D$9*'数値入力＆結果'!$D$10^3)+M40^2*'数値入力＆結果'!$D$10^4)</f>
        <v>3.00950540386377E-005</v>
      </c>
      <c r="P40" s="39" t="n">
        <f aca="false">SUM($O$4:O40)</f>
        <v>0.000603622815465709</v>
      </c>
      <c r="Q40" s="39" t="n">
        <f aca="false">1/P40</f>
        <v>1656.66368861236</v>
      </c>
      <c r="R40" s="39" t="n">
        <f aca="false">1/P40*(1-COS('数値入力＆結果'!$D$8*P40/2))</f>
        <v>3.01719778731788</v>
      </c>
    </row>
    <row r="41" customFormat="false" ht="12.8" hidden="false" customHeight="false" outlineLevel="0" collapsed="false">
      <c r="B41" s="1" t="n">
        <v>38</v>
      </c>
      <c r="C41" s="0" t="n">
        <v>3.8</v>
      </c>
      <c r="D41" s="0" t="n">
        <f aca="false">D40-1</f>
        <v>92</v>
      </c>
      <c r="E41" s="0" t="n">
        <f aca="false">C41</f>
        <v>3.8</v>
      </c>
      <c r="F41" s="0" t="n">
        <f aca="false">C41-C40</f>
        <v>0.0999999999999996</v>
      </c>
      <c r="G41" s="0" t="n">
        <f aca="false">IF(D40&gt;110,'数値入力＆結果'!$D$18*D40+'数値入力＆結果'!$F$18,'数値入力＆結果'!$D$17*D40+'数値入力＆結果'!$F$17)</f>
        <v>-4.234</v>
      </c>
      <c r="H41" s="39" t="n">
        <f aca="false">10^G41</f>
        <v>5.83445104273745E-005</v>
      </c>
      <c r="I41" s="39" t="n">
        <f aca="false">F41/H41</f>
        <v>1713.95730750842</v>
      </c>
      <c r="J41" s="39" t="n">
        <f aca="false">SUM(I41:$I$143)</f>
        <v>13241.5830238031</v>
      </c>
      <c r="K41" s="40" t="n">
        <f aca="false">LOG10(J41)</f>
        <v>4.12193990786847</v>
      </c>
      <c r="L41" s="40" t="n">
        <f aca="false">'数値入力＆結果'!$D$19*K41^5+'数値入力＆結果'!$F$19*K41^4+'数値入力＆結果'!$H$19*K41^3+'数値入力＆結果'!$J$19*K41^2+'数値入力＆結果'!$L$19*K41+'数値入力＆結果'!$N$19</f>
        <v>9.35041726815354</v>
      </c>
      <c r="M41" s="39" t="n">
        <f aca="false">10^L41</f>
        <v>2240873125.25153</v>
      </c>
      <c r="N41" s="39" t="n">
        <f aca="false">(D41-D42)*'数値入力＆結果'!$D$12</f>
        <v>2.63E-005</v>
      </c>
      <c r="O41" s="39" t="n">
        <f aca="false">(6*'数値入力＆結果'!$D$7*M41*'数値入力＆結果'!$D$9*'数値入力＆結果'!$D$10*('数値入力＆結果'!$D$9+'数値入力＆結果'!$D$10)*N41)/('数値入力＆結果'!$D$7^2*'数値入力＆結果'!$D$9^4+'数値入力＆結果'!$D$7*M41*(4*'数値入力＆結果'!$D$9^3*'数値入力＆結果'!$D$10+6*'数値入力＆結果'!$D$9^2*'数値入力＆結果'!$D$10^2+4*'数値入力＆結果'!$D$9*'数値入力＆結果'!$D$10^3)+M41^2*'数値入力＆結果'!$D$10^4)</f>
        <v>3.05233429325196E-005</v>
      </c>
      <c r="P41" s="39" t="n">
        <f aca="false">SUM($O$4:O41)</f>
        <v>0.000634146158398229</v>
      </c>
      <c r="Q41" s="39" t="n">
        <f aca="false">1/P41</f>
        <v>1576.92353214891</v>
      </c>
      <c r="R41" s="39" t="n">
        <f aca="false">1/P41*(1-COS('数値入力＆結果'!$D$8*P41/2))</f>
        <v>3.16966836611366</v>
      </c>
    </row>
    <row r="42" customFormat="false" ht="12.8" hidden="false" customHeight="false" outlineLevel="0" collapsed="false">
      <c r="B42" s="1" t="n">
        <v>39</v>
      </c>
      <c r="C42" s="0" t="n">
        <v>3.9</v>
      </c>
      <c r="D42" s="0" t="n">
        <f aca="false">D41-1</f>
        <v>91</v>
      </c>
      <c r="E42" s="0" t="n">
        <f aca="false">C42</f>
        <v>3.9</v>
      </c>
      <c r="F42" s="0" t="n">
        <f aca="false">C42-C41</f>
        <v>0.1</v>
      </c>
      <c r="G42" s="0" t="n">
        <f aca="false">IF(D41&gt;110,'数値入力＆結果'!$D$18*D41+'数値入力＆結果'!$F$18,'数値入力＆結果'!$D$17*D41+'数値入力＆結果'!$F$17)</f>
        <v>-4.1738</v>
      </c>
      <c r="H42" s="39" t="n">
        <f aca="false">10^G42</f>
        <v>6.70193173723764E-005</v>
      </c>
      <c r="I42" s="39" t="n">
        <f aca="false">F42/H42</f>
        <v>1492.1071106167</v>
      </c>
      <c r="J42" s="39" t="n">
        <f aca="false">SUM(I42:$I$143)</f>
        <v>11527.6257162947</v>
      </c>
      <c r="K42" s="40" t="n">
        <f aca="false">LOG10(J42)</f>
        <v>4.06173986718252</v>
      </c>
      <c r="L42" s="40" t="n">
        <f aca="false">'数値入力＆結果'!$D$19*K42^5+'数値入力＆結果'!$F$19*K42^4+'数値入力＆結果'!$H$19*K42^3+'数値入力＆結果'!$J$19*K42^2+'数値入力＆結果'!$L$19*K42+'数値入力＆結果'!$N$19</f>
        <v>9.37069566794562</v>
      </c>
      <c r="M42" s="39" t="n">
        <f aca="false">10^L42</f>
        <v>2347986891.34796</v>
      </c>
      <c r="N42" s="39" t="n">
        <f aca="false">(D42-D43)*'数値入力＆結果'!$D$12</f>
        <v>2.63E-005</v>
      </c>
      <c r="O42" s="39" t="n">
        <f aca="false">(6*'数値入力＆結果'!$D$7*M42*'数値入力＆結果'!$D$9*'数値入力＆結果'!$D$10*('数値入力＆結果'!$D$9+'数値入力＆結果'!$D$10)*N42)/('数値入力＆結果'!$D$7^2*'数値入力＆結果'!$D$9^4+'数値入力＆結果'!$D$7*M42*(4*'数値入力＆結果'!$D$9^3*'数値入力＆結果'!$D$10+6*'数値入力＆結果'!$D$9^2*'数値入力＆結果'!$D$10^2+4*'数値入力＆結果'!$D$9*'数値入力＆結果'!$D$10^3)+M42^2*'数値入力＆結果'!$D$10^4)</f>
        <v>3.09320872456944E-005</v>
      </c>
      <c r="P42" s="39" t="n">
        <f aca="false">SUM($O$4:O42)</f>
        <v>0.000665078245643923</v>
      </c>
      <c r="Q42" s="39" t="n">
        <f aca="false">1/P42</f>
        <v>1503.58248303823</v>
      </c>
      <c r="R42" s="39" t="n">
        <f aca="false">1/P42*(1-COS('数値入力＆結果'!$D$8*P42/2))</f>
        <v>3.32416564458678</v>
      </c>
    </row>
    <row r="43" customFormat="false" ht="12.8" hidden="false" customHeight="false" outlineLevel="0" collapsed="false">
      <c r="B43" s="1" t="n">
        <v>40</v>
      </c>
      <c r="C43" s="0" t="n">
        <v>4</v>
      </c>
      <c r="D43" s="0" t="n">
        <f aca="false">D42-1</f>
        <v>90</v>
      </c>
      <c r="E43" s="0" t="n">
        <f aca="false">C43</f>
        <v>4</v>
      </c>
      <c r="F43" s="0" t="n">
        <f aca="false">C43-C42</f>
        <v>0.1</v>
      </c>
      <c r="G43" s="0" t="n">
        <f aca="false">IF(D42&gt;110,'数値入力＆結果'!$D$18*D42+'数値入力＆結果'!$F$18,'数値入力＆結果'!$D$17*D42+'数値入力＆結果'!$F$17)</f>
        <v>-4.1136</v>
      </c>
      <c r="H43" s="39" t="n">
        <f aca="false">10^G43</f>
        <v>7.69839161929435E-005</v>
      </c>
      <c r="I43" s="39" t="n">
        <f aca="false">F43/H43</f>
        <v>1298.97262889786</v>
      </c>
      <c r="J43" s="39" t="n">
        <f aca="false">SUM(I43:$I$143)</f>
        <v>10035.518605678</v>
      </c>
      <c r="K43" s="40" t="n">
        <f aca="false">LOG10(J43)</f>
        <v>4.00153982044728</v>
      </c>
      <c r="L43" s="40" t="n">
        <f aca="false">'数値入力＆結果'!$D$19*K43^5+'数値入力＆結果'!$F$19*K43^4+'数値入力＆結果'!$H$19*K43^3+'数値入力＆結果'!$J$19*K43^2+'数値入力＆結果'!$L$19*K43+'数値入力＆結果'!$N$19</f>
        <v>9.39046108710925</v>
      </c>
      <c r="M43" s="39" t="n">
        <f aca="false">10^L43</f>
        <v>2457316445.20226</v>
      </c>
      <c r="N43" s="39" t="n">
        <f aca="false">(D43-D44)*'数値入力＆結果'!$D$12</f>
        <v>2.63E-005</v>
      </c>
      <c r="O43" s="39" t="n">
        <f aca="false">(6*'数値入力＆結果'!$D$7*M43*'数値入力＆結果'!$D$9*'数値入力＆結果'!$D$10*('数値入力＆結果'!$D$9+'数値入力＆結果'!$D$10)*N43)/('数値入力＆結果'!$D$7^2*'数値入力＆結果'!$D$9^4+'数値入力＆結果'!$D$7*M43*(4*'数値入力＆結果'!$D$9^3*'数値入力＆結果'!$D$10+6*'数値入力＆結果'!$D$9^2*'数値入力＆結果'!$D$10^2+4*'数値入力＆結果'!$D$9*'数値入力＆結果'!$D$10^3)+M43^2*'数値入力＆結果'!$D$10^4)</f>
        <v>3.13218832052608E-005</v>
      </c>
      <c r="P43" s="39" t="n">
        <f aca="false">SUM($O$4:O43)</f>
        <v>0.000696400128849184</v>
      </c>
      <c r="Q43" s="39" t="n">
        <f aca="false">1/P43</f>
        <v>1435.95608124387</v>
      </c>
      <c r="R43" s="39" t="n">
        <f aca="false">1/P43*(1-COS('数値入力＆結果'!$D$8*P43/2))</f>
        <v>3.48059364106247</v>
      </c>
    </row>
    <row r="44" customFormat="false" ht="12.8" hidden="false" customHeight="false" outlineLevel="0" collapsed="false">
      <c r="B44" s="1" t="n">
        <v>41</v>
      </c>
      <c r="C44" s="0" t="n">
        <v>4.1</v>
      </c>
      <c r="D44" s="0" t="n">
        <f aca="false">D43-1</f>
        <v>89</v>
      </c>
      <c r="E44" s="0" t="n">
        <f aca="false">C44</f>
        <v>4.1</v>
      </c>
      <c r="F44" s="0" t="n">
        <f aca="false">C44-C43</f>
        <v>0.0999999999999996</v>
      </c>
      <c r="G44" s="0" t="n">
        <f aca="false">IF(D43&gt;110,'数値入力＆結果'!$D$18*D43+'数値入力＆結果'!$F$18,'数値入力＆結果'!$D$17*D43+'数値入力＆結果'!$F$17)</f>
        <v>-4.0534</v>
      </c>
      <c r="H44" s="39" t="n">
        <f aca="false">10^G44</f>
        <v>8.84300763535516E-005</v>
      </c>
      <c r="I44" s="39" t="n">
        <f aca="false">F44/H44</f>
        <v>1130.83697451748</v>
      </c>
      <c r="J44" s="39" t="n">
        <f aca="false">SUM(I44:$I$143)</f>
        <v>8736.54597678013</v>
      </c>
      <c r="K44" s="40" t="n">
        <f aca="false">LOG10(J44)</f>
        <v>3.94133976676332</v>
      </c>
      <c r="L44" s="40" t="n">
        <f aca="false">'数値入力＆結果'!$D$19*K44^5+'数値入力＆結果'!$F$19*K44^4+'数値入力＆結果'!$H$19*K44^3+'数値入力＆結果'!$J$19*K44^2+'数値入力＆結果'!$L$19*K44+'数値入力＆結果'!$N$19</f>
        <v>9.40972182246448</v>
      </c>
      <c r="M44" s="39" t="n">
        <f aca="false">10^L44</f>
        <v>2568749900.89419</v>
      </c>
      <c r="N44" s="39" t="n">
        <f aca="false">(D44-D45)*'数値入力＆結果'!$D$12</f>
        <v>2.63E-005</v>
      </c>
      <c r="O44" s="39" t="n">
        <f aca="false">(6*'数値入力＆結果'!$D$7*M44*'数値入力＆結果'!$D$9*'数値入力＆結果'!$D$10*('数値入力＆結果'!$D$9+'数値入力＆結果'!$D$10)*N44)/('数値入力＆結果'!$D$7^2*'数値入力＆結果'!$D$9^4+'数値入力＆結果'!$D$7*M44*(4*'数値入力＆結果'!$D$9^3*'数値入力＆結果'!$D$10+6*'数値入力＆結果'!$D$9^2*'数値入力＆結果'!$D$10^2+4*'数値入力＆結果'!$D$9*'数値入力＆結果'!$D$10^3)+M44^2*'数値入力＆結果'!$D$10^4)</f>
        <v>3.16933522071204E-005</v>
      </c>
      <c r="P44" s="39" t="n">
        <f aca="false">SUM($O$4:O44)</f>
        <v>0.000728093481056304</v>
      </c>
      <c r="Q44" s="39" t="n">
        <f aca="false">1/P44</f>
        <v>1373.45001159634</v>
      </c>
      <c r="R44" s="39" t="n">
        <f aca="false">1/P44*(1-COS('数値入力＆結果'!$D$8*P44/2))</f>
        <v>3.63885945193476</v>
      </c>
    </row>
    <row r="45" customFormat="false" ht="12.8" hidden="false" customHeight="false" outlineLevel="0" collapsed="false">
      <c r="B45" s="1" t="n">
        <v>42</v>
      </c>
      <c r="C45" s="0" t="n">
        <v>4.2</v>
      </c>
      <c r="D45" s="0" t="n">
        <f aca="false">D44-1</f>
        <v>88</v>
      </c>
      <c r="E45" s="0" t="n">
        <f aca="false">C45</f>
        <v>4.2</v>
      </c>
      <c r="F45" s="0" t="n">
        <f aca="false">C45-C44</f>
        <v>0.100000000000001</v>
      </c>
      <c r="G45" s="0" t="n">
        <f aca="false">IF(D44&gt;110,'数値入力＆結果'!$D$18*D44+'数値入力＆結果'!$F$18,'数値入力＆結果'!$D$17*D44+'数値入力＆結果'!$F$17)</f>
        <v>-3.9932</v>
      </c>
      <c r="H45" s="39" t="n">
        <f aca="false">10^G45</f>
        <v>0.00010157808007969</v>
      </c>
      <c r="I45" s="39" t="n">
        <f aca="false">F45/H45</f>
        <v>984.464363980383</v>
      </c>
      <c r="J45" s="39" t="n">
        <f aca="false">SUM(I45:$I$143)</f>
        <v>7605.70900226266</v>
      </c>
      <c r="K45" s="40" t="n">
        <f aca="false">LOG10(J45)</f>
        <v>3.88113970509749</v>
      </c>
      <c r="L45" s="40" t="n">
        <f aca="false">'数値入力＆結果'!$D$19*K45^5+'数値入力＆結果'!$F$19*K45^4+'数値入力＆結果'!$H$19*K45^3+'数値入力＆結果'!$J$19*K45^2+'数値入力＆結果'!$L$19*K45+'数値入力＆結果'!$N$19</f>
        <v>9.42848607626108</v>
      </c>
      <c r="M45" s="39" t="n">
        <f aca="false">10^L45</f>
        <v>2682168614.31188</v>
      </c>
      <c r="N45" s="39" t="n">
        <f aca="false">(D45-D46)*'数値入力＆結果'!$D$12</f>
        <v>2.63E-005</v>
      </c>
      <c r="O45" s="39" t="n">
        <f aca="false">(6*'数値入力＆結果'!$D$7*M45*'数値入力＆結果'!$D$9*'数値入力＆結果'!$D$10*('数値入力＆結果'!$D$9+'数値入力＆結果'!$D$10)*N45)/('数値入力＆結果'!$D$7^2*'数値入力＆結果'!$D$9^4+'数値入力＆結果'!$D$7*M45*(4*'数値入力＆結果'!$D$9^3*'数値入力＆結果'!$D$10+6*'数値入力＆結果'!$D$9^2*'数値入力＆結果'!$D$10^2+4*'数値入力＆結果'!$D$9*'数値入力＆結果'!$D$10^3)+M45^2*'数値入力＆結果'!$D$10^4)</f>
        <v>3.20471329286776E-005</v>
      </c>
      <c r="P45" s="39" t="n">
        <f aca="false">SUM($O$4:O45)</f>
        <v>0.000760140613984982</v>
      </c>
      <c r="Q45" s="39" t="n">
        <f aca="false">1/P45</f>
        <v>1315.54607345287</v>
      </c>
      <c r="R45" s="39" t="n">
        <f aca="false">1/P45*(1-COS('数値入力＆結果'!$D$8*P45/2))</f>
        <v>3.79887334028327</v>
      </c>
    </row>
    <row r="46" customFormat="false" ht="12.8" hidden="false" customHeight="false" outlineLevel="0" collapsed="false">
      <c r="B46" s="1" t="n">
        <v>43</v>
      </c>
      <c r="C46" s="0" t="n">
        <v>4.3</v>
      </c>
      <c r="D46" s="0" t="n">
        <f aca="false">D45-1</f>
        <v>87</v>
      </c>
      <c r="E46" s="0" t="n">
        <f aca="false">C46</f>
        <v>4.3</v>
      </c>
      <c r="F46" s="0" t="n">
        <f aca="false">C46-C45</f>
        <v>0.0999999999999996</v>
      </c>
      <c r="G46" s="0" t="n">
        <f aca="false">IF(D45&gt;110,'数値入力＆結果'!$D$18*D45+'数値入力＆結果'!$F$18,'数値入力＆結果'!$D$17*D45+'数値入力＆結果'!$F$17)</f>
        <v>-3.933</v>
      </c>
      <c r="H46" s="39" t="n">
        <f aca="false">10^G46</f>
        <v>0.000116680961706096</v>
      </c>
      <c r="I46" s="39" t="n">
        <f aca="false">F46/H46</f>
        <v>857.037845230366</v>
      </c>
      <c r="J46" s="39" t="n">
        <f aca="false">SUM(I46:$I$143)</f>
        <v>6621.24463828227</v>
      </c>
      <c r="K46" s="40" t="n">
        <f aca="false">LOG10(J46)</f>
        <v>3.82093963426302</v>
      </c>
      <c r="L46" s="40" t="n">
        <f aca="false">'数値入力＆結果'!$D$19*K46^5+'数値入力＆結果'!$F$19*K46^4+'数値入力＆結果'!$H$19*K46^3+'数値入力＆結果'!$J$19*K46^2+'数値入力＆結果'!$L$19*K46+'数値入力＆結果'!$N$19</f>
        <v>9.44676195712898</v>
      </c>
      <c r="M46" s="39" t="n">
        <f aca="false">10^L46</f>
        <v>2797447579.25228</v>
      </c>
      <c r="N46" s="39" t="n">
        <f aca="false">(D46-D47)*'数値入力＆結果'!$D$12</f>
        <v>2.63E-005</v>
      </c>
      <c r="O46" s="39" t="n">
        <f aca="false">(6*'数値入力＆結果'!$D$7*M46*'数値入力＆結果'!$D$9*'数値入力＆結果'!$D$10*('数値入力＆結果'!$D$9+'数値入力＆結果'!$D$10)*N46)/('数値入力＆結果'!$D$7^2*'数値入力＆結果'!$D$9^4+'数値入力＆結果'!$D$7*M46*(4*'数値入力＆結果'!$D$9^3*'数値入力＆結果'!$D$10+6*'数値入力＆結果'!$D$9^2*'数値入力＆結果'!$D$10^2+4*'数値入力＆結果'!$D$9*'数値入力＆結果'!$D$10^3)+M46^2*'数値入力＆結果'!$D$10^4)</f>
        <v>3.23838744349458E-005</v>
      </c>
      <c r="P46" s="39" t="n">
        <f aca="false">SUM($O$4:O46)</f>
        <v>0.000792524488419928</v>
      </c>
      <c r="Q46" s="39" t="n">
        <f aca="false">1/P46</f>
        <v>1261.79066339479</v>
      </c>
      <c r="R46" s="39" t="n">
        <f aca="false">1/P46*(1-COS('数値入力＆結果'!$D$8*P46/2))</f>
        <v>3.96054878995926</v>
      </c>
    </row>
    <row r="47" customFormat="false" ht="12.8" hidden="false" customHeight="false" outlineLevel="0" collapsed="false">
      <c r="B47" s="1" t="n">
        <v>44</v>
      </c>
      <c r="C47" s="0" t="n">
        <v>4.4</v>
      </c>
      <c r="D47" s="0" t="n">
        <f aca="false">D46-1</f>
        <v>86</v>
      </c>
      <c r="E47" s="0" t="n">
        <f aca="false">C47</f>
        <v>4.4</v>
      </c>
      <c r="F47" s="0" t="n">
        <f aca="false">C47-C46</f>
        <v>0.100000000000001</v>
      </c>
      <c r="G47" s="0" t="n">
        <f aca="false">IF(D46&gt;110,'数値入力＆結果'!$D$18*D46+'数値入力＆結果'!$F$18,'数値入力＆結果'!$D$17*D46+'数値入力＆結果'!$F$17)</f>
        <v>-3.8728</v>
      </c>
      <c r="H47" s="39" t="n">
        <f aca="false">10^G47</f>
        <v>0.000134029377341831</v>
      </c>
      <c r="I47" s="39" t="n">
        <f aca="false">F47/H47</f>
        <v>746.105085193067</v>
      </c>
      <c r="J47" s="39" t="n">
        <f aca="false">SUM(I47:$I$143)</f>
        <v>5764.20679305191</v>
      </c>
      <c r="K47" s="40" t="n">
        <f aca="false">LOG10(J47)</f>
        <v>3.7607395528967</v>
      </c>
      <c r="L47" s="40" t="n">
        <f aca="false">'数値入力＆結果'!$D$19*K47^5+'数値入力＆結果'!$F$19*K47^4+'数値入力＆結果'!$H$19*K47^3+'数値入力＆結果'!$J$19*K47^2+'数値入力＆結果'!$L$19*K47+'数値入力＆結果'!$N$19</f>
        <v>9.46455748102891</v>
      </c>
      <c r="M47" s="39" t="n">
        <f aca="false">10^L47</f>
        <v>2914455851.93304</v>
      </c>
      <c r="N47" s="39" t="n">
        <f aca="false">(D47-D48)*'数値入力＆結果'!$D$12</f>
        <v>2.63E-005</v>
      </c>
      <c r="O47" s="39" t="n">
        <f aca="false">(6*'数値入力＆結果'!$D$7*M47*'数値入力＆結果'!$D$9*'数値入力＆結果'!$D$10*('数値入力＆結果'!$D$9+'数値入力＆結果'!$D$10)*N47)/('数値入力＆結果'!$D$7^2*'数値入力＆結果'!$D$9^4+'数値入力＆結果'!$D$7*M47*(4*'数値入力＆結果'!$D$9^3*'数値入力＆結果'!$D$10+6*'数値入力＆結果'!$D$9^2*'数値入力＆結果'!$D$10^2+4*'数値入力＆結果'!$D$9*'数値入力＆結果'!$D$10^3)+M47^2*'数値入力＆結果'!$D$10^4)</f>
        <v>3.27042302132261E-005</v>
      </c>
      <c r="P47" s="39" t="n">
        <f aca="false">SUM($O$4:O47)</f>
        <v>0.000825228718633154</v>
      </c>
      <c r="Q47" s="39" t="n">
        <f aca="false">1/P47</f>
        <v>1211.785263189</v>
      </c>
      <c r="R47" s="39" t="n">
        <f aca="false">1/P47*(1-COS('数値入力＆結果'!$D$8*P47/2))</f>
        <v>4.12380252977278</v>
      </c>
    </row>
    <row r="48" customFormat="false" ht="12.8" hidden="false" customHeight="false" outlineLevel="0" collapsed="false">
      <c r="B48" s="1" t="n">
        <v>45</v>
      </c>
      <c r="C48" s="0" t="n">
        <v>4.5</v>
      </c>
      <c r="D48" s="0" t="n">
        <f aca="false">D47-1</f>
        <v>85</v>
      </c>
      <c r="E48" s="0" t="n">
        <f aca="false">C48</f>
        <v>4.5</v>
      </c>
      <c r="F48" s="0" t="n">
        <f aca="false">C48-C47</f>
        <v>0.0999999999999996</v>
      </c>
      <c r="G48" s="0" t="n">
        <f aca="false">IF(D47&gt;110,'数値入力＆結果'!$D$18*D47+'数値入力＆結果'!$F$18,'数値入力＆結果'!$D$17*D47+'数値入力＆結果'!$F$17)</f>
        <v>-3.8126</v>
      </c>
      <c r="H48" s="39" t="n">
        <f aca="false">10^G48</f>
        <v>0.000153957198569271</v>
      </c>
      <c r="I48" s="39" t="n">
        <f aca="false">F48/H48</f>
        <v>649.531174438759</v>
      </c>
      <c r="J48" s="39" t="n">
        <f aca="false">SUM(I48:$I$143)</f>
        <v>5018.10170785884</v>
      </c>
      <c r="K48" s="40" t="n">
        <f aca="false">LOG10(J48)</f>
        <v>3.7005394594326</v>
      </c>
      <c r="L48" s="40" t="n">
        <f aca="false">'数値入力＆結果'!$D$19*K48^5+'数値入力＆結果'!$F$19*K48^4+'数値入力＆結果'!$H$19*K48^3+'数値入力＆結果'!$J$19*K48^2+'数値入力＆結果'!$L$19*K48+'数値入力＆結果'!$N$19</f>
        <v>9.48188057220322</v>
      </c>
      <c r="M48" s="39" t="n">
        <f aca="false">10^L48</f>
        <v>3033057001.07592</v>
      </c>
      <c r="N48" s="39" t="n">
        <f aca="false">(D48-D49)*'数値入力＆結果'!$D$12</f>
        <v>2.63E-005</v>
      </c>
      <c r="O48" s="39" t="n">
        <f aca="false">(6*'数値入力＆結果'!$D$7*M48*'数値入力＆結果'!$D$9*'数値入力＆結果'!$D$10*('数値入力＆結果'!$D$9+'数値入力＆結果'!$D$10)*N48)/('数値入力＆結果'!$D$7^2*'数値入力＆結果'!$D$9^4+'数値入力＆結果'!$D$7*M48*(4*'数値入力＆結果'!$D$9^3*'数値入力＆結果'!$D$10+6*'数値入力＆結果'!$D$9^2*'数値入力＆結果'!$D$10^2+4*'数値入力＆結果'!$D$9*'数値入力＆結果'!$D$10^3)+M48^2*'数値入力＆結果'!$D$10^4)</f>
        <v>3.3008853065004E-005</v>
      </c>
      <c r="P48" s="39" t="n">
        <f aca="false">SUM($O$4:O48)</f>
        <v>0.000858237571698158</v>
      </c>
      <c r="Q48" s="39" t="n">
        <f aca="false">1/P48</f>
        <v>1165.17853910933</v>
      </c>
      <c r="R48" s="39" t="n">
        <f aca="false">1/P48*(1-COS('数値入力＆結果'!$D$8*P48/2))</f>
        <v>4.28855453205705</v>
      </c>
    </row>
    <row r="49" customFormat="false" ht="12.8" hidden="false" customHeight="false" outlineLevel="0" collapsed="false">
      <c r="B49" s="1" t="n">
        <v>46</v>
      </c>
      <c r="C49" s="0" t="n">
        <v>4.6</v>
      </c>
      <c r="D49" s="0" t="n">
        <f aca="false">D48-1</f>
        <v>84</v>
      </c>
      <c r="E49" s="0" t="n">
        <f aca="false">C49</f>
        <v>4.6</v>
      </c>
      <c r="F49" s="0" t="n">
        <f aca="false">C49-C48</f>
        <v>0.0999999999999996</v>
      </c>
      <c r="G49" s="0" t="n">
        <f aca="false">IF(D48&gt;110,'数値入力＆結果'!$D$18*D48+'数値入力＆結果'!$F$18,'数値入力＆結果'!$D$17*D48+'数値入力＆結果'!$F$17)</f>
        <v>-3.7524</v>
      </c>
      <c r="H49" s="39" t="n">
        <f aca="false">10^G49</f>
        <v>0.00017684793782818</v>
      </c>
      <c r="I49" s="39" t="n">
        <f aca="false">F49/H49</f>
        <v>565.457540687619</v>
      </c>
      <c r="J49" s="39" t="n">
        <f aca="false">SUM(I49:$I$143)</f>
        <v>4368.57053342009</v>
      </c>
      <c r="K49" s="40" t="n">
        <f aca="false">LOG10(J49)</f>
        <v>3.64033935207201</v>
      </c>
      <c r="L49" s="40" t="n">
        <f aca="false">'数値入力＆結果'!$D$19*K49^5+'数値入力＆結果'!$F$19*K49^4+'数値入力＆結果'!$H$19*K49^3+'数値入力＆結果'!$J$19*K49^2+'数値入力＆結果'!$L$19*K49+'数値入力＆結果'!$N$19</f>
        <v>9.49873906412679</v>
      </c>
      <c r="M49" s="39" t="n">
        <f aca="false">10^L49</f>
        <v>3153109580.60161</v>
      </c>
      <c r="N49" s="39" t="n">
        <f aca="false">(D49-D50)*'数値入力＆結果'!$D$12</f>
        <v>2.63E-005</v>
      </c>
      <c r="O49" s="39" t="n">
        <f aca="false">(6*'数値入力＆結果'!$D$7*M49*'数値入力＆結果'!$D$9*'数値入力＆結果'!$D$10*('数値入力＆結果'!$D$9+'数値入力＆結果'!$D$10)*N49)/('数値入力＆結果'!$D$7^2*'数値入力＆結果'!$D$9^4+'数値入力＆結果'!$D$7*M49*(4*'数値入力＆結果'!$D$9^3*'数値入力＆結果'!$D$10+6*'数値入力＆結果'!$D$9^2*'数値入力＆結果'!$D$10^2+4*'数値入力＆結果'!$D$9*'数値入力＆結果'!$D$10^3)+M49^2*'数値入力＆結果'!$D$10^4)</f>
        <v>3.32983907805046E-005</v>
      </c>
      <c r="P49" s="39" t="n">
        <f aca="false">SUM($O$4:O49)</f>
        <v>0.000891535962478663</v>
      </c>
      <c r="Q49" s="39" t="n">
        <f aca="false">1/P49</f>
        <v>1121.65974462745</v>
      </c>
      <c r="R49" s="39" t="n">
        <f aca="false">1/P49*(1-COS('数値入力＆結果'!$D$8*P49/2))</f>
        <v>4.45472798951879</v>
      </c>
    </row>
    <row r="50" customFormat="false" ht="12.8" hidden="false" customHeight="false" outlineLevel="0" collapsed="false">
      <c r="B50" s="1" t="n">
        <v>47</v>
      </c>
      <c r="C50" s="0" t="n">
        <v>4.7</v>
      </c>
      <c r="D50" s="0" t="n">
        <f aca="false">D49-1</f>
        <v>83</v>
      </c>
      <c r="E50" s="0" t="n">
        <f aca="false">C50</f>
        <v>4.7</v>
      </c>
      <c r="F50" s="0" t="n">
        <f aca="false">C50-C49</f>
        <v>0.100000000000001</v>
      </c>
      <c r="G50" s="0" t="n">
        <f aca="false">IF(D49&gt;110,'数値入力＆結果'!$D$18*D49+'数値入力＆結果'!$F$18,'数値入力＆結果'!$D$17*D49+'数値入力＆結果'!$F$17)</f>
        <v>-3.6922</v>
      </c>
      <c r="H50" s="39" t="n">
        <f aca="false">10^G50</f>
        <v>0.000203142129141874</v>
      </c>
      <c r="I50" s="39" t="n">
        <f aca="false">F50/H50</f>
        <v>492.266180444338</v>
      </c>
      <c r="J50" s="39" t="n">
        <f aca="false">SUM(I50:$I$143)</f>
        <v>3803.11299273247</v>
      </c>
      <c r="K50" s="40" t="n">
        <f aca="false">LOG10(J50)</f>
        <v>3.58013922874874</v>
      </c>
      <c r="L50" s="40" t="n">
        <f aca="false">'数値入力＆結果'!$D$19*K50^5+'数値入力＆結果'!$F$19*K50^4+'数値入力＆結果'!$H$19*K50^3+'数値入力＆結果'!$J$19*K50^2+'数値入力＆結果'!$L$19*K50+'数値入力＆結果'!$N$19</f>
        <v>9.51514070045828</v>
      </c>
      <c r="M50" s="39" t="n">
        <f aca="false">10^L50</f>
        <v>3274467621.88366</v>
      </c>
      <c r="N50" s="39" t="n">
        <f aca="false">(D50-D51)*'数値入力＆結果'!$D$12</f>
        <v>2.63E-005</v>
      </c>
      <c r="O50" s="39" t="n">
        <f aca="false">(6*'数値入力＆結果'!$D$7*M50*'数値入力＆結果'!$D$9*'数値入力＆結果'!$D$10*('数値入力＆結果'!$D$9+'数値入力＆結果'!$D$10)*N50)/('数値入力＆結果'!$D$7^2*'数値入力＆結果'!$D$9^4+'数値入力＆結果'!$D$7*M50*(4*'数値入力＆結果'!$D$9^3*'数値入力＆結果'!$D$10+6*'数値入力＆結果'!$D$9^2*'数値入力＆結果'!$D$10^2+4*'数値入力＆結果'!$D$9*'数値入力＆結果'!$D$10^3)+M50^2*'数値入力＆結果'!$D$10^4)</f>
        <v>3.35734825207624E-005</v>
      </c>
      <c r="P50" s="39" t="n">
        <f aca="false">SUM($O$4:O50)</f>
        <v>0.000925109444999425</v>
      </c>
      <c r="Q50" s="39" t="n">
        <f aca="false">1/P50</f>
        <v>1080.95318386964</v>
      </c>
      <c r="R50" s="39" t="n">
        <f aca="false">1/P50*(1-COS('数値入力＆結果'!$D$8*P50/2))</f>
        <v>4.62224927390639</v>
      </c>
    </row>
    <row r="51" customFormat="false" ht="12.8" hidden="false" customHeight="false" outlineLevel="0" collapsed="false">
      <c r="B51" s="1" t="n">
        <v>48</v>
      </c>
      <c r="C51" s="0" t="n">
        <v>4.8</v>
      </c>
      <c r="D51" s="0" t="n">
        <f aca="false">D50-1</f>
        <v>82</v>
      </c>
      <c r="E51" s="0" t="n">
        <f aca="false">C51</f>
        <v>4.8</v>
      </c>
      <c r="F51" s="0" t="n">
        <f aca="false">C51-C50</f>
        <v>0.0999999999999996</v>
      </c>
      <c r="G51" s="0" t="n">
        <f aca="false">IF(D50&gt;110,'数値入力＆結果'!$D$18*D50+'数値入力＆結果'!$F$18,'数値入力＆結果'!$D$17*D50+'数値入力＆結果'!$F$17)</f>
        <v>-3.632</v>
      </c>
      <c r="H51" s="39" t="n">
        <f aca="false">10^G51</f>
        <v>0.0002333458062281</v>
      </c>
      <c r="I51" s="39" t="n">
        <f aca="false">F51/H51</f>
        <v>428.548520397438</v>
      </c>
      <c r="J51" s="39" t="n">
        <f aca="false">SUM(I51:$I$143)</f>
        <v>3310.84681228813</v>
      </c>
      <c r="K51" s="40" t="n">
        <f aca="false">LOG10(J51)</f>
        <v>3.51993908708942</v>
      </c>
      <c r="L51" s="40" t="n">
        <f aca="false">'数値入力＆結果'!$D$19*K51^5+'数値入力＆結果'!$F$19*K51^4+'数値入力＆結果'!$H$19*K51^3+'数値入力＆結果'!$J$19*K51^2+'数値入力＆結果'!$L$19*K51+'数値入力＆結果'!$N$19</f>
        <v>9.53109313599141</v>
      </c>
      <c r="M51" s="39" t="n">
        <f aca="false">10^L51</f>
        <v>3396981142.44536</v>
      </c>
      <c r="N51" s="39" t="n">
        <f aca="false">(D51-D52)*'数値入力＆結果'!$D$12</f>
        <v>2.63E-005</v>
      </c>
      <c r="O51" s="39" t="n">
        <f aca="false">(6*'数値入力＆結果'!$D$7*M51*'数値入力＆結果'!$D$9*'数値入力＆結果'!$D$10*('数値入力＆結果'!$D$9+'数値入力＆結果'!$D$10)*N51)/('数値入力＆結果'!$D$7^2*'数値入力＆結果'!$D$9^4+'数値入力＆結果'!$D$7*M51*(4*'数値入力＆結果'!$D$9^3*'数値入力＆結果'!$D$10+6*'数値入力＆結果'!$D$9^2*'数値入力＆結果'!$D$10^2+4*'数値入力＆結果'!$D$9*'数値入力＆結果'!$D$10^3)+M51^2*'数値入力＆結果'!$D$10^4)</f>
        <v>3.38347558334704E-005</v>
      </c>
      <c r="P51" s="39" t="n">
        <f aca="false">SUM($O$4:O51)</f>
        <v>0.000958944200832895</v>
      </c>
      <c r="Q51" s="39" t="n">
        <f aca="false">1/P51</f>
        <v>1042.81354340685</v>
      </c>
      <c r="R51" s="39" t="n">
        <f aca="false">1/P51*(1-COS('数値入力＆結果'!$D$8*P51/2))</f>
        <v>4.79104787966276</v>
      </c>
    </row>
    <row r="52" customFormat="false" ht="12.8" hidden="false" customHeight="false" outlineLevel="0" collapsed="false">
      <c r="B52" s="1" t="n">
        <v>49</v>
      </c>
      <c r="C52" s="0" t="n">
        <v>4.9</v>
      </c>
      <c r="D52" s="0" t="n">
        <f aca="false">D51-1</f>
        <v>81</v>
      </c>
      <c r="E52" s="0" t="n">
        <f aca="false">C52</f>
        <v>4.9</v>
      </c>
      <c r="F52" s="0" t="n">
        <f aca="false">C52-C51</f>
        <v>0.100000000000001</v>
      </c>
      <c r="G52" s="0" t="n">
        <f aca="false">IF(D51&gt;110,'数値入力＆結果'!$D$18*D51+'数値入力＆結果'!$F$18,'数値入力＆結果'!$D$17*D51+'数値入力＆結果'!$F$17)</f>
        <v>-3.5718</v>
      </c>
      <c r="H52" s="39" t="n">
        <f aca="false">10^G52</f>
        <v>0.000268040241156547</v>
      </c>
      <c r="I52" s="39" t="n">
        <f aca="false">F52/H52</f>
        <v>373.078309318474</v>
      </c>
      <c r="J52" s="39" t="n">
        <f aca="false">SUM(I52:$I$143)</f>
        <v>2882.29829189069</v>
      </c>
      <c r="K52" s="40" t="n">
        <f aca="false">LOG10(J52)</f>
        <v>3.45973892436778</v>
      </c>
      <c r="L52" s="40" t="n">
        <f aca="false">'数値入力＆結果'!$D$19*K52^5+'数値入力＆結果'!$F$19*K52^4+'数値入力＆結果'!$H$19*K52^3+'数値入力＆結果'!$J$19*K52^2+'数値入力＆結果'!$L$19*K52+'数値入力＆結果'!$N$19</f>
        <v>9.54660393760667</v>
      </c>
      <c r="M52" s="39" t="n">
        <f aca="false">10^L52</f>
        <v>3520496667.94661</v>
      </c>
      <c r="N52" s="39" t="n">
        <f aca="false">(D52-D53)*'数値入力＆結果'!$D$12</f>
        <v>2.63E-005</v>
      </c>
      <c r="O52" s="39" t="n">
        <f aca="false">(6*'数値入力＆結果'!$D$7*M52*'数値入力＆結果'!$D$9*'数値入力＆結果'!$D$10*('数値入力＆結果'!$D$9+'数値入力＆結果'!$D$10)*N52)/('数値入力＆結果'!$D$7^2*'数値入力＆結果'!$D$9^4+'数値入力＆結果'!$D$7*M52*(4*'数値入力＆結果'!$D$9^3*'数値入力＆結果'!$D$10+6*'数値入力＆結果'!$D$9^2*'数値入力＆結果'!$D$10^2+4*'数値入力＆結果'!$D$9*'数値入力＆結果'!$D$10^3)+M52^2*'数値入力＆結果'!$D$10^4)</f>
        <v>3.40828242317636E-005</v>
      </c>
      <c r="P52" s="39" t="n">
        <f aca="false">SUM($O$4:O52)</f>
        <v>0.000993027025064659</v>
      </c>
      <c r="Q52" s="39" t="n">
        <f aca="false">1/P52</f>
        <v>1007.02193873816</v>
      </c>
      <c r="R52" s="39" t="n">
        <f aca="false">1/P52*(1-COS('数値入力＆結果'!$D$8*P52/2))</f>
        <v>4.96105635537618</v>
      </c>
    </row>
    <row r="53" customFormat="false" ht="12.8" hidden="false" customHeight="false" outlineLevel="0" collapsed="false">
      <c r="B53" s="1" t="n">
        <v>50</v>
      </c>
      <c r="C53" s="0" t="n">
        <v>5</v>
      </c>
      <c r="D53" s="0" t="n">
        <f aca="false">D52-1</f>
        <v>80</v>
      </c>
      <c r="E53" s="0" t="n">
        <f aca="false">C53</f>
        <v>5</v>
      </c>
      <c r="F53" s="0" t="n">
        <f aca="false">C53-C52</f>
        <v>0.0999999999999996</v>
      </c>
      <c r="G53" s="0" t="n">
        <f aca="false">IF(D52&gt;110,'数値入力＆結果'!$D$18*D52+'数値入力＆結果'!$F$18,'数値入力＆結果'!$D$17*D52+'数値入力＆結果'!$F$17)</f>
        <v>-3.5116</v>
      </c>
      <c r="H53" s="39" t="n">
        <f aca="false">10^G53</f>
        <v>0.000307893130974161</v>
      </c>
      <c r="I53" s="39" t="n">
        <f aca="false">F53/H53</f>
        <v>324.788018763536</v>
      </c>
      <c r="J53" s="39" t="n">
        <f aca="false">SUM(I53:$I$143)</f>
        <v>2509.21998257222</v>
      </c>
      <c r="K53" s="40" t="n">
        <f aca="false">LOG10(J53)</f>
        <v>3.39953873745221</v>
      </c>
      <c r="L53" s="40" t="n">
        <f aca="false">'数値入力＆結果'!$D$19*K53^5+'数値入力＆結果'!$F$19*K53^4+'数値入力＆結果'!$H$19*K53^3+'数値入力＆結果'!$J$19*K53^2+'数値入力＆結果'!$L$19*K53+'数値入力＆結果'!$N$19</f>
        <v>9.56168058522304</v>
      </c>
      <c r="M53" s="39" t="n">
        <f aca="false">10^L53</f>
        <v>3644857764.29786</v>
      </c>
      <c r="N53" s="39" t="n">
        <f aca="false">(D53-D54)*'数値入力＆結果'!$D$12</f>
        <v>2.63E-005</v>
      </c>
      <c r="O53" s="39" t="n">
        <f aca="false">(6*'数値入力＆結果'!$D$7*M53*'数値入力＆結果'!$D$9*'数値入力＆結果'!$D$10*('数値入力＆結果'!$D$9+'数値入力＆結果'!$D$10)*N53)/('数値入力＆結果'!$D$7^2*'数値入力＆結果'!$D$9^4+'数値入力＆結果'!$D$7*M53*(4*'数値入力＆結果'!$D$9^3*'数値入力＆結果'!$D$10+6*'数値入力＆結果'!$D$9^2*'数値入力＆結果'!$D$10^2+4*'数値入力＆結果'!$D$9*'数値入力＆結果'!$D$10^3)+M53^2*'数値入力＆結果'!$D$10^4)</f>
        <v>3.4318285269004E-005</v>
      </c>
      <c r="P53" s="39" t="n">
        <f aca="false">SUM($O$4:O53)</f>
        <v>0.00102734531033366</v>
      </c>
      <c r="Q53" s="39" t="n">
        <f aca="false">1/P53</f>
        <v>973.382552041064</v>
      </c>
      <c r="R53" s="39" t="n">
        <f aca="false">1/P53*(1-COS('数値入力＆結果'!$D$8*P53/2))</f>
        <v>5.13221022550884</v>
      </c>
    </row>
    <row r="54" customFormat="false" ht="12.8" hidden="false" customHeight="false" outlineLevel="0" collapsed="false">
      <c r="B54" s="1" t="n">
        <v>51</v>
      </c>
      <c r="C54" s="0" t="n">
        <v>5.1</v>
      </c>
      <c r="D54" s="0" t="n">
        <f aca="false">D53-1</f>
        <v>79</v>
      </c>
      <c r="E54" s="0" t="n">
        <f aca="false">C54</f>
        <v>5.1</v>
      </c>
      <c r="F54" s="0" t="n">
        <f aca="false">C54-C53</f>
        <v>0.0999999999999996</v>
      </c>
      <c r="G54" s="0" t="n">
        <f aca="false">IF(D53&gt;110,'数値入力＆結果'!$D$18*D53+'数値入力＆結果'!$F$18,'数値入力＆結果'!$D$17*D53+'数値入力＆結果'!$F$17)</f>
        <v>-3.4514</v>
      </c>
      <c r="H54" s="39" t="n">
        <f aca="false">10^G54</f>
        <v>0.000353671447585759</v>
      </c>
      <c r="I54" s="39" t="n">
        <f aca="false">F54/H54</f>
        <v>282.74829840696</v>
      </c>
      <c r="J54" s="39" t="n">
        <f aca="false">SUM(I54:$I$143)</f>
        <v>2184.43196380868</v>
      </c>
      <c r="K54" s="40" t="n">
        <f aca="false">LOG10(J54)</f>
        <v>3.33933852274547</v>
      </c>
      <c r="L54" s="40" t="n">
        <f aca="false">'数値入力＆結果'!$D$19*K54^5+'数値入力＆結果'!$F$19*K54^4+'数値入力＆結果'!$H$19*K54^3+'数値入力＆結果'!$J$19*K54^2+'数値入力＆結果'!$L$19*K54+'数値入力＆結果'!$N$19</f>
        <v>9.5763304727501</v>
      </c>
      <c r="M54" s="39" t="n">
        <f aca="false">10^L54</f>
        <v>3769905576.75461</v>
      </c>
      <c r="N54" s="39" t="n">
        <f aca="false">(D54-D55)*'数値入力＆結果'!$D$12</f>
        <v>2.63E-005</v>
      </c>
      <c r="O54" s="39" t="n">
        <f aca="false">(6*'数値入力＆結果'!$D$7*M54*'数値入力＆結果'!$D$9*'数値入力＆結果'!$D$10*('数値入力＆結果'!$D$9+'数値入力＆結果'!$D$10)*N54)/('数値入力＆結果'!$D$7^2*'数値入力＆結果'!$D$9^4+'数値入力＆結果'!$D$7*M54*(4*'数値入力＆結果'!$D$9^3*'数値入力＆結果'!$D$10+6*'数値入力＆結果'!$D$9^2*'数値入力＆結果'!$D$10^2+4*'数値入力＆結果'!$D$9*'数値入力＆結果'!$D$10^3)+M54^2*'数値入力＆結果'!$D$10^4)</f>
        <v>3.45417190472168E-005</v>
      </c>
      <c r="P54" s="39" t="n">
        <f aca="false">SUM($O$4:O54)</f>
        <v>0.00106188702938088</v>
      </c>
      <c r="Q54" s="39" t="n">
        <f aca="false">1/P54</f>
        <v>941.719761454321</v>
      </c>
      <c r="R54" s="39" t="n">
        <f aca="false">1/P54*(1-COS('数値入力＆結果'!$D$8*P54/2))</f>
        <v>5.30444790457247</v>
      </c>
    </row>
    <row r="55" customFormat="false" ht="12.8" hidden="false" customHeight="false" outlineLevel="0" collapsed="false">
      <c r="B55" s="1" t="n">
        <v>52</v>
      </c>
      <c r="C55" s="0" t="n">
        <v>5.2</v>
      </c>
      <c r="D55" s="0" t="n">
        <f aca="false">D54-1</f>
        <v>78</v>
      </c>
      <c r="E55" s="0" t="n">
        <f aca="false">C55</f>
        <v>5.2</v>
      </c>
      <c r="F55" s="0" t="n">
        <f aca="false">C55-C54</f>
        <v>0.100000000000001</v>
      </c>
      <c r="G55" s="0" t="n">
        <f aca="false">IF(D54&gt;110,'数値入力＆結果'!$D$18*D54+'数値入力＆結果'!$F$18,'数値入力＆結果'!$D$17*D54+'数値入力＆結果'!$F$17)</f>
        <v>-3.3912</v>
      </c>
      <c r="H55" s="39" t="n">
        <f aca="false">10^G55</f>
        <v>0.000406256198186843</v>
      </c>
      <c r="I55" s="39" t="n">
        <f aca="false">F55/H55</f>
        <v>246.150090623378</v>
      </c>
      <c r="J55" s="39" t="n">
        <f aca="false">SUM(I55:$I$143)</f>
        <v>1901.68366540172</v>
      </c>
      <c r="K55" s="40" t="n">
        <f aca="false">LOG10(J55)</f>
        <v>3.27913827611547</v>
      </c>
      <c r="L55" s="40" t="n">
        <f aca="false">'数値入力＆結果'!$D$19*K55^5+'数値入力＆結果'!$F$19*K55^4+'数値入力＆結果'!$H$19*K55^3+'数値入力＆結果'!$J$19*K55^2+'数値入力＆結果'!$L$19*K55+'数値入力＆結果'!$N$19</f>
        <v>9.59056090904035</v>
      </c>
      <c r="M55" s="39" t="n">
        <f aca="false">10^L55</f>
        <v>3895479372.88561</v>
      </c>
      <c r="N55" s="39" t="n">
        <f aca="false">(D55-D56)*'数値入力＆結果'!$D$12</f>
        <v>2.63E-005</v>
      </c>
      <c r="O55" s="39" t="n">
        <f aca="false">(6*'数値入力＆結果'!$D$7*M55*'数値入力＆結果'!$D$9*'数値入力＆結果'!$D$10*('数値入力＆結果'!$D$9+'数値入力＆結果'!$D$10)*N55)/('数値入力＆結果'!$D$7^2*'数値入力＆結果'!$D$9^4+'数値入力＆結果'!$D$7*M55*(4*'数値入力＆結果'!$D$9^3*'数値入力＆結果'!$D$10+6*'数値入力＆結果'!$D$9^2*'数値入力＆結果'!$D$10^2+4*'数値入力＆結果'!$D$9*'数値入力＆結果'!$D$10^3)+M55^2*'数値入力＆結果'!$D$10^4)</f>
        <v>3.47536871017905E-005</v>
      </c>
      <c r="P55" s="39" t="n">
        <f aca="false">SUM($O$4:O55)</f>
        <v>0.00109664071648267</v>
      </c>
      <c r="Q55" s="39" t="n">
        <f aca="false">1/P55</f>
        <v>911.875680858693</v>
      </c>
      <c r="R55" s="39" t="n">
        <f aca="false">1/P55*(1-COS('数値入力＆結果'!$D$8*P55/2))</f>
        <v>5.47771060563468</v>
      </c>
    </row>
    <row r="56" customFormat="false" ht="12.8" hidden="false" customHeight="false" outlineLevel="0" collapsed="false">
      <c r="B56" s="1" t="n">
        <v>53</v>
      </c>
      <c r="C56" s="0" t="n">
        <v>5.3</v>
      </c>
      <c r="D56" s="0" t="n">
        <f aca="false">D55-1</f>
        <v>77</v>
      </c>
      <c r="E56" s="0" t="n">
        <f aca="false">C56</f>
        <v>5.3</v>
      </c>
      <c r="F56" s="0" t="n">
        <f aca="false">C56-C55</f>
        <v>0.0999999999999996</v>
      </c>
      <c r="G56" s="0" t="n">
        <f aca="false">IF(D55&gt;110,'数値入力＆結果'!$D$18*D55+'数値入力＆結果'!$F$18,'数値入力＆結果'!$D$17*D55+'数値入力＆結果'!$F$17)</f>
        <v>-3.331</v>
      </c>
      <c r="H56" s="39" t="n">
        <f aca="false">10^G56</f>
        <v>0.000466659380314288</v>
      </c>
      <c r="I56" s="39" t="n">
        <f aca="false">F56/H56</f>
        <v>214.289060112005</v>
      </c>
      <c r="J56" s="39" t="n">
        <f aca="false">SUM(I56:$I$143)</f>
        <v>1655.53357477834</v>
      </c>
      <c r="K56" s="40" t="n">
        <f aca="false">LOG10(J56)</f>
        <v>3.21893799281573</v>
      </c>
      <c r="L56" s="40" t="n">
        <f aca="false">'数値入力＆結果'!$D$19*K56^5+'数値入力＆結果'!$F$19*K56^4+'数値入力＆結果'!$H$19*K56^3+'数値入力＆結果'!$J$19*K56^2+'数値入力＆結果'!$L$19*K56+'数値入力＆結果'!$N$19</f>
        <v>9.60437911884179</v>
      </c>
      <c r="M56" s="39" t="n">
        <f aca="false">10^L56</f>
        <v>4021417086.37201</v>
      </c>
      <c r="N56" s="39" t="n">
        <f aca="false">(D56-D57)*'数値入力＆結果'!$D$12</f>
        <v>2.63E-005</v>
      </c>
      <c r="O56" s="39" t="n">
        <f aca="false">(6*'数値入力＆結果'!$D$7*M56*'数値入力＆結果'!$D$9*'数値入力＆結果'!$D$10*('数値入力＆結果'!$D$9+'数値入力＆結果'!$D$10)*N56)/('数値入力＆結果'!$D$7^2*'数値入力＆結果'!$D$9^4+'数値入力＆結果'!$D$7*M56*(4*'数値入力＆結果'!$D$9^3*'数値入力＆結果'!$D$10+6*'数値入力＆結果'!$D$9^2*'数値入力＆結果'!$D$10^2+4*'数値入力＆結果'!$D$9*'数値入力＆結果'!$D$10^3)+M56^2*'数値入力＆結果'!$D$10^4)</f>
        <v>3.49547316101655E-005</v>
      </c>
      <c r="P56" s="39" t="n">
        <f aca="false">SUM($O$4:O56)</f>
        <v>0.00113159544809284</v>
      </c>
      <c r="Q56" s="39" t="n">
        <f aca="false">1/P56</f>
        <v>883.708043970464</v>
      </c>
      <c r="R56" s="39" t="n">
        <f aca="false">1/P56*(1-COS('数値入力＆結果'!$D$8*P56/2))</f>
        <v>5.65194224477796</v>
      </c>
    </row>
    <row r="57" customFormat="false" ht="12.8" hidden="false" customHeight="false" outlineLevel="0" collapsed="false">
      <c r="B57" s="1" t="n">
        <v>54</v>
      </c>
      <c r="C57" s="0" t="n">
        <v>5.4</v>
      </c>
      <c r="D57" s="0" t="n">
        <f aca="false">D56-1</f>
        <v>76</v>
      </c>
      <c r="E57" s="0" t="n">
        <f aca="false">C57</f>
        <v>5.4</v>
      </c>
      <c r="F57" s="0" t="n">
        <f aca="false">C57-C56</f>
        <v>0.100000000000001</v>
      </c>
      <c r="G57" s="0" t="n">
        <f aca="false">IF(D56&gt;110,'数値入力＆結果'!$D$18*D56+'数値入力＆結果'!$F$18,'数値入力＆結果'!$D$17*D56+'数値入力＆結果'!$F$17)</f>
        <v>-3.2708</v>
      </c>
      <c r="H57" s="39" t="n">
        <f aca="false">10^G57</f>
        <v>0.000536043457816142</v>
      </c>
      <c r="I57" s="39" t="n">
        <f aca="false">F57/H57</f>
        <v>186.552038910061</v>
      </c>
      <c r="J57" s="39" t="n">
        <f aca="false">SUM(I57:$I$143)</f>
        <v>1441.24451466634</v>
      </c>
      <c r="K57" s="40" t="n">
        <f aca="false">LOG10(J57)</f>
        <v>3.15873766739405</v>
      </c>
      <c r="L57" s="40" t="n">
        <f aca="false">'数値入力＆結果'!$D$19*K57^5+'数値入力＆結果'!$F$19*K57^4+'数値入力＆結果'!$H$19*K57^3+'数値入力＆結果'!$J$19*K57^2+'数値入力＆結果'!$L$19*K57+'数値入力＆結果'!$N$19</f>
        <v>9.61779224375073</v>
      </c>
      <c r="M57" s="39" t="n">
        <f aca="false">10^L57</f>
        <v>4147555858.67935</v>
      </c>
      <c r="N57" s="39" t="n">
        <f aca="false">(D57-D58)*'数値入力＆結果'!$D$12</f>
        <v>2.63E-005</v>
      </c>
      <c r="O57" s="39" t="n">
        <f aca="false">(6*'数値入力＆結果'!$D$7*M57*'数値入力＆結果'!$D$9*'数値入力＆結果'!$D$10*('数値入力＆結果'!$D$9+'数値入力＆結果'!$D$10)*N57)/('数値入力＆結果'!$D$7^2*'数値入力＆結果'!$D$9^4+'数値入力＆結果'!$D$7*M57*(4*'数値入力＆結果'!$D$9^3*'数値入力＆結果'!$D$10+6*'数値入力＆結果'!$D$9^2*'数値入力＆結果'!$D$10^2+4*'数値入力＆結果'!$D$9*'数値入力＆結果'!$D$10^3)+M57^2*'数値入力＆結果'!$D$10^4)</f>
        <v>3.51453748773272E-005</v>
      </c>
      <c r="P57" s="39" t="n">
        <f aca="false">SUM($O$4:O57)</f>
        <v>0.00116674082297016</v>
      </c>
      <c r="Q57" s="39" t="n">
        <f aca="false">1/P57</f>
        <v>857.088378423503</v>
      </c>
      <c r="R57" s="39" t="n">
        <f aca="false">1/P57*(1-COS('数値入力＆結果'!$D$8*P57/2))</f>
        <v>5.8270893428983</v>
      </c>
    </row>
    <row r="58" customFormat="false" ht="12.8" hidden="false" customHeight="false" outlineLevel="0" collapsed="false">
      <c r="B58" s="1" t="n">
        <v>55</v>
      </c>
      <c r="C58" s="0" t="n">
        <v>5.5</v>
      </c>
      <c r="D58" s="0" t="n">
        <f aca="false">D57-1</f>
        <v>75</v>
      </c>
      <c r="E58" s="0" t="n">
        <f aca="false">C58</f>
        <v>5.5</v>
      </c>
      <c r="F58" s="0" t="n">
        <f aca="false">C58-C57</f>
        <v>0.0999999999999996</v>
      </c>
      <c r="G58" s="0" t="n">
        <f aca="false">IF(D57&gt;110,'数値入力＆結果'!$D$18*D57+'数値入力＆結果'!$F$18,'数値入力＆結果'!$D$17*D57+'数値入力＆結果'!$F$17)</f>
        <v>-3.2106</v>
      </c>
      <c r="H58" s="39" t="n">
        <f aca="false">10^G58</f>
        <v>0.000615743732557065</v>
      </c>
      <c r="I58" s="39" t="n">
        <f aca="false">F58/H58</f>
        <v>162.405225928519</v>
      </c>
      <c r="J58" s="39" t="n">
        <f aca="false">SUM(I58:$I$143)</f>
        <v>1254.69247575627</v>
      </c>
      <c r="K58" s="40" t="n">
        <f aca="false">LOG10(J58)</f>
        <v>3.09853729358756</v>
      </c>
      <c r="L58" s="40" t="n">
        <f aca="false">'数値入力＆結果'!$D$19*K58^5+'数値入力＆結果'!$F$19*K58^4+'数値入力＆結果'!$H$19*K58^3+'数値入力＆結果'!$J$19*K58^2+'数値入力＆結果'!$L$19*K58+'数値入力＆結果'!$N$19</f>
        <v>9.63080734316494</v>
      </c>
      <c r="M58" s="39" t="n">
        <f aca="false">10^L58</f>
        <v>4273732575.74904</v>
      </c>
      <c r="N58" s="39" t="n">
        <f aca="false">(D58-D59)*'数値入力＆結果'!$D$12</f>
        <v>2.63E-005</v>
      </c>
      <c r="O58" s="39" t="n">
        <f aca="false">(6*'数値入力＆結果'!$D$7*M58*'数値入力＆結果'!$D$9*'数値入力＆結果'!$D$10*('数値入力＆結果'!$D$9+'数値入力＆結果'!$D$10)*N58)/('数値入力＆結果'!$D$7^2*'数値入力＆結果'!$D$9^4+'数値入力＆結果'!$D$7*M58*(4*'数値入力＆結果'!$D$9^3*'数値入力＆結果'!$D$10+6*'数値入力＆結果'!$D$9^2*'数値入力＆結果'!$D$10^2+4*'数値入力＆結果'!$D$9*'数値入力＆結果'!$D$10^3)+M58^2*'数値入力＆結果'!$D$10^4)</f>
        <v>3.53261190558693E-005</v>
      </c>
      <c r="P58" s="39" t="n">
        <f aca="false">SUM($O$4:O58)</f>
        <v>0.00120206694202603</v>
      </c>
      <c r="Q58" s="39" t="n">
        <f aca="false">1/P58</f>
        <v>831.900425041673</v>
      </c>
      <c r="R58" s="39" t="n">
        <f aca="false">1/P58*(1-COS('数値入力＆結果'!$D$8*P58/2))</f>
        <v>6.00310092602051</v>
      </c>
    </row>
    <row r="59" customFormat="false" ht="12.8" hidden="false" customHeight="false" outlineLevel="0" collapsed="false">
      <c r="B59" s="1" t="n">
        <v>56</v>
      </c>
      <c r="C59" s="0" t="n">
        <v>5.6</v>
      </c>
      <c r="D59" s="0" t="n">
        <f aca="false">D58-1</f>
        <v>74</v>
      </c>
      <c r="E59" s="0" t="n">
        <f aca="false">C59</f>
        <v>5.6</v>
      </c>
      <c r="F59" s="0" t="n">
        <f aca="false">C59-C58</f>
        <v>0.0999999999999996</v>
      </c>
      <c r="G59" s="0" t="n">
        <f aca="false">IF(D58&gt;110,'数値入力＆結果'!$D$18*D58+'数値入力＆結果'!$F$18,'数値入力＆結果'!$D$17*D58+'数値入力＆結果'!$F$17)</f>
        <v>-3.1504</v>
      </c>
      <c r="H59" s="39" t="n">
        <f aca="false">10^G59</f>
        <v>0.000707294042404575</v>
      </c>
      <c r="I59" s="39" t="n">
        <f aca="false">F59/H59</f>
        <v>141.383913909456</v>
      </c>
      <c r="J59" s="39" t="n">
        <f aca="false">SUM(I59:$I$143)</f>
        <v>1092.28724982776</v>
      </c>
      <c r="K59" s="40" t="n">
        <f aca="false">LOG10(J59)</f>
        <v>3.0383368642022</v>
      </c>
      <c r="L59" s="40" t="n">
        <f aca="false">'数値入力＆結果'!$D$19*K59^5+'数値入力＆結果'!$F$19*K59^4+'数値入力＆結果'!$H$19*K59^3+'数値入力＆結果'!$J$19*K59^2+'数値入力＆結果'!$L$19*K59+'数値入力＆結果'!$N$19</f>
        <v>9.643431395237</v>
      </c>
      <c r="M59" s="39" t="n">
        <f aca="false">10^L59</f>
        <v>4399784396.97905</v>
      </c>
      <c r="N59" s="39" t="n">
        <f aca="false">(D59-D60)*'数値入力＆結果'!$D$12</f>
        <v>2.63E-005</v>
      </c>
      <c r="O59" s="39" t="n">
        <f aca="false">(6*'数値入力＆結果'!$D$7*M59*'数値入力＆結果'!$D$9*'数値入力＆結果'!$D$10*('数値入力＆結果'!$D$9+'数値入力＆結果'!$D$10)*N59)/('数値入力＆結果'!$D$7^2*'数値入力＆結果'!$D$9^4+'数値入力＆結果'!$D$7*M59*(4*'数値入力＆結果'!$D$9^3*'数値入力＆結果'!$D$10+6*'数値入力＆結果'!$D$9^2*'数値入力＆結果'!$D$10^2+4*'数値入力＆結果'!$D$9*'数値入力＆結果'!$D$10^3)+M59^2*'数値入力＆結果'!$D$10^4)</f>
        <v>3.54974460631032E-005</v>
      </c>
      <c r="P59" s="39" t="n">
        <f aca="false">SUM($O$4:O59)</f>
        <v>0.00123756438808914</v>
      </c>
      <c r="Q59" s="39" t="n">
        <f aca="false">1/P59</f>
        <v>808.038765194313</v>
      </c>
      <c r="R59" s="39" t="n">
        <f aca="false">1/P59*(1-COS('数値入力＆結果'!$D$8*P59/2))</f>
        <v>6.17992842511843</v>
      </c>
    </row>
    <row r="60" customFormat="false" ht="12.8" hidden="false" customHeight="false" outlineLevel="0" collapsed="false">
      <c r="B60" s="1" t="n">
        <v>57</v>
      </c>
      <c r="C60" s="0" t="n">
        <v>5.7</v>
      </c>
      <c r="D60" s="0" t="n">
        <f aca="false">D59-1</f>
        <v>73</v>
      </c>
      <c r="E60" s="0" t="n">
        <f aca="false">C60</f>
        <v>5.7</v>
      </c>
      <c r="F60" s="0" t="n">
        <f aca="false">C60-C59</f>
        <v>0.100000000000001</v>
      </c>
      <c r="G60" s="0" t="n">
        <f aca="false">IF(D59&gt;110,'数値入力＆結果'!$D$18*D59+'数値入力＆結果'!$F$18,'数値入力＆結果'!$D$17*D59+'数値入力＆結果'!$F$17)</f>
        <v>-3.0902</v>
      </c>
      <c r="H60" s="39" t="n">
        <f aca="false">10^G60</f>
        <v>0.000812456280055831</v>
      </c>
      <c r="I60" s="39" t="n">
        <f aca="false">F60/H60</f>
        <v>123.083546099402</v>
      </c>
      <c r="J60" s="39" t="n">
        <f aca="false">SUM(I60:$I$143)</f>
        <v>950.9033359183</v>
      </c>
      <c r="K60" s="40" t="n">
        <f aca="false">LOG10(J60)</f>
        <v>2.97813637097424</v>
      </c>
      <c r="L60" s="40" t="n">
        <f aca="false">'数値入力＆結果'!$D$19*K60^5+'数値入力＆結果'!$F$19*K60^4+'数値入力＆結果'!$H$19*K60^3+'数値入力＆結果'!$J$19*K60^2+'数値入力＆結果'!$L$19*K60+'数値入力＆結果'!$N$19</f>
        <v>9.65567129782794</v>
      </c>
      <c r="M60" s="39" t="n">
        <f aca="false">10^L60</f>
        <v>4525549273.90128</v>
      </c>
      <c r="N60" s="39" t="n">
        <f aca="false">(D60-D61)*'数値入力＆結果'!$D$12</f>
        <v>2.63E-005</v>
      </c>
      <c r="O60" s="39" t="n">
        <f aca="false">(6*'数値入力＆結果'!$D$7*M60*'数値入力＆結果'!$D$9*'数値入力＆結果'!$D$10*('数値入力＆結果'!$D$9+'数値入力＆結果'!$D$10)*N60)/('数値入力＆結果'!$D$7^2*'数値入力＆結果'!$D$9^4+'数値入力＆結果'!$D$7*M60*(4*'数値入力＆結果'!$D$9^3*'数値入力＆結果'!$D$10+6*'数値入力＆結果'!$D$9^2*'数値入力＆結果'!$D$10^2+4*'数値入力＆結果'!$D$9*'数値入力＆結果'!$D$10^3)+M60^2*'数値入力＆結果'!$D$10^4)</f>
        <v>3.56598176621042E-005</v>
      </c>
      <c r="P60" s="39" t="n">
        <f aca="false">SUM($O$4:O60)</f>
        <v>0.00127322420575124</v>
      </c>
      <c r="Q60" s="39" t="n">
        <f aca="false">1/P60</f>
        <v>785.407625367891</v>
      </c>
      <c r="R60" s="39" t="n">
        <f aca="false">1/P60*(1-COS('数値入力＆結果'!$D$8*P60/2))</f>
        <v>6.35752557626417</v>
      </c>
    </row>
    <row r="61" customFormat="false" ht="12.8" hidden="false" customHeight="false" outlineLevel="0" collapsed="false">
      <c r="B61" s="1" t="n">
        <v>58</v>
      </c>
      <c r="C61" s="0" t="n">
        <v>5.8</v>
      </c>
      <c r="D61" s="0" t="n">
        <f aca="false">D60-1</f>
        <v>72</v>
      </c>
      <c r="E61" s="0" t="n">
        <f aca="false">C61</f>
        <v>5.8</v>
      </c>
      <c r="F61" s="0" t="n">
        <f aca="false">C61-C60</f>
        <v>0.0999999999999996</v>
      </c>
      <c r="G61" s="0" t="n">
        <f aca="false">IF(D60&gt;110,'数値入力＆結果'!$D$18*D60+'数値入力＆結果'!$F$18,'数値入力＆結果'!$D$17*D60+'数値入力＆結果'!$F$17)</f>
        <v>-3.03</v>
      </c>
      <c r="H61" s="39" t="n">
        <f aca="false">10^G61</f>
        <v>0.000933254300796991</v>
      </c>
      <c r="I61" s="39" t="n">
        <f aca="false">F61/H61</f>
        <v>107.15193052376</v>
      </c>
      <c r="J61" s="39" t="n">
        <f aca="false">SUM(I61:$I$143)</f>
        <v>827.819789818898</v>
      </c>
      <c r="K61" s="40" t="n">
        <f aca="false">LOG10(J61)</f>
        <v>2.91793580441122</v>
      </c>
      <c r="L61" s="40" t="n">
        <f aca="false">'数値入力＆結果'!$D$19*K61^5+'数値入力＆結果'!$F$19*K61^4+'数値入力＆結果'!$H$19*K61^3+'数値入力＆結果'!$J$19*K61^2+'数値入力＆結果'!$L$19*K61+'数値入力＆結果'!$N$19</f>
        <v>9.66753386946116</v>
      </c>
      <c r="M61" s="39" t="n">
        <f aca="false">10^L61</f>
        <v>4650866456.11684</v>
      </c>
      <c r="N61" s="39" t="n">
        <f aca="false">(D61-D62)*'数値入力＆結果'!$D$12</f>
        <v>2.63E-005</v>
      </c>
      <c r="O61" s="39" t="n">
        <f aca="false">(6*'数値入力＆結果'!$D$7*M61*'数値入力＆結果'!$D$9*'数値入力＆結果'!$D$10*('数値入力＆結果'!$D$9+'数値入力＆結果'!$D$10)*N61)/('数値入力＆結果'!$D$7^2*'数値入力＆結果'!$D$9^4+'数値入力＆結果'!$D$7*M61*(4*'数値入力＆結果'!$D$9^3*'数値入力＆結果'!$D$10+6*'数値入力＆結果'!$D$9^2*'数値入力＆結果'!$D$10^2+4*'数値入力＆結果'!$D$9*'数値入力＆結果'!$D$10^3)+M61^2*'数値入力＆結果'!$D$10^4)</f>
        <v>3.58136756776779E-005</v>
      </c>
      <c r="P61" s="39" t="n">
        <f aca="false">SUM($O$4:O61)</f>
        <v>0.00130903788142892</v>
      </c>
      <c r="Q61" s="39" t="n">
        <f aca="false">1/P61</f>
        <v>763.919833174286</v>
      </c>
      <c r="R61" s="39" t="n">
        <f aca="false">1/P61*(1-COS('数値入力＆結果'!$D$8*P61/2))</f>
        <v>6.53584832178451</v>
      </c>
    </row>
    <row r="62" customFormat="false" ht="12.8" hidden="false" customHeight="false" outlineLevel="0" collapsed="false">
      <c r="B62" s="1" t="n">
        <v>59</v>
      </c>
      <c r="C62" s="0" t="n">
        <v>5.9</v>
      </c>
      <c r="D62" s="0" t="n">
        <f aca="false">D61-1</f>
        <v>71</v>
      </c>
      <c r="E62" s="0" t="n">
        <f aca="false">C62</f>
        <v>5.9</v>
      </c>
      <c r="F62" s="0" t="n">
        <f aca="false">C62-C61</f>
        <v>0.100000000000001</v>
      </c>
      <c r="G62" s="0" t="n">
        <f aca="false">IF(D61&gt;110,'数値入力＆結果'!$D$18*D61+'数値入力＆結果'!$F$18,'数値入力＆結果'!$D$17*D61+'数値入力＆結果'!$F$17)</f>
        <v>-2.9698</v>
      </c>
      <c r="H62" s="39" t="n">
        <f aca="false">10^G62</f>
        <v>0.00107201287175259</v>
      </c>
      <c r="I62" s="39" t="n">
        <f aca="false">F62/H62</f>
        <v>93.2824620253994</v>
      </c>
      <c r="J62" s="39" t="n">
        <f aca="false">SUM(I62:$I$143)</f>
        <v>720.667859295138</v>
      </c>
      <c r="K62" s="40" t="n">
        <f aca="false">LOG10(J62)</f>
        <v>2.85773515360929</v>
      </c>
      <c r="L62" s="40" t="n">
        <f aca="false">'数値入力＆結果'!$D$19*K62^5+'数値入力＆結果'!$F$19*K62^4+'数値入力＆結果'!$H$19*K62^3+'数値入力＆結果'!$J$19*K62^2+'数値入力＆結果'!$L$19*K62+'数値入力＆結果'!$N$19</f>
        <v>9.67902585027654</v>
      </c>
      <c r="M62" s="39" t="n">
        <f aca="false">10^L62</f>
        <v>4775576982.21396</v>
      </c>
      <c r="N62" s="39" t="n">
        <f aca="false">(D62-D63)*'数値入力＆結果'!$D$12</f>
        <v>2.63E-005</v>
      </c>
      <c r="O62" s="39" t="n">
        <f aca="false">(6*'数値入力＆結果'!$D$7*M62*'数値入力＆結果'!$D$9*'数値入力＆結果'!$D$10*('数値入力＆結果'!$D$9+'数値入力＆結果'!$D$10)*N62)/('数値入力＆結果'!$D$7^2*'数値入力＆結果'!$D$9^4+'数値入力＆結果'!$D$7*M62*(4*'数値入力＆結果'!$D$9^3*'数値入力＆結果'!$D$10+6*'数値入力＆結果'!$D$9^2*'数値入力＆結果'!$D$10^2+4*'数値入力＆結果'!$D$9*'数値入力＆結果'!$D$10^3)+M62^2*'数値入力＆結果'!$D$10^4)</f>
        <v>3.59594423219663E-005</v>
      </c>
      <c r="P62" s="39" t="n">
        <f aca="false">SUM($O$4:O62)</f>
        <v>0.00134499732375088</v>
      </c>
      <c r="Q62" s="39" t="n">
        <f aca="false">1/P62</f>
        <v>743.495903182345</v>
      </c>
      <c r="R62" s="39" t="n">
        <f aca="false">1/P62*(1-COS('数値入力＆結果'!$D$8*P62/2))</f>
        <v>6.7148547129777</v>
      </c>
    </row>
    <row r="63" customFormat="false" ht="12.8" hidden="false" customHeight="false" outlineLevel="0" collapsed="false">
      <c r="B63" s="1" t="n">
        <v>60</v>
      </c>
      <c r="C63" s="0" t="n">
        <v>6</v>
      </c>
      <c r="D63" s="0" t="n">
        <f aca="false">D62-1</f>
        <v>70</v>
      </c>
      <c r="E63" s="0" t="n">
        <f aca="false">C63</f>
        <v>6</v>
      </c>
      <c r="F63" s="0" t="n">
        <f aca="false">C63-C62</f>
        <v>0.0999999999999996</v>
      </c>
      <c r="G63" s="0" t="n">
        <f aca="false">IF(D62&gt;110,'数値入力＆結果'!$D$18*D62+'数値入力＆結果'!$F$18,'数値入力＆結果'!$D$17*D62+'数値入力＆結果'!$F$17)</f>
        <v>-2.9096</v>
      </c>
      <c r="H63" s="39" t="n">
        <f aca="false">10^G63</f>
        <v>0.00123140241220622</v>
      </c>
      <c r="I63" s="39" t="n">
        <f aca="false">F63/H63</f>
        <v>81.2082216249981</v>
      </c>
      <c r="J63" s="39" t="n">
        <f aca="false">SUM(I63:$I$143)</f>
        <v>627.385397269738</v>
      </c>
      <c r="K63" s="40" t="n">
        <f aca="false">LOG10(J63)</f>
        <v>2.7975344060433</v>
      </c>
      <c r="L63" s="40" t="n">
        <f aca="false">'数値入力＆結果'!$D$19*K63^5+'数値入力＆結果'!$F$19*K63^4+'数値入力＆結果'!$H$19*K63^3+'数値入力＆結果'!$J$19*K63^2+'数値入力＆結果'!$L$19*K63+'数値入力＆結果'!$N$19</f>
        <v>9.69015390298475</v>
      </c>
      <c r="M63" s="39" t="n">
        <f aca="false">10^L63</f>
        <v>4899524153.56859</v>
      </c>
      <c r="N63" s="39" t="n">
        <f aca="false">(D63-D64)*'数値入力＆結果'!$D$12</f>
        <v>2.63E-005</v>
      </c>
      <c r="O63" s="39" t="n">
        <f aca="false">(6*'数値入力＆結果'!$D$7*M63*'数値入力＆結果'!$D$9*'数値入力＆結果'!$D$10*('数値入力＆結果'!$D$9+'数値入力＆結果'!$D$10)*N63)/('数値入力＆結果'!$D$7^2*'数値入力＆結果'!$D$9^4+'数値入力＆結果'!$D$7*M63*(4*'数値入力＆結果'!$D$9^3*'数値入力＆結果'!$D$10+6*'数値入力＆結果'!$D$9^2*'数値入力＆結果'!$D$10^2+4*'数値入力＆結果'!$D$9*'数値入力＆結果'!$D$10^3)+M63^2*'数値入力＆結果'!$D$10^4)</f>
        <v>3.60975206078083E-005</v>
      </c>
      <c r="P63" s="39" t="n">
        <f aca="false">SUM($O$4:O63)</f>
        <v>0.00138109484435869</v>
      </c>
      <c r="Q63" s="39" t="n">
        <f aca="false">1/P63</f>
        <v>724.063234385867</v>
      </c>
      <c r="R63" s="39" t="n">
        <f aca="false">1/P63*(1-COS('数値入力＆結果'!$D$8*P63/2))</f>
        <v>6.89450481483283</v>
      </c>
    </row>
    <row r="64" customFormat="false" ht="12.8" hidden="false" customHeight="false" outlineLevel="0" collapsed="false">
      <c r="B64" s="1" t="n">
        <v>61</v>
      </c>
      <c r="C64" s="0" t="n">
        <v>6.1</v>
      </c>
      <c r="D64" s="0" t="n">
        <f aca="false">D63-1</f>
        <v>69</v>
      </c>
      <c r="E64" s="0" t="n">
        <f aca="false">C64</f>
        <v>6.1</v>
      </c>
      <c r="F64" s="0" t="n">
        <f aca="false">C64-C63</f>
        <v>0.0999999999999996</v>
      </c>
      <c r="G64" s="0" t="n">
        <f aca="false">IF(D63&gt;110,'数値入力＆結果'!$D$18*D63+'数値入力＆結果'!$F$18,'数値入力＆結果'!$D$17*D63+'数値入力＆結果'!$F$17)</f>
        <v>-2.8494</v>
      </c>
      <c r="H64" s="39" t="n">
        <f aca="false">10^G64</f>
        <v>0.00141449038602332</v>
      </c>
      <c r="I64" s="39" t="n">
        <f aca="false">F64/H64</f>
        <v>70.69683964494</v>
      </c>
      <c r="J64" s="39" t="n">
        <f aca="false">SUM(I64:$I$143)</f>
        <v>546.177175644741</v>
      </c>
      <c r="K64" s="40" t="n">
        <f aca="false">LOG10(J64)</f>
        <v>2.73733354732576</v>
      </c>
      <c r="L64" s="40" t="n">
        <f aca="false">'数値入力＆結果'!$D$19*K64^5+'数値入力＆結果'!$F$19*K64^4+'数値入力＆結果'!$H$19*K64^3+'数値入力＆結果'!$J$19*K64^2+'数値入力＆結果'!$L$19*K64+'数値入力＆結果'!$N$19</f>
        <v>9.70092461382175</v>
      </c>
      <c r="M64" s="39" t="n">
        <f aca="false">10^L64</f>
        <v>5022553989.10961</v>
      </c>
      <c r="N64" s="39" t="n">
        <f aca="false">(D64-D65)*'数値入力＆結果'!$D$12</f>
        <v>2.63E-005</v>
      </c>
      <c r="O64" s="39" t="n">
        <f aca="false">(6*'数値入力＆結果'!$D$7*M64*'数値入力＆結果'!$D$9*'数値入力＆結果'!$D$10*('数値入力＆結果'!$D$9+'数値入力＆結果'!$D$10)*N64)/('数値入力＆結果'!$D$7^2*'数値入力＆結果'!$D$9^4+'数値入力＆結果'!$D$7*M64*(4*'数値入力＆結果'!$D$9^3*'数値入力＆結果'!$D$10+6*'数値入力＆結果'!$D$9^2*'数値入力＆結果'!$D$10^2+4*'数値入力＆結果'!$D$9*'数値入力＆結果'!$D$10^3)+M64^2*'数値入力＆結果'!$D$10^4)</f>
        <v>3.62282948310191E-005</v>
      </c>
      <c r="P64" s="39" t="n">
        <f aca="false">SUM($O$4:O64)</f>
        <v>0.00141732313918971</v>
      </c>
      <c r="Q64" s="39" t="n">
        <f aca="false">1/P64</f>
        <v>705.555403950932</v>
      </c>
      <c r="R64" s="39" t="n">
        <f aca="false">1/P64*(1-COS('数値入力＆結果'!$D$8*P64/2))</f>
        <v>7.07476061310043</v>
      </c>
    </row>
    <row r="65" customFormat="false" ht="12.8" hidden="false" customHeight="false" outlineLevel="0" collapsed="false">
      <c r="B65" s="1" t="n">
        <v>62</v>
      </c>
      <c r="C65" s="0" t="n">
        <v>6.2</v>
      </c>
      <c r="D65" s="0" t="n">
        <f aca="false">D64-1</f>
        <v>68</v>
      </c>
      <c r="E65" s="0" t="n">
        <f aca="false">C65</f>
        <v>6.2</v>
      </c>
      <c r="F65" s="0" t="n">
        <f aca="false">C65-C64</f>
        <v>0.100000000000001</v>
      </c>
      <c r="G65" s="0" t="n">
        <f aca="false">IF(D64&gt;110,'数値入力＆結果'!$D$18*D64+'数値入力＆結果'!$F$18,'数値入力＆結果'!$D$17*D64+'数値入力＆結果'!$F$17)</f>
        <v>-2.7892</v>
      </c>
      <c r="H65" s="39" t="n">
        <f aca="false">10^G65</f>
        <v>0.00162480033522732</v>
      </c>
      <c r="I65" s="39" t="n">
        <f aca="false">F65/H65</f>
        <v>61.546023737132</v>
      </c>
      <c r="J65" s="39" t="n">
        <f aca="false">SUM(I65:$I$143)</f>
        <v>475.4803359998</v>
      </c>
      <c r="K65" s="40" t="n">
        <f aca="false">LOG10(J65)</f>
        <v>2.67713256092987</v>
      </c>
      <c r="L65" s="40" t="n">
        <f aca="false">'数値入力＆結果'!$D$19*K65^5+'数値入力＆結果'!$F$19*K65^4+'数値入力＆結果'!$H$19*K65^3+'数値入力＆結果'!$J$19*K65^2+'数値入力＆結果'!$L$19*K65+'数値入力＆結果'!$N$19</f>
        <v>9.71134449350342</v>
      </c>
      <c r="M65" s="39" t="n">
        <f aca="false">10^L65</f>
        <v>5144515659.31931</v>
      </c>
      <c r="N65" s="39" t="n">
        <f aca="false">(D65-D66)*'数値入力＆結果'!$D$12</f>
        <v>2.63E-005</v>
      </c>
      <c r="O65" s="39" t="n">
        <f aca="false">(6*'数値入力＆結果'!$D$7*M65*'数値入力＆結果'!$D$9*'数値入力＆結果'!$D$10*('数値入力＆結果'!$D$9+'数値入力＆結果'!$D$10)*N65)/('数値入力＆結果'!$D$7^2*'数値入力＆結果'!$D$9^4+'数値入力＆結果'!$D$7*M65*(4*'数値入力＆結果'!$D$9^3*'数値入力＆結果'!$D$10+6*'数値入力＆結果'!$D$9^2*'数値入力＆結果'!$D$10^2+4*'数値入力＆結果'!$D$9*'数値入力＆結果'!$D$10^3)+M65^2*'数値入力＆結果'!$D$10^4)</f>
        <v>3.63521311054754E-005</v>
      </c>
      <c r="P65" s="39" t="n">
        <f aca="false">SUM($O$4:O65)</f>
        <v>0.00145367527029519</v>
      </c>
      <c r="Q65" s="39" t="n">
        <f aca="false">1/P65</f>
        <v>687.911544231566</v>
      </c>
      <c r="R65" s="39" t="n">
        <f aca="false">1/P65*(1-COS('数値入力＆結果'!$D$8*P65/2))</f>
        <v>7.25558592398325</v>
      </c>
    </row>
    <row r="66" customFormat="false" ht="12.8" hidden="false" customHeight="false" outlineLevel="0" collapsed="false">
      <c r="B66" s="1" t="n">
        <v>63</v>
      </c>
      <c r="C66" s="0" t="n">
        <v>6.3</v>
      </c>
      <c r="D66" s="0" t="n">
        <f aca="false">D65-1</f>
        <v>67</v>
      </c>
      <c r="E66" s="0" t="n">
        <f aca="false">C66</f>
        <v>6.3</v>
      </c>
      <c r="F66" s="0" t="n">
        <f aca="false">C66-C65</f>
        <v>0.0999999999999996</v>
      </c>
      <c r="G66" s="0" t="n">
        <f aca="false">IF(D65&gt;110,'数値入力＆結果'!$D$18*D65+'数値入力＆結果'!$F$18,'数値入力＆結果'!$D$17*D65+'数値入力＆結果'!$F$17)</f>
        <v>-2.729</v>
      </c>
      <c r="H66" s="39" t="n">
        <f aca="false">10^G66</f>
        <v>0.00186637969083467</v>
      </c>
      <c r="I66" s="39" t="n">
        <f aca="false">F66/H66</f>
        <v>53.579665751334</v>
      </c>
      <c r="J66" s="39" t="n">
        <f aca="false">SUM(I66:$I$143)</f>
        <v>413.934312262669</v>
      </c>
      <c r="K66" s="40" t="n">
        <f aca="false">LOG10(J66)</f>
        <v>2.61693142787141</v>
      </c>
      <c r="L66" s="40" t="n">
        <f aca="false">'数値入力＆結果'!$D$19*K66^5+'数値入力＆結果'!$F$19*K66^4+'数値入力＆結果'!$H$19*K66^3+'数値入力＆結果'!$J$19*K66^2+'数値入力＆結果'!$L$19*K66+'数値入力＆結果'!$N$19</f>
        <v>9.72141997818016</v>
      </c>
      <c r="M66" s="39" t="n">
        <f aca="false">10^L66</f>
        <v>5265261897.93182</v>
      </c>
      <c r="N66" s="39" t="n">
        <f aca="false">(D66-D67)*'数値入力＆結果'!$D$12</f>
        <v>2.63E-005</v>
      </c>
      <c r="O66" s="39" t="n">
        <f aca="false">(6*'数値入力＆結果'!$D$7*M66*'数値入力＆結果'!$D$9*'数値入力＆結果'!$D$10*('数値入力＆結果'!$D$9+'数値入力＆結果'!$D$10)*N66)/('数値入力＆結果'!$D$7^2*'数値入力＆結果'!$D$9^4+'数値入力＆結果'!$D$7*M66*(4*'数値入力＆結果'!$D$9^3*'数値入力＆結果'!$D$10+6*'数値入力＆結果'!$D$9^2*'数値入力＆結果'!$D$10^2+4*'数値入力＆結果'!$D$9*'数値入力＆結果'!$D$10^3)+M66^2*'数値入力＆結果'!$D$10^4)</f>
        <v>3.64693779373047E-005</v>
      </c>
      <c r="P66" s="39" t="n">
        <f aca="false">SUM($O$4:O66)</f>
        <v>0.00149014464823249</v>
      </c>
      <c r="Q66" s="39" t="n">
        <f aca="false">1/P66</f>
        <v>671.075791995181</v>
      </c>
      <c r="R66" s="39" t="n">
        <f aca="false">1/P66*(1-COS('数値入力＆結果'!$D$8*P66/2))</f>
        <v>7.43694630664554</v>
      </c>
    </row>
    <row r="67" customFormat="false" ht="12.8" hidden="false" customHeight="false" outlineLevel="0" collapsed="false">
      <c r="B67" s="1" t="n">
        <v>64</v>
      </c>
      <c r="C67" s="0" t="n">
        <v>6.4</v>
      </c>
      <c r="D67" s="0" t="n">
        <f aca="false">D66-1</f>
        <v>66</v>
      </c>
      <c r="E67" s="0" t="n">
        <f aca="false">C67</f>
        <v>6.4</v>
      </c>
      <c r="F67" s="0" t="n">
        <f aca="false">C67-C66</f>
        <v>0.100000000000001</v>
      </c>
      <c r="G67" s="0" t="n">
        <f aca="false">IF(D66&gt;110,'数値入力＆結果'!$D$18*D66+'数値入力＆結果'!$F$18,'数値入力＆結果'!$D$17*D66+'数値入力＆結果'!$F$17)</f>
        <v>-2.6688</v>
      </c>
      <c r="H67" s="39" t="n">
        <f aca="false">10^G67</f>
        <v>0.00214387766597351</v>
      </c>
      <c r="I67" s="39" t="n">
        <f aca="false">F67/H67</f>
        <v>46.6444525203782</v>
      </c>
      <c r="J67" s="39" t="n">
        <f aca="false">SUM(I67:$I$143)</f>
        <v>360.354646511334</v>
      </c>
      <c r="K67" s="40" t="n">
        <f aca="false">LOG10(J67)</f>
        <v>2.55673012634335</v>
      </c>
      <c r="L67" s="40" t="n">
        <f aca="false">'数値入力＆結果'!$D$19*K67^5+'数値入力＆結果'!$F$19*K67^4+'数値入力＆結果'!$H$19*K67^3+'数値入力＆結果'!$J$19*K67^2+'数値入力＆結果'!$L$19*K67+'数値入力＆結果'!$N$19</f>
        <v>9.73115743039146</v>
      </c>
      <c r="M67" s="39" t="n">
        <f aca="false">10^L67</f>
        <v>5384649389.98717</v>
      </c>
      <c r="N67" s="39" t="n">
        <f aca="false">(D67-D68)*'数値入力＆結果'!$D$12</f>
        <v>2.63E-005</v>
      </c>
      <c r="O67" s="39" t="n">
        <f aca="false">(6*'数値入力＆結果'!$D$7*M67*'数値入力＆結果'!$D$9*'数値入力＆結果'!$D$10*('数値入力＆結果'!$D$9+'数値入力＆結果'!$D$10)*N67)/('数値入力＆結果'!$D$7^2*'数値入力＆結果'!$D$9^4+'数値入力＆結果'!$D$7*M67*(4*'数値入力＆結果'!$D$9^3*'数値入力＆結果'!$D$10+6*'数値入力＆結果'!$D$9^2*'数値入力＆結果'!$D$10^2+4*'数値入力＆結果'!$D$9*'数値入力＆結果'!$D$10^3)+M67^2*'数値入力＆結果'!$D$10^4)</f>
        <v>3.65803668266083E-005</v>
      </c>
      <c r="P67" s="39" t="n">
        <f aca="false">SUM($O$4:O67)</f>
        <v>0.0015267250150591</v>
      </c>
      <c r="Q67" s="39" t="n">
        <f aca="false">1/P67</f>
        <v>654.996800429899</v>
      </c>
      <c r="R67" s="39" t="n">
        <f aca="false">1/P67*(1-COS('数値入力＆結果'!$D$8*P67/2))</f>
        <v>7.61880897868285</v>
      </c>
    </row>
    <row r="68" customFormat="false" ht="12.8" hidden="false" customHeight="false" outlineLevel="0" collapsed="false">
      <c r="B68" s="1" t="n">
        <v>65</v>
      </c>
      <c r="C68" s="0" t="n">
        <v>6.5</v>
      </c>
      <c r="D68" s="0" t="n">
        <f aca="false">D67-1</f>
        <v>65</v>
      </c>
      <c r="E68" s="0" t="n">
        <f aca="false">C68</f>
        <v>6.5</v>
      </c>
      <c r="F68" s="0" t="n">
        <f aca="false">C68-C67</f>
        <v>0.0999999999999996</v>
      </c>
      <c r="G68" s="0" t="n">
        <f aca="false">IF(D67&gt;110,'数値入力＆結果'!$D$18*D67+'数値入力＆結果'!$F$18,'数値入力＆結果'!$D$17*D67+'数値入力＆結果'!$F$17)</f>
        <v>-2.6086</v>
      </c>
      <c r="H68" s="39" t="n">
        <f aca="false">10^G68</f>
        <v>0.002462634730345</v>
      </c>
      <c r="I68" s="39" t="n">
        <f aca="false">F68/H68</f>
        <v>40.6069153365633</v>
      </c>
      <c r="J68" s="39" t="n">
        <f aca="false">SUM(I68:$I$143)</f>
        <v>313.710193990956</v>
      </c>
      <c r="K68" s="40" t="n">
        <f aca="false">LOG10(J68)</f>
        <v>2.49652863129605</v>
      </c>
      <c r="L68" s="40" t="n">
        <f aca="false">'数値入力＆結果'!$D$19*K68^5+'数値入力＆結果'!$F$19*K68^4+'数値入力＆結果'!$H$19*K68^3+'数値入力＆結果'!$J$19*K68^2+'数値入力＆結果'!$L$19*K68+'数値入力＆結果'!$N$19</f>
        <v>9.74056314002039</v>
      </c>
      <c r="M68" s="39" t="n">
        <f aca="false">10^L68</f>
        <v>5502539135.09305</v>
      </c>
      <c r="N68" s="39" t="n">
        <f aca="false">(D68-D69)*'数値入力＆結果'!$D$12</f>
        <v>2.63E-005</v>
      </c>
      <c r="O68" s="39" t="n">
        <f aca="false">(6*'数値入力＆結果'!$D$7*M68*'数値入力＆結果'!$D$9*'数値入力＆結果'!$D$10*('数値入力＆結果'!$D$9+'数値入力＆結果'!$D$10)*N68)/('数値入力＆結果'!$D$7^2*'数値入力＆結果'!$D$9^4+'数値入力＆結果'!$D$7*M68*(4*'数値入力＆結果'!$D$9^3*'数値入力＆結果'!$D$10+6*'数値入力＆結果'!$D$9^2*'数値入力＆結果'!$D$10^2+4*'数値入力＆結果'!$D$9*'数値入力＆結果'!$D$10^3)+M68^2*'数値入力＆結果'!$D$10^4)</f>
        <v>3.66854128870076E-005</v>
      </c>
      <c r="P68" s="39" t="n">
        <f aca="false">SUM($O$4:O68)</f>
        <v>0.00156341042794611</v>
      </c>
      <c r="Q68" s="39" t="n">
        <f aca="false">1/P68</f>
        <v>639.62730587241</v>
      </c>
      <c r="R68" s="39" t="n">
        <f aca="false">1/P68*(1-COS('数値入力＆結果'!$D$8*P68/2))</f>
        <v>7.80114273464578</v>
      </c>
    </row>
    <row r="69" customFormat="false" ht="12.8" hidden="false" customHeight="false" outlineLevel="0" collapsed="false">
      <c r="B69" s="1" t="n">
        <v>66</v>
      </c>
      <c r="C69" s="0" t="n">
        <v>6.6</v>
      </c>
      <c r="D69" s="0" t="n">
        <f aca="false">D68-1</f>
        <v>64</v>
      </c>
      <c r="E69" s="0" t="n">
        <f aca="false">C69</f>
        <v>6.6</v>
      </c>
      <c r="F69" s="0" t="n">
        <f aca="false">C69-C68</f>
        <v>0.0999999999999996</v>
      </c>
      <c r="G69" s="0" t="n">
        <f aca="false">IF(D68&gt;110,'数値入力＆結果'!$D$18*D68+'数値入力＆結果'!$F$18,'数値入力＆結果'!$D$17*D68+'数値入力＆結果'!$F$17)</f>
        <v>-2.5484</v>
      </c>
      <c r="H69" s="39" t="n">
        <f aca="false">10^G69</f>
        <v>0.00282878538797013</v>
      </c>
      <c r="I69" s="39" t="n">
        <f aca="false">F69/H69</f>
        <v>35.3508613361996</v>
      </c>
      <c r="J69" s="39" t="n">
        <f aca="false">SUM(I69:$I$143)</f>
        <v>273.103278654393</v>
      </c>
      <c r="K69" s="40" t="n">
        <f aca="false">LOG10(J69)</f>
        <v>2.43632691395505</v>
      </c>
      <c r="L69" s="40" t="n">
        <f aca="false">'数値入力＆結果'!$D$19*K69^5+'数値入力＆結果'!$F$19*K69^4+'数値入力＆結果'!$H$19*K69^3+'数値入力＆結果'!$J$19*K69^2+'数値入力＆結果'!$L$19*K69+'数値入力＆結果'!$N$19</f>
        <v>9.74964332524762</v>
      </c>
      <c r="M69" s="39" t="n">
        <f aca="false">10^L69</f>
        <v>5618796784.94066</v>
      </c>
      <c r="N69" s="39" t="n">
        <f aca="false">(D69-D70)*'数値入力＆結果'!$D$12</f>
        <v>2.63E-005</v>
      </c>
      <c r="O69" s="39" t="n">
        <f aca="false">(6*'数値入力＆結果'!$D$7*M69*'数値入力＆結果'!$D$9*'数値入力＆結果'!$D$10*('数値入力＆結果'!$D$9+'数値入力＆結果'!$D$10)*N69)/('数値入力＆結果'!$D$7^2*'数値入力＆結果'!$D$9^4+'数値入力＆結果'!$D$7*M69*(4*'数値入力＆結果'!$D$9^3*'数値入力＆結果'!$D$10+6*'数値入力＆結果'!$D$9^2*'数値入力＆結果'!$D$10^2+4*'数値入力＆結果'!$D$9*'数値入力＆結果'!$D$10^3)+M69^2*'数値入力＆結果'!$D$10^4)</f>
        <v>3.67848154749291E-005</v>
      </c>
      <c r="P69" s="39" t="n">
        <f aca="false">SUM($O$4:O69)</f>
        <v>0.00160019524342104</v>
      </c>
      <c r="Q69" s="39" t="n">
        <f aca="false">1/P69</f>
        <v>624.923742344161</v>
      </c>
      <c r="R69" s="39" t="n">
        <f aca="false">1/P69*(1-COS('数値入力＆結果'!$D$8*P69/2))</f>
        <v>7.98391786766865</v>
      </c>
    </row>
    <row r="70" customFormat="false" ht="12.8" hidden="false" customHeight="false" outlineLevel="0" collapsed="false">
      <c r="B70" s="1" t="n">
        <v>67</v>
      </c>
      <c r="C70" s="0" t="n">
        <v>6.7</v>
      </c>
      <c r="D70" s="0" t="n">
        <f aca="false">D69-1</f>
        <v>63</v>
      </c>
      <c r="E70" s="0" t="n">
        <f aca="false">C70</f>
        <v>6.7</v>
      </c>
      <c r="F70" s="0" t="n">
        <f aca="false">C70-C69</f>
        <v>0.100000000000001</v>
      </c>
      <c r="G70" s="0" t="n">
        <f aca="false">IF(D69&gt;110,'数値入力＆結果'!$D$18*D69+'数値入力＆結果'!$F$18,'数値入力＆結果'!$D$17*D69+'数値入力＆結果'!$F$17)</f>
        <v>-2.4882</v>
      </c>
      <c r="H70" s="39" t="n">
        <f aca="false">10^G70</f>
        <v>0.00324937623618762</v>
      </c>
      <c r="I70" s="39" t="n">
        <f aca="false">F70/H70</f>
        <v>30.7751373590788</v>
      </c>
      <c r="J70" s="39" t="n">
        <f aca="false">SUM(I70:$I$143)</f>
        <v>237.752417318193</v>
      </c>
      <c r="K70" s="40" t="n">
        <f aca="false">LOG10(J70)</f>
        <v>2.37612494126714</v>
      </c>
      <c r="L70" s="40" t="n">
        <f aca="false">'数値入力＆結果'!$D$19*K70^5+'数値入力＆結果'!$F$19*K70^4+'数値入力＆結果'!$H$19*K70^3+'数値入力＆結果'!$J$19*K70^2+'数値入力＆結果'!$L$19*K70+'数値入力＆結果'!$N$19</f>
        <v>9.75840413350508</v>
      </c>
      <c r="M70" s="39" t="n">
        <f aca="false">10^L70</f>
        <v>5733292954.31154</v>
      </c>
      <c r="N70" s="39" t="n">
        <f aca="false">(D70-D71)*'数値入力＆結果'!$D$12</f>
        <v>2.63E-005</v>
      </c>
      <c r="O70" s="39" t="n">
        <f aca="false">(6*'数値入力＆結果'!$D$7*M70*'数値入力＆結果'!$D$9*'数値入力＆結果'!$D$10*('数値入力＆結果'!$D$9+'数値入力＆結果'!$D$10)*N70)/('数値入力＆結果'!$D$7^2*'数値入力＆結果'!$D$9^4+'数値入力＆結果'!$D$7*M70*(4*'数値入力＆結果'!$D$9^3*'数値入力＆結果'!$D$10+6*'数値入力＆結果'!$D$9^2*'数値入力＆結果'!$D$10^2+4*'数値入力＆結果'!$D$9*'数値入力＆結果'!$D$10^3)+M70^2*'数値入力＆結果'!$D$10^4)</f>
        <v>3.68788588219526E-005</v>
      </c>
      <c r="P70" s="39" t="n">
        <f aca="false">SUM($O$4:O70)</f>
        <v>0.00163707410224299</v>
      </c>
      <c r="Q70" s="39" t="n">
        <f aca="false">1/P70</f>
        <v>610.845897952866</v>
      </c>
      <c r="R70" s="39" t="n">
        <f aca="false">1/P70*(1-COS('数値入力＆結果'!$D$8*P70/2))</f>
        <v>8.1671060942226</v>
      </c>
    </row>
    <row r="71" customFormat="false" ht="12.8" hidden="false" customHeight="false" outlineLevel="0" collapsed="false">
      <c r="B71" s="1" t="n">
        <v>68</v>
      </c>
      <c r="C71" s="0" t="n">
        <v>6.8</v>
      </c>
      <c r="D71" s="0" t="n">
        <f aca="false">D70-1</f>
        <v>62</v>
      </c>
      <c r="E71" s="0" t="n">
        <f aca="false">C71</f>
        <v>6.8</v>
      </c>
      <c r="F71" s="0" t="n">
        <f aca="false">C71-C70</f>
        <v>0.0999999999999996</v>
      </c>
      <c r="G71" s="0" t="n">
        <f aca="false">IF(D70&gt;110,'数値入力＆結果'!$D$18*D70+'数値入力＆結果'!$F$18,'数値入力＆結果'!$D$17*D70+'数値入力＆結果'!$F$17)</f>
        <v>-2.428</v>
      </c>
      <c r="H71" s="39" t="n">
        <f aca="false">10^G71</f>
        <v>0.00373250157795721</v>
      </c>
      <c r="I71" s="39" t="n">
        <f aca="false">F71/H71</f>
        <v>26.7916832481902</v>
      </c>
      <c r="J71" s="39" t="n">
        <f aca="false">SUM(I71:$I$143)</f>
        <v>206.977279959114</v>
      </c>
      <c r="K71" s="40" t="n">
        <f aca="false">LOG10(J71)</f>
        <v>2.31592267526402</v>
      </c>
      <c r="L71" s="40" t="n">
        <f aca="false">'数値入力＆結果'!$D$19*K71^5+'数値入力＆結果'!$F$19*K71^4+'数値入力＆結果'!$H$19*K71^3+'数値入力＆結果'!$J$19*K71^2+'数値入力＆結果'!$L$19*K71+'数値入力＆結果'!$N$19</f>
        <v>9.76685164242882</v>
      </c>
      <c r="M71" s="39" t="n">
        <f aca="false">10^L71</f>
        <v>5845903504.999</v>
      </c>
      <c r="N71" s="39" t="n">
        <f aca="false">(D71-D72)*'数値入力＆結果'!$D$12</f>
        <v>2.63E-005</v>
      </c>
      <c r="O71" s="39" t="n">
        <f aca="false">(6*'数値入力＆結果'!$D$7*M71*'数値入力＆結果'!$D$9*'数値入力＆結果'!$D$10*('数値入力＆結果'!$D$9+'数値入力＆結果'!$D$10)*N71)/('数値入力＆結果'!$D$7^2*'数値入力＆結果'!$D$9^4+'数値入力＆結果'!$D$7*M71*(4*'数値入力＆結果'!$D$9^3*'数値入力＆結果'!$D$10+6*'数値入力＆結果'!$D$9^2*'数値入力＆結果'!$D$10^2+4*'数値入力＆結果'!$D$9*'数値入力＆結果'!$D$10^3)+M71^2*'数値入力＆結果'!$D$10^4)</f>
        <v>3.69678126647611E-005</v>
      </c>
      <c r="P71" s="39" t="n">
        <f aca="false">SUM($O$4:O71)</f>
        <v>0.00167404191490775</v>
      </c>
      <c r="Q71" s="39" t="n">
        <f aca="false">1/P71</f>
        <v>597.356608036368</v>
      </c>
      <c r="R71" s="39" t="n">
        <f aca="false">1/P71*(1-COS('数値入力＆結果'!$D$8*P71/2))</f>
        <v>8.35068048198416</v>
      </c>
    </row>
    <row r="72" customFormat="false" ht="12.8" hidden="false" customHeight="false" outlineLevel="0" collapsed="false">
      <c r="B72" s="1" t="n">
        <v>69</v>
      </c>
      <c r="C72" s="0" t="n">
        <v>6.9</v>
      </c>
      <c r="D72" s="0" t="n">
        <f aca="false">D71-1</f>
        <v>61</v>
      </c>
      <c r="E72" s="0" t="n">
        <f aca="false">C72</f>
        <v>6.9</v>
      </c>
      <c r="F72" s="0" t="n">
        <f aca="false">C72-C71</f>
        <v>0.100000000000001</v>
      </c>
      <c r="G72" s="0" t="n">
        <f aca="false">IF(D71&gt;110,'数値入力＆結果'!$D$18*D71+'数値入力＆結果'!$F$18,'数値入力＆結果'!$D$17*D71+'数値入力＆結果'!$F$17)</f>
        <v>-2.3678</v>
      </c>
      <c r="H72" s="39" t="n">
        <f aca="false">10^G72</f>
        <v>0.00428745919733766</v>
      </c>
      <c r="I72" s="39" t="n">
        <f aca="false">F72/H72</f>
        <v>23.3238371252831</v>
      </c>
      <c r="J72" s="39" t="n">
        <f aca="false">SUM(I72:$I$143)</f>
        <v>180.185596710924</v>
      </c>
      <c r="K72" s="40" t="n">
        <f aca="false">LOG10(J72)</f>
        <v>2.25572007233133</v>
      </c>
      <c r="L72" s="40" t="n">
        <f aca="false">'数値入力＆結果'!$D$19*K72^5+'数値入力＆結果'!$F$19*K72^4+'数値入力＆結果'!$H$19*K72^3+'数値入力＆結果'!$J$19*K72^2+'数値入力＆結果'!$L$19*K72+'数値入力＆結果'!$N$19</f>
        <v>9.77499186081095</v>
      </c>
      <c r="M72" s="39" t="n">
        <f aca="false">10^L72</f>
        <v>5956509802.2492</v>
      </c>
      <c r="N72" s="39" t="n">
        <f aca="false">(D72-D73)*'数値入力＆結果'!$D$12</f>
        <v>2.63E-005</v>
      </c>
      <c r="O72" s="39" t="n">
        <f aca="false">(6*'数値入力＆結果'!$D$7*M72*'数値入力＆結果'!$D$9*'数値入力＆結果'!$D$10*('数値入力＆結果'!$D$9+'数値入力＆結果'!$D$10)*N72)/('数値入力＆結果'!$D$7^2*'数値入力＆結果'!$D$9^4+'数値入力＆結果'!$D$7*M72*(4*'数値入力＆結果'!$D$9^3*'数値入力＆結果'!$D$10+6*'数値入力＆結果'!$D$9^2*'数値入力＆結果'!$D$10^2+4*'数値入力＆結果'!$D$9*'数値入力＆結果'!$D$10^3)+M72^2*'数値入力＆結果'!$D$10^4)</f>
        <v>3.70519328682747E-005</v>
      </c>
      <c r="P72" s="39" t="n">
        <f aca="false">SUM($O$4:O72)</f>
        <v>0.00171109384777602</v>
      </c>
      <c r="Q72" s="39" t="n">
        <f aca="false">1/P72</f>
        <v>584.421480621732</v>
      </c>
      <c r="R72" s="39" t="n">
        <f aca="false">1/P72*(1-COS('数値入力＆結果'!$D$8*P72/2))</f>
        <v>8.53461538078821</v>
      </c>
    </row>
    <row r="73" customFormat="false" ht="12.8" hidden="false" customHeight="false" outlineLevel="0" collapsed="false">
      <c r="B73" s="1" t="n">
        <v>70</v>
      </c>
      <c r="C73" s="0" t="n">
        <v>7</v>
      </c>
      <c r="D73" s="0" t="n">
        <f aca="false">D72-1</f>
        <v>60</v>
      </c>
      <c r="E73" s="0" t="n">
        <f aca="false">C73</f>
        <v>7</v>
      </c>
      <c r="F73" s="0" t="n">
        <f aca="false">C73-C72</f>
        <v>0.0999999999999996</v>
      </c>
      <c r="G73" s="0" t="n">
        <f aca="false">IF(D72&gt;110,'数値入力＆結果'!$D$18*D72+'数値入力＆結果'!$F$18,'数値入力＆結果'!$D$17*D72+'数値入力＆結果'!$F$17)</f>
        <v>-2.3076</v>
      </c>
      <c r="H73" s="39" t="n">
        <f aca="false">10^G73</f>
        <v>0.00492492929605027</v>
      </c>
      <c r="I73" s="39" t="n">
        <f aca="false">F73/H73</f>
        <v>20.304860027168</v>
      </c>
      <c r="J73" s="39" t="n">
        <f aca="false">SUM(I73:$I$143)</f>
        <v>156.861759585641</v>
      </c>
      <c r="K73" s="40" t="n">
        <f aca="false">LOG10(J73)</f>
        <v>2.19551708236888</v>
      </c>
      <c r="L73" s="40" t="n">
        <f aca="false">'数値入力＆結果'!$D$19*K73^5+'数値入力＆結果'!$F$19*K73^4+'数値入力＆結果'!$H$19*K73^3+'数値入力＆結果'!$J$19*K73^2+'数値入力＆結果'!$L$19*K73+'数値入力＆結果'!$N$19</f>
        <v>9.78283072955022</v>
      </c>
      <c r="M73" s="39" t="n">
        <f aca="false">10^L73</f>
        <v>6064998943.50126</v>
      </c>
      <c r="N73" s="39" t="n">
        <f aca="false">(D73-D74)*'数値入力＆結果'!$D$12</f>
        <v>2.63E-005</v>
      </c>
      <c r="O73" s="39" t="n">
        <f aca="false">(6*'数値入力＆結果'!$D$7*M73*'数値入力＆結果'!$D$9*'数値入力＆結果'!$D$10*('数値入力＆結果'!$D$9+'数値入力＆結果'!$D$10)*N73)/('数値入力＆結果'!$D$7^2*'数値入力＆結果'!$D$9^4+'数値入力＆結果'!$D$7*M73*(4*'数値入力＆結果'!$D$9^3*'数値入力＆結果'!$D$10+6*'数値入力＆結果'!$D$9^2*'数値入力＆結果'!$D$10^2+4*'数値入力＆結果'!$D$9*'数値入力＆結果'!$D$10^3)+M73^2*'数値入力＆結果'!$D$10^4)</f>
        <v>3.71314620384443E-005</v>
      </c>
      <c r="P73" s="39" t="n">
        <f aca="false">SUM($O$4:O73)</f>
        <v>0.00174822530981447</v>
      </c>
      <c r="Q73" s="39" t="n">
        <f aca="false">1/P73</f>
        <v>572.00865036448</v>
      </c>
      <c r="R73" s="39" t="n">
        <f aca="false">1/P73*(1-COS('数値入力＆結果'!$D$8*P73/2))</f>
        <v>8.71888635661666</v>
      </c>
    </row>
    <row r="74" customFormat="false" ht="12.8" hidden="false" customHeight="false" outlineLevel="0" collapsed="false">
      <c r="B74" s="1" t="n">
        <v>71</v>
      </c>
      <c r="C74" s="0" t="n">
        <v>7.1</v>
      </c>
      <c r="D74" s="0" t="n">
        <f aca="false">D73-1</f>
        <v>59</v>
      </c>
      <c r="E74" s="0" t="n">
        <f aca="false">C74</f>
        <v>7.1</v>
      </c>
      <c r="F74" s="0" t="n">
        <f aca="false">C74-C73</f>
        <v>0.0999999999999996</v>
      </c>
      <c r="G74" s="0" t="n">
        <f aca="false">IF(D73&gt;110,'数値入力＆結果'!$D$18*D73+'数値入力＆結果'!$F$18,'数値入力＆結果'!$D$17*D73+'数値入力＆結果'!$F$17)</f>
        <v>-2.2474</v>
      </c>
      <c r="H74" s="39" t="n">
        <f aca="false">10^G74</f>
        <v>0.00565718003477574</v>
      </c>
      <c r="I74" s="39" t="n">
        <f aca="false">F74/H74</f>
        <v>17.6766515092822</v>
      </c>
      <c r="J74" s="39" t="n">
        <f aca="false">SUM(I74:$I$143)</f>
        <v>136.556899558473</v>
      </c>
      <c r="K74" s="40" t="n">
        <f aca="false">LOG10(J74)</f>
        <v>2.13531364782598</v>
      </c>
      <c r="L74" s="40" t="n">
        <f aca="false">'数値入力＆結果'!$D$19*K74^5+'数値入力＆結果'!$F$19*K74^4+'数値入力＆結果'!$H$19*K74^3+'数値入力＆結果'!$J$19*K74^2+'数値入力＆結果'!$L$19*K74+'数値入力＆結果'!$N$19</f>
        <v>9.79037412260093</v>
      </c>
      <c r="M74" s="39" t="n">
        <f aca="false">10^L74</f>
        <v>6171263959.37229</v>
      </c>
      <c r="N74" s="39" t="n">
        <f aca="false">(D74-D75)*'数値入力＆結果'!$D$12</f>
        <v>2.63E-005</v>
      </c>
      <c r="O74" s="39" t="n">
        <f aca="false">(6*'数値入力＆結果'!$D$7*M74*'数値入力＆結果'!$D$9*'数値入力＆結果'!$D$10*('数値入力＆結果'!$D$9+'数値入力＆結果'!$D$10)*N74)/('数値入力＆結果'!$D$7^2*'数値入力＆結果'!$D$9^4+'数値入力＆結果'!$D$7*M74*(4*'数値入力＆結果'!$D$9^3*'数値入力＆結果'!$D$10+6*'数値入力＆結果'!$D$9^2*'数値入力＆結果'!$D$10^2+4*'数値入力＆結果'!$D$9*'数値入力＆結果'!$D$10^3)+M74^2*'数値入力＆結果'!$D$10^4)</f>
        <v>3.72066301219342E-005</v>
      </c>
      <c r="P74" s="39" t="n">
        <f aca="false">SUM($O$4:O74)</f>
        <v>0.0017854319399364</v>
      </c>
      <c r="Q74" s="39" t="n">
        <f aca="false">1/P74</f>
        <v>560.088557638114</v>
      </c>
      <c r="R74" s="39" t="n">
        <f aca="false">1/P74*(1-COS('数値入力＆結果'!$D$8*P74/2))</f>
        <v>8.9034701285595</v>
      </c>
    </row>
    <row r="75" customFormat="false" ht="12.8" hidden="false" customHeight="false" outlineLevel="0" collapsed="false">
      <c r="B75" s="1" t="n">
        <v>72</v>
      </c>
      <c r="C75" s="0" t="n">
        <v>7.2</v>
      </c>
      <c r="D75" s="0" t="n">
        <f aca="false">D74-1</f>
        <v>58</v>
      </c>
      <c r="E75" s="0" t="n">
        <f aca="false">C75</f>
        <v>7.2</v>
      </c>
      <c r="F75" s="0" t="n">
        <f aca="false">C75-C74</f>
        <v>0.100000000000001</v>
      </c>
      <c r="G75" s="0" t="n">
        <f aca="false">IF(D74&gt;110,'数値入力＆結果'!$D$18*D74+'数値入力＆結果'!$F$18,'数値入力＆結果'!$D$17*D74+'数値入力＆結果'!$F$17)</f>
        <v>-2.1872</v>
      </c>
      <c r="H75" s="39" t="n">
        <f aca="false">10^G75</f>
        <v>0.00649830363484238</v>
      </c>
      <c r="I75" s="39" t="n">
        <f aca="false">F75/H75</f>
        <v>15.3886314981996</v>
      </c>
      <c r="J75" s="39" t="n">
        <f aca="false">SUM(I75:$I$143)</f>
        <v>118.880248049191</v>
      </c>
      <c r="K75" s="40" t="n">
        <f aca="false">LOG10(J75)</f>
        <v>2.07510970259317</v>
      </c>
      <c r="L75" s="40" t="n">
        <f aca="false">'数値入力＆結果'!$D$19*K75^5+'数値入力＆結果'!$F$19*K75^4+'数値入力＆結果'!$H$19*K75^3+'数値入力＆結果'!$J$19*K75^2+'数値入力＆結果'!$L$19*K75+'数値入力＆結果'!$N$19</f>
        <v>9.79762784791962</v>
      </c>
      <c r="M75" s="39" t="n">
        <f aca="false">10^L75</f>
        <v>6275203986.992</v>
      </c>
      <c r="N75" s="39" t="n">
        <f aca="false">(D75-D76)*'数値入力＆結果'!$D$12</f>
        <v>2.63E-005</v>
      </c>
      <c r="O75" s="39" t="n">
        <f aca="false">(6*'数値入力＆結果'!$D$7*M75*'数値入力＆結果'!$D$9*'数値入力＆結果'!$D$10*('数値入力＆結果'!$D$9+'数値入力＆結果'!$D$10)*N75)/('数値入力＆結果'!$D$7^2*'数値入力＆結果'!$D$9^4+'数値入力＆結果'!$D$7*M75*(4*'数値入力＆結果'!$D$9^3*'数値入力＆結果'!$D$10+6*'数値入力＆結果'!$D$9^2*'数値入力＆結果'!$D$10^2+4*'数値入力＆結果'!$D$9*'数値入力＆結果'!$D$10^3)+M75^2*'数値入力＆結果'!$D$10^4)</f>
        <v>3.72776549905693E-005</v>
      </c>
      <c r="P75" s="39" t="n">
        <f aca="false">SUM($O$4:O75)</f>
        <v>0.00182270959492697</v>
      </c>
      <c r="Q75" s="39" t="n">
        <f aca="false">1/P75</f>
        <v>548.633749876137</v>
      </c>
      <c r="R75" s="39" t="n">
        <f aca="false">1/P75*(1-COS('数値入力＆結果'!$D$8*P75/2))</f>
        <v>9.08834450867528</v>
      </c>
    </row>
    <row r="76" customFormat="false" ht="12.8" hidden="false" customHeight="false" outlineLevel="0" collapsed="false">
      <c r="B76" s="1" t="n">
        <v>73</v>
      </c>
      <c r="C76" s="0" t="n">
        <v>7.3</v>
      </c>
      <c r="D76" s="0" t="n">
        <f aca="false">D75-1</f>
        <v>57</v>
      </c>
      <c r="E76" s="0" t="n">
        <f aca="false">C76</f>
        <v>7.3</v>
      </c>
      <c r="F76" s="0" t="n">
        <f aca="false">C76-C75</f>
        <v>0.0999999999999996</v>
      </c>
      <c r="G76" s="0" t="n">
        <f aca="false">IF(D75&gt;110,'数値入力＆結果'!$D$18*D75+'数値入力＆結果'!$F$18,'数値入力＆結果'!$D$17*D75+'数値入力＆結果'!$F$17)</f>
        <v>-2.127</v>
      </c>
      <c r="H76" s="39" t="n">
        <f aca="false">10^G76</f>
        <v>0.00746448758410067</v>
      </c>
      <c r="I76" s="39" t="n">
        <f aca="false">F76/H76</f>
        <v>13.3967668742593</v>
      </c>
      <c r="J76" s="39" t="n">
        <f aca="false">SUM(I76:$I$143)</f>
        <v>103.491616550991</v>
      </c>
      <c r="K76" s="40" t="n">
        <f aca="false">LOG10(J76)</f>
        <v>2.0149051707291</v>
      </c>
      <c r="L76" s="40" t="n">
        <f aca="false">'数値入力＆結果'!$D$19*K76^5+'数値入力＆結果'!$F$19*K76^4+'数値入力＆結果'!$H$19*K76^3+'数値入力＆結果'!$J$19*K76^2+'数値入力＆結果'!$L$19*K76+'数値入力＆結果'!$N$19</f>
        <v>9.80459764840908</v>
      </c>
      <c r="M76" s="39" t="n">
        <f aca="false">10^L76</f>
        <v>6376724415.93927</v>
      </c>
      <c r="N76" s="39" t="n">
        <f aca="false">(D76-D77)*'数値入力＆結果'!$D$12</f>
        <v>2.63E-005</v>
      </c>
      <c r="O76" s="39" t="n">
        <f aca="false">(6*'数値入力＆結果'!$D$7*M76*'数値入力＆結果'!$D$9*'数値入力＆結果'!$D$10*('数値入力＆結果'!$D$9+'数値入力＆結果'!$D$10)*N76)/('数値入力＆結果'!$D$7^2*'数値入力＆結果'!$D$9^4+'数値入力＆結果'!$D$7*M76*(4*'数値入力＆結果'!$D$9^3*'数値入力＆結果'!$D$10+6*'数値入力＆結果'!$D$9^2*'数値入力＆結果'!$D$10^2+4*'数値入力＆結果'!$D$9*'数値入力＆結果'!$D$10^3)+M76^2*'数値入力＆結果'!$D$10^4)</f>
        <v>3.73447430089558E-005</v>
      </c>
      <c r="P76" s="39" t="n">
        <f aca="false">SUM($O$4:O76)</f>
        <v>0.00186005433793593</v>
      </c>
      <c r="Q76" s="39" t="n">
        <f aca="false">1/P76</f>
        <v>537.618702639453</v>
      </c>
      <c r="R76" s="39" t="n">
        <f aca="false">1/P76*(1-COS('数値入力＆結果'!$D$8*P76/2))</f>
        <v>9.27348834466849</v>
      </c>
    </row>
    <row r="77" customFormat="false" ht="12.8" hidden="false" customHeight="false" outlineLevel="0" collapsed="false">
      <c r="B77" s="1" t="n">
        <v>74</v>
      </c>
      <c r="C77" s="0" t="n">
        <v>7.4</v>
      </c>
      <c r="D77" s="0" t="n">
        <f aca="false">D76-1</f>
        <v>56</v>
      </c>
      <c r="E77" s="0" t="n">
        <f aca="false">C77</f>
        <v>7.4</v>
      </c>
      <c r="F77" s="0" t="n">
        <f aca="false">C77-C76</f>
        <v>0.100000000000001</v>
      </c>
      <c r="G77" s="0" t="n">
        <f aca="false">IF(D76&gt;110,'数値入力＆結果'!$D$18*D76+'数値入力＆結果'!$F$18,'数値入力＆結果'!$D$17*D76+'数値入力＆結果'!$F$17)</f>
        <v>-2.0668</v>
      </c>
      <c r="H77" s="39" t="n">
        <f aca="false">10^G77</f>
        <v>0.00857432616636181</v>
      </c>
      <c r="I77" s="39" t="n">
        <f aca="false">F77/H77</f>
        <v>11.6627240508197</v>
      </c>
      <c r="J77" s="39" t="n">
        <f aca="false">SUM(I77:$I$143)</f>
        <v>90.0948496767321</v>
      </c>
      <c r="K77" s="40" t="n">
        <f aca="false">LOG10(J77)</f>
        <v>1.95469996499786</v>
      </c>
      <c r="L77" s="40" t="n">
        <f aca="false">'数値入力＆結果'!$D$19*K77^5+'数値入力＆結果'!$F$19*K77^4+'数値入力＆結果'!$H$19*K77^3+'数値入力＆結果'!$J$19*K77^2+'数値入力＆結果'!$L$19*K77+'数値入力＆結果'!$N$19</f>
        <v>9.81128920285883</v>
      </c>
      <c r="M77" s="39" t="n">
        <f aca="false">10^L77</f>
        <v>6475737007.17262</v>
      </c>
      <c r="N77" s="39" t="n">
        <f aca="false">(D77-D78)*'数値入力＆結果'!$D$12</f>
        <v>2.63E-005</v>
      </c>
      <c r="O77" s="39" t="n">
        <f aca="false">(6*'数値入力＆結果'!$D$7*M77*'数値入力＆結果'!$D$9*'数値入力＆結果'!$D$10*('数値入力＆結果'!$D$9+'数値入力＆結果'!$D$10)*N77)/('数値入力＆結果'!$D$7^2*'数値入力＆結果'!$D$9^4+'数値入力＆結果'!$D$7*M77*(4*'数値入力＆結果'!$D$9^3*'数値入力＆結果'!$D$10+6*'数値入力＆結果'!$D$9^2*'数値入力＆結果'!$D$10^2+4*'数値入力＆結果'!$D$9*'数値入力＆結果'!$D$10^3)+M77^2*'数値入力＆結果'!$D$10^4)</f>
        <v>3.74080895841403E-005</v>
      </c>
      <c r="P77" s="39" t="n">
        <f aca="false">SUM($O$4:O77)</f>
        <v>0.00189746242752007</v>
      </c>
      <c r="Q77" s="39" t="n">
        <f aca="false">1/P77</f>
        <v>527.019658200543</v>
      </c>
      <c r="R77" s="39" t="n">
        <f aca="false">1/P77*(1-COS('数値入力＆結果'!$D$8*P77/2))</f>
        <v>9.45888146529737</v>
      </c>
    </row>
    <row r="78" customFormat="false" ht="12.8" hidden="false" customHeight="false" outlineLevel="0" collapsed="false">
      <c r="B78" s="1" t="n">
        <v>75</v>
      </c>
      <c r="C78" s="0" t="n">
        <v>7.5</v>
      </c>
      <c r="D78" s="0" t="n">
        <f aca="false">D77-1</f>
        <v>55</v>
      </c>
      <c r="E78" s="0" t="n">
        <f aca="false">C78</f>
        <v>7.5</v>
      </c>
      <c r="F78" s="0" t="n">
        <f aca="false">C78-C77</f>
        <v>0.0999999999999996</v>
      </c>
      <c r="G78" s="0" t="n">
        <f aca="false">IF(D77&gt;110,'数値入力＆結果'!$D$18*D77+'数値入力＆結果'!$F$18,'数値入力＆結果'!$D$17*D77+'数値入力＆結果'!$F$17)</f>
        <v>-2.0066</v>
      </c>
      <c r="H78" s="39" t="n">
        <f aca="false">10^G78</f>
        <v>0.00984917830980818</v>
      </c>
      <c r="I78" s="39" t="n">
        <f aca="false">F78/H78</f>
        <v>10.1531312414576</v>
      </c>
      <c r="J78" s="39" t="n">
        <f aca="false">SUM(I78:$I$143)</f>
        <v>78.4321256259124</v>
      </c>
      <c r="K78" s="40" t="n">
        <f aca="false">LOG10(J78)</f>
        <v>1.89449398518853</v>
      </c>
      <c r="L78" s="40" t="n">
        <f aca="false">'数値入力＆結果'!$D$19*K78^5+'数値入力＆結果'!$F$19*K78^4+'数値入力＆結果'!$H$19*K78^3+'数値入力＆結果'!$J$19*K78^2+'数値入力＆結果'!$L$19*K78+'数値入力＆結果'!$N$19</f>
        <v>9.81770812688152</v>
      </c>
      <c r="M78" s="39" t="n">
        <f aca="false">10^L78</f>
        <v>6572159985.4738</v>
      </c>
      <c r="N78" s="39" t="n">
        <f aca="false">(D78-D79)*'数値入力＆結果'!$D$12</f>
        <v>2.63E-005</v>
      </c>
      <c r="O78" s="39" t="n">
        <f aca="false">(6*'数値入力＆結果'!$D$7*M78*'数値入力＆結果'!$D$9*'数値入力＆結果'!$D$10*('数値入力＆結果'!$D$9+'数値入力＆結果'!$D$10)*N78)/('数値入力＆結果'!$D$7^2*'数値入力＆結果'!$D$9^4+'数値入力＆結果'!$D$7*M78*(4*'数値入力＆結果'!$D$9^3*'数値入力＆結果'!$D$10+6*'数値入力＆結果'!$D$9^2*'数値入力＆結果'!$D$10^2+4*'数値入力＆結果'!$D$9*'数値入力＆結果'!$D$10^3)+M78^2*'数値入力＆結果'!$D$10^4)</f>
        <v>3.74678796965412E-005</v>
      </c>
      <c r="P78" s="39" t="n">
        <f aca="false">SUM($O$4:O78)</f>
        <v>0.00193493030721661</v>
      </c>
      <c r="Q78" s="39" t="n">
        <f aca="false">1/P78</f>
        <v>516.814479710381</v>
      </c>
      <c r="R78" s="39" t="n">
        <f aca="false">1/P78*(1-COS('数値入力＆結果'!$D$8*P78/2))</f>
        <v>9.64450462841867</v>
      </c>
    </row>
    <row r="79" customFormat="false" ht="12.8" hidden="false" customHeight="false" outlineLevel="0" collapsed="false">
      <c r="B79" s="1" t="n">
        <v>76</v>
      </c>
      <c r="C79" s="0" t="n">
        <v>7.6</v>
      </c>
      <c r="D79" s="0" t="n">
        <f aca="false">D78-1</f>
        <v>54</v>
      </c>
      <c r="E79" s="0" t="n">
        <f aca="false">C79</f>
        <v>7.6</v>
      </c>
      <c r="F79" s="0" t="n">
        <f aca="false">C79-C78</f>
        <v>0.0999999999999996</v>
      </c>
      <c r="G79" s="0" t="n">
        <f aca="false">IF(D78&gt;110,'数値入力＆結果'!$D$18*D78+'数値入力＆結果'!$F$18,'数値入力＆結果'!$D$17*D78+'数値入力＆結果'!$F$17)</f>
        <v>-1.9464</v>
      </c>
      <c r="H79" s="39" t="n">
        <f aca="false">10^G79</f>
        <v>0.0113135786411956</v>
      </c>
      <c r="I79" s="39" t="n">
        <f aca="false">F79/H79</f>
        <v>8.83893621739404</v>
      </c>
      <c r="J79" s="39" t="n">
        <f aca="false">SUM(I79:$I$143)</f>
        <v>68.2789943844548</v>
      </c>
      <c r="K79" s="40" t="n">
        <f aca="false">LOG10(J79)</f>
        <v>1.83428711618467</v>
      </c>
      <c r="L79" s="40" t="n">
        <f aca="false">'数値入力＆結果'!$D$19*K79^5+'数値入力＆結果'!$F$19*K79^4+'数値入力＆結果'!$H$19*K79^3+'数値入力＆結果'!$J$19*K79^2+'数値入力＆結果'!$L$19*K79+'数値入力＆結果'!$N$19</f>
        <v>9.82385997384403</v>
      </c>
      <c r="M79" s="39" t="n">
        <f aca="false">10^L79</f>
        <v>6665918106.04116</v>
      </c>
      <c r="N79" s="39" t="n">
        <f aca="false">(D79-D80)*'数値入力＆結果'!$D$12</f>
        <v>2.63E-005</v>
      </c>
      <c r="O79" s="39" t="n">
        <f aca="false">(6*'数値入力＆結果'!$D$7*M79*'数値入力＆結果'!$D$9*'数値入力＆結果'!$D$10*('数値入力＆結果'!$D$9+'数値入力＆結果'!$D$10)*N79)/('数値入力＆結果'!$D$7^2*'数値入力＆結果'!$D$9^4+'数値入力＆結果'!$D$7*M79*(4*'数値入力＆結果'!$D$9^3*'数値入力＆結果'!$D$10+6*'数値入力＆結果'!$D$9^2*'数値入力＆結果'!$D$10^2+4*'数値入力＆結果'!$D$9*'数値入力＆結果'!$D$10^3)+M79^2*'数値入力＆結果'!$D$10^4)</f>
        <v>3.75242884117E-005</v>
      </c>
      <c r="P79" s="39" t="n">
        <f aca="false">SUM($O$4:O79)</f>
        <v>0.00197245459562831</v>
      </c>
      <c r="Q79" s="39" t="n">
        <f aca="false">1/P79</f>
        <v>506.982519251074</v>
      </c>
      <c r="R79" s="39" t="n">
        <f aca="false">1/P79*(1-COS('数値入力＆結果'!$D$8*P79/2))</f>
        <v>9.83033947157756</v>
      </c>
    </row>
    <row r="80" customFormat="false" ht="12.8" hidden="false" customHeight="false" outlineLevel="0" collapsed="false">
      <c r="B80" s="1" t="n">
        <v>77</v>
      </c>
      <c r="C80" s="0" t="n">
        <v>7.7</v>
      </c>
      <c r="D80" s="0" t="n">
        <f aca="false">D79-1</f>
        <v>53</v>
      </c>
      <c r="E80" s="0" t="n">
        <f aca="false">C80</f>
        <v>7.7</v>
      </c>
      <c r="F80" s="0" t="n">
        <f aca="false">C80-C79</f>
        <v>0.100000000000001</v>
      </c>
      <c r="G80" s="0" t="n">
        <f aca="false">IF(D79&gt;110,'数値入力＆結果'!$D$18*D79+'数値入力＆結果'!$F$18,'数値入力＆結果'!$D$17*D79+'数値入力＆結果'!$F$17)</f>
        <v>-1.8862</v>
      </c>
      <c r="H80" s="39" t="n">
        <f aca="false">10^G80</f>
        <v>0.0129957096566171</v>
      </c>
      <c r="I80" s="39" t="n">
        <f aca="false">F80/H80</f>
        <v>7.69484719513434</v>
      </c>
      <c r="J80" s="39" t="n">
        <f aca="false">SUM(I80:$I$143)</f>
        <v>59.4400581670608</v>
      </c>
      <c r="K80" s="40" t="n">
        <f aca="false">LOG10(J80)</f>
        <v>1.77407922574615</v>
      </c>
      <c r="L80" s="40" t="n">
        <f aca="false">'数値入力＆結果'!$D$19*K80^5+'数値入力＆結果'!$F$19*K80^4+'数値入力＆結果'!$H$19*K80^3+'数値入力＆結果'!$J$19*K80^2+'数値入力＆結果'!$L$19*K80+'数値入力＆結果'!$N$19</f>
        <v>9.82975023579231</v>
      </c>
      <c r="M80" s="39" t="n">
        <f aca="false">10^L80</f>
        <v>6756942695.97484</v>
      </c>
      <c r="N80" s="39" t="n">
        <f aca="false">(D80-D81)*'数値入力＆結果'!$D$12</f>
        <v>2.63E-005</v>
      </c>
      <c r="O80" s="39" t="n">
        <f aca="false">(6*'数値入力＆結果'!$D$7*M80*'数値入力＆結果'!$D$9*'数値入力＆結果'!$D$10*('数値入力＆結果'!$D$9+'数値入力＆結果'!$D$10)*N80)/('数値入力＆結果'!$D$7^2*'数値入力＆結果'!$D$9^4+'数値入力＆結果'!$D$7*M80*(4*'数値入力＆結果'!$D$9^3*'数値入力＆結果'!$D$10+6*'数値入力＆結果'!$D$9^2*'数値入力＆結果'!$D$10^2+4*'数値入力＆結果'!$D$9*'数値入力＆結果'!$D$10^3)+M80^2*'数値入力＆結果'!$D$10^4)</f>
        <v>3.75774813726463E-005</v>
      </c>
      <c r="P80" s="39" t="n">
        <f aca="false">SUM($O$4:O80)</f>
        <v>0.00201003207700096</v>
      </c>
      <c r="Q80" s="39" t="n">
        <f aca="false">1/P80</f>
        <v>497.504498282454</v>
      </c>
      <c r="R80" s="39" t="n">
        <f aca="false">1/P80*(1-COS('数値入力＆結果'!$D$8*P80/2))</f>
        <v>10.0163684650458</v>
      </c>
    </row>
    <row r="81" customFormat="false" ht="12.8" hidden="false" customHeight="false" outlineLevel="0" collapsed="false">
      <c r="B81" s="1" t="n">
        <v>78</v>
      </c>
      <c r="C81" s="0" t="n">
        <v>7.8</v>
      </c>
      <c r="D81" s="0" t="n">
        <f aca="false">D80-1</f>
        <v>52</v>
      </c>
      <c r="E81" s="0" t="n">
        <f aca="false">C81</f>
        <v>7.8</v>
      </c>
      <c r="F81" s="0" t="n">
        <f aca="false">C81-C80</f>
        <v>0.0999999999999996</v>
      </c>
      <c r="G81" s="0" t="n">
        <f aca="false">IF(D80&gt;110,'数値入力＆結果'!$D$18*D80+'数値入力＆結果'!$F$18,'数値入力＆結果'!$D$17*D80+'数値入力＆結果'!$F$17)</f>
        <v>-1.826</v>
      </c>
      <c r="H81" s="39" t="n">
        <f aca="false">10^G81</f>
        <v>0.01492794409579</v>
      </c>
      <c r="I81" s="39" t="n">
        <f aca="false">F81/H81</f>
        <v>6.69884609416525</v>
      </c>
      <c r="J81" s="39" t="n">
        <f aca="false">SUM(I81:$I$143)</f>
        <v>51.7452109719264</v>
      </c>
      <c r="K81" s="40" t="n">
        <f aca="false">LOG10(J81)</f>
        <v>1.71387016196068</v>
      </c>
      <c r="L81" s="40" t="n">
        <f aca="false">'数値入力＆結果'!$D$19*K81^5+'数値入力＆結果'!$F$19*K81^4+'数値入力＆結果'!$H$19*K81^3+'数値入力＆結果'!$J$19*K81^2+'数値入力＆結果'!$L$19*K81+'数値入力＆結果'!$N$19</f>
        <v>9.83538434436861</v>
      </c>
      <c r="M81" s="39" t="n">
        <f aca="false">10^L81</f>
        <v>6845171671.49009</v>
      </c>
      <c r="N81" s="39" t="n">
        <f aca="false">(D81-D82)*'数値入力＆結果'!$D$12</f>
        <v>2.63E-005</v>
      </c>
      <c r="O81" s="39" t="n">
        <f aca="false">(6*'数値入力＆結果'!$D$7*M81*'数値入力＆結果'!$D$9*'数値入力＆結果'!$D$10*('数値入力＆結果'!$D$9+'数値入力＆結果'!$D$10)*N81)/('数値入力＆結果'!$D$7^2*'数値入力＆結果'!$D$9^4+'数値入力＆結果'!$D$7*M81*(4*'数値入力＆結果'!$D$9^3*'数値入力＆結果'!$D$10+6*'数値入力＆結果'!$D$9^2*'数値入力＆結果'!$D$10^2+4*'数値入力＆結果'!$D$9*'数値入力＆結果'!$D$10^3)+M81^2*'数値入力＆結果'!$D$10^4)</f>
        <v>3.76276152728802E-005</v>
      </c>
      <c r="P81" s="39" t="n">
        <f aca="false">SUM($O$4:O81)</f>
        <v>0.00204765969227384</v>
      </c>
      <c r="Q81" s="39" t="n">
        <f aca="false">1/P81</f>
        <v>488.362399168752</v>
      </c>
      <c r="R81" s="39" t="n">
        <f aca="false">1/P81*(1-COS('数値入力＆結果'!$D$8*P81/2))</f>
        <v>10.2025748672139</v>
      </c>
    </row>
    <row r="82" customFormat="false" ht="12.8" hidden="false" customHeight="false" outlineLevel="0" collapsed="false">
      <c r="B82" s="1" t="n">
        <v>79</v>
      </c>
      <c r="C82" s="0" t="n">
        <v>7.9</v>
      </c>
      <c r="D82" s="0" t="n">
        <f aca="false">D81-1</f>
        <v>51</v>
      </c>
      <c r="E82" s="0" t="n">
        <f aca="false">C82</f>
        <v>7.9</v>
      </c>
      <c r="F82" s="0" t="n">
        <f aca="false">C82-C81</f>
        <v>0.100000000000001</v>
      </c>
      <c r="G82" s="0" t="n">
        <f aca="false">IF(D81&gt;110,'数値入力＆結果'!$D$18*D81+'数値入力＆結果'!$F$18,'数値入力＆結果'!$D$17*D81+'数値入力＆結果'!$F$17)</f>
        <v>-1.7658</v>
      </c>
      <c r="H82" s="39" t="n">
        <f aca="false">10^G82</f>
        <v>0.0171474679579013</v>
      </c>
      <c r="I82" s="39" t="n">
        <f aca="false">F82/H82</f>
        <v>5.83176479731646</v>
      </c>
      <c r="J82" s="39" t="n">
        <f aca="false">SUM(I82:$I$143)</f>
        <v>45.0463648777612</v>
      </c>
      <c r="K82" s="40" t="n">
        <f aca="false">LOG10(J82)</f>
        <v>1.6536597503156</v>
      </c>
      <c r="L82" s="40" t="n">
        <f aca="false">'数値入力＆結果'!$D$19*K82^5+'数値入力＆結果'!$F$19*K82^4+'数値入力＆結果'!$H$19*K82^3+'数値入力＆結果'!$J$19*K82^2+'数値入力＆結果'!$L$19*K82+'数値入力＆結果'!$N$19</f>
        <v>9.84076767171955</v>
      </c>
      <c r="M82" s="39" t="n">
        <f aca="false">10^L82</f>
        <v>6930549531.77767</v>
      </c>
      <c r="N82" s="39" t="n">
        <f aca="false">(D82-D83)*'数値入力＆結果'!$D$12</f>
        <v>2.63E-005</v>
      </c>
      <c r="O82" s="39" t="n">
        <f aca="false">(6*'数値入力＆結果'!$D$7*M82*'数値入力＆結果'!$D$9*'数値入力＆結果'!$D$10*('数値入力＆結果'!$D$9+'数値入力＆結果'!$D$10)*N82)/('数値入力＆結果'!$D$7^2*'数値入力＆結果'!$D$9^4+'数値入力＆結果'!$D$7*M82*(4*'数値入力＆結果'!$D$9^3*'数値入力＆結果'!$D$10+6*'数値入力＆結果'!$D$9^2*'数値入力＆結果'!$D$10^2+4*'数値入力＆結果'!$D$9*'数値入力＆結果'!$D$10^3)+M82^2*'数値入力＆結果'!$D$10^4)</f>
        <v>3.7674838310134E-005</v>
      </c>
      <c r="P82" s="39" t="n">
        <f aca="false">SUM($O$4:O82)</f>
        <v>0.00208533453058397</v>
      </c>
      <c r="Q82" s="39" t="n">
        <f aca="false">1/P82</f>
        <v>479.539366626209</v>
      </c>
      <c r="R82" s="39" t="n">
        <f aca="false">1/P82*(1-COS('数値入力＆結果'!$D$8*P82/2))</f>
        <v>10.3889426822415</v>
      </c>
    </row>
    <row r="83" customFormat="false" ht="12.8" hidden="false" customHeight="false" outlineLevel="0" collapsed="false">
      <c r="B83" s="1" t="n">
        <v>80</v>
      </c>
      <c r="C83" s="0" t="n">
        <v>8</v>
      </c>
      <c r="D83" s="0" t="n">
        <f aca="false">D82-1</f>
        <v>50</v>
      </c>
      <c r="E83" s="0" t="n">
        <f aca="false">C83</f>
        <v>8</v>
      </c>
      <c r="F83" s="0" t="n">
        <f aca="false">C83-C82</f>
        <v>0.0999999999999996</v>
      </c>
      <c r="G83" s="0" t="n">
        <f aca="false">IF(D82&gt;110,'数値入力＆結果'!$D$18*D82+'数値入力＆結果'!$F$18,'数値入力＆結果'!$D$17*D82+'数値入力＆結果'!$F$17)</f>
        <v>-1.7056</v>
      </c>
      <c r="H83" s="39" t="n">
        <f aca="false">10^G83</f>
        <v>0.0196969961489992</v>
      </c>
      <c r="I83" s="39" t="n">
        <f aca="false">F83/H83</f>
        <v>5.07691625888247</v>
      </c>
      <c r="J83" s="39" t="n">
        <f aca="false">SUM(I83:$I$143)</f>
        <v>39.2146000804447</v>
      </c>
      <c r="K83" s="40" t="n">
        <f aca="false">LOG10(J83)</f>
        <v>1.59344779033319</v>
      </c>
      <c r="L83" s="40" t="n">
        <f aca="false">'数値入力＆結果'!$D$19*K83^5+'数値入力＆結果'!$F$19*K83^4+'数値入力＆結果'!$H$19*K83^3+'数値入力＆結果'!$J$19*K83^2+'数値入力＆結果'!$L$19*K83+'数値入力＆結果'!$N$19</f>
        <v>9.8459055313931</v>
      </c>
      <c r="M83" s="39" t="n">
        <f aca="false">10^L83</f>
        <v>7013027330.50105</v>
      </c>
      <c r="N83" s="39" t="n">
        <f aca="false">(D83-D84)*'数値入力＆結果'!$D$12</f>
        <v>2.63E-005</v>
      </c>
      <c r="O83" s="39" t="n">
        <f aca="false">(6*'数値入力＆結果'!$D$7*M83*'数値入力＆結果'!$D$9*'数値入力＆結果'!$D$10*('数値入力＆結果'!$D$9+'数値入力＆結果'!$D$10)*N83)/('数値入力＆結果'!$D$7^2*'数値入力＆結果'!$D$9^4+'数値入力＆結果'!$D$7*M83*(4*'数値入力＆結果'!$D$9^3*'数値入力＆結果'!$D$10+6*'数値入力＆結果'!$D$9^2*'数値入力＆結果'!$D$10^2+4*'数値入力＆結果'!$D$9*'数値入力＆結果'!$D$10^3)+M83^2*'数値入力＆結果'!$D$10^4)</f>
        <v>3.77192906212069E-005</v>
      </c>
      <c r="P83" s="39" t="n">
        <f aca="false">SUM($O$4:O83)</f>
        <v>0.00212305382120518</v>
      </c>
      <c r="Q83" s="39" t="n">
        <f aca="false">1/P83</f>
        <v>471.019618067119</v>
      </c>
      <c r="R83" s="39" t="n">
        <f aca="false">1/P83*(1-COS('数値入力＆結果'!$D$8*P83/2))</f>
        <v>10.5754566198744</v>
      </c>
    </row>
    <row r="84" customFormat="false" ht="12.8" hidden="false" customHeight="false" outlineLevel="0" collapsed="false">
      <c r="B84" s="1" t="n">
        <v>81</v>
      </c>
      <c r="C84" s="0" t="n">
        <v>8.1</v>
      </c>
      <c r="D84" s="0" t="n">
        <f aca="false">D83-1</f>
        <v>49</v>
      </c>
      <c r="E84" s="0" t="n">
        <f aca="false">C84</f>
        <v>8.1</v>
      </c>
      <c r="F84" s="0" t="n">
        <f aca="false">C84-C83</f>
        <v>0.0999999999999996</v>
      </c>
      <c r="G84" s="0" t="n">
        <f aca="false">IF(D83&gt;110,'数値入力＆結果'!$D$18*D83+'数値入力＆結果'!$F$18,'数値入力＆結果'!$D$17*D83+'数値入力＆結果'!$F$17)</f>
        <v>-1.6454</v>
      </c>
      <c r="H84" s="39" t="n">
        <f aca="false">10^G84</f>
        <v>0.0226255945336186</v>
      </c>
      <c r="I84" s="39" t="n">
        <f aca="false">F84/H84</f>
        <v>4.4197733611558</v>
      </c>
      <c r="J84" s="39" t="n">
        <f aca="false">SUM(I84:$I$143)</f>
        <v>34.1376838215622</v>
      </c>
      <c r="K84" s="40" t="n">
        <f aca="false">LOG10(J84)</f>
        <v>1.53323405170437</v>
      </c>
      <c r="L84" s="40" t="n">
        <f aca="false">'数値入力＆結果'!$D$19*K84^5+'数値入力＆結果'!$F$19*K84^4+'数値入力＆結果'!$H$19*K84^3+'数値入力＆結果'!$J$19*K84^2+'数値入力＆結果'!$L$19*K84+'数値入力＆結果'!$N$19</f>
        <v>9.85080317922253</v>
      </c>
      <c r="M84" s="39" t="n">
        <f aca="false">10^L84</f>
        <v>7092562625.97956</v>
      </c>
      <c r="N84" s="39" t="n">
        <f aca="false">(D84-D85)*'数値入力＆結果'!$D$12</f>
        <v>2.63E-005</v>
      </c>
      <c r="O84" s="39" t="n">
        <f aca="false">(6*'数値入力＆結果'!$D$7*M84*'数値入力＆結果'!$D$9*'数値入力＆結果'!$D$10*('数値入力＆結果'!$D$9+'数値入力＆結果'!$D$10)*N84)/('数値入力＆結果'!$D$7^2*'数値入力＆結果'!$D$9^4+'数値入力＆結果'!$D$7*M84*(4*'数値入力＆結果'!$D$9^3*'数値入力＆結果'!$D$10+6*'数値入力＆結果'!$D$9^2*'数値入力＆結果'!$D$10^2+4*'数値入力＆結果'!$D$9*'数値入力＆結果'!$D$10^3)+M84^2*'数値入力＆結果'!$D$10^4)</f>
        <v>3.77611046982628E-005</v>
      </c>
      <c r="P84" s="39" t="n">
        <f aca="false">SUM($O$4:O84)</f>
        <v>0.00216081492590344</v>
      </c>
      <c r="Q84" s="39" t="n">
        <f aca="false">1/P84</f>
        <v>462.788361933356</v>
      </c>
      <c r="R84" s="39" t="n">
        <f aca="false">1/P84*(1-COS('数値入力＆結果'!$D$8*P84/2))</f>
        <v>10.7621020573345</v>
      </c>
    </row>
    <row r="85" customFormat="false" ht="12.8" hidden="false" customHeight="false" outlineLevel="0" collapsed="false">
      <c r="B85" s="1" t="n">
        <v>82</v>
      </c>
      <c r="C85" s="0" t="n">
        <v>8.2</v>
      </c>
      <c r="D85" s="0" t="n">
        <f aca="false">D84-1</f>
        <v>48</v>
      </c>
      <c r="E85" s="0" t="n">
        <f aca="false">C85</f>
        <v>8.2</v>
      </c>
      <c r="F85" s="0" t="n">
        <f aca="false">C85-C84</f>
        <v>0.0999999999999996</v>
      </c>
      <c r="G85" s="0" t="n">
        <f aca="false">IF(D84&gt;110,'数値入力＆結果'!$D$18*D84+'数値入力＆結果'!$F$18,'数値入力＆結果'!$D$17*D84+'数値入力＆結果'!$F$17)</f>
        <v>-1.5852</v>
      </c>
      <c r="H85" s="39" t="n">
        <f aca="false">10^G85</f>
        <v>0.0259896242110866</v>
      </c>
      <c r="I85" s="39" t="n">
        <f aca="false">F85/H85</f>
        <v>3.84768933893787</v>
      </c>
      <c r="J85" s="39" t="n">
        <f aca="false">SUM(I85:$I$143)</f>
        <v>29.7179104604064</v>
      </c>
      <c r="K85" s="40" t="n">
        <f aca="false">LOG10(J85)</f>
        <v>1.47301826984568</v>
      </c>
      <c r="L85" s="40" t="n">
        <f aca="false">'数値入力＆結果'!$D$19*K85^5+'数値入力＆結果'!$F$19*K85^4+'数値入力＆結果'!$H$19*K85^3+'数値入力＆結果'!$J$19*K85^2+'数値入力＆結果'!$L$19*K85+'数値入力＆結果'!$N$19</f>
        <v>9.85546581419461</v>
      </c>
      <c r="M85" s="39" t="n">
        <f aca="false">10^L85</f>
        <v>7169119411.15477</v>
      </c>
      <c r="N85" s="39" t="n">
        <f aca="false">(D85-D86)*'数値入力＆結果'!$D$12</f>
        <v>2.63E-005</v>
      </c>
      <c r="O85" s="39" t="n">
        <f aca="false">(6*'数値入力＆結果'!$D$7*M85*'数値入力＆結果'!$D$9*'数値入力＆結果'!$D$10*('数値入力＆結果'!$D$9+'数値入力＆結果'!$D$10)*N85)/('数値入力＆結果'!$D$7^2*'数値入力＆結果'!$D$9^4+'数値入力＆結果'!$D$7*M85*(4*'数値入力＆結果'!$D$9^3*'数値入力＆結果'!$D$10+6*'数値入力＆結果'!$D$9^2*'数値入力＆結果'!$D$10^2+4*'数値入力＆結果'!$D$9*'数値入力＆結果'!$D$10^3)+M85^2*'数値入力＆結果'!$D$10^4)</f>
        <v>3.78004057870573E-005</v>
      </c>
      <c r="P85" s="39" t="n">
        <f aca="false">SUM($O$4:O85)</f>
        <v>0.0021986153316905</v>
      </c>
      <c r="Q85" s="39" t="n">
        <f aca="false">1/P85</f>
        <v>454.831723215133</v>
      </c>
      <c r="R85" s="39" t="n">
        <f aca="false">1/P85*(1-COS('数値入力＆結果'!$D$8*P85/2))</f>
        <v>10.9488650031956</v>
      </c>
    </row>
    <row r="86" customFormat="false" ht="12.8" hidden="false" customHeight="false" outlineLevel="0" collapsed="false">
      <c r="B86" s="1" t="n">
        <v>83</v>
      </c>
      <c r="C86" s="0" t="n">
        <v>8.3</v>
      </c>
      <c r="D86" s="0" t="n">
        <f aca="false">D85-1</f>
        <v>47</v>
      </c>
      <c r="E86" s="0" t="n">
        <f aca="false">C86</f>
        <v>8.3</v>
      </c>
      <c r="F86" s="0" t="n">
        <f aca="false">C86-C85</f>
        <v>0.100000000000001</v>
      </c>
      <c r="G86" s="0" t="n">
        <f aca="false">IF(D85&gt;110,'数値入力＆結果'!$D$18*D85+'数値入力＆結果'!$F$18,'数値入力＆結果'!$D$17*D85+'数値入力＆結果'!$F$17)</f>
        <v>-1.525</v>
      </c>
      <c r="H86" s="39" t="n">
        <f aca="false">10^G86</f>
        <v>0.0298538261891796</v>
      </c>
      <c r="I86" s="39" t="n">
        <f aca="false">F86/H86</f>
        <v>3.34965439157832</v>
      </c>
      <c r="J86" s="39" t="n">
        <f aca="false">SUM(I86:$I$143)</f>
        <v>25.8702211214686</v>
      </c>
      <c r="K86" s="40" t="n">
        <f aca="false">LOG10(J86)</f>
        <v>1.4128001407932</v>
      </c>
      <c r="L86" s="40" t="n">
        <f aca="false">'数値入力＆結果'!$D$19*K86^5+'数値入力＆結果'!$F$19*K86^4+'数値入力＆結果'!$H$19*K86^3+'数値入力＆結果'!$J$19*K86^2+'数値入力＆結果'!$L$19*K86+'数値入力＆結果'!$N$19</f>
        <v>9.8598985792994</v>
      </c>
      <c r="M86" s="39" t="n">
        <f aca="false">10^L86</f>
        <v>7242668024.47401</v>
      </c>
      <c r="N86" s="39" t="n">
        <f aca="false">(D86-D87)*'数値入力＆結果'!$D$12</f>
        <v>2.63E-005</v>
      </c>
      <c r="O86" s="39" t="n">
        <f aca="false">(6*'数値入力＆結果'!$D$7*M86*'数値入力＆結果'!$D$9*'数値入力＆結果'!$D$10*('数値入力＆結果'!$D$9+'数値入力＆結果'!$D$10)*N86)/('数値入力＆結果'!$D$7^2*'数値入力＆結果'!$D$9^4+'数値入力＆結果'!$D$7*M86*(4*'数値入力＆結果'!$D$9^3*'数値入力＆結果'!$D$10+6*'数値入力＆結果'!$D$9^2*'数値入力＆結果'!$D$10^2+4*'数値入力＆結果'!$D$9*'数値入力＆結果'!$D$10^3)+M86^2*'数値入力＆結果'!$D$10^4)</f>
        <v>3.78373122676131E-005</v>
      </c>
      <c r="P86" s="39" t="n">
        <f aca="false">SUM($O$4:O86)</f>
        <v>0.00223645264395811</v>
      </c>
      <c r="Q86" s="39" t="n">
        <f aca="false">1/P86</f>
        <v>447.136675440703</v>
      </c>
      <c r="R86" s="39" t="n">
        <f aca="false">1/P86*(1-COS('数値入力＆結果'!$D$8*P86/2))</f>
        <v>11.1357320631567</v>
      </c>
    </row>
    <row r="87" customFormat="false" ht="12.8" hidden="false" customHeight="false" outlineLevel="0" collapsed="false">
      <c r="B87" s="1" t="n">
        <v>84</v>
      </c>
      <c r="C87" s="0" t="n">
        <v>8.4</v>
      </c>
      <c r="D87" s="0" t="n">
        <f aca="false">D86-1</f>
        <v>46</v>
      </c>
      <c r="E87" s="0" t="n">
        <f aca="false">C87</f>
        <v>8.4</v>
      </c>
      <c r="F87" s="0" t="n">
        <f aca="false">C87-C86</f>
        <v>0.0999999999999996</v>
      </c>
      <c r="G87" s="0" t="n">
        <f aca="false">IF(D86&gt;110,'数値入力＆結果'!$D$18*D86+'数値入力＆結果'!$F$18,'数値入力＆結果'!$D$17*D86+'数値入力＆結果'!$F$17)</f>
        <v>-1.4648</v>
      </c>
      <c r="H87" s="39" t="n">
        <f aca="false">10^G87</f>
        <v>0.034292567329756</v>
      </c>
      <c r="I87" s="39" t="n">
        <f aca="false">F87/H87</f>
        <v>2.91608379852122</v>
      </c>
      <c r="J87" s="39" t="n">
        <f aca="false">SUM(I87:$I$143)</f>
        <v>22.5205667298902</v>
      </c>
      <c r="K87" s="40" t="n">
        <f aca="false">LOG10(J87)</f>
        <v>1.35257931533415</v>
      </c>
      <c r="L87" s="40" t="n">
        <f aca="false">'数値入力＆結果'!$D$19*K87^5+'数値入力＆結果'!$F$19*K87^4+'数値入力＆結果'!$H$19*K87^3+'数値入力＆結果'!$J$19*K87^2+'数値入力＆結果'!$L$19*K87+'数値入力＆結果'!$N$19</f>
        <v>9.86410656235793</v>
      </c>
      <c r="M87" s="39" t="n">
        <f aca="false">10^L87</f>
        <v>7313185042.85017</v>
      </c>
      <c r="N87" s="39" t="n">
        <f aca="false">(D87-D88)*'数値入力＆結果'!$D$12</f>
        <v>2.63E-005</v>
      </c>
      <c r="O87" s="39" t="n">
        <f aca="false">(6*'数値入力＆結果'!$D$7*M87*'数値入力＆結果'!$D$9*'数値入力＆結果'!$D$10*('数値入力＆結果'!$D$9+'数値入力＆結果'!$D$10)*N87)/('数値入力＆結果'!$D$7^2*'数値入力＆結果'!$D$9^4+'数値入力＆結果'!$D$7*M87*(4*'数値入力＆結果'!$D$9^3*'数値入力＆結果'!$D$10+6*'数値入力＆結果'!$D$9^2*'数値入力＆結果'!$D$10^2+4*'数値入力＆結果'!$D$9*'数値入力＆結果'!$D$10^3)+M87^2*'数値入力＆結果'!$D$10^4)</f>
        <v>3.78719360178999E-005</v>
      </c>
      <c r="P87" s="39" t="n">
        <f aca="false">SUM($O$4:O87)</f>
        <v>0.00227432457997601</v>
      </c>
      <c r="Q87" s="39" t="n">
        <f aca="false">1/P87</f>
        <v>439.690978501647</v>
      </c>
      <c r="R87" s="39" t="n">
        <f aca="false">1/P87*(1-COS('数値入力＆結果'!$D$8*P87/2))</f>
        <v>11.3226904076289</v>
      </c>
    </row>
    <row r="88" customFormat="false" ht="12.8" hidden="false" customHeight="false" outlineLevel="0" collapsed="false">
      <c r="B88" s="1" t="n">
        <v>85</v>
      </c>
      <c r="C88" s="0" t="n">
        <v>8.5</v>
      </c>
      <c r="D88" s="0" t="n">
        <f aca="false">D87-1</f>
        <v>45</v>
      </c>
      <c r="E88" s="0" t="n">
        <f aca="false">C88</f>
        <v>8.5</v>
      </c>
      <c r="F88" s="0" t="n">
        <f aca="false">C88-C87</f>
        <v>0.0999999999999996</v>
      </c>
      <c r="G88" s="0" t="n">
        <f aca="false">IF(D87&gt;110,'数値入力＆結果'!$D$18*D87+'数値入力＆結果'!$F$18,'数値入力＆結果'!$D$17*D87+'数値入力＆結果'!$F$17)</f>
        <v>-1.4046</v>
      </c>
      <c r="H88" s="39" t="n">
        <f aca="false">10^G88</f>
        <v>0.0393912715446866</v>
      </c>
      <c r="I88" s="39" t="n">
        <f aca="false">F88/H88</f>
        <v>2.53863346062736</v>
      </c>
      <c r="J88" s="39" t="n">
        <f aca="false">SUM(I88:$I$143)</f>
        <v>19.604482931369</v>
      </c>
      <c r="K88" s="40" t="n">
        <f aca="false">LOG10(J88)</f>
        <v>1.2923553922616</v>
      </c>
      <c r="L88" s="40" t="n">
        <f aca="false">'数値入力＆結果'!$D$19*K88^5+'数値入力＆結果'!$F$19*K88^4+'数値入力＆結果'!$H$19*K88^3+'数値入力＆結果'!$J$19*K88^2+'数値入力＆結果'!$L$19*K88+'数値入力＆結果'!$N$19</f>
        <v>9.86809479682417</v>
      </c>
      <c r="M88" s="39" t="n">
        <f aca="false">10^L88</f>
        <v>7380653157.87335</v>
      </c>
      <c r="N88" s="39" t="n">
        <f aca="false">(D88-D89)*'数値入力＆結果'!$D$12</f>
        <v>2.63E-005</v>
      </c>
      <c r="O88" s="39" t="n">
        <f aca="false">(6*'数値入力＆結果'!$D$7*M88*'数値入力＆結果'!$D$9*'数値入力＆結果'!$D$10*('数値入力＆結果'!$D$9+'数値入力＆結果'!$D$10)*N88)/('数値入力＆結果'!$D$7^2*'数値入力＆結果'!$D$9^4+'数値入力＆結果'!$D$7*M88*(4*'数値入力＆結果'!$D$9^3*'数値入力＆結果'!$D$10+6*'数値入力＆結果'!$D$9^2*'数値入力＆結果'!$D$10^2+4*'数値入力＆結果'!$D$9*'数値入力＆結果'!$D$10^3)+M88^2*'数値入力＆結果'!$D$10^4)</f>
        <v>3.79043827610956E-005</v>
      </c>
      <c r="P88" s="39" t="n">
        <f aca="false">SUM($O$4:O88)</f>
        <v>0.00231222896273711</v>
      </c>
      <c r="Q88" s="39" t="n">
        <f aca="false">1/P88</f>
        <v>432.483121747704</v>
      </c>
      <c r="R88" s="39" t="n">
        <f aca="false">1/P88*(1-COS('数値入力＆結果'!$D$8*P88/2))</f>
        <v>11.5097277410557</v>
      </c>
    </row>
    <row r="89" customFormat="false" ht="12.8" hidden="false" customHeight="false" outlineLevel="0" collapsed="false">
      <c r="B89" s="1" t="n">
        <v>86</v>
      </c>
      <c r="C89" s="0" t="n">
        <v>8.6</v>
      </c>
      <c r="D89" s="0" t="n">
        <f aca="false">D88-1</f>
        <v>44</v>
      </c>
      <c r="E89" s="0" t="n">
        <f aca="false">C89</f>
        <v>8.6</v>
      </c>
      <c r="F89" s="0" t="n">
        <f aca="false">C89-C88</f>
        <v>0.0999999999999996</v>
      </c>
      <c r="G89" s="0" t="n">
        <f aca="false">IF(D88&gt;110,'数値入力＆結果'!$D$18*D88+'数値入力＆結果'!$F$18,'数値入力＆結果'!$D$17*D88+'数値入力＆結果'!$F$17)</f>
        <v>-1.3444</v>
      </c>
      <c r="H89" s="39" t="n">
        <f aca="false">10^G89</f>
        <v>0.0452480637855548</v>
      </c>
      <c r="I89" s="39" t="n">
        <f aca="false">F89/H89</f>
        <v>2.21003931734918</v>
      </c>
      <c r="J89" s="39" t="n">
        <f aca="false">SUM(I89:$I$143)</f>
        <v>17.0658494707417</v>
      </c>
      <c r="K89" s="40" t="n">
        <f aca="false">LOG10(J89)</f>
        <v>1.23212791062074</v>
      </c>
      <c r="L89" s="40" t="n">
        <f aca="false">'数値入力＆結果'!$D$19*K89^5+'数値入力＆結果'!$F$19*K89^4+'数値入力＆結果'!$H$19*K89^3+'数値入力＆結果'!$J$19*K89^2+'数値入力＆結果'!$L$19*K89+'数値入力＆結果'!$N$19</f>
        <v>9.87186826255643</v>
      </c>
      <c r="M89" s="39" t="n">
        <f aca="false">10^L89</f>
        <v>7445061036.45284</v>
      </c>
      <c r="N89" s="39" t="n">
        <f aca="false">(D89-D90)*'数値入力＆結果'!$D$12</f>
        <v>2.63E-005</v>
      </c>
      <c r="O89" s="39" t="n">
        <f aca="false">(6*'数値入力＆結果'!$D$7*M89*'数値入力＆結果'!$D$9*'数値入力＆結果'!$D$10*('数値入力＆結果'!$D$9+'数値入力＆結果'!$D$10)*N89)/('数値入力＆結果'!$D$7^2*'数値入力＆結果'!$D$9^4+'数値入力＆結果'!$D$7*M89*(4*'数値入力＆結果'!$D$9^3*'数値入力＆結果'!$D$10+6*'数値入力＆結果'!$D$9^2*'数値入力＆結果'!$D$10^2+4*'数値入力＆結果'!$D$9*'数値入力＆結果'!$D$10^3)+M89^2*'数値入力＆結果'!$D$10^4)</f>
        <v>3.79347523970177E-005</v>
      </c>
      <c r="P89" s="39" t="n">
        <f aca="false">SUM($O$4:O89)</f>
        <v>0.00235016371513412</v>
      </c>
      <c r="Q89" s="39" t="n">
        <f aca="false">1/P89</f>
        <v>425.502271846168</v>
      </c>
      <c r="R89" s="39" t="n">
        <f aca="false">1/P89*(1-COS('数値入力＆結果'!$D$8*P89/2))</f>
        <v>11.6968322728862</v>
      </c>
    </row>
    <row r="90" customFormat="false" ht="12.8" hidden="false" customHeight="false" outlineLevel="0" collapsed="false">
      <c r="B90" s="1" t="n">
        <v>87</v>
      </c>
      <c r="C90" s="0" t="n">
        <v>8.7</v>
      </c>
      <c r="D90" s="0" t="n">
        <f aca="false">D89-1</f>
        <v>43</v>
      </c>
      <c r="E90" s="0" t="n">
        <f aca="false">C90</f>
        <v>8.7</v>
      </c>
      <c r="F90" s="0" t="n">
        <f aca="false">C90-C89</f>
        <v>0.0999999999999996</v>
      </c>
      <c r="G90" s="0" t="n">
        <f aca="false">IF(D89&gt;110,'数値入力＆結果'!$D$18*D89+'数値入力＆結果'!$F$18,'数値入力＆結果'!$D$17*D89+'数値入力＆結果'!$F$17)</f>
        <v>-1.2842</v>
      </c>
      <c r="H90" s="39" t="n">
        <f aca="false">10^G90</f>
        <v>0.0519756584658362</v>
      </c>
      <c r="I90" s="39" t="n">
        <f aca="false">F90/H90</f>
        <v>1.92397754933168</v>
      </c>
      <c r="J90" s="39" t="n">
        <f aca="false">SUM(I90:$I$143)</f>
        <v>14.8558101533925</v>
      </c>
      <c r="K90" s="40" t="n">
        <f aca="false">LOG10(J90)</f>
        <v>1.17189634079494</v>
      </c>
      <c r="L90" s="40" t="n">
        <f aca="false">'数値入力＆結果'!$D$19*K90^5+'数値入力＆結果'!$F$19*K90^4+'数値入力＆結果'!$H$19*K90^3+'数値入力＆結果'!$J$19*K90^2+'数値入力＆結果'!$L$19*K90+'数値入力＆結果'!$N$19</f>
        <v>9.87543188655307</v>
      </c>
      <c r="M90" s="39" t="n">
        <f aca="false">10^L90</f>
        <v>7506403167.0638</v>
      </c>
      <c r="N90" s="39" t="n">
        <f aca="false">(D90-D91)*'数値入力＆結果'!$D$12</f>
        <v>2.63E-005</v>
      </c>
      <c r="O90" s="39" t="n">
        <f aca="false">(6*'数値入力＆結果'!$D$7*M90*'数値入力＆結果'!$D$9*'数値入力＆結果'!$D$10*('数値入力＆結果'!$D$9+'数値入力＆結果'!$D$10)*N90)/('数値入力＆結果'!$D$7^2*'数値入力＆結果'!$D$9^4+'数値入力＆結果'!$D$7*M90*(4*'数値入力＆結果'!$D$9^3*'数値入力＆結果'!$D$10+6*'数値入力＆結果'!$D$9^2*'数値入力＆結果'!$D$10^2+4*'数値入力＆結果'!$D$9*'数値入力＆結果'!$D$10^3)+M90^2*'数値入力＆結果'!$D$10^4)</f>
        <v>3.79631393183119E-005</v>
      </c>
      <c r="P90" s="39" t="n">
        <f aca="false">SUM($O$4:O90)</f>
        <v>0.00238812685445244</v>
      </c>
      <c r="Q90" s="39" t="n">
        <f aca="false">1/P90</f>
        <v>418.738224954673</v>
      </c>
      <c r="R90" s="39" t="n">
        <f aca="false">1/P90*(1-COS('数値入力＆結果'!$D$8*P90/2))</f>
        <v>11.8839926901274</v>
      </c>
    </row>
    <row r="91" customFormat="false" ht="12.8" hidden="false" customHeight="false" outlineLevel="0" collapsed="false">
      <c r="B91" s="1" t="n">
        <v>88</v>
      </c>
      <c r="C91" s="0" t="n">
        <v>8.8</v>
      </c>
      <c r="D91" s="0" t="n">
        <f aca="false">D90-1</f>
        <v>42</v>
      </c>
      <c r="E91" s="0" t="n">
        <f aca="false">C91</f>
        <v>8.8</v>
      </c>
      <c r="F91" s="0" t="n">
        <f aca="false">C91-C90</f>
        <v>0.100000000000001</v>
      </c>
      <c r="G91" s="0" t="n">
        <f aca="false">IF(D90&gt;110,'数値入力＆結果'!$D$18*D90+'数値入力＆結果'!$F$18,'数値入力＆結果'!$D$17*D90+'数値入力＆結果'!$F$17)</f>
        <v>-1.224</v>
      </c>
      <c r="H91" s="39" t="n">
        <f aca="false">10^G91</f>
        <v>0.0597035286583837</v>
      </c>
      <c r="I91" s="39" t="n">
        <f aca="false">F91/H91</f>
        <v>1.67494287602646</v>
      </c>
      <c r="J91" s="39" t="n">
        <f aca="false">SUM(I91:$I$143)</f>
        <v>12.9318326040608</v>
      </c>
      <c r="K91" s="40" t="n">
        <f aca="false">LOG10(J91)</f>
        <v>1.11166007425662</v>
      </c>
      <c r="L91" s="40" t="n">
        <f aca="false">'数値入力＆結果'!$D$19*K91^5+'数値入力＆結果'!$F$19*K91^4+'数値入力＆結果'!$H$19*K91^3+'数値入力＆結果'!$J$19*K91^2+'数値入力＆結果'!$L$19*K91+'数値入力＆結果'!$N$19</f>
        <v>9.87879054364629</v>
      </c>
      <c r="M91" s="39" t="n">
        <f aca="false">10^L91</f>
        <v>7564679692.75701</v>
      </c>
      <c r="N91" s="39" t="n">
        <f aca="false">(D91-D92)*'数値入力＆結果'!$D$12</f>
        <v>2.63E-005</v>
      </c>
      <c r="O91" s="39" t="n">
        <f aca="false">(6*'数値入力＆結果'!$D$7*M91*'数値入力＆結果'!$D$9*'数値入力＆結果'!$D$10*('数値入力＆結果'!$D$9+'数値入力＆結果'!$D$10)*N91)/('数値入力＆結果'!$D$7^2*'数値入力＆結果'!$D$9^4+'数値入力＆結果'!$D$7*M91*(4*'数値入力＆結果'!$D$9^3*'数値入力＆結果'!$D$10+6*'数値入力＆結果'!$D$9^2*'数値入力＆結果'!$D$10^2+4*'数値入力＆結果'!$D$9*'数値入力＆結果'!$D$10^3)+M91^2*'数値入力＆結果'!$D$10^4)</f>
        <v>3.79896327119793E-005</v>
      </c>
      <c r="P91" s="39" t="n">
        <f aca="false">SUM($O$4:O91)</f>
        <v>0.00242611648716442</v>
      </c>
      <c r="Q91" s="39" t="n">
        <f aca="false">1/P91</f>
        <v>412.181362803719</v>
      </c>
      <c r="R91" s="39" t="n">
        <f aca="false">1/P91*(1-COS('数値入力＆結果'!$D$8*P91/2))</f>
        <v>12.0711981314018</v>
      </c>
    </row>
    <row r="92" customFormat="false" ht="12.8" hidden="false" customHeight="false" outlineLevel="0" collapsed="false">
      <c r="B92" s="1" t="n">
        <v>89</v>
      </c>
      <c r="C92" s="0" t="n">
        <v>8.9</v>
      </c>
      <c r="D92" s="0" t="n">
        <f aca="false">D91-1</f>
        <v>41</v>
      </c>
      <c r="E92" s="0" t="n">
        <f aca="false">C92</f>
        <v>8.9</v>
      </c>
      <c r="F92" s="0" t="n">
        <f aca="false">C92-C91</f>
        <v>0.0999999999999996</v>
      </c>
      <c r="G92" s="0" t="n">
        <f aca="false">IF(D91&gt;110,'数値入力＆結果'!$D$18*D91+'数値入力＆結果'!$F$18,'数値入力＆結果'!$D$17*D91+'数値入力＆結果'!$F$17)</f>
        <v>-1.1638</v>
      </c>
      <c r="H92" s="39" t="n">
        <f aca="false">10^G92</f>
        <v>0.0685803978145926</v>
      </c>
      <c r="I92" s="39" t="n">
        <f aca="false">F92/H92</f>
        <v>1.45814260614746</v>
      </c>
      <c r="J92" s="39" t="n">
        <f aca="false">SUM(I92:$I$143)</f>
        <v>11.2568897280344</v>
      </c>
      <c r="K92" s="40" t="n">
        <f aca="false">LOG10(J92)</f>
        <v>1.05141841178143</v>
      </c>
      <c r="L92" s="40" t="n">
        <f aca="false">'数値入力＆結果'!$D$19*K92^5+'数値入力＆結果'!$F$19*K92^4+'数値入力＆結果'!$H$19*K92^3+'数値入力＆結果'!$J$19*K92^2+'数値入力＆結果'!$L$19*K92+'数値入力＆結果'!$N$19</f>
        <v>9.88194905714695</v>
      </c>
      <c r="M92" s="39" t="n">
        <f aca="false">10^L92</f>
        <v>7619896232.06596</v>
      </c>
      <c r="N92" s="39" t="n">
        <f aca="false">(D92-D93)*'数値入力＆結果'!$D$12</f>
        <v>2.63E-005</v>
      </c>
      <c r="O92" s="39" t="n">
        <f aca="false">(6*'数値入力＆結果'!$D$7*M92*'数値入力＆結果'!$D$9*'数値入力＆結果'!$D$10*('数値入力＆結果'!$D$9+'数値入力＆結果'!$D$10)*N92)/('数値入力＆結果'!$D$7^2*'数値入力＆結果'!$D$9^4+'数値入力＆結果'!$D$7*M92*(4*'数値入力＆結果'!$D$9^3*'数値入力＆結果'!$D$10+6*'数値入力＆結果'!$D$9^2*'数値入力＆結果'!$D$10^2+4*'数値入力＆結果'!$D$9*'数値入力＆結果'!$D$10^3)+M92^2*'数値入力＆結果'!$D$10^4)</f>
        <v>3.80143168468054E-005</v>
      </c>
      <c r="P92" s="39" t="n">
        <f aca="false">SUM($O$4:O92)</f>
        <v>0.00246413080401122</v>
      </c>
      <c r="Q92" s="39" t="n">
        <f aca="false">1/P92</f>
        <v>405.822612327298</v>
      </c>
      <c r="R92" s="39" t="n">
        <f aca="false">1/P92*(1-COS('数値入力＆結果'!$D$8*P92/2))</f>
        <v>12.2584381624398</v>
      </c>
    </row>
    <row r="93" customFormat="false" ht="12.8" hidden="false" customHeight="false" outlineLevel="0" collapsed="false">
      <c r="B93" s="1" t="n">
        <v>90</v>
      </c>
      <c r="C93" s="0" t="n">
        <v>9</v>
      </c>
      <c r="D93" s="0" t="n">
        <f aca="false">D92-1</f>
        <v>40</v>
      </c>
      <c r="E93" s="0" t="n">
        <f aca="false">C93</f>
        <v>9</v>
      </c>
      <c r="F93" s="0" t="n">
        <f aca="false">C93-C92</f>
        <v>0.0999999999999996</v>
      </c>
      <c r="G93" s="0" t="n">
        <f aca="false">IF(D92&gt;110,'数値入力＆結果'!$D$18*D92+'数値入力＆結果'!$F$18,'数値入力＆結果'!$D$17*D92+'数値入力＆結果'!$F$17)</f>
        <v>-1.1036</v>
      </c>
      <c r="H93" s="39" t="n">
        <f aca="false">10^G93</f>
        <v>0.078777101958568</v>
      </c>
      <c r="I93" s="39" t="n">
        <f aca="false">F93/H93</f>
        <v>1.2694044019618</v>
      </c>
      <c r="J93" s="39" t="n">
        <f aca="false">SUM(I93:$I$143)</f>
        <v>9.7987471218869</v>
      </c>
      <c r="K93" s="40" t="n">
        <f aca="false">LOG10(J93)</f>
        <v>0.991170549892976</v>
      </c>
      <c r="L93" s="40" t="n">
        <f aca="false">'数値入力＆結果'!$D$19*K93^5+'数値入力＆結果'!$F$19*K93^4+'数値入力＆結果'!$H$19*K93^3+'数値入力＆結果'!$J$19*K93^2+'数値入力＆結果'!$L$19*K93+'数値入力＆結果'!$N$19</f>
        <v>9.88491219943215</v>
      </c>
      <c r="M93" s="39" t="n">
        <f aca="false">10^L93</f>
        <v>7672063688.91129</v>
      </c>
      <c r="N93" s="39" t="n">
        <f aca="false">(D93-D94)*'数値入力＆結果'!$D$12</f>
        <v>2.63E-005</v>
      </c>
      <c r="O93" s="39" t="n">
        <f aca="false">(6*'数値入力＆結果'!$D$7*M93*'数値入力＆結果'!$D$9*'数値入力＆結果'!$D$10*('数値入力＆結果'!$D$9+'数値入力＆結果'!$D$10)*N93)/('数値入力＆結果'!$D$7^2*'数値入力＆結果'!$D$9^4+'数値入力＆結果'!$D$7*M93*(4*'数値入力＆結果'!$D$9^3*'数値入力＆結果'!$D$10+6*'数値入力＆結果'!$D$9^2*'数値入力＆結果'!$D$10^2+4*'数値入力＆結果'!$D$9*'数値入力＆結果'!$D$10^3)+M93^2*'数値入力＆結果'!$D$10^4)</f>
        <v>3.80372713472378E-005</v>
      </c>
      <c r="P93" s="39" t="n">
        <f aca="false">SUM($O$4:O93)</f>
        <v>0.00250216807535846</v>
      </c>
      <c r="Q93" s="39" t="n">
        <f aca="false">1/P93</f>
        <v>399.653408517228</v>
      </c>
      <c r="R93" s="39" t="n">
        <f aca="false">1/P93*(1-COS('数値入力＆結果'!$D$8*P93/2))</f>
        <v>12.4457027529408</v>
      </c>
    </row>
    <row r="94" customFormat="false" ht="12.8" hidden="false" customHeight="false" outlineLevel="0" collapsed="false">
      <c r="B94" s="1" t="n">
        <v>91</v>
      </c>
      <c r="C94" s="0" t="n">
        <v>9.1</v>
      </c>
      <c r="D94" s="0" t="n">
        <f aca="false">D93-1</f>
        <v>39</v>
      </c>
      <c r="E94" s="0" t="n">
        <f aca="false">C94</f>
        <v>9.1</v>
      </c>
      <c r="F94" s="0" t="n">
        <f aca="false">C94-C93</f>
        <v>0.0999999999999996</v>
      </c>
      <c r="G94" s="0" t="n">
        <f aca="false">IF(D93&gt;110,'数値入力＆結果'!$D$18*D93+'数値入力＆結果'!$F$18,'数値入力＆結果'!$D$17*D93+'数値入力＆結果'!$F$17)</f>
        <v>-1.0434</v>
      </c>
      <c r="H94" s="39" t="n">
        <f aca="false">10^G94</f>
        <v>0.0904898774394413</v>
      </c>
      <c r="I94" s="39" t="n">
        <f aca="false">F94/H94</f>
        <v>1.10509598233154</v>
      </c>
      <c r="J94" s="39" t="n">
        <f aca="false">SUM(I94:$I$143)</f>
        <v>8.52934271992509</v>
      </c>
      <c r="K94" s="40" t="n">
        <f aca="false">LOG10(J94)</f>
        <v>0.930915565269754</v>
      </c>
      <c r="L94" s="40" t="n">
        <f aca="false">'数値入力＆結果'!$D$19*K94^5+'数値入力＆結果'!$F$19*K94^4+'数値入力＆結果'!$H$19*K94^3+'数値入力＆結果'!$J$19*K94^2+'数値入力＆結果'!$L$19*K94+'数値入力＆結果'!$N$19</f>
        <v>9.88768469246621</v>
      </c>
      <c r="M94" s="39" t="n">
        <f aca="false">10^L94</f>
        <v>7721198052.56006</v>
      </c>
      <c r="N94" s="39" t="n">
        <f aca="false">(D94-D95)*'数値入力＆結果'!$D$12</f>
        <v>2.63E-005</v>
      </c>
      <c r="O94" s="39" t="n">
        <f aca="false">(6*'数値入力＆結果'!$D$7*M94*'数値入力＆結果'!$D$9*'数値入力＆結果'!$D$10*('数値入力＆結果'!$D$9+'数値入力＆結果'!$D$10)*N94)/('数値入力＆結果'!$D$7^2*'数値入力＆結果'!$D$9^4+'数値入力＆結果'!$D$7*M94*(4*'数値入力＆結果'!$D$9^3*'数値入力＆結果'!$D$10+6*'数値入力＆結果'!$D$9^2*'数値入力＆結果'!$D$10^2+4*'数値入力＆結果'!$D$9*'数値入力＆結果'!$D$10^3)+M94^2*'数値入力＆結果'!$D$10^4)</f>
        <v>3.80585714542297E-005</v>
      </c>
      <c r="P94" s="39" t="n">
        <f aca="false">SUM($O$4:O94)</f>
        <v>0.00254022664681269</v>
      </c>
      <c r="Q94" s="39" t="n">
        <f aca="false">1/P94</f>
        <v>393.665660209783</v>
      </c>
      <c r="R94" s="39" t="n">
        <f aca="false">1/P94*(1-COS('数値入力＆結果'!$D$8*P94/2))</f>
        <v>12.6329822547368</v>
      </c>
    </row>
    <row r="95" customFormat="false" ht="12.8" hidden="false" customHeight="false" outlineLevel="0" collapsed="false">
      <c r="B95" s="1" t="n">
        <v>92</v>
      </c>
      <c r="C95" s="0" t="n">
        <v>9.2</v>
      </c>
      <c r="D95" s="0" t="n">
        <f aca="false">D94-1</f>
        <v>38</v>
      </c>
      <c r="E95" s="0" t="n">
        <f aca="false">C95</f>
        <v>9.2</v>
      </c>
      <c r="F95" s="0" t="n">
        <f aca="false">C95-C94</f>
        <v>0.0999999999999996</v>
      </c>
      <c r="G95" s="0" t="n">
        <f aca="false">IF(D94&gt;110,'数値入力＆結果'!$D$18*D94+'数値入力＆結果'!$F$18,'数値入力＆結果'!$D$17*D94+'数値入力＆結果'!$F$17)</f>
        <v>-0.9832</v>
      </c>
      <c r="H95" s="39" t="n">
        <f aca="false">10^G95</f>
        <v>0.10394413751488</v>
      </c>
      <c r="I95" s="39" t="n">
        <f aca="false">F95/H95</f>
        <v>0.962055219186212</v>
      </c>
      <c r="J95" s="39" t="n">
        <f aca="false">SUM(I95:$I$143)</f>
        <v>7.42424673759356</v>
      </c>
      <c r="K95" s="40" t="n">
        <f aca="false">LOG10(J95)</f>
        <v>0.870652396803844</v>
      </c>
      <c r="L95" s="40" t="n">
        <f aca="false">'数値入力＆結果'!$D$19*K95^5+'数値入力＆結果'!$F$19*K95^4+'数値入力＆結果'!$H$19*K95^3+'数値入力＆結果'!$J$19*K95^2+'数値入力＆結果'!$L$19*K95+'数値入力＆結果'!$N$19</f>
        <v>9.89027120824404</v>
      </c>
      <c r="M95" s="39" t="n">
        <f aca="false">10^L95</f>
        <v>7767320188.64654</v>
      </c>
      <c r="N95" s="39" t="n">
        <f aca="false">(D95-D96)*'数値入力＆結果'!$D$12</f>
        <v>2.63E-005</v>
      </c>
      <c r="O95" s="39" t="n">
        <f aca="false">(6*'数値入力＆結果'!$D$7*M95*'数値入力＆結果'!$D$9*'数値入力＆結果'!$D$10*('数値入力＆結果'!$D$9+'数値入力＆結果'!$D$10)*N95)/('数値入力＆結果'!$D$7^2*'数値入力＆結果'!$D$9^4+'数値入力＆結果'!$D$7*M95*(4*'数値入力＆結果'!$D$9^3*'数値入力＆結果'!$D$10+6*'数値入力＆結果'!$D$9^2*'数値入力＆結果'!$D$10^2+4*'数値入力＆結果'!$D$9*'数値入力＆結果'!$D$10^3)+M95^2*'数値入力＆結果'!$D$10^4)</f>
        <v>3.80782882735402E-005</v>
      </c>
      <c r="P95" s="39" t="n">
        <f aca="false">SUM($O$4:O95)</f>
        <v>0.00257830493508623</v>
      </c>
      <c r="Q95" s="39" t="n">
        <f aca="false">1/P95</f>
        <v>387.851718542576</v>
      </c>
      <c r="R95" s="39" t="n">
        <f aca="false">1/P95*(1-COS('数値入力＆結果'!$D$8*P95/2))</f>
        <v>12.8202673811958</v>
      </c>
    </row>
    <row r="96" customFormat="false" ht="12.8" hidden="false" customHeight="false" outlineLevel="0" collapsed="false">
      <c r="B96" s="1" t="n">
        <v>93</v>
      </c>
      <c r="C96" s="0" t="n">
        <v>9.3</v>
      </c>
      <c r="D96" s="0" t="n">
        <f aca="false">D95-1</f>
        <v>37</v>
      </c>
      <c r="E96" s="0" t="n">
        <f aca="false">C96</f>
        <v>9.3</v>
      </c>
      <c r="F96" s="0" t="n">
        <f aca="false">C96-C95</f>
        <v>0.100000000000001</v>
      </c>
      <c r="G96" s="0" t="n">
        <f aca="false">IF(D95&gt;110,'数値入力＆結果'!$D$18*D95+'数値入力＆結果'!$F$18,'数値入力＆結果'!$D$17*D95+'数値入力＆結果'!$F$17)</f>
        <v>-0.923</v>
      </c>
      <c r="H96" s="39" t="n">
        <f aca="false">10^G96</f>
        <v>0.119398810446427</v>
      </c>
      <c r="I96" s="39" t="n">
        <f aca="false">F96/H96</f>
        <v>0.837529282126895</v>
      </c>
      <c r="J96" s="39" t="n">
        <f aca="false">SUM(I96:$I$143)</f>
        <v>6.46219151840735</v>
      </c>
      <c r="K96" s="40" t="n">
        <f aca="false">LOG10(J96)</f>
        <v>0.810379824952897</v>
      </c>
      <c r="L96" s="40" t="n">
        <f aca="false">'数値入力＆結果'!$D$19*K96^5+'数値入力＆結果'!$F$19*K96^4+'数値入力＆結果'!$H$19*K96^3+'数値入力＆結果'!$J$19*K96^2+'数値入力＆結果'!$L$19*K96+'数値入力＆結果'!$N$19</f>
        <v>9.89267636914438</v>
      </c>
      <c r="M96" s="39" t="n">
        <f aca="false">10^L96</f>
        <v>7810455622.20037</v>
      </c>
      <c r="N96" s="39" t="n">
        <f aca="false">(D96-D97)*'数値入力＆結果'!$D$12</f>
        <v>2.63E-005</v>
      </c>
      <c r="O96" s="39" t="n">
        <f aca="false">(6*'数値入力＆結果'!$D$7*M96*'数値入力＆結果'!$D$9*'数値入力＆結果'!$D$10*('数値入力＆結果'!$D$9+'数値入力＆結果'!$D$10)*N96)/('数値入力＆結果'!$D$7^2*'数値入力＆結果'!$D$9^4+'数値入力＆結果'!$D$7*M96*(4*'数値入力＆結果'!$D$9^3*'数値入力＆結果'!$D$10+6*'数値入力＆結果'!$D$9^2*'数値入力＆結果'!$D$10^2+4*'数値入力＆結果'!$D$9*'数値入力＆結果'!$D$10^3)+M96^2*'数値入力＆結果'!$D$10^4)</f>
        <v>3.8096489011948E-005</v>
      </c>
      <c r="P96" s="39" t="n">
        <f aca="false">SUM($O$4:O96)</f>
        <v>0.00261640142409818</v>
      </c>
      <c r="Q96" s="39" t="n">
        <f aca="false">1/P96</f>
        <v>382.204347845698</v>
      </c>
      <c r="R96" s="39" t="n">
        <f aca="false">1/P96*(1-COS('数値入力＆結果'!$D$8*P96/2))</f>
        <v>13.0075491878065</v>
      </c>
    </row>
    <row r="97" customFormat="false" ht="12.8" hidden="false" customHeight="false" outlineLevel="0" collapsed="false">
      <c r="B97" s="1" t="n">
        <v>94</v>
      </c>
      <c r="C97" s="0" t="n">
        <v>9.4</v>
      </c>
      <c r="D97" s="0" t="n">
        <f aca="false">D96-1</f>
        <v>36</v>
      </c>
      <c r="E97" s="0" t="n">
        <f aca="false">C97</f>
        <v>9.4</v>
      </c>
      <c r="F97" s="0" t="n">
        <f aca="false">C97-C96</f>
        <v>0.0999999999999996</v>
      </c>
      <c r="G97" s="0" t="n">
        <f aca="false">IF(D96&gt;110,'数値入力＆結果'!$D$18*D96+'数値入力＆結果'!$F$18,'数値入力＆結果'!$D$17*D96+'数値入力＆結果'!$F$17)</f>
        <v>-0.8628</v>
      </c>
      <c r="H97" s="39" t="n">
        <f aca="false">10^G97</f>
        <v>0.137151322593648</v>
      </c>
      <c r="I97" s="39" t="n">
        <f aca="false">F97/H97</f>
        <v>0.729121659995065</v>
      </c>
      <c r="J97" s="39" t="n">
        <f aca="false">SUM(I97:$I$143)</f>
        <v>5.62466223628045</v>
      </c>
      <c r="K97" s="40" t="n">
        <f aca="false">LOG10(J97)</f>
        <v>0.750096447970267</v>
      </c>
      <c r="L97" s="40" t="n">
        <f aca="false">'数値入力＆結果'!$D$19*K97^5+'数値入力＆結果'!$F$19*K97^4+'数値入力＆結果'!$H$19*K97^3+'数値入力＆結果'!$J$19*K97^2+'数値入力＆結果'!$L$19*K97+'数値入力＆結果'!$N$19</f>
        <v>9.89490474817837</v>
      </c>
      <c r="M97" s="39" t="n">
        <f aca="false">10^L97</f>
        <v>7850634313.56092</v>
      </c>
      <c r="N97" s="39" t="n">
        <f aca="false">(D97-D98)*'数値入力＆結果'!$D$12</f>
        <v>2.63E-005</v>
      </c>
      <c r="O97" s="39" t="n">
        <f aca="false">(6*'数値入力＆結果'!$D$7*M97*'数値入力＆結果'!$D$9*'数値入力＆結果'!$D$10*('数値入力＆結果'!$D$9+'数値入力＆結果'!$D$10)*N97)/('数値入力＆結果'!$D$7^2*'数値入力＆結果'!$D$9^4+'数値入力＆結果'!$D$7*M97*(4*'数値入力＆結果'!$D$9^3*'数値入力＆結果'!$D$10+6*'数値入力＆結果'!$D$9^2*'数値入力＆結果'!$D$10^2+4*'数値入力＆結果'!$D$9*'数値入力＆結果'!$D$10^3)+M97^2*'数値入力＆結果'!$D$10^4)</f>
        <v>3.81132372017969E-005</v>
      </c>
      <c r="P97" s="39" t="n">
        <f aca="false">SUM($O$4:O97)</f>
        <v>0.00265451466129997</v>
      </c>
      <c r="Q97" s="39" t="n">
        <f aca="false">1/P97</f>
        <v>376.71669875437</v>
      </c>
      <c r="R97" s="39" t="n">
        <f aca="false">1/P97*(1-COS('数値入力＆結果'!$D$8*P97/2))</f>
        <v>13.1948190538836</v>
      </c>
    </row>
    <row r="98" customFormat="false" ht="12.8" hidden="false" customHeight="false" outlineLevel="0" collapsed="false">
      <c r="B98" s="1" t="n">
        <v>95</v>
      </c>
      <c r="C98" s="0" t="n">
        <v>9.5</v>
      </c>
      <c r="D98" s="0" t="n">
        <f aca="false">D97-1</f>
        <v>35</v>
      </c>
      <c r="E98" s="0" t="n">
        <f aca="false">C98</f>
        <v>9.5</v>
      </c>
      <c r="F98" s="0" t="n">
        <f aca="false">C98-C97</f>
        <v>0.0999999999999996</v>
      </c>
      <c r="G98" s="0" t="n">
        <f aca="false">IF(D97&gt;110,'数値入力＆結果'!$D$18*D97+'数値入力＆結果'!$F$18,'数値入力＆結果'!$D$17*D97+'数値入力＆結果'!$F$17)</f>
        <v>-0.8026</v>
      </c>
      <c r="H98" s="39" t="n">
        <f aca="false">10^G98</f>
        <v>0.157543322407111</v>
      </c>
      <c r="I98" s="39" t="n">
        <f aca="false">F98/H98</f>
        <v>0.634746039832698</v>
      </c>
      <c r="J98" s="39" t="n">
        <f aca="false">SUM(I98:$I$143)</f>
        <v>4.89554057628538</v>
      </c>
      <c r="K98" s="40" t="n">
        <f aca="false">LOG10(J98)</f>
        <v>0.689800654532506</v>
      </c>
      <c r="L98" s="40" t="n">
        <f aca="false">'数値入力＆結果'!$D$19*K98^5+'数値入力＆結果'!$F$19*K98^4+'数値入力＆結果'!$H$19*K98^3+'数値入力＆結果'!$J$19*K98^2+'数値入力＆結果'!$L$19*K98+'数値入力＆結果'!$N$19</f>
        <v>9.89696086911691</v>
      </c>
      <c r="M98" s="39" t="n">
        <f aca="false">10^L98</f>
        <v>7887890427.97912</v>
      </c>
      <c r="N98" s="39" t="n">
        <f aca="false">(D98-D99)*'数値入力＆結果'!$D$12</f>
        <v>2.63E-005</v>
      </c>
      <c r="O98" s="39" t="n">
        <f aca="false">(6*'数値入力＆結果'!$D$7*M98*'数値入力＆結果'!$D$9*'数値入力＆結果'!$D$10*('数値入力＆結果'!$D$9+'数値入力＆結果'!$D$10)*N98)/('数値入力＆結果'!$D$7^2*'数値入力＆結果'!$D$9^4+'数値入力＆結果'!$D$7*M98*(4*'数値入力＆結果'!$D$9^3*'数値入力＆結果'!$D$10+6*'数値入力＆結果'!$D$9^2*'数値入力＆結果'!$D$10^2+4*'数値入力＆結果'!$D$9*'数値入力＆結果'!$D$10^3)+M98^2*'数値入力＆結果'!$D$10^4)</f>
        <v>3.81285929142555E-005</v>
      </c>
      <c r="P98" s="39" t="n">
        <f aca="false">SUM($O$4:O98)</f>
        <v>0.00269264325421423</v>
      </c>
      <c r="Q98" s="39" t="n">
        <f aca="false">1/P98</f>
        <v>371.382283351094</v>
      </c>
      <c r="R98" s="39" t="n">
        <f aca="false">1/P98*(1-COS('数値入力＆結果'!$D$8*P98/2))</f>
        <v>13.382068665339</v>
      </c>
    </row>
    <row r="99" customFormat="false" ht="12.8" hidden="false" customHeight="false" outlineLevel="0" collapsed="false">
      <c r="B99" s="1" t="n">
        <v>96</v>
      </c>
      <c r="C99" s="0" t="n">
        <v>9.6</v>
      </c>
      <c r="D99" s="0" t="n">
        <f aca="false">D98-1</f>
        <v>34</v>
      </c>
      <c r="E99" s="0" t="n">
        <f aca="false">C99</f>
        <v>9.6</v>
      </c>
      <c r="F99" s="0" t="n">
        <f aca="false">C99-C98</f>
        <v>0.0999999999999996</v>
      </c>
      <c r="G99" s="0" t="n">
        <f aca="false">IF(D98&gt;110,'数値入力＆結果'!$D$18*D98+'数値入力＆結果'!$F$18,'数値入力＆結果'!$D$17*D98+'数値入力＆結果'!$F$17)</f>
        <v>-0.7424</v>
      </c>
      <c r="H99" s="39" t="n">
        <f aca="false">10^G99</f>
        <v>0.180967255478879</v>
      </c>
      <c r="I99" s="39" t="n">
        <f aca="false">F99/H99</f>
        <v>0.552586155630076</v>
      </c>
      <c r="J99" s="39" t="n">
        <f aca="false">SUM(I99:$I$143)</f>
        <v>4.26079453645269</v>
      </c>
      <c r="K99" s="40" t="n">
        <f aca="false">LOG10(J99)</f>
        <v>0.629490592206495</v>
      </c>
      <c r="L99" s="40" t="n">
        <f aca="false">'数値入力＆結果'!$D$19*K99^5+'数値入力＆結果'!$F$19*K99^4+'数値入力＆結果'!$H$19*K99^3+'数値入力＆結果'!$J$19*K99^2+'数値入力＆結果'!$L$19*K99+'数値入力＆結果'!$N$19</f>
        <v>9.89884920647746</v>
      </c>
      <c r="M99" s="39" t="n">
        <f aca="false">10^L99</f>
        <v>7922262099.62434</v>
      </c>
      <c r="N99" s="39" t="n">
        <f aca="false">(D99-D100)*'数値入力＆結果'!$D$12</f>
        <v>2.63E-005</v>
      </c>
      <c r="O99" s="39" t="n">
        <f aca="false">(6*'数値入力＆結果'!$D$7*M99*'数値入力＆結果'!$D$9*'数値入力＆結果'!$D$10*('数値入力＆結果'!$D$9+'数値入力＆結果'!$D$10)*N99)/('数値入力＆結果'!$D$7^2*'数値入力＆結果'!$D$9^4+'数値入力＆結果'!$D$7*M99*(4*'数値入力＆結果'!$D$9^3*'数値入力＆結果'!$D$10+6*'数値入力＆結果'!$D$9^2*'数値入力＆結果'!$D$10^2+4*'数値入力＆結果'!$D$9*'数値入力＆結果'!$D$10^3)+M99^2*'数値入力＆結果'!$D$10^4)</f>
        <v>3.81426129616269E-005</v>
      </c>
      <c r="P99" s="39" t="n">
        <f aca="false">SUM($O$4:O99)</f>
        <v>0.00273078586717586</v>
      </c>
      <c r="Q99" s="39" t="n">
        <f aca="false">1/P99</f>
        <v>366.194952163784</v>
      </c>
      <c r="R99" s="39" t="n">
        <f aca="false">1/P99*(1-COS('数値入力＆結果'!$D$8*P99/2))</f>
        <v>13.5692899984636</v>
      </c>
    </row>
    <row r="100" customFormat="false" ht="12.8" hidden="false" customHeight="false" outlineLevel="0" collapsed="false">
      <c r="B100" s="1" t="n">
        <v>97</v>
      </c>
      <c r="C100" s="0" t="n">
        <v>9.7</v>
      </c>
      <c r="D100" s="0" t="n">
        <f aca="false">D99-1</f>
        <v>33</v>
      </c>
      <c r="E100" s="0" t="n">
        <f aca="false">C100</f>
        <v>9.7</v>
      </c>
      <c r="F100" s="0" t="n">
        <f aca="false">C100-C99</f>
        <v>0.0999999999999996</v>
      </c>
      <c r="G100" s="0" t="n">
        <f aca="false">IF(D99&gt;110,'数値入力＆結果'!$D$18*D99+'数値入力＆結果'!$F$18,'数値入力＆結果'!$D$17*D99+'数値入力＆結果'!$F$17)</f>
        <v>-0.6822</v>
      </c>
      <c r="H100" s="39" t="n">
        <f aca="false">10^G100</f>
        <v>0.207873917187871</v>
      </c>
      <c r="I100" s="39" t="n">
        <f aca="false">F100/H100</f>
        <v>0.481060834147952</v>
      </c>
      <c r="J100" s="39" t="n">
        <f aca="false">SUM(I100:$I$143)</f>
        <v>3.70820838082261</v>
      </c>
      <c r="K100" s="40" t="n">
        <f aca="false">LOG10(J100)</f>
        <v>0.569164131108539</v>
      </c>
      <c r="L100" s="40" t="n">
        <f aca="false">'数値入力＆結果'!$D$19*K100^5+'数値入力＆結果'!$F$19*K100^4+'数値入力＆結果'!$H$19*K100^3+'数値入力＆結果'!$J$19*K100^2+'数値入力＆結果'!$L$19*K100+'数値入力＆結果'!$N$19</f>
        <v>9.90057418534839</v>
      </c>
      <c r="M100" s="39" t="n">
        <f aca="false">10^L100</f>
        <v>7953791190.61802</v>
      </c>
      <c r="N100" s="39" t="n">
        <f aca="false">(D100-D101)*'数値入力＆結果'!$D$12</f>
        <v>2.63E-005</v>
      </c>
      <c r="O100" s="39" t="n">
        <f aca="false">(6*'数値入力＆結果'!$D$7*M100*'数値入力＆結果'!$D$9*'数値入力＆結果'!$D$10*('数値入力＆結果'!$D$9+'数値入力＆結果'!$D$10)*N100)/('数値入力＆結果'!$D$7^2*'数値入力＆結果'!$D$9^4+'数値入力＆結果'!$D$7*M100*(4*'数値入力＆結果'!$D$9^3*'数値入力＆結果'!$D$10+6*'数値入力＆結果'!$D$9^2*'数値入力＆結果'!$D$10^2+4*'数値入力＆結果'!$D$9*'数値入力＆結果'!$D$10^3)+M100^2*'数値入力＆結果'!$D$10^4)</f>
        <v>3.81553510889994E-005</v>
      </c>
      <c r="P100" s="39" t="n">
        <f aca="false">SUM($O$4:O100)</f>
        <v>0.00276894121826486</v>
      </c>
      <c r="Q100" s="39" t="n">
        <f aca="false">1/P100</f>
        <v>361.148872862908</v>
      </c>
      <c r="R100" s="39" t="n">
        <f aca="false">1/P100*(1-COS('数値入力＆結果'!$D$8*P100/2))</f>
        <v>13.7564753046664</v>
      </c>
    </row>
    <row r="101" customFormat="false" ht="12.8" hidden="false" customHeight="false" outlineLevel="0" collapsed="false">
      <c r="B101" s="1" t="n">
        <v>98</v>
      </c>
      <c r="C101" s="0" t="n">
        <v>9.8</v>
      </c>
      <c r="D101" s="0" t="n">
        <f aca="false">D100-1</f>
        <v>32</v>
      </c>
      <c r="E101" s="0" t="n">
        <f aca="false">C101</f>
        <v>9.8</v>
      </c>
      <c r="F101" s="0" t="n">
        <f aca="false">C101-C100</f>
        <v>0.100000000000001</v>
      </c>
      <c r="G101" s="0" t="n">
        <f aca="false">IF(D100&gt;110,'数値入力＆結果'!$D$18*D100+'数値入力＆結果'!$F$18,'数値入力＆結果'!$D$17*D100+'数値入力＆結果'!$F$17)</f>
        <v>-0.622</v>
      </c>
      <c r="H101" s="39" t="n">
        <f aca="false">10^G101</f>
        <v>0.238781128291318</v>
      </c>
      <c r="I101" s="39" t="n">
        <f aca="false">F101/H101</f>
        <v>0.418793565117924</v>
      </c>
      <c r="J101" s="39" t="n">
        <f aca="false">SUM(I101:$I$143)</f>
        <v>3.22714754667466</v>
      </c>
      <c r="K101" s="40" t="n">
        <f aca="false">LOG10(J101)</f>
        <v>0.508818822001906</v>
      </c>
      <c r="L101" s="40" t="n">
        <f aca="false">'数値入力＆結果'!$D$19*K101^5+'数値入力＆結果'!$F$19*K101^4+'数値入力＆結果'!$H$19*K101^3+'数値入力＆結果'!$J$19*K101^2+'数値入力＆結果'!$L$19*K101+'数値入力＆結果'!$N$19</f>
        <v>9.90214018102534</v>
      </c>
      <c r="M101" s="39" t="n">
        <f aca="false">10^L101</f>
        <v>7982523045.61535</v>
      </c>
      <c r="N101" s="39" t="n">
        <f aca="false">(D101-D102)*'数値入力＆結果'!$D$12</f>
        <v>2.63E-005</v>
      </c>
      <c r="O101" s="39" t="n">
        <f aca="false">(6*'数値入力＆結果'!$D$7*M101*'数値入力＆結果'!$D$9*'数値入力＆結果'!$D$10*('数値入力＆結果'!$D$9+'数値入力＆結果'!$D$10)*N101)/('数値入力＆結果'!$D$7^2*'数値入力＆結果'!$D$9^4+'数値入力＆結果'!$D$7*M101*(4*'数値入力＆結果'!$D$9^3*'数値入力＆結果'!$D$10+6*'数値入力＆結果'!$D$9^2*'数値入力＆結果'!$D$10^2+4*'数値入力＆結果'!$D$9*'数値入力＆結果'!$D$10^3)+M101^2*'数値入力＆結果'!$D$10^4)</f>
        <v>3.81668581554807E-005</v>
      </c>
      <c r="P101" s="39" t="n">
        <f aca="false">SUM($O$4:O101)</f>
        <v>0.00280710807642034</v>
      </c>
      <c r="Q101" s="39" t="n">
        <f aca="false">1/P101</f>
        <v>356.238510515496</v>
      </c>
      <c r="R101" s="39" t="n">
        <f aca="false">1/P101*(1-COS('数値入力＆結果'!$D$8*P101/2))</f>
        <v>13.9436170961184</v>
      </c>
    </row>
    <row r="102" customFormat="false" ht="12.8" hidden="false" customHeight="false" outlineLevel="0" collapsed="false">
      <c r="B102" s="1" t="n">
        <v>99</v>
      </c>
      <c r="C102" s="0" t="n">
        <v>9.9</v>
      </c>
      <c r="D102" s="0" t="n">
        <f aca="false">D101-1</f>
        <v>31</v>
      </c>
      <c r="E102" s="0" t="n">
        <f aca="false">C102</f>
        <v>9.9</v>
      </c>
      <c r="F102" s="0" t="n">
        <f aca="false">C102-C101</f>
        <v>0.0999999999999996</v>
      </c>
      <c r="G102" s="0" t="n">
        <f aca="false">IF(D101&gt;110,'数値入力＆結果'!$D$18*D101+'数値入力＆結果'!$F$18,'数値入力＆結果'!$D$17*D101+'数値入力＆結果'!$F$17)</f>
        <v>-0.5618</v>
      </c>
      <c r="H102" s="39" t="n">
        <f aca="false">10^G102</f>
        <v>0.274283700424737</v>
      </c>
      <c r="I102" s="39" t="n">
        <f aca="false">F102/H102</f>
        <v>0.364586010197275</v>
      </c>
      <c r="J102" s="39" t="n">
        <f aca="false">SUM(I102:$I$143)</f>
        <v>2.80835398155673</v>
      </c>
      <c r="K102" s="40" t="n">
        <f aca="false">LOG10(J102)</f>
        <v>0.448451847954818</v>
      </c>
      <c r="L102" s="40" t="n">
        <f aca="false">'数値入力＆結果'!$D$19*K102^5+'数値入力＆結果'!$F$19*K102^4+'数値入力＆結果'!$H$19*K102^3+'数値入力＆結果'!$J$19*K102^2+'数値入力＆結果'!$L$19*K102+'数値入力＆結果'!$N$19</f>
        <v>9.90355151843058</v>
      </c>
      <c r="M102" s="39" t="n">
        <f aca="false">10^L102</f>
        <v>8008506242.34119</v>
      </c>
      <c r="N102" s="39" t="n">
        <f aca="false">(D102-D103)*'数値入力＆結果'!$D$12</f>
        <v>2.63E-005</v>
      </c>
      <c r="O102" s="39" t="n">
        <f aca="false">(6*'数値入力＆結果'!$D$7*M102*'数値入力＆結果'!$D$9*'数値入力＆結果'!$D$10*('数値入力＆結果'!$D$9+'数値入力＆結果'!$D$10)*N102)/('数値入力＆結果'!$D$7^2*'数値入力＆結果'!$D$9^4+'数値入力＆結果'!$D$7*M102*(4*'数値入力＆結果'!$D$9^3*'数値入力＆結果'!$D$10+6*'数値入力＆結果'!$D$9^2*'数値入力＆結果'!$D$10^2+4*'数値入力＆結果'!$D$9*'数値入力＆結果'!$D$10^3)+M102^2*'数値入力＆結果'!$D$10^4)</f>
        <v>3.81771823052003E-005</v>
      </c>
      <c r="P102" s="39" t="n">
        <f aca="false">SUM($O$4:O102)</f>
        <v>0.00284528525872554</v>
      </c>
      <c r="Q102" s="39" t="n">
        <f aca="false">1/P102</f>
        <v>351.45860926715</v>
      </c>
      <c r="R102" s="39" t="n">
        <f aca="false">1/P102*(1-COS('数値入力＆結果'!$D$8*P102/2))</f>
        <v>14.1307081322513</v>
      </c>
    </row>
    <row r="103" customFormat="false" ht="12.8" hidden="false" customHeight="false" outlineLevel="0" collapsed="false">
      <c r="B103" s="1" t="n">
        <v>100</v>
      </c>
      <c r="C103" s="0" t="n">
        <v>10</v>
      </c>
      <c r="D103" s="0" t="n">
        <f aca="false">D102-1</f>
        <v>30</v>
      </c>
      <c r="E103" s="0" t="n">
        <f aca="false">C103</f>
        <v>10</v>
      </c>
      <c r="F103" s="0" t="n">
        <f aca="false">C103-C102</f>
        <v>0.0999999999999996</v>
      </c>
      <c r="G103" s="0" t="n">
        <f aca="false">IF(D102&gt;110,'数値入力＆結果'!$D$18*D102+'数値入力＆結果'!$F$18,'数値入力＆結果'!$D$17*D102+'数値入力＆結果'!$F$17)</f>
        <v>-0.5016</v>
      </c>
      <c r="H103" s="39" t="n">
        <f aca="false">10^G103</f>
        <v>0.315064883297239</v>
      </c>
      <c r="I103" s="39" t="n">
        <f aca="false">F103/H103</f>
        <v>0.317394940856222</v>
      </c>
      <c r="J103" s="39" t="n">
        <f aca="false">SUM(I103:$I$143)</f>
        <v>2.44376797135946</v>
      </c>
      <c r="K103" s="40" t="n">
        <f aca="false">LOG10(J103)</f>
        <v>0.388059968533721</v>
      </c>
      <c r="L103" s="40" t="n">
        <f aca="false">'数値入力＆結果'!$D$19*K103^5+'数値入力＆結果'!$F$19*K103^4+'数値入力＆結果'!$H$19*K103^3+'数値入力＆結果'!$J$19*K103^2+'数値入力＆結果'!$L$19*K103+'数値入力＆結果'!$N$19</f>
        <v>9.90481247128147</v>
      </c>
      <c r="M103" s="39" t="n">
        <f aca="false">10^L103</f>
        <v>8031792338.36424</v>
      </c>
      <c r="N103" s="39" t="n">
        <f aca="false">(D103-D104)*'数値入力＆結果'!$D$12</f>
        <v>2.63E-005</v>
      </c>
      <c r="O103" s="39" t="n">
        <f aca="false">(6*'数値入力＆結果'!$D$7*M103*'数値入力＆結果'!$D$9*'数値入力＆結果'!$D$10*('数値入力＆結果'!$D$9+'数値入力＆結果'!$D$10)*N103)/('数値入力＆結果'!$D$7^2*'数値入力＆結果'!$D$9^4+'数値入力＆結果'!$D$7*M103*(4*'数値入力＆結果'!$D$9^3*'数値入力＆結果'!$D$10+6*'数値入力＆結果'!$D$9^2*'数値入力＆結果'!$D$10^2+4*'数値入力＆結果'!$D$9*'数値入力＆結果'!$D$10^3)+M103^2*'数値入力＆結果'!$D$10^4)</f>
        <v>3.81863691282112E-005</v>
      </c>
      <c r="P103" s="39" t="n">
        <f aca="false">SUM($O$4:O103)</f>
        <v>0.00288347162785375</v>
      </c>
      <c r="Q103" s="39" t="n">
        <f aca="false">1/P103</f>
        <v>346.804175335108</v>
      </c>
      <c r="R103" s="39" t="n">
        <f aca="false">1/P103*(1-COS('数値入力＆結果'!$D$8*P103/2))</f>
        <v>14.3177414070589</v>
      </c>
    </row>
    <row r="104" customFormat="false" ht="12.8" hidden="false" customHeight="false" outlineLevel="0" collapsed="false">
      <c r="B104" s="1" t="n">
        <v>101</v>
      </c>
      <c r="C104" s="0" t="n">
        <v>10.1</v>
      </c>
      <c r="D104" s="0" t="n">
        <f aca="false">D103-1</f>
        <v>29</v>
      </c>
      <c r="E104" s="0" t="n">
        <f aca="false">C104</f>
        <v>10.1</v>
      </c>
      <c r="F104" s="0" t="n">
        <f aca="false">C104-C103</f>
        <v>0.0999999999999996</v>
      </c>
      <c r="G104" s="0" t="n">
        <f aca="false">IF(D103&gt;110,'数値入力＆結果'!$D$18*D103+'数値入力＆結果'!$F$18,'数値入力＆結果'!$D$17*D103+'数値入力＆結果'!$F$17)</f>
        <v>-0.4414</v>
      </c>
      <c r="H104" s="39" t="n">
        <f aca="false">10^G104</f>
        <v>0.361909513884298</v>
      </c>
      <c r="I104" s="39" t="n">
        <f aca="false">F104/H104</f>
        <v>0.276312161365201</v>
      </c>
      <c r="J104" s="39" t="n">
        <f aca="false">SUM(I104:$I$143)</f>
        <v>2.12637303050324</v>
      </c>
      <c r="K104" s="40" t="n">
        <f aca="false">LOG10(J104)</f>
        <v>0.327639455332149</v>
      </c>
      <c r="L104" s="40" t="n">
        <f aca="false">'数値入力＆結果'!$D$19*K104^5+'数値入力＆結果'!$F$19*K104^4+'数値入力＆結果'!$H$19*K104^3+'数値入力＆結果'!$J$19*K104^2+'数値入力＆結果'!$L$19*K104+'数値入力＆結果'!$N$19</f>
        <v>9.9059272609696</v>
      </c>
      <c r="M104" s="39" t="n">
        <f aca="false">10^L104</f>
        <v>8052435614.2575</v>
      </c>
      <c r="N104" s="39" t="n">
        <f aca="false">(D104-D105)*'数値入力＆結果'!$D$12</f>
        <v>2.63E-005</v>
      </c>
      <c r="O104" s="39" t="n">
        <f aca="false">(6*'数値入力＆結果'!$D$7*M104*'数値入力＆結果'!$D$9*'数値入力＆結果'!$D$10*('数値入力＆結果'!$D$9+'数値入力＆結果'!$D$10)*N104)/('数値入力＆結果'!$D$7^2*'数値入力＆結果'!$D$9^4+'数値入力＆結果'!$D$7*M104*(4*'数値入力＆結果'!$D$9^3*'数値入力＆結果'!$D$10+6*'数値入力＆結果'!$D$9^2*'数値入力＆結果'!$D$10^2+4*'数値入力＆結果'!$D$9*'数値入力＆結果'!$D$10^3)+M104^2*'数値入力＆結果'!$D$10^4)</f>
        <v>3.81944618113528E-005</v>
      </c>
      <c r="P104" s="39" t="n">
        <f aca="false">SUM($O$4:O104)</f>
        <v>0.0029216660896651</v>
      </c>
      <c r="Q104" s="39" t="n">
        <f aca="false">1/P104</f>
        <v>342.270461206135</v>
      </c>
      <c r="R104" s="39" t="n">
        <f aca="false">1/P104*(1-COS('数値入力＆結果'!$D$8*P104/2))</f>
        <v>14.5047101371526</v>
      </c>
    </row>
    <row r="105" customFormat="false" ht="12.8" hidden="false" customHeight="false" outlineLevel="0" collapsed="false">
      <c r="B105" s="1" t="n">
        <v>102</v>
      </c>
      <c r="C105" s="0" t="n">
        <v>10.2</v>
      </c>
      <c r="D105" s="0" t="n">
        <f aca="false">D104-1</f>
        <v>28</v>
      </c>
      <c r="E105" s="0" t="n">
        <f aca="false">C105</f>
        <v>10.2</v>
      </c>
      <c r="F105" s="0" t="n">
        <f aca="false">C105-C104</f>
        <v>0.0999999999999996</v>
      </c>
      <c r="G105" s="0" t="n">
        <f aca="false">IF(D104&gt;110,'数値入力＆結果'!$D$18*D104+'数値入力＆結果'!$F$18,'数値入力＆結果'!$D$17*D104+'数値入力＆結果'!$F$17)</f>
        <v>-0.3812</v>
      </c>
      <c r="H105" s="39" t="n">
        <f aca="false">10^G105</f>
        <v>0.415719120675218</v>
      </c>
      <c r="I105" s="39" t="n">
        <f aca="false">F105/H105</f>
        <v>0.240547030498809</v>
      </c>
      <c r="J105" s="39" t="n">
        <f aca="false">SUM(I105:$I$143)</f>
        <v>1.85006086913804</v>
      </c>
      <c r="K105" s="40" t="n">
        <f aca="false">LOG10(J105)</f>
        <v>0.267186017427819</v>
      </c>
      <c r="L105" s="40" t="n">
        <f aca="false">'数値入力＆結果'!$D$19*K105^5+'数値入力＆結果'!$F$19*K105^4+'数値入力＆結果'!$H$19*K105^3+'数値入力＆結果'!$J$19*K105^2+'数値入力＆結果'!$L$19*K105+'数値入力＆結果'!$N$19</f>
        <v>9.90690005510543</v>
      </c>
      <c r="M105" s="39" t="n">
        <f aca="false">10^L105</f>
        <v>8070492813.14253</v>
      </c>
      <c r="N105" s="39" t="n">
        <f aca="false">(D105-D106)*'数値入力＆結果'!$D$12</f>
        <v>2.63E-005</v>
      </c>
      <c r="O105" s="39" t="n">
        <f aca="false">(6*'数値入力＆結果'!$D$7*M105*'数値入力＆結果'!$D$9*'数値入力＆結果'!$D$10*('数値入力＆結果'!$D$9+'数値入力＆結果'!$D$10)*N105)/('数値入力＆結果'!$D$7^2*'数値入力＆結果'!$D$9^4+'数値入力＆結果'!$D$7*M105*(4*'数値入力＆結果'!$D$9^3*'数値入力＆結果'!$D$10+6*'数値入力＆結果'!$D$9^2*'数値入力＆結果'!$D$10^2+4*'数値入力＆結果'!$D$9*'数値入力＆結果'!$D$10^3)+M105^2*'数値入力＆結果'!$D$10^4)</f>
        <v>3.82015012790688E-005</v>
      </c>
      <c r="P105" s="39" t="n">
        <f aca="false">SUM($O$4:O105)</f>
        <v>0.00295986759094417</v>
      </c>
      <c r="Q105" s="39" t="n">
        <f aca="false">1/P105</f>
        <v>337.85295094265</v>
      </c>
      <c r="R105" s="39" t="n">
        <f aca="false">1/P105*(1-COS('数値入力＆結果'!$D$8*P105/2))</f>
        <v>14.69160775052</v>
      </c>
    </row>
    <row r="106" customFormat="false" ht="12.8" hidden="false" customHeight="false" outlineLevel="0" collapsed="false">
      <c r="B106" s="1" t="n">
        <v>103</v>
      </c>
      <c r="C106" s="0" t="n">
        <v>10.3</v>
      </c>
      <c r="D106" s="0" t="n">
        <f aca="false">D105-1</f>
        <v>27</v>
      </c>
      <c r="E106" s="0" t="n">
        <f aca="false">C106</f>
        <v>10.3</v>
      </c>
      <c r="F106" s="0" t="n">
        <f aca="false">C106-C105</f>
        <v>0.100000000000001</v>
      </c>
      <c r="G106" s="0" t="n">
        <f aca="false">IF(D105&gt;110,'数値入力＆結果'!$D$18*D105+'数値入力＆結果'!$F$18,'数値入力＆結果'!$D$17*D105+'数値入力＆結果'!$F$17)</f>
        <v>-0.321</v>
      </c>
      <c r="H106" s="39" t="n">
        <f aca="false">10^G106</f>
        <v>0.477529273657691</v>
      </c>
      <c r="I106" s="39" t="n">
        <f aca="false">F106/H106</f>
        <v>0.209411245585092</v>
      </c>
      <c r="J106" s="39" t="n">
        <f aca="false">SUM(I106:$I$143)</f>
        <v>1.60951383863923</v>
      </c>
      <c r="K106" s="40" t="n">
        <f aca="false">LOG10(J106)</f>
        <v>0.206694715112229</v>
      </c>
      <c r="L106" s="40" t="n">
        <f aca="false">'数値入力＆結果'!$D$19*K106^5+'数値入力＆結果'!$F$19*K106^4+'数値入力＆結果'!$H$19*K106^3+'数値入力＆結果'!$J$19*K106^2+'数値入力＆結果'!$L$19*K106+'数値入力＆結果'!$N$19</f>
        <v>9.90773496567717</v>
      </c>
      <c r="M106" s="39" t="n">
        <f aca="false">10^L106</f>
        <v>8086022876.45146</v>
      </c>
      <c r="N106" s="39" t="n">
        <f aca="false">(D106-D107)*'数値入力＆結果'!$D$12</f>
        <v>2.63E-005</v>
      </c>
      <c r="O106" s="39" t="n">
        <f aca="false">(6*'数値入力＆結果'!$D$7*M106*'数値入力＆結果'!$D$9*'数値入力＆結果'!$D$10*('数値入力＆結果'!$D$9+'数値入力＆結果'!$D$10)*N106)/('数値入力＆結果'!$D$7^2*'数値入力＆結果'!$D$9^4+'数値入力＆結果'!$D$7*M106*(4*'数値入力＆結果'!$D$9^3*'数値入力＆結果'!$D$10+6*'数値入力＆結果'!$D$9^2*'数値入力＆結果'!$D$10^2+4*'数値入力＆結果'!$D$9*'数値入力＆結果'!$D$10^3)+M106^2*'数値入力＆結果'!$D$10^4)</f>
        <v>3.82075263240945E-005</v>
      </c>
      <c r="P106" s="39" t="n">
        <f aca="false">SUM($O$4:O106)</f>
        <v>0.00299807511726826</v>
      </c>
      <c r="Q106" s="39" t="n">
        <f aca="false">1/P106</f>
        <v>333.547346509171</v>
      </c>
      <c r="R106" s="39" t="n">
        <f aca="false">1/P106*(1-COS('数値入力＆結果'!$D$8*P106/2))</f>
        <v>14.8784278759361</v>
      </c>
    </row>
    <row r="107" customFormat="false" ht="12.8" hidden="false" customHeight="false" outlineLevel="0" collapsed="false">
      <c r="B107" s="1" t="n">
        <v>104</v>
      </c>
      <c r="C107" s="0" t="n">
        <v>10.4</v>
      </c>
      <c r="D107" s="0" t="n">
        <f aca="false">D106-1</f>
        <v>26</v>
      </c>
      <c r="E107" s="0" t="n">
        <f aca="false">C107</f>
        <v>10.4</v>
      </c>
      <c r="F107" s="0" t="n">
        <f aca="false">C107-C106</f>
        <v>0.0999999999999996</v>
      </c>
      <c r="G107" s="0" t="n">
        <f aca="false">IF(D106&gt;110,'数値入力＆結果'!$D$18*D106+'数値入力＆結果'!$F$18,'数値入力＆結果'!$D$17*D106+'数値入力＆結果'!$F$17)</f>
        <v>-0.2608</v>
      </c>
      <c r="H107" s="39" t="n">
        <f aca="false">10^G107</f>
        <v>0.548529513941203</v>
      </c>
      <c r="I107" s="39" t="n">
        <f aca="false">F107/H107</f>
        <v>0.182305596068106</v>
      </c>
      <c r="J107" s="39" t="n">
        <f aca="false">SUM(I107:$I$143)</f>
        <v>1.40010259305414</v>
      </c>
      <c r="K107" s="40" t="n">
        <f aca="false">LOG10(J107)</f>
        <v>0.146159859938837</v>
      </c>
      <c r="L107" s="40" t="n">
        <f aca="false">'数値入力＆結果'!$D$19*K107^5+'数値入力＆結果'!$F$19*K107^4+'数値入力＆結果'!$H$19*K107^3+'数値入力＆結果'!$J$19*K107^2+'数値入力＆結果'!$L$19*K107+'数値入力＆結果'!$N$19</f>
        <v>9.90843604676366</v>
      </c>
      <c r="M107" s="39" t="n">
        <f aca="false">10^L107</f>
        <v>8099086675.55361</v>
      </c>
      <c r="N107" s="39" t="n">
        <f aca="false">(D107-D108)*'数値入力＆結果'!$D$12</f>
        <v>2.63E-005</v>
      </c>
      <c r="O107" s="39" t="n">
        <f aca="false">(6*'数値入力＆結果'!$D$7*M107*'数値入力＆結果'!$D$9*'数値入力＆結果'!$D$10*('数値入力＆結果'!$D$9+'数値入力＆結果'!$D$10)*N107)/('数値入力＆結果'!$D$7^2*'数値入力＆結果'!$D$9^4+'数値入力＆結果'!$D$7*M107*(4*'数値入力＆結果'!$D$9^3*'数値入力＆結果'!$D$10+6*'数値入力＆結果'!$D$9^2*'数値入力＆結果'!$D$10^2+4*'数値入力＆結果'!$D$9*'数値入力＆結果'!$D$10^3)+M107^2*'数値入力＆結果'!$D$10^4)</f>
        <v>3.8212573727838E-005</v>
      </c>
      <c r="P107" s="39" t="n">
        <f aca="false">SUM($O$4:O107)</f>
        <v>0.0030362876909961</v>
      </c>
      <c r="Q107" s="39" t="n">
        <f aca="false">1/P107</f>
        <v>329.349555039014</v>
      </c>
      <c r="R107" s="39" t="n">
        <f aca="false">1/P107*(1-COS('数値入力＆結果'!$D$8*P107/2))</f>
        <v>15.0651643329762</v>
      </c>
    </row>
    <row r="108" customFormat="false" ht="12.8" hidden="false" customHeight="false" outlineLevel="0" collapsed="false">
      <c r="B108" s="1" t="n">
        <v>105</v>
      </c>
      <c r="C108" s="0" t="n">
        <v>10.5</v>
      </c>
      <c r="D108" s="0" t="n">
        <f aca="false">D107-1</f>
        <v>25</v>
      </c>
      <c r="E108" s="0" t="n">
        <f aca="false">C108</f>
        <v>10.5</v>
      </c>
      <c r="F108" s="0" t="n">
        <f aca="false">C108-C107</f>
        <v>0.0999999999999996</v>
      </c>
      <c r="G108" s="0" t="n">
        <f aca="false">IF(D107&gt;110,'数値入力＆結果'!$D$18*D107+'数値入力＆結果'!$F$18,'数値入力＆結果'!$D$17*D107+'数値入力＆結果'!$F$17)</f>
        <v>-0.2006</v>
      </c>
      <c r="H108" s="39" t="n">
        <f aca="false">10^G108</f>
        <v>0.630086246566439</v>
      </c>
      <c r="I108" s="39" t="n">
        <f aca="false">F108/H108</f>
        <v>0.158708431655086</v>
      </c>
      <c r="J108" s="39" t="n">
        <f aca="false">SUM(I108:$I$143)</f>
        <v>1.21779699698603</v>
      </c>
      <c r="K108" s="40" t="n">
        <f aca="false">LOG10(J108)</f>
        <v>0.0855748987758163</v>
      </c>
      <c r="L108" s="40" t="n">
        <f aca="false">'数値入力＆結果'!$D$19*K108^5+'数値入力＆結果'!$F$19*K108^4+'数値入力＆結果'!$H$19*K108^3+'数値入力＆結果'!$J$19*K108^2+'数値入力＆結果'!$L$19*K108+'数値入力＆結果'!$N$19</f>
        <v>9.90900729173175</v>
      </c>
      <c r="M108" s="39" t="n">
        <f aca="false">10^L108</f>
        <v>8109746738.6873</v>
      </c>
      <c r="N108" s="39" t="n">
        <f aca="false">(D108-D109)*'数値入力＆結果'!$D$12</f>
        <v>2.63E-005</v>
      </c>
      <c r="O108" s="39" t="n">
        <f aca="false">(6*'数値入力＆結果'!$D$7*M108*'数値入力＆結果'!$D$9*'数値入力＆結果'!$D$10*('数値入力＆結果'!$D$9+'数値入力＆結果'!$D$10)*N108)/('数値入力＆結果'!$D$7^2*'数値入力＆結果'!$D$9^4+'数値入力＆結果'!$D$7*M108*(4*'数値入力＆結果'!$D$9^3*'数値入力＆結果'!$D$10+6*'数値入力＆結果'!$D$9^2*'数値入力＆結果'!$D$10^2+4*'数値入力＆結果'!$D$9*'数値入力＆結果'!$D$10^3)+M108^2*'数値入力＆結果'!$D$10^4)</f>
        <v>3.82166783701792E-005</v>
      </c>
      <c r="P108" s="39" t="n">
        <f aca="false">SUM($O$4:O108)</f>
        <v>0.00307450436936628</v>
      </c>
      <c r="Q108" s="39" t="n">
        <f aca="false">1/P108</f>
        <v>325.255676968226</v>
      </c>
      <c r="R108" s="39" t="n">
        <f aca="false">1/P108*(1-COS('数値入力＆結果'!$D$8*P108/2))</f>
        <v>15.2518111225786</v>
      </c>
    </row>
    <row r="109" customFormat="false" ht="12.8" hidden="false" customHeight="false" outlineLevel="0" collapsed="false">
      <c r="B109" s="1" t="n">
        <v>106</v>
      </c>
      <c r="C109" s="0" t="n">
        <v>10.6</v>
      </c>
      <c r="D109" s="0" t="n">
        <f aca="false">D108-1</f>
        <v>24</v>
      </c>
      <c r="E109" s="0" t="n">
        <f aca="false">C109</f>
        <v>10.6</v>
      </c>
      <c r="F109" s="0" t="n">
        <f aca="false">C109-C108</f>
        <v>0.0999999999999996</v>
      </c>
      <c r="G109" s="0" t="n">
        <f aca="false">IF(D108&gt;110,'数値入力＆結果'!$D$18*D108+'数値入力＆結果'!$F$18,'数値入力＆結果'!$D$17*D108+'数値入力＆結果'!$F$17)</f>
        <v>-0.1404</v>
      </c>
      <c r="H109" s="39" t="n">
        <f aca="false">10^G109</f>
        <v>0.723769037074529</v>
      </c>
      <c r="I109" s="39" t="n">
        <f aca="false">F109/H109</f>
        <v>0.138165623116732</v>
      </c>
      <c r="J109" s="39" t="n">
        <f aca="false">SUM(I109:$I$143)</f>
        <v>1.05908856533094</v>
      </c>
      <c r="K109" s="40" t="n">
        <f aca="false">LOG10(J109)</f>
        <v>0.0249322791124295</v>
      </c>
      <c r="L109" s="40" t="n">
        <f aca="false">'数値入力＆結果'!$D$19*K109^5+'数値入力＆結果'!$F$19*K109^4+'数値入力＆結果'!$H$19*K109^3+'数値入力＆結果'!$J$19*K109^2+'数値入力＆結果'!$L$19*K109+'数値入力＆結果'!$N$19</f>
        <v>9.90945262983712</v>
      </c>
      <c r="M109" s="39" t="n">
        <f aca="false">10^L109</f>
        <v>8118066972.4001</v>
      </c>
      <c r="N109" s="39" t="n">
        <f aca="false">(D109-D110)*'数値入力＆結果'!$D$12</f>
        <v>2.63E-005</v>
      </c>
      <c r="O109" s="39" t="n">
        <f aca="false">(6*'数値入力＆結果'!$D$7*M109*'数値入力＆結果'!$D$9*'数値入力＆結果'!$D$10*('数値入力＆結果'!$D$9+'数値入力＆結果'!$D$10)*N109)/('数値入力＆結果'!$D$7^2*'数値入力＆結果'!$D$9^4+'数値入力＆結果'!$D$7*M109*(4*'数値入力＆結果'!$D$9^3*'数値入力＆結果'!$D$10+6*'数値入力＆結果'!$D$9^2*'数値入力＆結果'!$D$10^2+4*'数値入力＆結果'!$D$9*'数値入力＆結果'!$D$10^3)+M109^2*'数値入力＆結果'!$D$10^4)</f>
        <v>3.82198733282959E-005</v>
      </c>
      <c r="P109" s="39" t="n">
        <f aca="false">SUM($O$4:O109)</f>
        <v>0.00311272424269458</v>
      </c>
      <c r="Q109" s="39" t="n">
        <f aca="false">1/P109</f>
        <v>321.261994970147</v>
      </c>
      <c r="R109" s="39" t="n">
        <f aca="false">1/P109*(1-COS('数値入力＆結果'!$D$8*P109/2))</f>
        <v>15.4383624181013</v>
      </c>
    </row>
    <row r="110" customFormat="false" ht="12.8" hidden="false" customHeight="false" outlineLevel="0" collapsed="false">
      <c r="B110" s="1" t="n">
        <v>107</v>
      </c>
      <c r="C110" s="0" t="n">
        <v>10.7</v>
      </c>
      <c r="D110" s="0" t="n">
        <f aca="false">D109-1</f>
        <v>23</v>
      </c>
      <c r="E110" s="0" t="n">
        <f aca="false">C110</f>
        <v>10.7</v>
      </c>
      <c r="F110" s="0" t="n">
        <f aca="false">C110-C109</f>
        <v>0.0999999999999996</v>
      </c>
      <c r="G110" s="0" t="n">
        <f aca="false">IF(D109&gt;110,'数値入力＆結果'!$D$18*D109+'数値入力＆結果'!$F$18,'数値入力＆結果'!$D$17*D109+'数値入力＆結果'!$F$17)</f>
        <v>-0.0802000000000001</v>
      </c>
      <c r="H110" s="39" t="n">
        <f aca="false">10^G110</f>
        <v>0.831380817915622</v>
      </c>
      <c r="I110" s="39" t="n">
        <f aca="false">F110/H110</f>
        <v>0.120281822535565</v>
      </c>
      <c r="J110" s="39" t="n">
        <f aca="false">SUM(I110:$I$143)</f>
        <v>0.92092294221421</v>
      </c>
      <c r="K110" s="40" t="n">
        <f aca="false">LOG10(J110)</f>
        <v>-0.035776707665511</v>
      </c>
      <c r="L110" s="40" t="n">
        <f aca="false">'数値入力＆結果'!$D$19*K110^5+'数値入力＆結果'!$F$19*K110^4+'数値入力＆結果'!$H$19*K110^3+'数値入力＆結果'!$J$19*K110^2+'数値入力＆結果'!$L$19*K110+'数値入力＆結果'!$N$19</f>
        <v>9.90977592213377</v>
      </c>
      <c r="M110" s="39" t="n">
        <f aca="false">10^L110</f>
        <v>8124112376.42954</v>
      </c>
      <c r="N110" s="39" t="n">
        <f aca="false">(D110-D111)*'数値入力＆結果'!$D$12</f>
        <v>2.63E-005</v>
      </c>
      <c r="O110" s="39" t="n">
        <f aca="false">(6*'数値入力＆結果'!$D$7*M110*'数値入力＆結果'!$D$9*'数値入力＆結果'!$D$10*('数値入力＆結果'!$D$9+'数値入力＆結果'!$D$10)*N110)/('数値入力＆結果'!$D$7^2*'数値入力＆結果'!$D$9^4+'数値入力＆結果'!$D$7*M110*(4*'数値入力＆結果'!$D$9^3*'数値入力＆結果'!$D$10+6*'数値入力＆結果'!$D$9^2*'数値入力＆結果'!$D$10^2+4*'数値入力＆結果'!$D$9*'数値入力＆結果'!$D$10^3)+M110^2*'数値入力＆結果'!$D$10^4)</f>
        <v>3.82221899639899E-005</v>
      </c>
      <c r="P110" s="39" t="n">
        <f aca="false">SUM($O$4:O110)</f>
        <v>0.00315094643265857</v>
      </c>
      <c r="Q110" s="39" t="n">
        <f aca="false">1/P110</f>
        <v>317.364963629757</v>
      </c>
      <c r="R110" s="39" t="n">
        <f aca="false">1/P110*(1-COS('数値入力＆結果'!$D$8*P110/2))</f>
        <v>15.6248125568175</v>
      </c>
    </row>
    <row r="111" customFormat="false" ht="12.8" hidden="false" customHeight="false" outlineLevel="0" collapsed="false">
      <c r="B111" s="1" t="n">
        <v>108</v>
      </c>
      <c r="C111" s="0" t="n">
        <v>10.8</v>
      </c>
      <c r="D111" s="0" t="n">
        <f aca="false">D110-1</f>
        <v>22</v>
      </c>
      <c r="E111" s="0" t="n">
        <f aca="false">C111</f>
        <v>10.8</v>
      </c>
      <c r="F111" s="0" t="n">
        <f aca="false">C111-C110</f>
        <v>0.100000000000001</v>
      </c>
      <c r="G111" s="0" t="n">
        <f aca="false">IF(D110&gt;110,'数値入力＆結果'!$D$18*D110+'数値入力＆結果'!$F$18,'数値入力＆結果'!$D$17*D110+'数値入力＆結果'!$F$17)</f>
        <v>-0.02</v>
      </c>
      <c r="H111" s="39" t="n">
        <f aca="false">10^G111</f>
        <v>0.954992586021436</v>
      </c>
      <c r="I111" s="39" t="n">
        <f aca="false">F111/H111</f>
        <v>0.104712854805091</v>
      </c>
      <c r="J111" s="39" t="n">
        <f aca="false">SUM(I111:$I$143)</f>
        <v>0.800641119678645</v>
      </c>
      <c r="K111" s="40" t="n">
        <f aca="false">LOG10(J111)</f>
        <v>-0.0965621089711779</v>
      </c>
      <c r="L111" s="40" t="n">
        <f aca="false">'数値入力＆結果'!$D$19*K111^5+'数値入力＆結果'!$F$19*K111^4+'数値入力＆結果'!$H$19*K111^3+'数値入力＆結果'!$J$19*K111^2+'数値入力＆結果'!$L$19*K111+'数値入力＆結果'!$N$19</f>
        <v>9.9099809565805</v>
      </c>
      <c r="M111" s="39" t="n">
        <f aca="false">10^L111</f>
        <v>8127948750.6392</v>
      </c>
      <c r="N111" s="39" t="n">
        <f aca="false">(D111-D112)*'数値入力＆結果'!$D$12</f>
        <v>2.63E-005</v>
      </c>
      <c r="O111" s="39" t="n">
        <f aca="false">(6*'数値入力＆結果'!$D$7*M111*'数値入力＆結果'!$D$9*'数値入力＆結果'!$D$10*('数値入力＆結果'!$D$9+'数値入力＆結果'!$D$10)*N111)/('数値入力＆結果'!$D$7^2*'数値入力＆結果'!$D$9^4+'数値入力＆結果'!$D$7*M111*(4*'数値入力＆結果'!$D$9^3*'数値入力＆結果'!$D$10+6*'数値入力＆結果'!$D$9^2*'数値入力＆結果'!$D$10^2+4*'数値入力＆結果'!$D$9*'数値入力＆結果'!$D$10^3)+M111^2*'数値入力＆結果'!$D$10^4)</f>
        <v>3.82236579988286E-005</v>
      </c>
      <c r="P111" s="39" t="n">
        <f aca="false">SUM($O$4:O111)</f>
        <v>0.0031891700906574</v>
      </c>
      <c r="Q111" s="39" t="n">
        <f aca="false">1/P111</f>
        <v>313.561199802255</v>
      </c>
      <c r="R111" s="39" t="n">
        <f aca="false">1/P111*(1-COS('数値入力＆結果'!$D$8*P111/2))</f>
        <v>15.8111560317895</v>
      </c>
    </row>
    <row r="112" customFormat="false" ht="12.8" hidden="false" customHeight="false" outlineLevel="0" collapsed="false">
      <c r="B112" s="1" t="n">
        <v>109</v>
      </c>
      <c r="C112" s="0" t="n">
        <v>10.9</v>
      </c>
      <c r="D112" s="0" t="n">
        <f aca="false">D111-1</f>
        <v>21</v>
      </c>
      <c r="E112" s="0" t="n">
        <f aca="false">C112</f>
        <v>10.9</v>
      </c>
      <c r="F112" s="0" t="n">
        <f aca="false">C112-C111</f>
        <v>0.0999999999999996</v>
      </c>
      <c r="G112" s="0" t="n">
        <f aca="false">IF(D111&gt;110,'数値入力＆結果'!$D$18*D111+'数値入力＆結果'!$F$18,'数値入力＆結果'!$D$17*D111+'数値入力＆結果'!$F$17)</f>
        <v>0.0402</v>
      </c>
      <c r="H112" s="39" t="n">
        <f aca="false">10^G112</f>
        <v>1.09698325929919</v>
      </c>
      <c r="I112" s="39" t="n">
        <f aca="false">F112/H112</f>
        <v>0.0911590939536164</v>
      </c>
      <c r="J112" s="39" t="n">
        <f aca="false">SUM(I112:$I$143)</f>
        <v>0.695928264873553</v>
      </c>
      <c r="K112" s="40" t="n">
        <f aca="false">LOG10(J112)</f>
        <v>-0.157435524434235</v>
      </c>
      <c r="L112" s="40" t="n">
        <f aca="false">'数値入力＆結果'!$D$19*K112^5+'数値入力＆結果'!$F$19*K112^4+'数値入力＆結果'!$H$19*K112^3+'数値入力＆結果'!$J$19*K112^2+'数値入力＆結果'!$L$19*K112+'数値入力＆結果'!$N$19</f>
        <v>9.91007144221313</v>
      </c>
      <c r="M112" s="39" t="n">
        <f aca="false">10^L112</f>
        <v>8129642392.25296</v>
      </c>
      <c r="N112" s="39" t="n">
        <f aca="false">(D112-D113)*'数値入力＆結果'!$D$12</f>
        <v>2.63E-005</v>
      </c>
      <c r="O112" s="39" t="n">
        <f aca="false">(6*'数値入力＆結果'!$D$7*M112*'数値入力＆結果'!$D$9*'数値入力＆結果'!$D$10*('数値入力＆結果'!$D$9+'数値入力＆結果'!$D$10)*N112)/('数値入力＆結果'!$D$7^2*'数値入力＆結果'!$D$9^4+'数値入力＆結果'!$D$7*M112*(4*'数値入力＆結果'!$D$9^3*'数値入力＆結果'!$D$10+6*'数値入力＆結果'!$D$9^2*'数値入力＆結果'!$D$10^2+4*'数値入力＆結果'!$D$9*'数値入力＆結果'!$D$10^3)+M112^2*'数値入力＆結果'!$D$10^4)</f>
        <v>3.82243055762304E-005</v>
      </c>
      <c r="P112" s="39" t="n">
        <f aca="false">SUM($O$4:O112)</f>
        <v>0.00322739439623363</v>
      </c>
      <c r="Q112" s="39" t="n">
        <f aca="false">1/P112</f>
        <v>309.847473605024</v>
      </c>
      <c r="R112" s="39" t="n">
        <f aca="false">1/P112*(1-COS('数値入力＆結果'!$D$8*P112/2))</f>
        <v>15.9973874840569</v>
      </c>
    </row>
    <row r="113" customFormat="false" ht="12.8" hidden="false" customHeight="false" outlineLevel="0" collapsed="false">
      <c r="B113" s="1" t="n">
        <v>110</v>
      </c>
      <c r="C113" s="0" t="n">
        <v>11</v>
      </c>
      <c r="D113" s="0" t="n">
        <f aca="false">D112-1</f>
        <v>20</v>
      </c>
      <c r="E113" s="0" t="n">
        <f aca="false">C113</f>
        <v>11</v>
      </c>
      <c r="F113" s="0" t="n">
        <f aca="false">C113-C112</f>
        <v>0.0999999999999996</v>
      </c>
      <c r="G113" s="0" t="n">
        <f aca="false">IF(D112&gt;110,'数値入力＆結果'!$D$18*D112+'数値入力＆結果'!$F$18,'数値入力＆結果'!$D$17*D112+'数値入力＆結果'!$F$17)</f>
        <v>0.1004</v>
      </c>
      <c r="H113" s="39" t="n">
        <f aca="false">10^G113</f>
        <v>1.26008545908824</v>
      </c>
      <c r="I113" s="39" t="n">
        <f aca="false">F113/H113</f>
        <v>0.0793596968195767</v>
      </c>
      <c r="J113" s="39" t="n">
        <f aca="false">SUM(I113:$I$143)</f>
        <v>0.604769170919937</v>
      </c>
      <c r="K113" s="40" t="n">
        <f aca="false">LOG10(J113)</f>
        <v>-0.218410355801506</v>
      </c>
      <c r="L113" s="40" t="n">
        <f aca="false">'数値入力＆結果'!$D$19*K113^5+'数値入力＆結果'!$F$19*K113^4+'数値入力＆結果'!$H$19*K113^3+'数値入力＆結果'!$J$19*K113^2+'数値入力＆結果'!$L$19*K113+'数値入力＆結果'!$N$19</f>
        <v>9.91005100222593</v>
      </c>
      <c r="M113" s="39" t="n">
        <f aca="false">10^L113</f>
        <v>8129259781.1836</v>
      </c>
      <c r="N113" s="39" t="n">
        <f aca="false">(D113-D114)*'数値入力＆結果'!$D$12</f>
        <v>2.63E-005</v>
      </c>
      <c r="O113" s="39" t="n">
        <f aca="false">(6*'数値入力＆結果'!$D$7*M113*'数値入力＆結果'!$D$9*'数値入力＆結果'!$D$10*('数値入力＆結果'!$D$9+'数値入力＆結果'!$D$10)*N113)/('数値入力＆結果'!$D$7^2*'数値入力＆結果'!$D$9^4+'数値入力＆結果'!$D$7*M113*(4*'数値入力＆結果'!$D$9^3*'数値入力＆結果'!$D$10+6*'数値入力＆結果'!$D$9^2*'数値入力＆結果'!$D$10^2+4*'数値入力＆結果'!$D$9*'数値入力＆結果'!$D$10^3)+M113^2*'数値入力＆結果'!$D$10^4)</f>
        <v>3.82241593093967E-005</v>
      </c>
      <c r="P113" s="39" t="n">
        <f aca="false">SUM($O$4:O113)</f>
        <v>0.00326561855554302</v>
      </c>
      <c r="Q113" s="39" t="n">
        <f aca="false">1/P113</f>
        <v>306.220699996517</v>
      </c>
      <c r="R113" s="39" t="n">
        <f aca="false">1/P113*(1-COS('数値入力＆結果'!$D$8*P113/2))</f>
        <v>16.1835016950705</v>
      </c>
    </row>
    <row r="114" customFormat="false" ht="12.8" hidden="false" customHeight="false" outlineLevel="0" collapsed="false">
      <c r="B114" s="1" t="n">
        <v>111</v>
      </c>
      <c r="C114" s="0" t="n">
        <v>11.1</v>
      </c>
      <c r="D114" s="0" t="n">
        <f aca="false">D113-1</f>
        <v>19</v>
      </c>
      <c r="E114" s="0" t="n">
        <f aca="false">C114</f>
        <v>11.1</v>
      </c>
      <c r="F114" s="0" t="n">
        <f aca="false">C114-C113</f>
        <v>0.0999999999999996</v>
      </c>
      <c r="G114" s="0" t="n">
        <f aca="false">IF(D113&gt;110,'数値入力＆結果'!$D$18*D113+'数値入力＆結果'!$F$18,'数値入力＆結果'!$D$17*D113+'数値入力＆結果'!$F$17)</f>
        <v>0.1606</v>
      </c>
      <c r="H114" s="39" t="n">
        <f aca="false">10^G114</f>
        <v>1.44743809966616</v>
      </c>
      <c r="I114" s="39" t="n">
        <f aca="false">F114/H114</f>
        <v>0.0690875831049797</v>
      </c>
      <c r="J114" s="39" t="n">
        <f aca="false">SUM(I114:$I$143)</f>
        <v>0.52540947410036</v>
      </c>
      <c r="K114" s="40" t="n">
        <f aca="false">LOG10(J114)</f>
        <v>-0.27950210035008</v>
      </c>
      <c r="L114" s="40" t="n">
        <f aca="false">'数値入力＆結果'!$D$19*K114^5+'数値入力＆結果'!$F$19*K114^4+'数値入力＆結果'!$H$19*K114^3+'数値入力＆結果'!$J$19*K114^2+'数値入力＆結果'!$L$19*K114+'数値入力＆結果'!$N$19</f>
        <v>9.90992316577545</v>
      </c>
      <c r="M114" s="39" t="n">
        <f aca="false">10^L114</f>
        <v>8126867250.71193</v>
      </c>
      <c r="N114" s="39" t="n">
        <f aca="false">(D114-D115)*'数値入力＆結果'!$D$12</f>
        <v>2.63E-005</v>
      </c>
      <c r="O114" s="39" t="n">
        <f aca="false">(6*'数値入力＆結果'!$D$7*M114*'数値入力＆結果'!$D$9*'数値入力＆結果'!$D$10*('数値入力＆結果'!$D$9+'数値入力＆結果'!$D$10)*N114)/('数値入力＆結果'!$D$7^2*'数値入力＆結果'!$D$9^4+'数値入力＆結果'!$D$7*M114*(4*'数値入力＆結果'!$D$9^3*'数値入力＆結果'!$D$10+6*'数値入力＆結果'!$D$9^2*'数値入力＆結果'!$D$10^2+4*'数値入力＆結果'!$D$9*'数値入力＆結果'!$D$10^3)+M114^2*'数値入力＆結果'!$D$10^4)</f>
        <v>3.82232443137153E-005</v>
      </c>
      <c r="P114" s="39" t="n">
        <f aca="false">SUM($O$4:O114)</f>
        <v>0.00330384179985674</v>
      </c>
      <c r="Q114" s="39" t="n">
        <f aca="false">1/P114</f>
        <v>302.677930899525</v>
      </c>
      <c r="R114" s="39" t="n">
        <f aca="false">1/P114*(1-COS('数値入力＆結果'!$D$8*P114/2))</f>
        <v>16.3694935792967</v>
      </c>
    </row>
    <row r="115" customFormat="false" ht="12.8" hidden="false" customHeight="false" outlineLevel="0" collapsed="false">
      <c r="B115" s="1" t="n">
        <v>112</v>
      </c>
      <c r="C115" s="0" t="n">
        <v>11.2</v>
      </c>
      <c r="D115" s="0" t="n">
        <f aca="false">D114-1</f>
        <v>18</v>
      </c>
      <c r="E115" s="0" t="n">
        <f aca="false">C115</f>
        <v>11.2</v>
      </c>
      <c r="F115" s="0" t="n">
        <f aca="false">C115-C114</f>
        <v>0.0999999999999996</v>
      </c>
      <c r="G115" s="0" t="n">
        <f aca="false">IF(D114&gt;110,'数値入力＆結果'!$D$18*D114+'数値入力＆結果'!$F$18,'数値入力＆結果'!$D$17*D114+'数値入力＆結果'!$F$17)</f>
        <v>0.2208</v>
      </c>
      <c r="H115" s="39" t="n">
        <f aca="false">10^G115</f>
        <v>1.66264679689354</v>
      </c>
      <c r="I115" s="39" t="n">
        <f aca="false">F115/H115</f>
        <v>0.0601450651977546</v>
      </c>
      <c r="J115" s="39" t="n">
        <f aca="false">SUM(I115:$I$143)</f>
        <v>0.456321890995381</v>
      </c>
      <c r="K115" s="40" t="n">
        <f aca="false">LOG10(J115)</f>
        <v>-0.340728696446598</v>
      </c>
      <c r="L115" s="40" t="n">
        <f aca="false">'数値入力＆結果'!$D$19*K115^5+'数値入力＆結果'!$F$19*K115^4+'数値入力＆結果'!$H$19*K115^3+'数値入力＆結果'!$J$19*K115^2+'数値入力＆結果'!$L$19*K115+'数値入力＆結果'!$N$19</f>
        <v>9.90969135828175</v>
      </c>
      <c r="M115" s="39" t="n">
        <f aca="false">10^L115</f>
        <v>8122530640.10926</v>
      </c>
      <c r="N115" s="39" t="n">
        <f aca="false">(D115-D116)*'数値入力＆結果'!$D$12</f>
        <v>2.63E-005</v>
      </c>
      <c r="O115" s="39" t="n">
        <f aca="false">(6*'数値入力＆結果'!$D$7*M115*'数値入力＆結果'!$D$9*'数値入力＆結果'!$D$10*('数値入力＆結果'!$D$9+'数値入力＆結果'!$D$10)*N115)/('数値入力＆結果'!$D$7^2*'数値入力＆結果'!$D$9^4+'数値入力＆結果'!$D$7*M115*(4*'数値入力＆結果'!$D$9^3*'数値入力＆結果'!$D$10+6*'数値入力＆結果'!$D$9^2*'数値入力＆結果'!$D$10^2+4*'数値入力＆結果'!$D$9*'数値入力＆結果'!$D$10^3)+M115^2*'数値入力＆結果'!$D$10^4)</f>
        <v>3.82215842219281E-005</v>
      </c>
      <c r="P115" s="39" t="n">
        <f aca="false">SUM($O$4:O115)</f>
        <v>0.00334206338407867</v>
      </c>
      <c r="Q115" s="39" t="n">
        <f aca="false">1/P115</f>
        <v>299.216347829884</v>
      </c>
      <c r="R115" s="39" t="n">
        <f aca="false">1/P115*(1-COS('数値入力＆結果'!$D$8*P115/2))</f>
        <v>16.5553581769082</v>
      </c>
    </row>
    <row r="116" customFormat="false" ht="12.8" hidden="false" customHeight="false" outlineLevel="0" collapsed="false">
      <c r="B116" s="1" t="n">
        <v>113</v>
      </c>
      <c r="C116" s="0" t="n">
        <v>11.3</v>
      </c>
      <c r="D116" s="0" t="n">
        <f aca="false">D115-1</f>
        <v>17</v>
      </c>
      <c r="E116" s="0" t="n">
        <f aca="false">C116</f>
        <v>11.3</v>
      </c>
      <c r="F116" s="0" t="n">
        <f aca="false">C116-C115</f>
        <v>0.100000000000001</v>
      </c>
      <c r="G116" s="0" t="n">
        <f aca="false">IF(D115&gt;110,'数値入力＆結果'!$D$18*D115+'数値入力＆結果'!$F$18,'数値入力＆結果'!$D$17*D115+'数値入力＆結果'!$F$17)</f>
        <v>0.281</v>
      </c>
      <c r="H116" s="39" t="n">
        <f aca="false">10^G116</f>
        <v>1.90985325856624</v>
      </c>
      <c r="I116" s="39" t="n">
        <f aca="false">F116/H116</f>
        <v>0.0523600436585758</v>
      </c>
      <c r="J116" s="39" t="n">
        <f aca="false">SUM(I116:$I$143)</f>
        <v>0.396176825797626</v>
      </c>
      <c r="K116" s="40" t="n">
        <f aca="false">LOG10(J116)</f>
        <v>-0.402110931933678</v>
      </c>
      <c r="L116" s="40" t="n">
        <f aca="false">'数値入力＆結果'!$D$19*K116^5+'数値入力＆結果'!$F$19*K116^4+'数値入力＆結果'!$H$19*K116^3+'数値入力＆結果'!$J$19*K116^2+'数値入力＆結果'!$L$19*K116+'数値入力＆結果'!$N$19</f>
        <v>9.90935888995355</v>
      </c>
      <c r="M116" s="39" t="n">
        <f aca="false">10^L116</f>
        <v>8116314924.96874</v>
      </c>
      <c r="N116" s="39" t="n">
        <f aca="false">(D116-D117)*'数値入力＆結果'!$D$12</f>
        <v>2.63E-005</v>
      </c>
      <c r="O116" s="39" t="n">
        <f aca="false">(6*'数値入力＆結果'!$D$7*M116*'数値入力＆結果'!$D$9*'数値入力＆結果'!$D$10*('数値入力＆結果'!$D$9+'数値入力＆結果'!$D$10)*N116)/('数値入力＆結果'!$D$7^2*'数値入力＆結果'!$D$9^4+'数値入力＆結果'!$D$7*M116*(4*'数値入力＆結果'!$D$9^3*'数値入力＆結果'!$D$10+6*'数値入力＆結果'!$D$9^2*'数値入力＆結果'!$D$10^2+4*'数値入力＆結果'!$D$9*'数値入力＆結果'!$D$10^3)+M116^2*'数値入力＆結果'!$D$10^4)</f>
        <v>3.82192011799255E-005</v>
      </c>
      <c r="P116" s="39" t="n">
        <f aca="false">SUM($O$4:O116)</f>
        <v>0.00338028258525859</v>
      </c>
      <c r="Q116" s="39" t="n">
        <f aca="false">1/P116</f>
        <v>295.833254995011</v>
      </c>
      <c r="R116" s="39" t="n">
        <f aca="false">1/P116*(1-COS('数値入力＆結果'!$D$8*P116/2))</f>
        <v>16.741090646469</v>
      </c>
    </row>
    <row r="117" customFormat="false" ht="12.8" hidden="false" customHeight="false" outlineLevel="0" collapsed="false">
      <c r="B117" s="1" t="n">
        <v>114</v>
      </c>
      <c r="C117" s="0" t="n">
        <v>11.4</v>
      </c>
      <c r="D117" s="0" t="n">
        <f aca="false">D116-1</f>
        <v>16</v>
      </c>
      <c r="E117" s="0" t="n">
        <f aca="false">C117</f>
        <v>11.4</v>
      </c>
      <c r="F117" s="0" t="n">
        <f aca="false">C117-C116</f>
        <v>0.0999999999999996</v>
      </c>
      <c r="G117" s="0" t="n">
        <f aca="false">IF(D116&gt;110,'数値入力＆結果'!$D$18*D116+'数値入力＆結果'!$F$18,'数値入力＆結果'!$D$17*D116+'数値入力＆結果'!$F$17)</f>
        <v>0.3412</v>
      </c>
      <c r="H117" s="39" t="n">
        <f aca="false">10^G117</f>
        <v>2.19381499189791</v>
      </c>
      <c r="I117" s="39" t="n">
        <f aca="false">F117/H117</f>
        <v>0.0455826951540193</v>
      </c>
      <c r="J117" s="39" t="n">
        <f aca="false">SUM(I117:$I$143)</f>
        <v>0.34381678213905</v>
      </c>
      <c r="K117" s="40" t="n">
        <f aca="false">LOG10(J117)</f>
        <v>-0.463672928659719</v>
      </c>
      <c r="L117" s="40" t="n">
        <f aca="false">'数値入力＆結果'!$D$19*K117^5+'数値入力＆結果'!$F$19*K117^4+'数値入力＆結果'!$H$19*K117^3+'数値入力＆結果'!$J$19*K117^2+'数値入力＆結果'!$L$19*K117+'数値入力＆結果'!$N$19</f>
        <v>9.90892894220265</v>
      </c>
      <c r="M117" s="39" t="n">
        <f aca="false">10^L117</f>
        <v>8108283819.96901</v>
      </c>
      <c r="N117" s="39" t="n">
        <f aca="false">(D117-D118)*'数値入力＆結果'!$D$12</f>
        <v>2.63E-005</v>
      </c>
      <c r="O117" s="39" t="n">
        <f aca="false">(6*'数値入力＆結果'!$D$7*M117*'数値入力＆結果'!$D$9*'数値入力＆結果'!$D$10*('数値入力＆結果'!$D$9+'数値入力＆結果'!$D$10)*N117)/('数値入力＆結果'!$D$7^2*'数値入力＆結果'!$D$9^4+'数値入力＆結果'!$D$7*M117*(4*'数値入力＆結果'!$D$9^3*'数値入力＆結果'!$D$10+6*'数値入力＆結果'!$D$9^2*'数値入力＆結果'!$D$10^2+4*'数値入力＆結果'!$D$9*'数値入力＆結果'!$D$10^3)+M117^2*'数値入力＆結果'!$D$10^4)</f>
        <v>3.82161158205052E-005</v>
      </c>
      <c r="P117" s="39" t="n">
        <f aca="false">SUM($O$4:O117)</f>
        <v>0.0034184987010791</v>
      </c>
      <c r="Q117" s="39" t="n">
        <f aca="false">1/P117</f>
        <v>292.526072829671</v>
      </c>
      <c r="R117" s="39" t="n">
        <f aca="false">1/P117*(1-COS('数値入力＆結果'!$D$8*P117/2))</f>
        <v>16.9266862575063</v>
      </c>
    </row>
    <row r="118" customFormat="false" ht="12.8" hidden="false" customHeight="false" outlineLevel="0" collapsed="false">
      <c r="B118" s="1" t="n">
        <v>115</v>
      </c>
      <c r="C118" s="0" t="n">
        <v>11.5</v>
      </c>
      <c r="D118" s="0" t="n">
        <f aca="false">D117-1</f>
        <v>15</v>
      </c>
      <c r="E118" s="0" t="n">
        <f aca="false">C118</f>
        <v>11.5</v>
      </c>
      <c r="F118" s="0" t="n">
        <f aca="false">C118-C117</f>
        <v>0.0999999999999996</v>
      </c>
      <c r="G118" s="0" t="n">
        <f aca="false">IF(D117&gt;110,'数値入力＆結果'!$D$18*D117+'数値入力＆結果'!$F$18,'数値入力＆結果'!$D$17*D117+'数値入力＆結果'!$F$17)</f>
        <v>0.4014</v>
      </c>
      <c r="H118" s="39" t="n">
        <f aca="false">10^G118</f>
        <v>2.51999686210924</v>
      </c>
      <c r="I118" s="39" t="n">
        <f aca="false">F118/H118</f>
        <v>0.039682589095091</v>
      </c>
      <c r="J118" s="39" t="n">
        <f aca="false">SUM(I118:$I$143)</f>
        <v>0.298234086985031</v>
      </c>
      <c r="K118" s="40" t="n">
        <f aca="false">LOG10(J118)</f>
        <v>-0.525442719892199</v>
      </c>
      <c r="L118" s="40" t="n">
        <f aca="false">'数値入力＆結果'!$D$19*K118^5+'数値入力＆結果'!$F$19*K118^4+'数値入力＆結果'!$H$19*K118^3+'数値入力＆結果'!$J$19*K118^2+'数値入力＆結果'!$L$19*K118+'数値入力＆結果'!$N$19</f>
        <v>9.90840455153343</v>
      </c>
      <c r="M118" s="39" t="n">
        <f aca="false">10^L118</f>
        <v>8098499347.45936</v>
      </c>
      <c r="N118" s="39" t="n">
        <f aca="false">(D118-D119)*'数値入力＆結果'!$D$12</f>
        <v>2.63E-005</v>
      </c>
      <c r="O118" s="39" t="n">
        <f aca="false">(6*'数値入力＆結果'!$D$7*M118*'数値入力＆結果'!$D$9*'数値入力＆結果'!$D$10*('数値入力＆結果'!$D$9+'数値入力＆結果'!$D$10)*N118)/('数値入力＆結果'!$D$7^2*'数値入力＆結果'!$D$9^4+'数値入力＆結果'!$D$7*M118*(4*'数値入力＆結果'!$D$9^3*'数値入力＆結果'!$D$10+6*'数値入力＆結果'!$D$9^2*'数値入力＆結果'!$D$10^2+4*'数値入力＆結果'!$D$9*'数値入力＆結果'!$D$10^3)+M118^2*'数値入力＆結果'!$D$10^4)</f>
        <v>3.82123472117445E-005</v>
      </c>
      <c r="P118" s="39" t="n">
        <f aca="false">SUM($O$4:O118)</f>
        <v>0.00345671104829084</v>
      </c>
      <c r="Q118" s="39" t="n">
        <f aca="false">1/P118</f>
        <v>289.292331939184</v>
      </c>
      <c r="R118" s="39" t="n">
        <f aca="false">1/P118*(1-COS('数値入力＆結果'!$D$8*P118/2))</f>
        <v>17.1121403828497</v>
      </c>
    </row>
    <row r="119" customFormat="false" ht="12.8" hidden="false" customHeight="false" outlineLevel="0" collapsed="false">
      <c r="B119" s="1" t="n">
        <v>116</v>
      </c>
      <c r="C119" s="0" t="n">
        <v>11.6</v>
      </c>
      <c r="D119" s="0" t="n">
        <f aca="false">D118-1</f>
        <v>14</v>
      </c>
      <c r="E119" s="0" t="n">
        <f aca="false">C119</f>
        <v>11.6</v>
      </c>
      <c r="F119" s="0" t="n">
        <f aca="false">C119-C118</f>
        <v>0.0999999999999996</v>
      </c>
      <c r="G119" s="0" t="n">
        <f aca="false">IF(D118&gt;110,'数値入力＆結果'!$D$18*D118+'数値入力＆結果'!$F$18,'数値入力＆結果'!$D$17*D118+'数値入力＆結果'!$F$17)</f>
        <v>0.4616</v>
      </c>
      <c r="H119" s="39" t="n">
        <f aca="false">10^G119</f>
        <v>2.89467626417603</v>
      </c>
      <c r="I119" s="39" t="n">
        <f aca="false">F119/H119</f>
        <v>0.0345461774905819</v>
      </c>
      <c r="J119" s="39" t="n">
        <f aca="false">SUM(I119:$I$143)</f>
        <v>0.25855149788994</v>
      </c>
      <c r="K119" s="40" t="n">
        <f aca="false">LOG10(J119)</f>
        <v>-0.587452941846848</v>
      </c>
      <c r="L119" s="40" t="n">
        <f aca="false">'数値入力＆結果'!$D$19*K119^5+'数値入力＆結果'!$F$19*K119^4+'数値入力＆結果'!$H$19*K119^3+'数値入力＆結果'!$J$19*K119^2+'数値入力＆結果'!$L$19*K119+'数値入力＆結果'!$N$19</f>
        <v>9.90778859039037</v>
      </c>
      <c r="M119" s="39" t="n">
        <f aca="false">10^L119</f>
        <v>8087021363.53095</v>
      </c>
      <c r="N119" s="39" t="n">
        <f aca="false">(D119-D120)*'数値入力＆結果'!$D$12</f>
        <v>2.63E-005</v>
      </c>
      <c r="O119" s="39" t="n">
        <f aca="false">(6*'数値入力＆結果'!$D$7*M119*'数値入力＆結果'!$D$9*'数値入力＆結果'!$D$10*('数値入力＆結果'!$D$9+'数値入力＆結果'!$D$10)*N119)/('数値入力＆結果'!$D$7^2*'数値入力＆結果'!$D$9^4+'数値入力＆結果'!$D$7*M119*(4*'数値入力＆結果'!$D$9^3*'数値入力＆結果'!$D$10+6*'数値入力＆結果'!$D$9^2*'数値入力＆結果'!$D$10^2+4*'数値入力＆結果'!$D$9*'数値入力＆結果'!$D$10^3)+M119^2*'数値入力＆結果'!$D$10^4)</f>
        <v>3.82079127757606E-005</v>
      </c>
      <c r="P119" s="39" t="n">
        <f aca="false">SUM($O$4:O119)</f>
        <v>0.0034949189610666</v>
      </c>
      <c r="Q119" s="39" t="n">
        <f aca="false">1/P119</f>
        <v>286.129667422907</v>
      </c>
      <c r="R119" s="39" t="n">
        <f aca="false">1/P119*(1-COS('数値入力＆結果'!$D$8*P119/2))</f>
        <v>17.2974484905947</v>
      </c>
    </row>
    <row r="120" customFormat="false" ht="12.8" hidden="false" customHeight="false" outlineLevel="0" collapsed="false">
      <c r="B120" s="1" t="n">
        <v>117</v>
      </c>
      <c r="C120" s="0" t="n">
        <v>11.7</v>
      </c>
      <c r="D120" s="0" t="n">
        <f aca="false">D119-1</f>
        <v>13</v>
      </c>
      <c r="E120" s="0" t="n">
        <f aca="false">C120</f>
        <v>11.7</v>
      </c>
      <c r="F120" s="0" t="n">
        <f aca="false">C120-C119</f>
        <v>0.0999999999999996</v>
      </c>
      <c r="G120" s="0" t="n">
        <f aca="false">IF(D119&gt;110,'数値入力＆結果'!$D$18*D119+'数値入力＆結果'!$F$18,'数値入力＆結果'!$D$17*D119+'数値入力＆結果'!$F$17)</f>
        <v>0.5218</v>
      </c>
      <c r="H120" s="39" t="n">
        <f aca="false">10^G120</f>
        <v>3.3250639317744</v>
      </c>
      <c r="I120" s="39" t="n">
        <f aca="false">F120/H120</f>
        <v>0.0300746097073193</v>
      </c>
      <c r="J120" s="39" t="n">
        <f aca="false">SUM(I120:$I$143)</f>
        <v>0.224005320399358</v>
      </c>
      <c r="K120" s="40" t="n">
        <f aca="false">LOG10(J120)</f>
        <v>-0.649741666520112</v>
      </c>
      <c r="L120" s="40" t="n">
        <f aca="false">'数値入力＆結果'!$D$19*K120^5+'数値入力＆結果'!$F$19*K120^4+'数値入力＆結果'!$H$19*K120^3+'数値入力＆結果'!$J$19*K120^2+'数値入力＆結果'!$L$19*K120+'数値入力＆結果'!$N$19</f>
        <v>9.90708374431049</v>
      </c>
      <c r="M120" s="39" t="n">
        <f aca="false">10^L120</f>
        <v>8073907030.97507</v>
      </c>
      <c r="N120" s="39" t="n">
        <f aca="false">(D120-D121)*'数値入力＆結果'!$D$12</f>
        <v>2.63E-005</v>
      </c>
      <c r="O120" s="39" t="n">
        <f aca="false">(6*'数値入力＆結果'!$D$7*M120*'数値入力＆結果'!$D$9*'数値入力＆結果'!$D$10*('数値入力＆結果'!$D$9+'数値入力＆結果'!$D$10)*N120)/('数値入力＆結果'!$D$7^2*'数値入力＆結果'!$D$9^4+'数値入力＆結果'!$D$7*M120*(4*'数値入力＆結果'!$D$9^3*'数値入力＆結果'!$D$10+6*'数値入力＆結果'!$D$9^2*'数値入力＆結果'!$D$10^2+4*'数値入力＆結果'!$D$9*'数値入力＆結果'!$D$10^3)+M120^2*'数値入力＆結果'!$D$10^4)</f>
        <v>3.82028281724742E-005</v>
      </c>
      <c r="P120" s="39" t="n">
        <f aca="false">SUM($O$4:O120)</f>
        <v>0.00353312178923908</v>
      </c>
      <c r="Q120" s="39" t="n">
        <f aca="false">1/P120</f>
        <v>283.035813553251</v>
      </c>
      <c r="R120" s="39" t="n">
        <f aca="false">1/P120*(1-COS('数値入力＆結果'!$D$8*P120/2))</f>
        <v>17.4826061355254</v>
      </c>
    </row>
    <row r="121" customFormat="false" ht="12.8" hidden="false" customHeight="false" outlineLevel="0" collapsed="false">
      <c r="B121" s="1" t="n">
        <v>118</v>
      </c>
      <c r="C121" s="0" t="n">
        <v>11.8</v>
      </c>
      <c r="D121" s="0" t="n">
        <f aca="false">D120-1</f>
        <v>12</v>
      </c>
      <c r="E121" s="0" t="n">
        <f aca="false">C121</f>
        <v>11.8</v>
      </c>
      <c r="F121" s="0" t="n">
        <f aca="false">C121-C120</f>
        <v>0.100000000000001</v>
      </c>
      <c r="G121" s="0" t="n">
        <f aca="false">IF(D120&gt;110,'数値入力＆結果'!$D$18*D120+'数値入力＆結果'!$F$18,'数値入力＆結果'!$D$17*D120+'数値入力＆結果'!$F$17)</f>
        <v>0.582</v>
      </c>
      <c r="H121" s="39" t="n">
        <f aca="false">10^G121</f>
        <v>3.81944270840047</v>
      </c>
      <c r="I121" s="39" t="n">
        <f aca="false">F121/H121</f>
        <v>0.0261818300821902</v>
      </c>
      <c r="J121" s="39" t="n">
        <f aca="false">SUM(I121:$I$143)</f>
        <v>0.193930710692039</v>
      </c>
      <c r="K121" s="40" t="n">
        <f aca="false">LOG10(J121)</f>
        <v>-0.71235341099362</v>
      </c>
      <c r="L121" s="40" t="n">
        <f aca="false">'数値入力＆結果'!$D$19*K121^5+'数値入力＆結果'!$F$19*K121^4+'数値入力＆結果'!$H$19*K121^3+'数値入力＆結果'!$J$19*K121^2+'数値入力＆結果'!$L$19*K121+'数値入力＆結果'!$N$19</f>
        <v>9.90629248454696</v>
      </c>
      <c r="M121" s="39" t="n">
        <f aca="false">10^L121</f>
        <v>8059210225.52851</v>
      </c>
      <c r="N121" s="39" t="n">
        <f aca="false">(D121-D122)*'数値入力＆結果'!$D$12</f>
        <v>2.63E-005</v>
      </c>
      <c r="O121" s="39" t="n">
        <f aca="false">(6*'数値入力＆結果'!$D$7*M121*'数値入力＆結果'!$D$9*'数値入力＆結果'!$D$10*('数値入力＆結果'!$D$9+'数値入力＆結果'!$D$10)*N121)/('数値入力＆結果'!$D$7^2*'数値入力＆結果'!$D$9^4+'数値入力＆結果'!$D$7*M121*(4*'数値入力＆結果'!$D$9^3*'数値入力＆結果'!$D$10+6*'数値入力＆結果'!$D$9^2*'数値入力＆結果'!$D$10^2+4*'数値入力＆結果'!$D$9*'数値入力＆結果'!$D$10^3)+M121^2*'数値入力＆結果'!$D$10^4)</f>
        <v>3.81971071414618E-005</v>
      </c>
      <c r="P121" s="39" t="n">
        <f aca="false">SUM($O$4:O121)</f>
        <v>0.00357131889638054</v>
      </c>
      <c r="Q121" s="39" t="n">
        <f aca="false">1/P121</f>
        <v>280.008598787826</v>
      </c>
      <c r="R121" s="39" t="n">
        <f aca="false">1/P121*(1-COS('数値入力＆結果'!$D$8*P121/2))</f>
        <v>17.6676089497963</v>
      </c>
    </row>
    <row r="122" customFormat="false" ht="12.8" hidden="false" customHeight="false" outlineLevel="0" collapsed="false">
      <c r="B122" s="1" t="n">
        <v>119</v>
      </c>
      <c r="C122" s="0" t="n">
        <v>11.9</v>
      </c>
      <c r="D122" s="0" t="n">
        <f aca="false">D121-1</f>
        <v>11</v>
      </c>
      <c r="E122" s="0" t="n">
        <f aca="false">C122</f>
        <v>11.9</v>
      </c>
      <c r="F122" s="0" t="n">
        <f aca="false">C122-C121</f>
        <v>0.0999999999999996</v>
      </c>
      <c r="G122" s="0" t="n">
        <f aca="false">IF(D121&gt;110,'数値入力＆結果'!$D$18*D121+'数値入力＆結果'!$F$18,'数値入力＆結果'!$D$17*D121+'数値入力＆結果'!$F$17)</f>
        <v>0.6422</v>
      </c>
      <c r="H122" s="39" t="n">
        <f aca="false">10^G122</f>
        <v>4.3873269513253</v>
      </c>
      <c r="I122" s="39" t="n">
        <f aca="false">F122/H122</f>
        <v>0.0227929217743374</v>
      </c>
      <c r="J122" s="39" t="n">
        <f aca="false">SUM(I122:$I$143)</f>
        <v>0.167748880609849</v>
      </c>
      <c r="K122" s="40" t="n">
        <f aca="false">LOG10(J122)</f>
        <v>-0.775340369201223</v>
      </c>
      <c r="L122" s="40" t="n">
        <f aca="false">'数値入力＆結果'!$D$19*K122^5+'数値入力＆結果'!$F$19*K122^4+'数値入力＆結果'!$H$19*K122^3+'数値入力＆結果'!$J$19*K122^2+'数値入力＆結果'!$L$19*K122+'数値入力＆結果'!$N$19</f>
        <v>9.90541703508661</v>
      </c>
      <c r="M122" s="39" t="n">
        <f aca="false">10^L122</f>
        <v>8042980857.77409</v>
      </c>
      <c r="N122" s="39" t="n">
        <f aca="false">(D122-D123)*'数値入力＆結果'!$D$12</f>
        <v>2.63E-005</v>
      </c>
      <c r="O122" s="39" t="n">
        <f aca="false">(6*'数値入力＆結果'!$D$7*M122*'数値入力＆結果'!$D$9*'数値入力＆結果'!$D$10*('数値入力＆結果'!$D$9+'数値入力＆結果'!$D$10)*N122)/('数値入力＆結果'!$D$7^2*'数値入力＆結果'!$D$9^4+'数値入力＆結果'!$D$7*M122*(4*'数値入力＆結果'!$D$9^3*'数値入力＆結果'!$D$10+6*'数値入力＆結果'!$D$9^2*'数値入力＆結果'!$D$10^2+4*'数値入力＆結果'!$D$9*'数値入力＆結果'!$D$10^3)+M122^2*'数値入力＆結果'!$D$10^4)</f>
        <v>3.81907612929274E-005</v>
      </c>
      <c r="P122" s="39" t="n">
        <f aca="false">SUM($O$4:O122)</f>
        <v>0.00360950965767347</v>
      </c>
      <c r="Q122" s="39" t="n">
        <f aca="false">1/P122</f>
        <v>277.045941094547</v>
      </c>
      <c r="R122" s="39" t="n">
        <f aca="false">1/P122*(1-COS('数値入力＆結果'!$D$8*P122/2))</f>
        <v>17.8524526326332</v>
      </c>
    </row>
    <row r="123" customFormat="false" ht="12.8" hidden="false" customHeight="false" outlineLevel="0" collapsed="false">
      <c r="B123" s="1" t="n">
        <v>120</v>
      </c>
      <c r="C123" s="0" t="n">
        <v>12</v>
      </c>
      <c r="D123" s="0" t="n">
        <f aca="false">D122-1</f>
        <v>10</v>
      </c>
      <c r="E123" s="0" t="n">
        <f aca="false">C123</f>
        <v>12</v>
      </c>
      <c r="F123" s="0" t="n">
        <f aca="false">C123-C122</f>
        <v>0.0999999999999996</v>
      </c>
      <c r="G123" s="0" t="n">
        <f aca="false">IF(D122&gt;110,'数値入力＆結果'!$D$18*D122+'数値入力＆結果'!$F$18,'数値入力＆結果'!$D$17*D122+'数値入力＆結果'!$F$17)</f>
        <v>0.7024</v>
      </c>
      <c r="H123" s="39" t="n">
        <f aca="false">10^G123</f>
        <v>5.03964563612643</v>
      </c>
      <c r="I123" s="39" t="n">
        <f aca="false">F123/H123</f>
        <v>0.0198426649848464</v>
      </c>
      <c r="J123" s="39" t="n">
        <f aca="false">SUM(I123:$I$143)</f>
        <v>0.144955958835511</v>
      </c>
      <c r="K123" s="40" t="n">
        <f aca="false">LOG10(J123)</f>
        <v>-0.838763927006541</v>
      </c>
      <c r="L123" s="40" t="n">
        <f aca="false">'数値入力＆結果'!$D$19*K123^5+'数値入力＆結果'!$F$19*K123^4+'数値入力＆結果'!$H$19*K123^3+'数値入力＆結果'!$J$19*K123^2+'数値入力＆結果'!$L$19*K123+'数値入力＆結果'!$N$19</f>
        <v>9.90445933265206</v>
      </c>
      <c r="M123" s="39" t="n">
        <f aca="false">10^L123</f>
        <v>8025264087.57761</v>
      </c>
      <c r="N123" s="39" t="n">
        <f aca="false">(D123-D124)*'数値入力＆結果'!$D$12</f>
        <v>2.63E-005</v>
      </c>
      <c r="O123" s="39" t="n">
        <f aca="false">(6*'数値入力＆結果'!$D$7*M123*'数値入力＆結果'!$D$9*'数値入力＆結果'!$D$10*('数値入力＆結果'!$D$9+'数値入力＆結果'!$D$10)*N123)/('数値入力＆結果'!$D$7^2*'数値入力＆結果'!$D$9^4+'数値入力＆結果'!$D$7*M123*(4*'数値入力＆結果'!$D$9^3*'数値入力＆結果'!$D$10+6*'数値入力＆結果'!$D$9^2*'数値入力＆結果'!$D$10^2+4*'数値入力＆結果'!$D$9*'数値入力＆結果'!$D$10^3)+M123^2*'数値入力＆結果'!$D$10^4)</f>
        <v>3.81837998360228E-005</v>
      </c>
      <c r="P123" s="39" t="n">
        <f aca="false">SUM($O$4:O123)</f>
        <v>0.00364769345750949</v>
      </c>
      <c r="Q123" s="39" t="n">
        <f aca="false">1/P123</f>
        <v>274.145843571725</v>
      </c>
      <c r="R123" s="39" t="n">
        <f aca="false">1/P123*(1-COS('数値入力＆結果'!$D$8*P123/2))</f>
        <v>18.0371329387556</v>
      </c>
    </row>
    <row r="124" customFormat="false" ht="12.8" hidden="false" customHeight="false" outlineLevel="0" collapsed="false">
      <c r="B124" s="1" t="n">
        <v>121</v>
      </c>
      <c r="C124" s="0" t="n">
        <v>12.1</v>
      </c>
      <c r="D124" s="0" t="n">
        <f aca="false">D123-1</f>
        <v>9</v>
      </c>
      <c r="E124" s="0" t="n">
        <f aca="false">C124</f>
        <v>12.1</v>
      </c>
      <c r="F124" s="0" t="n">
        <f aca="false">C124-C123</f>
        <v>0.0999999999999996</v>
      </c>
      <c r="G124" s="0" t="n">
        <f aca="false">IF(D123&gt;110,'数値入力＆結果'!$D$18*D123+'数値入力＆結果'!$F$18,'数値入力＆結果'!$D$17*D123+'数値入力＆結果'!$F$17)</f>
        <v>0.7626</v>
      </c>
      <c r="H124" s="39" t="n">
        <f aca="false">10^G124</f>
        <v>5.7889526856566</v>
      </c>
      <c r="I124" s="39" t="n">
        <f aca="false">F124/H124</f>
        <v>0.0172742817967353</v>
      </c>
      <c r="J124" s="39" t="n">
        <f aca="false">SUM(I124:$I$143)</f>
        <v>0.125113293850665</v>
      </c>
      <c r="K124" s="40" t="n">
        <f aca="false">LOG10(J124)</f>
        <v>-0.902696542111146</v>
      </c>
      <c r="L124" s="40" t="n">
        <f aca="false">'数値入力＆結果'!$D$19*K124^5+'数値入力＆結果'!$F$19*K124^4+'数値入力＆結果'!$H$19*K124^3+'数値入力＆結果'!$J$19*K124^2+'数値入力＆結果'!$L$19*K124+'数値入力＆結果'!$N$19</f>
        <v>9.90342097782126</v>
      </c>
      <c r="M124" s="39" t="n">
        <f aca="false">10^L124</f>
        <v>8006099400.38268</v>
      </c>
      <c r="N124" s="39" t="n">
        <f aca="false">(D124-D125)*'数値入力＆結果'!$D$12</f>
        <v>2.63E-005</v>
      </c>
      <c r="O124" s="39" t="n">
        <f aca="false">(6*'数値入力＆結果'!$D$7*M124*'数値入力＆結果'!$D$9*'数値入力＆結果'!$D$10*('数値入力＆結果'!$D$9+'数値入力＆結果'!$D$10)*N124)/('数値入力＆結果'!$D$7^2*'数値入力＆結果'!$D$9^4+'数値入力＆結果'!$D$7*M124*(4*'数値入力＆結果'!$D$9^3*'数値入力＆結果'!$D$10+6*'数値入力＆結果'!$D$9^2*'数値入力＆結果'!$D$10^2+4*'数値入力＆結果'!$D$9*'数値入力＆結果'!$D$10^3)+M124^2*'数値入力＆結果'!$D$10^4)</f>
        <v>3.81762292288866E-005</v>
      </c>
      <c r="P124" s="39" t="n">
        <f aca="false">SUM($O$4:O124)</f>
        <v>0.00368586968673838</v>
      </c>
      <c r="Q124" s="39" t="n">
        <f aca="false">1/P124</f>
        <v>271.30639034743</v>
      </c>
      <c r="R124" s="39" t="n">
        <f aca="false">1/P124*(1-COS('数値入力＆結果'!$D$8*P124/2))</f>
        <v>18.2216456651509</v>
      </c>
    </row>
    <row r="125" customFormat="false" ht="12.8" hidden="false" customHeight="false" outlineLevel="0" collapsed="false">
      <c r="B125" s="1" t="n">
        <v>122</v>
      </c>
      <c r="C125" s="0" t="n">
        <v>12.2</v>
      </c>
      <c r="D125" s="0" t="n">
        <f aca="false">D124-1</f>
        <v>8</v>
      </c>
      <c r="E125" s="0" t="n">
        <f aca="false">C125</f>
        <v>12.2</v>
      </c>
      <c r="F125" s="0" t="n">
        <f aca="false">C125-C124</f>
        <v>0.0999999999999996</v>
      </c>
      <c r="G125" s="0" t="n">
        <f aca="false">IF(D124&gt;110,'数値入力＆結果'!$D$18*D124+'数値入力＆結果'!$F$18,'数値入力＆結果'!$D$17*D124+'数値入力＆結果'!$F$17)</f>
        <v>0.8228</v>
      </c>
      <c r="H125" s="39" t="n">
        <f aca="false">10^G125</f>
        <v>6.64966857124676</v>
      </c>
      <c r="I125" s="39" t="n">
        <f aca="false">F125/H125</f>
        <v>0.0150383434796135</v>
      </c>
      <c r="J125" s="39" t="n">
        <f aca="false">SUM(I125:$I$143)</f>
        <v>0.10783901205393</v>
      </c>
      <c r="K125" s="40" t="n">
        <f aca="false">LOG10(J125)</f>
        <v>-0.967224099494699</v>
      </c>
      <c r="L125" s="40" t="n">
        <f aca="false">'数値入力＆結果'!$D$19*K125^5+'数値入力＆結果'!$F$19*K125^4+'数値入力＆結果'!$H$19*K125^3+'数値入力＆結果'!$J$19*K125^2+'数値入力＆結果'!$L$19*K125+'数値入力＆結果'!$N$19</f>
        <v>9.90230317475531</v>
      </c>
      <c r="M125" s="39" t="n">
        <f aca="false">10^L125</f>
        <v>7985519504.11678</v>
      </c>
      <c r="N125" s="39" t="n">
        <f aca="false">(D125-D126)*'数値入力＆結果'!$D$12</f>
        <v>2.63E-005</v>
      </c>
      <c r="O125" s="39" t="n">
        <f aca="false">(6*'数値入力＆結果'!$D$7*M125*'数値入力＆結果'!$D$9*'数値入力＆結果'!$D$10*('数値入力＆結果'!$D$9+'数値入力＆結果'!$D$10)*N125)/('数値入力＆結果'!$D$7^2*'数値入力＆結果'!$D$9^4+'数値入力＆結果'!$D$7*M125*(4*'数値入力＆結果'!$D$9^3*'数値入力＆結果'!$D$10+6*'数値入力＆結果'!$D$9^2*'数値入力＆結果'!$D$10^2+4*'数値入力＆結果'!$D$9*'数値入力＆結果'!$D$10^3)+M125^2*'数値入力＆結果'!$D$10^4)</f>
        <v>3.81680527293707E-005</v>
      </c>
      <c r="P125" s="39" t="n">
        <f aca="false">SUM($O$4:O125)</f>
        <v>0.00372403773946775</v>
      </c>
      <c r="Q125" s="39" t="n">
        <f aca="false">1/P125</f>
        <v>268.525742744735</v>
      </c>
      <c r="R125" s="39" t="n">
        <f aca="false">1/P125*(1-COS('数値入力＆結果'!$D$8*P125/2))</f>
        <v>18.4059866357315</v>
      </c>
    </row>
    <row r="126" customFormat="false" ht="12.8" hidden="false" customHeight="false" outlineLevel="0" collapsed="false">
      <c r="B126" s="1" t="n">
        <v>123</v>
      </c>
      <c r="C126" s="0" t="n">
        <v>12.3</v>
      </c>
      <c r="D126" s="0" t="n">
        <f aca="false">D125-1</f>
        <v>7</v>
      </c>
      <c r="E126" s="0" t="n">
        <f aca="false">C126</f>
        <v>12.3</v>
      </c>
      <c r="F126" s="0" t="n">
        <f aca="false">C126-C125</f>
        <v>0.100000000000001</v>
      </c>
      <c r="G126" s="0" t="n">
        <f aca="false">IF(D125&gt;110,'数値入力＆結果'!$D$18*D125+'数値入力＆結果'!$F$18,'数値入力＆結果'!$D$17*D125+'数値入力＆結果'!$F$17)</f>
        <v>0.883</v>
      </c>
      <c r="H126" s="39" t="n">
        <f aca="false">10^G126</f>
        <v>7.63835783577691</v>
      </c>
      <c r="I126" s="39" t="n">
        <f aca="false">F126/H126</f>
        <v>0.0130918192299943</v>
      </c>
      <c r="J126" s="39" t="n">
        <f aca="false">SUM(I126:$I$143)</f>
        <v>0.092800668574316</v>
      </c>
      <c r="K126" s="40" t="n">
        <f aca="false">LOG10(J126)</f>
        <v>-1.03244889493318</v>
      </c>
      <c r="L126" s="40" t="n">
        <f aca="false">'数値入力＆結果'!$D$19*K126^5+'数値入力＆結果'!$F$19*K126^4+'数値入力＆結果'!$H$19*K126^3+'数値入力＆結果'!$J$19*K126^2+'数値入力＆結果'!$L$19*K126+'数値入力＆結果'!$N$19</f>
        <v>9.90110665611499</v>
      </c>
      <c r="M126" s="39" t="n">
        <f aca="false">10^L126</f>
        <v>7963548990.47495</v>
      </c>
      <c r="N126" s="39" t="n">
        <f aca="false">(D126-D127)*'数値入力＆結果'!$D$12</f>
        <v>2.63E-005</v>
      </c>
      <c r="O126" s="39" t="n">
        <f aca="false">(6*'数値入力＆結果'!$D$7*M126*'数値入力＆結果'!$D$9*'数値入力＆結果'!$D$10*('数値入力＆結果'!$D$9+'数値入力＆結果'!$D$10)*N126)/('数値入力＆結果'!$D$7^2*'数値入力＆結果'!$D$9^4+'数値入力＆結果'!$D$7*M126*(4*'数値入力＆結果'!$D$9^3*'数値入力＆結果'!$D$10+6*'数値入力＆結果'!$D$9^2*'数値入力＆結果'!$D$10^2+4*'数値入力＆結果'!$D$9*'数値入力＆結果'!$D$10^3)+M126^2*'数値入力＆結果'!$D$10^4)</f>
        <v>3.81592698177474E-005</v>
      </c>
      <c r="P126" s="39" t="n">
        <f aca="false">SUM($O$4:O126)</f>
        <v>0.00376219700928549</v>
      </c>
      <c r="Q126" s="39" t="n">
        <f aca="false">1/P126</f>
        <v>265.802135702063</v>
      </c>
      <c r="R126" s="39" t="n">
        <f aca="false">1/P126*(1-COS('数値入力＆結果'!$D$8*P126/2))</f>
        <v>18.5901516832702</v>
      </c>
    </row>
    <row r="127" customFormat="false" ht="12.8" hidden="false" customHeight="false" outlineLevel="0" collapsed="false">
      <c r="B127" s="1" t="n">
        <v>124</v>
      </c>
      <c r="C127" s="0" t="n">
        <v>12.4</v>
      </c>
      <c r="D127" s="0" t="n">
        <f aca="false">D126-1</f>
        <v>6</v>
      </c>
      <c r="E127" s="0" t="n">
        <f aca="false">C127</f>
        <v>12.4</v>
      </c>
      <c r="F127" s="0" t="n">
        <f aca="false">C127-C126</f>
        <v>0.0999999999999996</v>
      </c>
      <c r="G127" s="0" t="n">
        <f aca="false">IF(D126&gt;110,'数値入力＆結果'!$D$18*D126+'数値入力＆結果'!$F$18,'数値入力＆結果'!$D$17*D126+'数値入力＆結果'!$F$17)</f>
        <v>0.9432</v>
      </c>
      <c r="H127" s="39" t="n">
        <f aca="false">10^G127</f>
        <v>8.77404787956754</v>
      </c>
      <c r="I127" s="39" t="n">
        <f aca="false">F127/H127</f>
        <v>0.0113972480401974</v>
      </c>
      <c r="J127" s="39" t="n">
        <f aca="false">SUM(I127:$I$143)</f>
        <v>0.0797088493443218</v>
      </c>
      <c r="K127" s="40" t="n">
        <f aca="false">LOG10(J127)</f>
        <v>-1.09849346018406</v>
      </c>
      <c r="L127" s="40" t="n">
        <f aca="false">'数値入力＆結果'!$D$19*K127^5+'数値入力＆結果'!$F$19*K127^4+'数値入力＆結果'!$H$19*K127^3+'数値入力＆結果'!$J$19*K127^2+'数値入力＆結果'!$L$19*K127+'数値入力＆結果'!$N$19</f>
        <v>9.89983158843157</v>
      </c>
      <c r="M127" s="39" t="n">
        <f aca="false">10^L127</f>
        <v>7940202682.74781</v>
      </c>
      <c r="N127" s="39" t="n">
        <f aca="false">(D127-D128)*'数値入力＆結果'!$D$12</f>
        <v>2.63E-005</v>
      </c>
      <c r="O127" s="39" t="n">
        <f aca="false">(6*'数値入力＆結果'!$D$7*M127*'数値入力＆結果'!$D$9*'数値入力＆結果'!$D$10*('数値入力＆結果'!$D$9+'数値入力＆結果'!$D$10)*N127)/('数値入力＆結果'!$D$7^2*'数値入力＆結果'!$D$9^4+'数値入力＆結果'!$D$7*M127*(4*'数値入力＆結果'!$D$9^3*'数値入力＆結果'!$D$10+6*'数値入力＆結果'!$D$9^2*'数値入力＆結果'!$D$10^2+4*'数値入力＆結果'!$D$9*'数値入力＆結果'!$D$10^3)+M127^2*'数値入力＆結果'!$D$10^4)</f>
        <v>3.81498754516145E-005</v>
      </c>
      <c r="P127" s="39" t="n">
        <f aca="false">SUM($O$4:O127)</f>
        <v>0.00380034688473711</v>
      </c>
      <c r="Q127" s="39" t="n">
        <f aca="false">1/P127</f>
        <v>263.133874440826</v>
      </c>
      <c r="R127" s="39" t="n">
        <f aca="false">1/P127*(1-COS('数値入力＆結果'!$D$8*P127/2))</f>
        <v>18.7741366278203</v>
      </c>
    </row>
    <row r="128" customFormat="false" ht="12.8" hidden="false" customHeight="false" outlineLevel="0" collapsed="false">
      <c r="B128" s="1" t="n">
        <v>125</v>
      </c>
      <c r="C128" s="0" t="n">
        <v>12.5</v>
      </c>
      <c r="D128" s="0" t="n">
        <f aca="false">D127-1</f>
        <v>5</v>
      </c>
      <c r="E128" s="0" t="n">
        <f aca="false">C128</f>
        <v>12.5</v>
      </c>
      <c r="F128" s="0" t="n">
        <f aca="false">C128-C127</f>
        <v>0.0999999999999996</v>
      </c>
      <c r="G128" s="0" t="n">
        <f aca="false">IF(D127&gt;110,'数値入力＆結果'!$D$18*D127+'数値入力＆結果'!$F$18,'数値入力＆結果'!$D$17*D127+'数値入力＆結果'!$F$17)</f>
        <v>1.0034</v>
      </c>
      <c r="H128" s="39" t="n">
        <f aca="false">10^G128</f>
        <v>10.0785951441503</v>
      </c>
      <c r="I128" s="39" t="n">
        <f aca="false">F128/H128</f>
        <v>0.00992201775840162</v>
      </c>
      <c r="J128" s="39" t="n">
        <f aca="false">SUM(I128:$I$143)</f>
        <v>0.0683116013041243</v>
      </c>
      <c r="K128" s="40" t="n">
        <f aca="false">LOG10(J128)</f>
        <v>-1.16550553417341</v>
      </c>
      <c r="L128" s="40" t="n">
        <f aca="false">'数値入力＆結果'!$D$19*K128^5+'数値入力＆結果'!$F$19*K128^4+'数値入力＆結果'!$H$19*K128^3+'数値入力＆結果'!$J$19*K128^2+'数値入力＆結果'!$L$19*K128+'数値入力＆結果'!$N$19</f>
        <v>9.89847745126663</v>
      </c>
      <c r="M128" s="39" t="n">
        <f aca="false">10^L128</f>
        <v>7915483560.68022</v>
      </c>
      <c r="N128" s="39" t="n">
        <f aca="false">(D128-D129)*'数値入力＆結果'!$D$12</f>
        <v>2.63E-005</v>
      </c>
      <c r="O128" s="39" t="n">
        <f aca="false">(6*'数値入力＆結果'!$D$7*M128*'数値入力＆結果'!$D$9*'数値入力＆結果'!$D$10*('数値入力＆結果'!$D$9+'数値入力＆結果'!$D$10)*N128)/('数値入力＆結果'!$D$7^2*'数値入力＆結果'!$D$9^4+'数値入力＆結果'!$D$7*M128*(4*'数値入力＆結果'!$D$9^3*'数値入力＆結果'!$D$10+6*'数値入力＆結果'!$D$9^2*'数値入力＆結果'!$D$10^2+4*'数値入力＆結果'!$D$9*'数値入力＆結果'!$D$10^3)+M128^2*'数値入力＆結果'!$D$10^4)</f>
        <v>3.81398590969241E-005</v>
      </c>
      <c r="P128" s="39" t="n">
        <f aca="false">SUM($O$4:O128)</f>
        <v>0.00383848674383403</v>
      </c>
      <c r="Q128" s="39" t="n">
        <f aca="false">1/P128</f>
        <v>260.519331376187</v>
      </c>
      <c r="R128" s="39" t="n">
        <f aca="false">1/P128*(1-COS('数値入力＆結果'!$D$8*P128/2))</f>
        <v>18.9579372505656</v>
      </c>
    </row>
    <row r="129" customFormat="false" ht="12.8" hidden="false" customHeight="false" outlineLevel="0" collapsed="false">
      <c r="B129" s="1" t="n">
        <v>126</v>
      </c>
      <c r="C129" s="0" t="n">
        <v>12.6</v>
      </c>
      <c r="D129" s="0" t="n">
        <f aca="false">D128-1</f>
        <v>4</v>
      </c>
      <c r="E129" s="0" t="n">
        <f aca="false">C129</f>
        <v>12.6</v>
      </c>
      <c r="F129" s="0" t="n">
        <f aca="false">C129-C128</f>
        <v>0.0999999999999996</v>
      </c>
      <c r="G129" s="0" t="n">
        <f aca="false">IF(D128&gt;110,'数値入力＆結果'!$D$18*D128+'数値入力＆結果'!$F$18,'数値入力＆結果'!$D$17*D128+'数値入力＆結果'!$F$17)</f>
        <v>1.0636</v>
      </c>
      <c r="H129" s="39" t="n">
        <f aca="false">10^G129</f>
        <v>11.5771057411527</v>
      </c>
      <c r="I129" s="39" t="n">
        <f aca="false">F129/H129</f>
        <v>0.00863773746529181</v>
      </c>
      <c r="J129" s="39" t="n">
        <f aca="false">SUM(I129:$I$143)</f>
        <v>0.0583895835457227</v>
      </c>
      <c r="K129" s="40" t="n">
        <f aca="false">LOG10(J129)</f>
        <v>-1.23366462227294</v>
      </c>
      <c r="L129" s="40" t="n">
        <f aca="false">'数値入力＆結果'!$D$19*K129^5+'数値入力＆結果'!$F$19*K129^4+'数値入力＆結果'!$H$19*K129^3+'数値入力＆結果'!$J$19*K129^2+'数値入力＆結果'!$L$19*K129+'数値入力＆結果'!$N$19</f>
        <v>9.89704288060533</v>
      </c>
      <c r="M129" s="39" t="n">
        <f aca="false">10^L129</f>
        <v>7889380105.47875</v>
      </c>
      <c r="N129" s="39" t="n">
        <f aca="false">(D129-D130)*'数値入力＆結果'!$D$12</f>
        <v>2.63E-005</v>
      </c>
      <c r="O129" s="39" t="n">
        <f aca="false">(6*'数値入力＆結果'!$D$7*M129*'数値入力＆結果'!$D$9*'数値入力＆結果'!$D$10*('数値入力＆結果'!$D$9+'数値入力＆結果'!$D$10)*N129)/('数値入力＆結果'!$D$7^2*'数値入力＆結果'!$D$9^4+'数値入力＆結果'!$D$7*M129*(4*'数値入力＆結果'!$D$9^3*'数値入力＆結果'!$D$10+6*'数値入力＆結果'!$D$9^2*'数値入力＆結果'!$D$10^2+4*'数値入力＆結果'!$D$9*'数値入力＆結果'!$D$10^3)+M129^2*'数値入力＆結果'!$D$10^4)</f>
        <v>3.81292034546531E-005</v>
      </c>
      <c r="P129" s="39" t="n">
        <f aca="false">SUM($O$4:O129)</f>
        <v>0.00387661594728869</v>
      </c>
      <c r="Q129" s="39" t="n">
        <f aca="false">1/P129</f>
        <v>257.956943271464</v>
      </c>
      <c r="R129" s="39" t="n">
        <f aca="false">1/P129*(1-COS('数値入力＆結果'!$D$8*P129/2))</f>
        <v>19.1415492616601</v>
      </c>
    </row>
    <row r="130" customFormat="false" ht="12.8" hidden="false" customHeight="false" outlineLevel="0" collapsed="false">
      <c r="B130" s="1" t="n">
        <v>127</v>
      </c>
      <c r="C130" s="0" t="n">
        <v>12.7</v>
      </c>
      <c r="D130" s="0" t="n">
        <f aca="false">D129-1</f>
        <v>3</v>
      </c>
      <c r="E130" s="0" t="n">
        <f aca="false">C130</f>
        <v>12.7</v>
      </c>
      <c r="F130" s="0" t="n">
        <f aca="false">C130-C129</f>
        <v>0.0999999999999996</v>
      </c>
      <c r="G130" s="0" t="n">
        <f aca="false">IF(D129&gt;110,'数値入力＆結果'!$D$18*D129+'数値入力＆結果'!$F$18,'数値入力＆結果'!$D$17*D129+'数値入力＆結果'!$F$17)</f>
        <v>1.1238</v>
      </c>
      <c r="H130" s="39" t="n">
        <f aca="false">10^G130</f>
        <v>13.2984186213316</v>
      </c>
      <c r="I130" s="39" t="n">
        <f aca="false">F130/H130</f>
        <v>0.00751969108865262</v>
      </c>
      <c r="J130" s="39" t="n">
        <f aca="false">SUM(I130:$I$143)</f>
        <v>0.0497518460804309</v>
      </c>
      <c r="K130" s="40" t="n">
        <f aca="false">LOG10(J130)</f>
        <v>-1.30319079978922</v>
      </c>
      <c r="L130" s="40" t="n">
        <f aca="false">'数値入力＆結果'!$D$19*K130^5+'数値入力＆結果'!$F$19*K130^4+'数値入力＆結果'!$H$19*K130^3+'数値入力＆結果'!$J$19*K130^2+'数値入力＆結果'!$L$19*K130+'数値入力＆結果'!$N$19</f>
        <v>9.89552546250481</v>
      </c>
      <c r="M130" s="39" t="n">
        <f aca="false">10^L130</f>
        <v>7861862835.7168</v>
      </c>
      <c r="N130" s="39" t="n">
        <f aca="false">(D130-D131)*'数値入力＆結果'!$D$12</f>
        <v>2.63E-005</v>
      </c>
      <c r="O130" s="39" t="n">
        <f aca="false">(6*'数値入力＆結果'!$D$7*M130*'数値入力＆結果'!$D$9*'数値入力＆結果'!$D$10*('数値入力＆結果'!$D$9+'数値入力＆結果'!$D$10)*N130)/('数値入力＆結果'!$D$7^2*'数値入力＆結果'!$D$9^4+'数値入力＆結果'!$D$7*M130*(4*'数値入力＆結果'!$D$9^3*'数値入力＆結果'!$D$10+6*'数値入力＆結果'!$D$9^2*'数値入力＆結果'!$D$10^2+4*'数値入力＆結果'!$D$9*'数値入力＆結果'!$D$10^3)+M130^2*'数値入力＆結果'!$D$10^4)</f>
        <v>3.81178827652331E-005</v>
      </c>
      <c r="P130" s="39" t="n">
        <f aca="false">SUM($O$4:O130)</f>
        <v>0.00391473383005392</v>
      </c>
      <c r="Q130" s="39" t="n">
        <f aca="false">1/P130</f>
        <v>255.445208643017</v>
      </c>
      <c r="R130" s="39" t="n">
        <f aca="false">1/P130*(1-COS('数値入力＆結果'!$D$8*P130/2))</f>
        <v>19.3249682600659</v>
      </c>
    </row>
    <row r="131" customFormat="false" ht="12.8" hidden="false" customHeight="false" outlineLevel="0" collapsed="false">
      <c r="B131" s="1" t="n">
        <v>128</v>
      </c>
      <c r="C131" s="0" t="n">
        <v>12.8</v>
      </c>
      <c r="D131" s="0" t="n">
        <f aca="false">D130-1</f>
        <v>2</v>
      </c>
      <c r="E131" s="0" t="n">
        <f aca="false">C131</f>
        <v>12.8</v>
      </c>
      <c r="F131" s="0" t="n">
        <f aca="false">C131-C130</f>
        <v>0.100000000000001</v>
      </c>
      <c r="G131" s="0" t="n">
        <f aca="false">IF(D130&gt;110,'数値入力＆結果'!$D$18*D130+'数値入力＆結果'!$F$18,'数値入力＆結果'!$D$17*D130+'数値入力＆結果'!$F$17)</f>
        <v>1.184</v>
      </c>
      <c r="H131" s="39" t="n">
        <f aca="false">10^G131</f>
        <v>15.2756605823807</v>
      </c>
      <c r="I131" s="39" t="n">
        <f aca="false">F131/H131</f>
        <v>0.00654636174067284</v>
      </c>
      <c r="J131" s="39" t="n">
        <f aca="false">SUM(I131:$I$143)</f>
        <v>0.0422321549917783</v>
      </c>
      <c r="K131" s="40" t="n">
        <f aca="false">LOG10(J131)</f>
        <v>-1.3743567571458</v>
      </c>
      <c r="L131" s="40" t="n">
        <f aca="false">'数値入力＆結果'!$D$19*K131^5+'数値入力＆結果'!$F$19*K131^4+'数値入力＆結果'!$H$19*K131^3+'数値入力＆結果'!$J$19*K131^2+'数値入力＆結果'!$L$19*K131+'数値入力＆結果'!$N$19</f>
        <v>9.89392145608915</v>
      </c>
      <c r="M131" s="39" t="n">
        <f aca="false">10^L131</f>
        <v>7832879691.63121</v>
      </c>
      <c r="N131" s="39" t="n">
        <f aca="false">(D131-D132)*'数値入力＆結果'!$D$12</f>
        <v>2.63E-005</v>
      </c>
      <c r="O131" s="39" t="n">
        <f aca="false">(6*'数値入力＆結果'!$D$7*M131*'数値入力＆結果'!$D$9*'数値入力＆結果'!$D$10*('数値入力＆結果'!$D$9+'数値入力＆結果'!$D$10)*N131)/('数値入力＆結果'!$D$7^2*'数値入力＆結果'!$D$9^4+'数値入力＆結果'!$D$7*M131*(4*'数値入力＆結果'!$D$9^3*'数値入力＆結果'!$D$10+6*'数値入力＆結果'!$D$9^2*'数値入力＆結果'!$D$10^2+4*'数値入力＆結果'!$D$9*'数値入力＆結果'!$D$10^3)+M131^2*'数値入力＆結果'!$D$10^4)</f>
        <v>3.81058605141654E-005</v>
      </c>
      <c r="P131" s="39" t="n">
        <f aca="false">SUM($O$4:O131)</f>
        <v>0.00395283969056808</v>
      </c>
      <c r="Q131" s="39" t="n">
        <f aca="false">1/P131</f>
        <v>252.982685431466</v>
      </c>
      <c r="R131" s="39" t="n">
        <f aca="false">1/P131*(1-COS('数値入力＆結果'!$D$8*P131/2))</f>
        <v>19.5081896825556</v>
      </c>
    </row>
    <row r="132" customFormat="false" ht="12.8" hidden="false" customHeight="false" outlineLevel="0" collapsed="false">
      <c r="B132" s="1" t="n">
        <v>129</v>
      </c>
      <c r="C132" s="0" t="n">
        <v>12.9</v>
      </c>
      <c r="D132" s="0" t="n">
        <f aca="false">D131-1</f>
        <v>1</v>
      </c>
      <c r="E132" s="0" t="n">
        <f aca="false">C132</f>
        <v>12.9</v>
      </c>
      <c r="F132" s="0" t="n">
        <f aca="false">C132-C131</f>
        <v>0.0999999999999996</v>
      </c>
      <c r="G132" s="0" t="n">
        <f aca="false">IF(D131&gt;110,'数値入力＆結果'!$D$18*D131+'数値入力＆結果'!$F$18,'数値入力＆結果'!$D$17*D131+'数値入力＆結果'!$F$17)</f>
        <v>1.2442</v>
      </c>
      <c r="H132" s="39" t="n">
        <f aca="false">10^G132</f>
        <v>17.5468837966791</v>
      </c>
      <c r="I132" s="39" t="n">
        <f aca="false">F132/H132</f>
        <v>0.00569901762379741</v>
      </c>
      <c r="J132" s="39" t="n">
        <f aca="false">SUM(I132:$I$143)</f>
        <v>0.0356857932511054</v>
      </c>
      <c r="K132" s="40" t="n">
        <f aca="false">LOG10(J132)</f>
        <v>-1.44750464496986</v>
      </c>
      <c r="L132" s="40" t="n">
        <f aca="false">'数値入力＆結果'!$D$19*K132^5+'数値入力＆結果'!$F$19*K132^4+'数値入力＆結果'!$H$19*K132^3+'数値入力＆結果'!$J$19*K132^2+'数値入力＆結果'!$L$19*K132+'数値入力＆結果'!$N$19</f>
        <v>9.89222541382119</v>
      </c>
      <c r="M132" s="39" t="n">
        <f aca="false">10^L132</f>
        <v>7802349743.18266</v>
      </c>
      <c r="N132" s="39" t="n">
        <f aca="false">(D132-D133)*'数値入力＆結果'!$D$12</f>
        <v>2.63E-005</v>
      </c>
      <c r="O132" s="39" t="n">
        <f aca="false">(6*'数値入力＆結果'!$D$7*M132*'数値入力＆結果'!$D$9*'数値入力＆結果'!$D$10*('数値入力＆結果'!$D$9+'数値入力＆結果'!$D$10)*N132)/('数値入力＆結果'!$D$7^2*'数値入力＆結果'!$D$9^4+'数値入力＆結果'!$D$7*M132*(4*'数値入力＆結果'!$D$9^3*'数値入力＆結果'!$D$10+6*'数値入力＆結果'!$D$9^2*'数値入力＆結果'!$D$10^2+4*'数値入力＆結果'!$D$9*'数値入力＆結果'!$D$10^3)+M132^2*'数値入力＆結果'!$D$10^4)</f>
        <v>3.8093086267579E-005</v>
      </c>
      <c r="P132" s="39" t="n">
        <f aca="false">SUM($O$4:O132)</f>
        <v>0.00399093277683566</v>
      </c>
      <c r="Q132" s="39" t="n">
        <f aca="false">1/P132</f>
        <v>250.567988968454</v>
      </c>
      <c r="R132" s="39" t="n">
        <f aca="false">1/P132*(1-COS('数値入力＆結果'!$D$8*P132/2))</f>
        <v>19.6912087377708</v>
      </c>
    </row>
    <row r="133" customFormat="false" ht="12.8" hidden="false" customHeight="false" outlineLevel="0" collapsed="false">
      <c r="B133" s="1" t="n">
        <v>130</v>
      </c>
      <c r="C133" s="0" t="n">
        <v>13</v>
      </c>
      <c r="D133" s="0" t="n">
        <f aca="false">D132-1</f>
        <v>0</v>
      </c>
      <c r="E133" s="0" t="n">
        <f aca="false">C133</f>
        <v>13</v>
      </c>
      <c r="F133" s="0" t="n">
        <f aca="false">C133-C132</f>
        <v>0.0999999999999996</v>
      </c>
      <c r="G133" s="0" t="n">
        <f aca="false">IF(D132&gt;110,'数値入力＆結果'!$D$18*D132+'数値入力＆結果'!$F$18,'数値入力＆結果'!$D$17*D132+'数値入力＆結果'!$F$17)</f>
        <v>1.3044</v>
      </c>
      <c r="H133" s="39" t="n">
        <f aca="false">10^G133</f>
        <v>20.1557981282519</v>
      </c>
      <c r="I133" s="39" t="n">
        <f aca="false">F133/H133</f>
        <v>0.00496135153585568</v>
      </c>
      <c r="J133" s="39" t="n">
        <f aca="false">SUM(I133:$I$143)</f>
        <v>0.029986775627308</v>
      </c>
      <c r="K133" s="40" t="n">
        <f aca="false">LOG10(J133)</f>
        <v>-1.52307022989073</v>
      </c>
      <c r="L133" s="40" t="n">
        <f aca="false">'数値入力＆結果'!$D$19*K133^5+'数値入力＆結果'!$F$19*K133^4+'数値入力＆結果'!$H$19*K133^3+'数値入力＆結果'!$J$19*K133^2+'数値入力＆結果'!$L$19*K133+'数値入力＆結果'!$N$19</f>
        <v>9.89042964844308</v>
      </c>
      <c r="M133" s="39" t="n">
        <f aca="false">10^L133</f>
        <v>7770154395.20563</v>
      </c>
      <c r="N133" s="39" t="n">
        <f aca="false">(D133-D134)*'数値入力＆結果'!$D$12</f>
        <v>2.63E-005</v>
      </c>
      <c r="O133" s="39" t="n">
        <f aca="false">(6*'数値入力＆結果'!$D$7*M133*'数値入力＆結果'!$D$9*'数値入力＆結果'!$D$10*('数値入力＆結果'!$D$9+'数値入力＆結果'!$D$10)*N133)/('数値入力＆結果'!$D$7^2*'数値入力＆結果'!$D$9^4+'数値入力＆結果'!$D$7*M133*(4*'数値入力＆結果'!$D$9^3*'数値入力＆結果'!$D$10+6*'数値入力＆結果'!$D$9^2*'数値入力＆結果'!$D$10^2+4*'数値入力＆結果'!$D$9*'数値入力＆結果'!$D$10^3)+M133^2*'数値入力＆結果'!$D$10^4)</f>
        <v>3.80794912089636E-005</v>
      </c>
      <c r="P133" s="39" t="n">
        <f aca="false">SUM($O$4:O133)</f>
        <v>0.00402901226804463</v>
      </c>
      <c r="Q133" s="39" t="n">
        <f aca="false">1/P133</f>
        <v>248.19979028888</v>
      </c>
      <c r="R133" s="39" t="n">
        <f aca="false">1/P133*(1-COS('数値入力＆結果'!$D$8*P133/2))</f>
        <v>19.8740203191897</v>
      </c>
    </row>
    <row r="134" customFormat="false" ht="12.8" hidden="false" customHeight="false" outlineLevel="0" collapsed="false">
      <c r="B134" s="1" t="n">
        <v>131</v>
      </c>
      <c r="C134" s="0" t="n">
        <v>13.1</v>
      </c>
      <c r="D134" s="0" t="n">
        <f aca="false">D133-1</f>
        <v>-1</v>
      </c>
      <c r="E134" s="0" t="n">
        <f aca="false">C134</f>
        <v>13.1</v>
      </c>
      <c r="F134" s="0" t="n">
        <f aca="false">C134-C133</f>
        <v>0.0999999999999996</v>
      </c>
      <c r="G134" s="0" t="n">
        <f aca="false">IF(D133&gt;110,'数値入力＆結果'!$D$18*D133+'数値入力＆結果'!$F$18,'数値入力＆結果'!$D$17*D133+'数値入力＆結果'!$F$17)</f>
        <v>1.3646</v>
      </c>
      <c r="H134" s="39" t="n">
        <f aca="false">10^G134</f>
        <v>23.1526123324376</v>
      </c>
      <c r="I134" s="39" t="n">
        <f aca="false">F134/H134</f>
        <v>0.00431916703671041</v>
      </c>
      <c r="J134" s="39" t="n">
        <f aca="false">SUM(I134:$I$143)</f>
        <v>0.0250254240914523</v>
      </c>
      <c r="K134" s="40" t="n">
        <f aca="false">LOG10(J134)</f>
        <v>-1.60161855404777</v>
      </c>
      <c r="L134" s="40" t="n">
        <f aca="false">'数値入力＆結果'!$D$19*K134^5+'数値入力＆結果'!$F$19*K134^4+'数値入力＆結果'!$H$19*K134^3+'数値入力＆結果'!$J$19*K134^2+'数値入力＆結果'!$L$19*K134+'数値入力＆結果'!$N$19</f>
        <v>9.88852346407314</v>
      </c>
      <c r="M134" s="39" t="n">
        <f aca="false">10^L134</f>
        <v>7736124743.99994</v>
      </c>
      <c r="N134" s="39" t="n">
        <f aca="false">(D134-D135)*'数値入力＆結果'!$D$12</f>
        <v>2.63E-005</v>
      </c>
      <c r="O134" s="39" t="n">
        <f aca="false">(6*'数値入力＆結果'!$D$7*M134*'数値入力＆結果'!$D$9*'数値入力＆結果'!$D$10*('数値入力＆結果'!$D$9+'数値入力＆結果'!$D$10)*N134)/('数値入力＆結果'!$D$7^2*'数値入力＆結果'!$D$9^4+'数値入力＆結果'!$D$7*M134*(4*'数値入力＆結果'!$D$9^3*'数値入力＆結果'!$D$10+6*'数値入力＆結果'!$D$9^2*'数値入力＆結果'!$D$10^2+4*'数値入力＆結果'!$D$9*'数値入力＆結果'!$D$10^3)+M134^2*'数値入力＆結果'!$D$10^4)</f>
        <v>3.80649816767285E-005</v>
      </c>
      <c r="P134" s="39" t="n">
        <f aca="false">SUM($O$4:O134)</f>
        <v>0.00406707724972136</v>
      </c>
      <c r="Q134" s="39" t="n">
        <f aca="false">1/P134</f>
        <v>245.876814872034</v>
      </c>
      <c r="R134" s="39" t="n">
        <f aca="false">1/P134*(1-COS('数値入力＆結果'!$D$8*P134/2))</f>
        <v>20.0566188875477</v>
      </c>
    </row>
    <row r="135" customFormat="false" ht="12.8" hidden="false" customHeight="false" outlineLevel="0" collapsed="false">
      <c r="B135" s="1" t="n">
        <v>132</v>
      </c>
      <c r="C135" s="0" t="n">
        <v>13.2</v>
      </c>
      <c r="D135" s="0" t="n">
        <f aca="false">D134-1</f>
        <v>-2</v>
      </c>
      <c r="E135" s="0" t="n">
        <f aca="false">C135</f>
        <v>13.2</v>
      </c>
      <c r="F135" s="0" t="n">
        <f aca="false">C135-C134</f>
        <v>0.0999999999999996</v>
      </c>
      <c r="G135" s="0" t="n">
        <f aca="false">IF(D134&gt;110,'数値入力＆結果'!$D$18*D134+'数値入力＆結果'!$F$18,'数値入力＆結果'!$D$17*D134+'数値入力＆結果'!$F$17)</f>
        <v>1.4248</v>
      </c>
      <c r="H135" s="39" t="n">
        <f aca="false">10^G135</f>
        <v>26.5950003272152</v>
      </c>
      <c r="I135" s="39" t="n">
        <f aca="false">F135/H135</f>
        <v>0.00376010523668494</v>
      </c>
      <c r="J135" s="39" t="n">
        <f aca="false">SUM(I135:$I$143)</f>
        <v>0.0207062570547419</v>
      </c>
      <c r="K135" s="40" t="n">
        <f aca="false">LOG10(J135)</f>
        <v>-1.68389839880729</v>
      </c>
      <c r="L135" s="40" t="n">
        <f aca="false">'数値入力＆結果'!$D$19*K135^5+'数値入力＆結果'!$F$19*K135^4+'数値入力＆結果'!$H$19*K135^3+'数値入力＆結果'!$J$19*K135^2+'数値入力＆結果'!$L$19*K135+'数値入力＆結果'!$N$19</f>
        <v>9.88649201173971</v>
      </c>
      <c r="M135" s="39" t="n">
        <f aca="false">10^L135</f>
        <v>7700022810.74883</v>
      </c>
      <c r="N135" s="39" t="n">
        <f aca="false">(D135-D136)*'数値入力＆結果'!$D$12</f>
        <v>2.63E-005</v>
      </c>
      <c r="O135" s="39" t="n">
        <f aca="false">(6*'数値入力＆結果'!$D$7*M135*'数値入力＆結果'!$D$9*'数値入力＆結果'!$D$10*('数値入力＆結果'!$D$9+'数値入力＆結果'!$D$10)*N135)/('数値入力＆結果'!$D$7^2*'数値入力＆結果'!$D$9^4+'数値入力＆結果'!$D$7*M135*(4*'数値入力＆結果'!$D$9^3*'数値入力＆結果'!$D$10+6*'数値入力＆結果'!$D$9^2*'数値入力＆結果'!$D$10^2+4*'数値入力＆結果'!$D$9*'数値入力＆結果'!$D$10^3)+M135^2*'数値入力＆結果'!$D$10^4)</f>
        <v>3.80494295142748E-005</v>
      </c>
      <c r="P135" s="39" t="n">
        <f aca="false">SUM($O$4:O135)</f>
        <v>0.00410512667923563</v>
      </c>
      <c r="Q135" s="39" t="n">
        <f aca="false">1/P135</f>
        <v>243.597841951664</v>
      </c>
      <c r="R135" s="39" t="n">
        <f aca="false">1/P135*(1-COS('数値入力＆結果'!$D$8*P135/2))</f>
        <v>20.2389983076236</v>
      </c>
    </row>
    <row r="136" customFormat="false" ht="12.8" hidden="false" customHeight="false" outlineLevel="0" collapsed="false">
      <c r="B136" s="1" t="n">
        <v>133</v>
      </c>
      <c r="C136" s="0" t="n">
        <v>13.3</v>
      </c>
      <c r="D136" s="0" t="n">
        <f aca="false">D135-1</f>
        <v>-3</v>
      </c>
      <c r="E136" s="0" t="n">
        <f aca="false">C136</f>
        <v>13.3</v>
      </c>
      <c r="F136" s="0" t="n">
        <f aca="false">C136-C135</f>
        <v>0.100000000000001</v>
      </c>
      <c r="G136" s="0" t="n">
        <f aca="false">IF(D135&gt;110,'数値入力＆結果'!$D$18*D135+'数値入力＆結果'!$F$18,'数値入力＆結果'!$D$17*D135+'数値入力＆結果'!$F$17)</f>
        <v>1.485</v>
      </c>
      <c r="H136" s="39" t="n">
        <f aca="false">10^G136</f>
        <v>30.5492111321551</v>
      </c>
      <c r="I136" s="39" t="n">
        <f aca="false">F136/H136</f>
        <v>0.00327340694878843</v>
      </c>
      <c r="J136" s="39" t="n">
        <f aca="false">SUM(I136:$I$143)</f>
        <v>0.016946151818057</v>
      </c>
      <c r="K136" s="40" t="n">
        <f aca="false">LOG10(J136)</f>
        <v>-1.77092890713195</v>
      </c>
      <c r="L136" s="40" t="n">
        <f aca="false">'数値入力＆結果'!$D$19*K136^5+'数値入力＆結果'!$F$19*K136^4+'数値入力＆結果'!$H$19*K136^3+'数値入力＆結果'!$J$19*K136^2+'数値入力＆結果'!$L$19*K136+'数値入力＆結果'!$N$19</f>
        <v>9.88431452200356</v>
      </c>
      <c r="M136" s="39" t="n">
        <f aca="false">10^L136</f>
        <v>7661512632.65513</v>
      </c>
      <c r="N136" s="39" t="n">
        <f aca="false">(D136-D137)*'数値入力＆結果'!$D$12</f>
        <v>2.63E-005</v>
      </c>
      <c r="O136" s="39" t="n">
        <f aca="false">(6*'数値入力＆結果'!$D$7*M136*'数値入力＆結果'!$D$9*'数値入力＆結果'!$D$10*('数値入力＆結果'!$D$9+'数値入力＆結果'!$D$10)*N136)/('数値入力＆結果'!$D$7^2*'数値入力＆結果'!$D$9^4+'数値入力＆結果'!$D$7*M136*(4*'数値入力＆結果'!$D$9^3*'数値入力＆結果'!$D$10+6*'数値入力＆結果'!$D$9^2*'数値入力＆結果'!$D$10^2+4*'数値入力＆結果'!$D$9*'数値入力＆結果'!$D$10^3)+M136^2*'数値入力＆結果'!$D$10^4)</f>
        <v>3.80326571242438E-005</v>
      </c>
      <c r="P136" s="39" t="n">
        <f aca="false">SUM($O$4:O136)</f>
        <v>0.00414315933635987</v>
      </c>
      <c r="Q136" s="39" t="n">
        <f aca="false">1/P136</f>
        <v>241.361704635426</v>
      </c>
      <c r="R136" s="39" t="n">
        <f aca="false">1/P136*(1-COS('数値入力＆結果'!$D$8*P136/2))</f>
        <v>20.4211516143121</v>
      </c>
    </row>
    <row r="137" customFormat="false" ht="12.8" hidden="false" customHeight="false" outlineLevel="0" collapsed="false">
      <c r="B137" s="1" t="n">
        <v>134</v>
      </c>
      <c r="C137" s="0" t="n">
        <v>13.4</v>
      </c>
      <c r="D137" s="0" t="n">
        <f aca="false">D136-1</f>
        <v>-4</v>
      </c>
      <c r="E137" s="0" t="n">
        <f aca="false">C137</f>
        <v>13.4</v>
      </c>
      <c r="F137" s="0" t="n">
        <f aca="false">C137-C136</f>
        <v>0.0999999999999996</v>
      </c>
      <c r="G137" s="0" t="n">
        <f aca="false">IF(D136&gt;110,'数値入力＆結果'!$D$18*D136+'数値入力＆結果'!$F$18,'数値入力＆結果'!$D$17*D136+'数値入力＆結果'!$F$17)</f>
        <v>1.5452</v>
      </c>
      <c r="H137" s="39" t="n">
        <f aca="false">10^G137</f>
        <v>35.0913438358553</v>
      </c>
      <c r="I137" s="39" t="n">
        <f aca="false">F137/H137</f>
        <v>0.00284970562734114</v>
      </c>
      <c r="J137" s="39" t="n">
        <f aca="false">SUM(I137:$I$143)</f>
        <v>0.0136727448692686</v>
      </c>
      <c r="K137" s="40" t="n">
        <f aca="false">LOG10(J137)</f>
        <v>-1.86414428997418</v>
      </c>
      <c r="L137" s="40" t="n">
        <f aca="false">'数値入力＆結果'!$D$19*K137^5+'数値入力＆結果'!$F$19*K137^4+'数値入力＆結果'!$H$19*K137^3+'数値入力＆結果'!$J$19*K137^2+'数値入力＆結果'!$L$19*K137+'数値入力＆結果'!$N$19</f>
        <v>9.88196145292828</v>
      </c>
      <c r="M137" s="39" t="n">
        <f aca="false">10^L137</f>
        <v>7620113724.84873</v>
      </c>
      <c r="N137" s="39" t="n">
        <f aca="false">(D137-D138)*'数値入力＆結果'!$D$12</f>
        <v>2.63E-005</v>
      </c>
      <c r="O137" s="39" t="n">
        <f aca="false">(6*'数値入力＆結果'!$D$7*M137*'数値入力＆結果'!$D$9*'数値入力＆結果'!$D$10*('数値入力＆結果'!$D$9+'数値入力＆結果'!$D$10)*N137)/('数値入力＆結果'!$D$7^2*'数値入力＆結果'!$D$9^4+'数値入力＆結果'!$D$7*M137*(4*'数値入力＆結果'!$D$9^3*'数値入力＆結果'!$D$10+6*'数値入力＆結果'!$D$9^2*'数値入力＆結果'!$D$10^2+4*'数値入力＆結果'!$D$9*'数値入力＆結果'!$D$10^3)+M137^2*'数値入力＆結果'!$D$10^4)</f>
        <v>3.80144132815727E-005</v>
      </c>
      <c r="P137" s="39" t="n">
        <f aca="false">SUM($O$4:O137)</f>
        <v>0.00418117374964145</v>
      </c>
      <c r="Q137" s="39" t="n">
        <f aca="false">1/P137</f>
        <v>239.167291262592</v>
      </c>
      <c r="R137" s="39" t="n">
        <f aca="false">1/P137*(1-COS('数値入力＆結果'!$D$8*P137/2))</f>
        <v>20.6030706642083</v>
      </c>
    </row>
    <row r="138" customFormat="false" ht="12.8" hidden="false" customHeight="false" outlineLevel="0" collapsed="false">
      <c r="B138" s="1" t="n">
        <v>135</v>
      </c>
      <c r="C138" s="0" t="n">
        <v>13.5</v>
      </c>
      <c r="D138" s="0" t="n">
        <f aca="false">D137-1</f>
        <v>-5</v>
      </c>
      <c r="E138" s="0" t="n">
        <f aca="false">C138</f>
        <v>13.5</v>
      </c>
      <c r="F138" s="0" t="n">
        <f aca="false">C138-C137</f>
        <v>0.0999999999999996</v>
      </c>
      <c r="G138" s="0" t="n">
        <f aca="false">IF(D137&gt;110,'数値入力＆結果'!$D$18*D137+'数値入力＆結果'!$F$18,'数値入力＆結果'!$D$17*D137+'数値入力＆結果'!$F$17)</f>
        <v>1.6054</v>
      </c>
      <c r="H138" s="39" t="n">
        <f aca="false">10^G138</f>
        <v>40.308812128706</v>
      </c>
      <c r="I138" s="39" t="n">
        <f aca="false">F138/H138</f>
        <v>0.00248084710808891</v>
      </c>
      <c r="J138" s="39" t="n">
        <f aca="false">SUM(I138:$I$143)</f>
        <v>0.0108230392419274</v>
      </c>
      <c r="K138" s="40" t="n">
        <f aca="false">LOG10(J138)</f>
        <v>-1.96565076689533</v>
      </c>
      <c r="L138" s="40" t="n">
        <f aca="false">'数値入力＆結果'!$D$19*K138^5+'数値入力＆結果'!$F$19*K138^4+'数値入力＆結果'!$H$19*K138^3+'数値入力＆結果'!$J$19*K138^2+'数値入力＆結果'!$L$19*K138+'数値入力＆結果'!$N$19</f>
        <v>9.87938963409438</v>
      </c>
      <c r="M138" s="39" t="n">
        <f aca="false">10^L138</f>
        <v>7575122041.83661</v>
      </c>
      <c r="N138" s="39" t="n">
        <f aca="false">(D138-D139)*'数値入力＆結果'!$D$12</f>
        <v>2.63E-005</v>
      </c>
      <c r="O138" s="39" t="n">
        <f aca="false">(6*'数値入力＆結果'!$D$7*M138*'数値入力＆結果'!$D$9*'数値入力＆結果'!$D$10*('数値入力＆結果'!$D$9+'数値入力＆結果'!$D$10)*N138)/('数値入力＆結果'!$D$7^2*'数値入力＆結果'!$D$9^4+'数値入力＆結果'!$D$7*M138*(4*'数値入力＆結果'!$D$9^3*'数値入力＆結果'!$D$10+6*'数値入力＆結果'!$D$9^2*'数値入力＆結果'!$D$10^2+4*'数値入力＆結果'!$D$9*'数値入力＆結果'!$D$10^3)+M138^2*'数値入力＆結果'!$D$10^4)</f>
        <v>3.7994331828908E-005</v>
      </c>
      <c r="P138" s="39" t="n">
        <f aca="false">SUM($O$4:O138)</f>
        <v>0.00421916808147035</v>
      </c>
      <c r="Q138" s="39" t="n">
        <f aca="false">1/P138</f>
        <v>237.013548806405</v>
      </c>
      <c r="R138" s="39" t="n">
        <f aca="false">1/P138*(1-COS('数値入力＆結果'!$D$8*P138/2))</f>
        <v>20.7847455915793</v>
      </c>
    </row>
    <row r="139" customFormat="false" ht="12.8" hidden="false" customHeight="false" outlineLevel="0" collapsed="false">
      <c r="B139" s="1" t="n">
        <v>136</v>
      </c>
      <c r="C139" s="0" t="n">
        <v>13.6</v>
      </c>
      <c r="D139" s="0" t="n">
        <f aca="false">D138-1</f>
        <v>-6</v>
      </c>
      <c r="E139" s="0" t="n">
        <f aca="false">C139</f>
        <v>13.6</v>
      </c>
      <c r="F139" s="0" t="n">
        <f aca="false">C139-C138</f>
        <v>0.0999999999999996</v>
      </c>
      <c r="G139" s="0" t="n">
        <f aca="false">IF(D138&gt;110,'数値入力＆結果'!$D$18*D138+'数値入力＆結果'!$F$18,'数値入力＆結果'!$D$17*D138+'数値入力＆結果'!$F$17)</f>
        <v>1.6656</v>
      </c>
      <c r="H139" s="39" t="n">
        <f aca="false">10^G139</f>
        <v>46.3020265860308</v>
      </c>
      <c r="I139" s="39" t="n">
        <f aca="false">F139/H139</f>
        <v>0.00215973268068939</v>
      </c>
      <c r="J139" s="39" t="n">
        <f aca="false">SUM(I139:$I$143)</f>
        <v>0.0083421921338385</v>
      </c>
      <c r="K139" s="40" t="n">
        <f aca="false">LOG10(J139)</f>
        <v>-2.0787198118883</v>
      </c>
      <c r="L139" s="40" t="n">
        <f aca="false">'数値入力＆結果'!$D$19*K139^5+'数値入力＆結果'!$F$19*K139^4+'数値入力＆結果'!$H$19*K139^3+'数値入力＆結果'!$J$19*K139^2+'数値入力＆結果'!$L$19*K139+'数値入力＆結果'!$N$19</f>
        <v>9.8765334239661</v>
      </c>
      <c r="M139" s="39" t="n">
        <f aca="false">10^L139</f>
        <v>7525466450.83212</v>
      </c>
      <c r="N139" s="39" t="n">
        <f aca="false">(D139-D140)*'数値入力＆結果'!$D$12</f>
        <v>2.63E-005</v>
      </c>
      <c r="O139" s="39" t="n">
        <f aca="false">(6*'数値入力＆結果'!$D$7*M139*'数値入力＆結果'!$D$9*'数値入力＆結果'!$D$10*('数値入力＆結果'!$D$9+'数値入力＆結果'!$D$10)*N139)/('数値入力＆結果'!$D$7^2*'数値入力＆結果'!$D$9^4+'数値入力＆結果'!$D$7*M139*(4*'数値入力＆結果'!$D$9^3*'数値入力＆結果'!$D$10+6*'数値入力＆結果'!$D$9^2*'数値入力＆結果'!$D$10^2+4*'数値入力＆結果'!$D$9*'数値入力＆結果'!$D$10^3)+M139^2*'数値入力＆結果'!$D$10^4)</f>
        <v>3.79718562143681E-005</v>
      </c>
      <c r="P139" s="39" t="n">
        <f aca="false">SUM($O$4:O139)</f>
        <v>0.00425713993768472</v>
      </c>
      <c r="Q139" s="39" t="n">
        <f aca="false">1/P139</f>
        <v>234.899489948141</v>
      </c>
      <c r="R139" s="39" t="n">
        <f aca="false">1/P139*(1-COS('数値入力＆結果'!$D$8*P139/2))</f>
        <v>20.9661639067847</v>
      </c>
    </row>
    <row r="140" customFormat="false" ht="12.8" hidden="false" customHeight="false" outlineLevel="0" collapsed="false">
      <c r="B140" s="1" t="n">
        <v>137</v>
      </c>
      <c r="C140" s="0" t="n">
        <v>13.7</v>
      </c>
      <c r="D140" s="0" t="n">
        <f aca="false">D139-1</f>
        <v>-7</v>
      </c>
      <c r="E140" s="0" t="n">
        <f aca="false">C140</f>
        <v>13.7</v>
      </c>
      <c r="F140" s="0" t="n">
        <f aca="false">C140-C139</f>
        <v>0.0999999999999996</v>
      </c>
      <c r="G140" s="0" t="n">
        <f aca="false">IF(D139&gt;110,'数値入力＆結果'!$D$18*D139+'数値入力＆結果'!$F$18,'数値入力＆結果'!$D$17*D139+'数値入力＆結果'!$F$17)</f>
        <v>1.7258</v>
      </c>
      <c r="H140" s="39" t="n">
        <f aca="false">10^G140</f>
        <v>53.186327077268</v>
      </c>
      <c r="I140" s="39" t="n">
        <f aca="false">F140/H140</f>
        <v>0.00188018247349026</v>
      </c>
      <c r="J140" s="39" t="n">
        <f aca="false">SUM(I140:$I$143)</f>
        <v>0.00618245945314912</v>
      </c>
      <c r="K140" s="40" t="n">
        <f aca="false">LOG10(J140)</f>
        <v>-2.20883872322082</v>
      </c>
      <c r="L140" s="40" t="n">
        <f aca="false">'数値入力＆結果'!$D$19*K140^5+'数値入力＆結果'!$F$19*K140^4+'数値入力＆結果'!$H$19*K140^3+'数値入力＆結果'!$J$19*K140^2+'数値入力＆結果'!$L$19*K140+'数値入力＆結果'!$N$19</f>
        <v>9.87328714461232</v>
      </c>
      <c r="M140" s="39" t="n">
        <f aca="false">10^L140</f>
        <v>7469424547.87994</v>
      </c>
      <c r="N140" s="39" t="n">
        <f aca="false">(D140-D141)*'数値入力＆結果'!$D$12</f>
        <v>2.63E-005</v>
      </c>
      <c r="O140" s="39" t="n">
        <f aca="false">(6*'数値入力＆結果'!$D$7*M140*'数値入力＆結果'!$D$9*'数値入力＆結果'!$D$10*('数値入力＆結果'!$D$9+'数値入力＆結果'!$D$10)*N140)/('数値入力＆結果'!$D$7^2*'数値入力＆結果'!$D$9^4+'数値入力＆結果'!$D$7*M140*(4*'数値入力＆結果'!$D$9^3*'数値入力＆結果'!$D$10+6*'数値入力＆結果'!$D$9^2*'数値入力＆結果'!$D$10^2+4*'数値入力＆結果'!$D$9*'数値入力＆結果'!$D$10^3)+M140^2*'数値入力＆結果'!$D$10^4)</f>
        <v>3.79460890210985E-005</v>
      </c>
      <c r="P140" s="39" t="n">
        <f aca="false">SUM($O$4:O140)</f>
        <v>0.00429508602670582</v>
      </c>
      <c r="Q140" s="39" t="n">
        <f aca="false">1/P140</f>
        <v>232.824207427334</v>
      </c>
      <c r="R140" s="39" t="n">
        <f aca="false">1/P140*(1-COS('数値入力＆結果'!$D$8*P140/2))</f>
        <v>21.1473088813964</v>
      </c>
    </row>
    <row r="141" customFormat="false" ht="12.8" hidden="false" customHeight="false" outlineLevel="0" collapsed="false">
      <c r="B141" s="1" t="n">
        <v>138</v>
      </c>
      <c r="C141" s="0" t="n">
        <v>13.8</v>
      </c>
      <c r="D141" s="0" t="n">
        <f aca="false">D140-1</f>
        <v>-8</v>
      </c>
      <c r="E141" s="0" t="n">
        <f aca="false">C141</f>
        <v>13.8</v>
      </c>
      <c r="F141" s="0" t="n">
        <f aca="false">C141-C140</f>
        <v>0.100000000000001</v>
      </c>
      <c r="G141" s="0" t="n">
        <f aca="false">IF(D140&gt;110,'数値入力＆結果'!$D$18*D140+'数値入力＆結果'!$F$18,'数値入力＆結果'!$D$17*D140+'数値入力＆結果'!$F$17)</f>
        <v>1.786</v>
      </c>
      <c r="H141" s="39" t="n">
        <f aca="false">10^G141</f>
        <v>61.0942024905572</v>
      </c>
      <c r="I141" s="39" t="n">
        <f aca="false">F141/H141</f>
        <v>0.00163681652142783</v>
      </c>
      <c r="J141" s="39" t="n">
        <f aca="false">SUM(I141:$I$143)</f>
        <v>0.00430227697965886</v>
      </c>
      <c r="K141" s="40" t="n">
        <f aca="false">LOG10(J141)</f>
        <v>-2.36630163326394</v>
      </c>
      <c r="L141" s="40" t="n">
        <f aca="false">'数値入力＆結果'!$D$19*K141^5+'数値入力＆結果'!$F$19*K141^4+'数値入力＆結果'!$H$19*K141^3+'数値入力＆結果'!$J$19*K141^2+'数値入力＆結果'!$L$19*K141+'数値入力＆結果'!$N$19</f>
        <v>9.86946584363147</v>
      </c>
      <c r="M141" s="39" t="n">
        <f aca="false">10^L141</f>
        <v>7403990342.98435</v>
      </c>
      <c r="N141" s="39" t="n">
        <f aca="false">(D141-D142)*'数値入力＆結果'!$D$12</f>
        <v>2.63E-005</v>
      </c>
      <c r="O141" s="39" t="n">
        <f aca="false">(6*'数値入力＆結果'!$D$7*M141*'数値入力＆結果'!$D$9*'数値入力＆結果'!$D$10*('数値入力＆結果'!$D$9+'数値入力＆結果'!$D$10)*N141)/('数値入力＆結果'!$D$7^2*'数値入力＆結果'!$D$9^4+'数値入力＆結果'!$D$7*M141*(4*'数値入力＆結果'!$D$9^3*'数値入力＆結果'!$D$10+6*'数値入力＆結果'!$D$9^2*'数値入力＆結果'!$D$10^2+4*'数値入力＆結果'!$D$9*'数値入力＆結果'!$D$10^3)+M141^2*'数値入力＆結果'!$D$10^4)</f>
        <v>3.79154542890374E-005</v>
      </c>
      <c r="P141" s="39" t="n">
        <f aca="false">SUM($O$4:O141)</f>
        <v>0.00433300148099486</v>
      </c>
      <c r="Q141" s="39" t="n">
        <f aca="false">1/P141</f>
        <v>230.786904732467</v>
      </c>
      <c r="R141" s="39" t="n">
        <f aca="false">1/P141*(1-COS('数値入力＆結果'!$D$8*P141/2))</f>
        <v>21.328156331796</v>
      </c>
    </row>
    <row r="142" customFormat="false" ht="12.8" hidden="false" customHeight="false" outlineLevel="0" collapsed="false">
      <c r="B142" s="1" t="n">
        <v>139</v>
      </c>
      <c r="C142" s="0" t="n">
        <v>13.9</v>
      </c>
      <c r="D142" s="0" t="n">
        <f aca="false">D141-1</f>
        <v>-9</v>
      </c>
      <c r="E142" s="0" t="n">
        <f aca="false">C142</f>
        <v>13.9</v>
      </c>
      <c r="F142" s="0" t="n">
        <f aca="false">C142-C141</f>
        <v>0.0999999999999996</v>
      </c>
      <c r="G142" s="0" t="n">
        <f aca="false">IF(D141&gt;110,'数値入力＆結果'!$D$18*D141+'数値入力＆結果'!$F$18,'数値入力＆結果'!$D$17*D141+'数値入力＆結果'!$F$17)</f>
        <v>1.8462</v>
      </c>
      <c r="H142" s="39" t="n">
        <f aca="false">10^G142</f>
        <v>70.177840491499</v>
      </c>
      <c r="I142" s="39" t="n">
        <f aca="false">F142/H142</f>
        <v>0.00142495122818881</v>
      </c>
      <c r="J142" s="39" t="n">
        <f aca="false">SUM(I142:$I$143)</f>
        <v>0.00266546045823103</v>
      </c>
      <c r="K142" s="40" t="n">
        <f aca="false">LOG10(J142)</f>
        <v>-2.57422775579497</v>
      </c>
      <c r="L142" s="40" t="n">
        <f aca="false">'数値入力＆結果'!$D$19*K142^5+'数値入力＆結果'!$F$19*K142^4+'数値入力＆結果'!$H$19*K142^3+'数値入力＆結果'!$J$19*K142^2+'数値入力＆結果'!$L$19*K142+'数値入力＆結果'!$N$19</f>
        <v>9.8647017345979</v>
      </c>
      <c r="M142" s="39" t="n">
        <f aca="false">10^L142</f>
        <v>7323214156.1545</v>
      </c>
      <c r="N142" s="39" t="n">
        <f aca="false">(D142-D143)*'数値入力＆結果'!$D$12</f>
        <v>2.63E-005</v>
      </c>
      <c r="O142" s="39" t="n">
        <f aca="false">(6*'数値入力＆結果'!$D$7*M142*'数値入力＆結果'!$D$9*'数値入力＆結果'!$D$10*('数値入力＆結果'!$D$9+'数値入力＆結果'!$D$10)*N142)/('数値入力＆結果'!$D$7^2*'数値入力＆結果'!$D$9^4+'数値入力＆結果'!$D$7*M142*(4*'数値入力＆結果'!$D$9^3*'数値入力＆結果'!$D$10+6*'数値入力＆結果'!$D$9^2*'数値入力＆結果'!$D$10^2+4*'数値入力＆結果'!$D$9*'数値入力＆結果'!$D$10^3)+M142^2*'数値入力＆結果'!$D$10^4)</f>
        <v>3.78768008811409E-005</v>
      </c>
      <c r="P142" s="39" t="n">
        <f aca="false">SUM($O$4:O142)</f>
        <v>0.004370878281876</v>
      </c>
      <c r="Q142" s="39" t="n">
        <f aca="false">1/P142</f>
        <v>228.786970377678</v>
      </c>
      <c r="R142" s="39" t="n">
        <f aca="false">1/P142*(1-COS('数値入力＆結果'!$D$8*P142/2))</f>
        <v>21.508667148289</v>
      </c>
    </row>
    <row r="143" customFormat="false" ht="12.8" hidden="false" customHeight="false" outlineLevel="0" collapsed="false">
      <c r="B143" s="1" t="n">
        <v>140</v>
      </c>
      <c r="C143" s="0" t="n">
        <v>14</v>
      </c>
      <c r="D143" s="0" t="n">
        <f aca="false">D142-1</f>
        <v>-10</v>
      </c>
      <c r="E143" s="0" t="n">
        <f aca="false">C143</f>
        <v>14</v>
      </c>
      <c r="F143" s="0" t="n">
        <f aca="false">C143-C142</f>
        <v>0.0999999999999996</v>
      </c>
      <c r="G143" s="0" t="n">
        <f aca="false">IF(D142&gt;110,'数値入力＆結果'!$D$18*D142+'数値入力＆結果'!$F$18,'数値入力＆結果'!$D$17*D142+'数値入力＆結果'!$F$17)</f>
        <v>1.9064</v>
      </c>
      <c r="H143" s="39" t="n">
        <f aca="false">10^G143</f>
        <v>80.6120563863891</v>
      </c>
      <c r="I143" s="39" t="n">
        <f aca="false">F143/H143</f>
        <v>0.00124050923004222</v>
      </c>
      <c r="J143" s="39" t="n">
        <f aca="false">SUM(I143:$I$143)</f>
        <v>0.00124050923004222</v>
      </c>
      <c r="K143" s="40" t="n">
        <f aca="false">LOG10(J143)</f>
        <v>-2.9064</v>
      </c>
      <c r="L143" s="40" t="n">
        <f aca="false">'数値入力＆結果'!$D$19*K143^5+'数値入力＆結果'!$F$19*K143^4+'数値入力＆結果'!$H$19*K143^3+'数値入力＆結果'!$J$19*K143^2+'数値入力＆結果'!$L$19*K143+'数値入力＆結果'!$N$19</f>
        <v>9.85809772414148</v>
      </c>
      <c r="M143" s="39" t="n">
        <f aca="false">10^L143</f>
        <v>7212697597.12175</v>
      </c>
      <c r="N143" s="39" t="n">
        <f aca="false">(D143-D144)*'数値入力＆結果'!$D$12</f>
        <v>-0.000263</v>
      </c>
      <c r="O143" s="39" t="n">
        <f aca="false">(6*'数値入力＆結果'!$D$7*M143*'数値入力＆結果'!$D$9*'数値入力＆結果'!$D$10*('数値入力＆結果'!$D$9+'数値入力＆結果'!$D$10)*N143)/('数値入力＆結果'!$D$7^2*'数値入力＆結果'!$D$9^4+'数値入力＆結果'!$D$7*M143*(4*'数値入力＆結果'!$D$9^3*'数値入力＆結果'!$D$10+6*'数値入力＆結果'!$D$9^2*'数値入力＆結果'!$D$10^2+4*'数値入力＆結果'!$D$9*'数値入力＆結果'!$D$10^3)+M143^2*'数値入力＆結果'!$D$10^4)</f>
        <v>-0.000378223723025483</v>
      </c>
      <c r="P143" s="39" t="n">
        <f aca="false">SUM($O$4:O143)</f>
        <v>0.00399265455885051</v>
      </c>
      <c r="Q143" s="39" t="n">
        <f aca="false">1/P143</f>
        <v>250.45993467762</v>
      </c>
      <c r="R143" s="39" t="n">
        <f aca="false">1/P143*(1-COS('数値入力＆結果'!$D$8*P143/2))</f>
        <v>19.6994777267767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7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1" width="10.14"/>
    <col collapsed="false" customWidth="true" hidden="false" outlineLevel="0" max="8" min="3" style="0" width="10.14"/>
    <col collapsed="false" customWidth="true" hidden="false" outlineLevel="0" max="9" min="9" style="0" width="16"/>
    <col collapsed="false" customWidth="true" hidden="false" outlineLevel="0" max="10" min="10" style="0" width="10.14"/>
    <col collapsed="false" customWidth="true" hidden="false" outlineLevel="0" max="11" min="11" style="0" width="6.57"/>
    <col collapsed="false" customWidth="true" hidden="false" outlineLevel="0" max="12" min="12" style="0" width="7.73"/>
    <col collapsed="false" customWidth="true" hidden="false" outlineLevel="0" max="13" min="13" style="0" width="9.43"/>
    <col collapsed="false" customWidth="true" hidden="false" outlineLevel="0" max="15" min="14" style="0" width="10.14"/>
    <col collapsed="false" customWidth="true" hidden="false" outlineLevel="0" max="16" min="16" style="0" width="8.86"/>
    <col collapsed="false" customWidth="true" hidden="false" outlineLevel="0" max="1025" min="17" style="0" width="10.14"/>
  </cols>
  <sheetData>
    <row r="2" customFormat="false" ht="12.75" hidden="false" customHeight="false" outlineLevel="0" collapsed="false">
      <c r="B2" s="35" t="s">
        <v>50</v>
      </c>
      <c r="C2" s="35" t="s">
        <v>51</v>
      </c>
      <c r="D2" s="35" t="s">
        <v>52</v>
      </c>
      <c r="E2" s="35" t="s">
        <v>51</v>
      </c>
      <c r="F2" s="35" t="s">
        <v>53</v>
      </c>
      <c r="G2" s="35" t="s">
        <v>54</v>
      </c>
      <c r="H2" s="35" t="s">
        <v>55</v>
      </c>
      <c r="I2" s="35" t="s">
        <v>56</v>
      </c>
      <c r="J2" s="35" t="s">
        <v>57</v>
      </c>
      <c r="K2" s="35" t="s">
        <v>58</v>
      </c>
      <c r="L2" s="35" t="s">
        <v>59</v>
      </c>
      <c r="M2" s="35" t="s">
        <v>60</v>
      </c>
      <c r="N2" s="35" t="s">
        <v>61</v>
      </c>
      <c r="O2" s="35" t="s">
        <v>62</v>
      </c>
      <c r="P2" s="35" t="s">
        <v>63</v>
      </c>
      <c r="Q2" s="35" t="s">
        <v>64</v>
      </c>
      <c r="R2" s="35" t="s">
        <v>65</v>
      </c>
    </row>
    <row r="3" customFormat="false" ht="12.75" hidden="false" customHeight="false" outlineLevel="0" collapsed="false">
      <c r="B3" s="1" t="n">
        <v>0</v>
      </c>
      <c r="C3" s="0" t="n">
        <v>0</v>
      </c>
      <c r="D3" s="36" t="n">
        <f aca="false">'数値入力＆結果'!D13</f>
        <v>130</v>
      </c>
      <c r="E3" s="0" t="n">
        <f aca="false">C3</f>
        <v>0</v>
      </c>
      <c r="F3" s="17" t="s">
        <v>66</v>
      </c>
      <c r="G3" s="17" t="s">
        <v>66</v>
      </c>
      <c r="H3" s="37" t="s">
        <v>66</v>
      </c>
      <c r="I3" s="37" t="s">
        <v>66</v>
      </c>
      <c r="J3" s="37" t="s">
        <v>66</v>
      </c>
      <c r="K3" s="38" t="s">
        <v>66</v>
      </c>
      <c r="L3" s="38" t="s">
        <v>66</v>
      </c>
      <c r="M3" s="37" t="s">
        <v>66</v>
      </c>
      <c r="N3" s="37" t="s">
        <v>66</v>
      </c>
      <c r="O3" s="37" t="s">
        <v>66</v>
      </c>
      <c r="P3" s="37" t="s">
        <v>66</v>
      </c>
      <c r="Q3" s="37" t="s">
        <v>66</v>
      </c>
      <c r="R3" s="37" t="s">
        <v>66</v>
      </c>
    </row>
    <row r="4" customFormat="false" ht="12.8" hidden="false" customHeight="false" outlineLevel="0" collapsed="false">
      <c r="B4" s="1" t="n">
        <v>1</v>
      </c>
      <c r="C4" s="0" t="n">
        <v>1</v>
      </c>
      <c r="D4" s="0" t="n">
        <f aca="false">D3-1</f>
        <v>129</v>
      </c>
      <c r="E4" s="0" t="n">
        <f aca="false">C4</f>
        <v>1</v>
      </c>
      <c r="F4" s="0" t="n">
        <f aca="false">C4-C3</f>
        <v>1</v>
      </c>
      <c r="G4" s="0" t="n">
        <f aca="false">IF(D3&gt;110,'数値入力＆結果'!$D$18*D3+'数値入力＆結果'!$F$18,'数値入力＆結果'!$D$17*D3+'数値入力＆結果'!$F$17)</f>
        <v>-7.943</v>
      </c>
      <c r="H4" s="39" t="n">
        <f aca="false">10^G4</f>
        <v>1.14024978756117E-008</v>
      </c>
      <c r="I4" s="39" t="n">
        <f aca="false">F4/H4</f>
        <v>87700082.1143638</v>
      </c>
      <c r="J4" s="39" t="n">
        <f aca="false">SUM(I4:$I$143)</f>
        <v>322224152.341571</v>
      </c>
      <c r="K4" s="40" t="n">
        <f aca="false">LOG10(J4)</f>
        <v>8.50815808988689</v>
      </c>
      <c r="L4" s="40" t="n">
        <f aca="false">'数値入力＆結果'!$D$19*K4^5+'数値入力＆結果'!$F$19*K4^4+'数値入力＆結果'!$H$19*K4^3+'数値入力＆結果'!$J$19*K4^2+'数値入力＆結果'!$L$19*K4+'数値入力＆結果'!$N$19</f>
        <v>5.79650331377933</v>
      </c>
      <c r="M4" s="39" t="n">
        <f aca="false">10^L4</f>
        <v>625897.639664254</v>
      </c>
      <c r="N4" s="39" t="n">
        <f aca="false">(D4-D5)*'数値入力＆結果'!$D$12</f>
        <v>2.63E-005</v>
      </c>
      <c r="O4" s="39" t="n">
        <f aca="false">(6*'数値入力＆結果'!$D$7*M4*'数値入力＆結果'!$D$9*'数値入力＆結果'!$D$10*('数値入力＆結果'!$D$9+'数値入力＆結果'!$D$10)*N4)/('数値入力＆結果'!$D$7^2*'数値入力＆結果'!$D$9^4+'数値入力＆結果'!$D$7*M4*(4*'数値入力＆結果'!$D$9^3*'数値入力＆結果'!$D$10+6*'数値入力＆結果'!$D$9^2*'数値入力＆結果'!$D$10^2+4*'数値入力＆結果'!$D$9*'数値入力＆結果'!$D$10^3)+M4^2*'数値入力＆結果'!$D$10^4)</f>
        <v>2.89449016568089E-008</v>
      </c>
      <c r="P4" s="39" t="n">
        <f aca="false">SUM($O$4:O4)</f>
        <v>2.89449016568089E-008</v>
      </c>
      <c r="Q4" s="39" t="n">
        <f aca="false">1/P4</f>
        <v>34548398.6042413</v>
      </c>
      <c r="R4" s="39" t="n">
        <f aca="false">1/P4*(1-COS('数値入力＆結果'!$D$8*P4/2))</f>
        <v>0.000144722636956266</v>
      </c>
    </row>
    <row r="5" customFormat="false" ht="12.8" hidden="false" customHeight="false" outlineLevel="0" collapsed="false">
      <c r="B5" s="1" t="n">
        <v>2</v>
      </c>
      <c r="C5" s="0" t="n">
        <v>2</v>
      </c>
      <c r="D5" s="0" t="n">
        <f aca="false">D4-1</f>
        <v>128</v>
      </c>
      <c r="E5" s="0" t="n">
        <f aca="false">C5</f>
        <v>2</v>
      </c>
      <c r="F5" s="0" t="n">
        <f aca="false">C5-C4</f>
        <v>1</v>
      </c>
      <c r="G5" s="0" t="n">
        <f aca="false">IF(D4&gt;110,'数値入力＆結果'!$D$18*D4+'数値入力＆結果'!$F$18,'数値入力＆結果'!$D$17*D4+'数値入力＆結果'!$F$17)</f>
        <v>-7.8046</v>
      </c>
      <c r="H5" s="39" t="n">
        <f aca="false">10^G5</f>
        <v>1.56819476591596E-008</v>
      </c>
      <c r="I5" s="39" t="n">
        <f aca="false">F5/H5</f>
        <v>63767589.443261</v>
      </c>
      <c r="J5" s="39" t="n">
        <f aca="false">SUM(I5:$I$143)</f>
        <v>234524070.227208</v>
      </c>
      <c r="K5" s="40" t="n">
        <f aca="false">LOG10(J5)</f>
        <v>8.37018742287365</v>
      </c>
      <c r="L5" s="40" t="n">
        <f aca="false">'数値入力＆結果'!$D$19*K5^5+'数値入力＆結果'!$F$19*K5^4+'数値入力＆結果'!$H$19*K5^3+'数値入力＆結果'!$J$19*K5^2+'数値入力＆結果'!$L$19*K5+'数値入力＆結果'!$N$19</f>
        <v>5.99500694986916</v>
      </c>
      <c r="M5" s="39" t="n">
        <f aca="false">10^L5</f>
        <v>988568.914267656</v>
      </c>
      <c r="N5" s="39" t="n">
        <f aca="false">(D5-D6)*'数値入力＆結果'!$D$12</f>
        <v>2.63E-005</v>
      </c>
      <c r="O5" s="39" t="n">
        <f aca="false">(6*'数値入力＆結果'!$D$7*M5*'数値入力＆結果'!$D$9*'数値入力＆結果'!$D$10*('数値入力＆結果'!$D$9+'数値入力＆結果'!$D$10)*N5)/('数値入力＆結果'!$D$7^2*'数値入力＆結果'!$D$9^4+'数値入力＆結果'!$D$7*M5*(4*'数値入力＆結果'!$D$9^3*'数値入力＆結果'!$D$10+6*'数値入力＆結果'!$D$9^2*'数値入力＆結果'!$D$10^2+4*'数値入力＆結果'!$D$9*'数値入力＆結果'!$D$10^3)+M5^2*'数値入力＆結果'!$D$10^4)</f>
        <v>4.56991811591962E-008</v>
      </c>
      <c r="P5" s="39" t="n">
        <f aca="false">SUM($O$4:O5)</f>
        <v>7.46440828160051E-008</v>
      </c>
      <c r="Q5" s="39" t="n">
        <f aca="false">1/P5</f>
        <v>13396909.2026352</v>
      </c>
      <c r="R5" s="39" t="n">
        <f aca="false">1/P5*(1-COS('数値入力＆結果'!$D$8*P5/2))</f>
        <v>0.000373220679839919</v>
      </c>
    </row>
    <row r="6" customFormat="false" ht="12.8" hidden="false" customHeight="false" outlineLevel="0" collapsed="false">
      <c r="B6" s="1" t="n">
        <v>3</v>
      </c>
      <c r="C6" s="0" t="n">
        <v>3</v>
      </c>
      <c r="D6" s="0" t="n">
        <f aca="false">D5-1</f>
        <v>127</v>
      </c>
      <c r="E6" s="0" t="n">
        <f aca="false">C6</f>
        <v>3</v>
      </c>
      <c r="F6" s="0" t="n">
        <f aca="false">C6-C5</f>
        <v>1</v>
      </c>
      <c r="G6" s="0" t="n">
        <f aca="false">IF(D5&gt;110,'数値入力＆結果'!$D$18*D5+'数値入力＆結果'!$F$18,'数値入力＆結果'!$D$17*D5+'数値入力＆結果'!$F$17)</f>
        <v>-7.6662</v>
      </c>
      <c r="H6" s="39" t="n">
        <f aca="false">10^G6</f>
        <v>2.15675095989817E-008</v>
      </c>
      <c r="I6" s="39" t="n">
        <f aca="false">F6/H6</f>
        <v>46366039.4080555</v>
      </c>
      <c r="J6" s="39" t="n">
        <f aca="false">SUM(I6:$I$143)</f>
        <v>170756480.783947</v>
      </c>
      <c r="K6" s="40" t="n">
        <f aca="false">LOG10(J6)</f>
        <v>8.23237719560566</v>
      </c>
      <c r="L6" s="40" t="n">
        <f aca="false">'数値入力＆結果'!$D$19*K6^5+'数値入力＆結果'!$F$19*K6^4+'数値入力＆結果'!$H$19*K6^3+'数値入力＆結果'!$J$19*K6^2+'数値入力＆結果'!$L$19*K6+'数値入力＆結果'!$N$19</f>
        <v>6.18587126796609</v>
      </c>
      <c r="M6" s="39" t="n">
        <f aca="false">10^L6</f>
        <v>1534162.16447345</v>
      </c>
      <c r="N6" s="39" t="n">
        <f aca="false">(D6-D7)*'数値入力＆結果'!$D$12</f>
        <v>2.63E-005</v>
      </c>
      <c r="O6" s="39" t="n">
        <f aca="false">(6*'数値入力＆結果'!$D$7*M6*'数値入力＆結果'!$D$9*'数値入力＆結果'!$D$10*('数値入力＆結果'!$D$9+'数値入力＆結果'!$D$10)*N6)/('数値入力＆結果'!$D$7^2*'数値入力＆結果'!$D$9^4+'数値入力＆結果'!$D$7*M6*(4*'数値入力＆結果'!$D$9^3*'数値入力＆結果'!$D$10+6*'数値入力＆結果'!$D$9^2*'数値入力＆結果'!$D$10^2+4*'数値入力＆結果'!$D$9*'数値入力＆結果'!$D$10^3)+M6^2*'数値入力＆結果'!$D$10^4)</f>
        <v>7.0879587502994E-008</v>
      </c>
      <c r="P6" s="39" t="n">
        <f aca="false">SUM($O$4:O6)</f>
        <v>1.45523670318999E-007</v>
      </c>
      <c r="Q6" s="39" t="n">
        <f aca="false">1/P6</f>
        <v>6871734.32203794</v>
      </c>
      <c r="R6" s="39" t="n">
        <f aca="false">1/P6*(1-COS('数値入力＆結果'!$D$8*P6/2))</f>
        <v>0.000727618705497705</v>
      </c>
    </row>
    <row r="7" customFormat="false" ht="12.8" hidden="false" customHeight="false" outlineLevel="0" collapsed="false">
      <c r="B7" s="1" t="n">
        <v>4</v>
      </c>
      <c r="C7" s="0" t="n">
        <v>4</v>
      </c>
      <c r="D7" s="0" t="n">
        <f aca="false">D6-1</f>
        <v>126</v>
      </c>
      <c r="E7" s="0" t="n">
        <f aca="false">C7</f>
        <v>4</v>
      </c>
      <c r="F7" s="0" t="n">
        <f aca="false">C7-C6</f>
        <v>1</v>
      </c>
      <c r="G7" s="0" t="n">
        <f aca="false">IF(D6&gt;110,'数値入力＆結果'!$D$18*D6+'数値入力＆結果'!$F$18,'数値入力＆結果'!$D$17*D6+'数値入力＆結果'!$F$17)</f>
        <v>-7.5278</v>
      </c>
      <c r="H7" s="39" t="n">
        <f aca="false">10^G7</f>
        <v>2.96619705926944E-008</v>
      </c>
      <c r="I7" s="39" t="n">
        <f aca="false">F7/H7</f>
        <v>33713201.7872843</v>
      </c>
      <c r="J7" s="39" t="n">
        <f aca="false">SUM(I7:$I$143)</f>
        <v>124390441.375891</v>
      </c>
      <c r="K7" s="40" t="n">
        <f aca="false">LOG10(J7)</f>
        <v>8.0947870088339</v>
      </c>
      <c r="L7" s="40" t="n">
        <f aca="false">'数値入力＆結果'!$D$19*K7^5+'数値入力＆結果'!$F$19*K7^4+'数値入力＆結果'!$H$19*K7^3+'数値入力＆結果'!$J$19*K7^2+'数値入力＆結果'!$L$19*K7+'数値入力＆結果'!$N$19</f>
        <v>6.36925290013156</v>
      </c>
      <c r="M7" s="39" t="n">
        <f aca="false">10^L7</f>
        <v>2340199.5965145</v>
      </c>
      <c r="N7" s="39" t="n">
        <f aca="false">(D7-D8)*'数値入力＆結果'!$D$12</f>
        <v>2.63E-005</v>
      </c>
      <c r="O7" s="39" t="n">
        <f aca="false">(6*'数値入力＆結果'!$D$7*M7*'数値入力＆結果'!$D$9*'数値入力＆結果'!$D$10*('数値入力＆結果'!$D$9+'数値入力＆結果'!$D$10)*N7)/('数値入力＆結果'!$D$7^2*'数値入力＆結果'!$D$9^4+'数値入力＆結果'!$D$7*M7*(4*'数値入力＆結果'!$D$9^3*'数値入力＆結果'!$D$10+6*'数値入力＆結果'!$D$9^2*'数値入力＆結果'!$D$10^2+4*'数値入力＆結果'!$D$9*'数値入力＆結果'!$D$10^3)+M7^2*'数値入力＆結果'!$D$10^4)</f>
        <v>1.08026782533973E-007</v>
      </c>
      <c r="P7" s="39" t="n">
        <f aca="false">SUM($O$4:O7)</f>
        <v>2.53550452852972E-007</v>
      </c>
      <c r="Q7" s="39" t="n">
        <f aca="false">1/P7</f>
        <v>3943988.2230456</v>
      </c>
      <c r="R7" s="39" t="n">
        <f aca="false">1/P7*(1-COS('数値入力＆結果'!$D$8*P7/2))</f>
        <v>0.00126775245307937</v>
      </c>
    </row>
    <row r="8" customFormat="false" ht="12.8" hidden="false" customHeight="false" outlineLevel="0" collapsed="false">
      <c r="B8" s="1" t="n">
        <v>5</v>
      </c>
      <c r="C8" s="0" t="n">
        <v>5</v>
      </c>
      <c r="D8" s="0" t="n">
        <f aca="false">D7-1</f>
        <v>125</v>
      </c>
      <c r="E8" s="0" t="n">
        <f aca="false">C8</f>
        <v>5</v>
      </c>
      <c r="F8" s="0" t="n">
        <f aca="false">C8-C7</f>
        <v>1</v>
      </c>
      <c r="G8" s="0" t="n">
        <f aca="false">IF(D7&gt;110,'数値入力＆結果'!$D$18*D7+'数値入力＆結果'!$F$18,'数値入力＆結果'!$D$17*D7+'数値入力＆結果'!$F$17)</f>
        <v>-7.3894</v>
      </c>
      <c r="H8" s="39" t="n">
        <f aca="false">10^G8</f>
        <v>4.07943483416097E-008</v>
      </c>
      <c r="I8" s="39" t="n">
        <f aca="false">F8/H8</f>
        <v>24513199.5154342</v>
      </c>
      <c r="J8" s="39" t="n">
        <f aca="false">SUM(I8:$I$143)</f>
        <v>90677239.5886068</v>
      </c>
      <c r="K8" s="40" t="n">
        <f aca="false">LOG10(J8)</f>
        <v>7.9574982907919</v>
      </c>
      <c r="L8" s="40" t="n">
        <f aca="false">'数値入力＆結果'!$D$19*K8^5+'数値入力＆結果'!$F$19*K8^4+'数値入力＆結果'!$H$19*K8^3+'数値入力＆結果'!$J$19*K8^2+'数値入力＆結果'!$L$19*K8+'数値入力＆結果'!$N$19</f>
        <v>6.54528702501055</v>
      </c>
      <c r="M8" s="39" t="n">
        <f aca="false">10^L8</f>
        <v>3509837.62313422</v>
      </c>
      <c r="N8" s="39" t="n">
        <f aca="false">(D8-D9)*'数値入力＆結果'!$D$12</f>
        <v>2.63E-005</v>
      </c>
      <c r="O8" s="39" t="n">
        <f aca="false">(6*'数値入力＆結果'!$D$7*M8*'数値入力＆結果'!$D$9*'数値入力＆結果'!$D$10*('数値入力＆結果'!$D$9+'数値入力＆結果'!$D$10)*N8)/('数値入力＆結果'!$D$7^2*'数値入力＆結果'!$D$9^4+'数値入力＆結果'!$D$7*M8*(4*'数値入力＆結果'!$D$9^3*'数値入力＆結果'!$D$10+6*'数値入力＆結果'!$D$9^2*'数値入力＆結果'!$D$10^2+4*'数値入力＆結果'!$D$9*'数値入力＆結果'!$D$10^3)+M8^2*'数値入力＆結果'!$D$10^4)</f>
        <v>1.618181494247E-007</v>
      </c>
      <c r="P8" s="39" t="n">
        <f aca="false">SUM($O$4:O8)</f>
        <v>4.15368602277672E-007</v>
      </c>
      <c r="Q8" s="39" t="n">
        <f aca="false">1/P8</f>
        <v>2407500.21671476</v>
      </c>
      <c r="R8" s="39" t="n">
        <f aca="false">1/P8*(1-COS('数値入力＆結果'!$D$8*P8/2))</f>
        <v>0.0020768430421422</v>
      </c>
    </row>
    <row r="9" customFormat="false" ht="12.8" hidden="false" customHeight="false" outlineLevel="0" collapsed="false">
      <c r="B9" s="1" t="n">
        <v>6</v>
      </c>
      <c r="C9" s="0" t="n">
        <v>6</v>
      </c>
      <c r="D9" s="0" t="n">
        <f aca="false">D8-1</f>
        <v>124</v>
      </c>
      <c r="E9" s="0" t="n">
        <f aca="false">C9</f>
        <v>6</v>
      </c>
      <c r="F9" s="0" t="n">
        <f aca="false">C9-C8</f>
        <v>1</v>
      </c>
      <c r="G9" s="0" t="n">
        <f aca="false">IF(D8&gt;110,'数値入力＆結果'!$D$18*D8+'数値入力＆結果'!$F$18,'数値入力＆結果'!$D$17*D8+'数値入力＆結果'!$F$17)</f>
        <v>-7.251</v>
      </c>
      <c r="H9" s="39" t="n">
        <f aca="false">10^G9</f>
        <v>5.61047976032469E-008</v>
      </c>
      <c r="I9" s="39" t="n">
        <f aca="false">F9/H9</f>
        <v>17823787.6744809</v>
      </c>
      <c r="J9" s="39" t="n">
        <f aca="false">SUM(I9:$I$143)</f>
        <v>66164040.0731726</v>
      </c>
      <c r="K9" s="40" t="n">
        <f aca="false">LOG10(J9)</f>
        <v>7.82062201601117</v>
      </c>
      <c r="L9" s="40" t="n">
        <f aca="false">'数値入力＆結果'!$D$19*K9^5+'数値入力＆結果'!$F$19*K9^4+'数値入力＆結果'!$H$19*K9^3+'数値入力＆結果'!$J$19*K9^2+'数値入力＆結果'!$L$19*K9+'数値入力＆結果'!$N$19</f>
        <v>6.71408251203665</v>
      </c>
      <c r="M9" s="39" t="n">
        <f aca="false">10^L9</f>
        <v>5177051.81925222</v>
      </c>
      <c r="N9" s="39" t="n">
        <f aca="false">(D9-D10)*'数値入力＆結果'!$D$12</f>
        <v>2.63E-005</v>
      </c>
      <c r="O9" s="39" t="n">
        <f aca="false">(6*'数値入力＆結果'!$D$7*M9*'数値入力＆結果'!$D$9*'数値入力＆結果'!$D$10*('数値入力＆結果'!$D$9+'数値入力＆結果'!$D$10)*N9)/('数値入力＆結果'!$D$7^2*'数値入力＆結果'!$D$9^4+'数値入力＆結果'!$D$7*M9*(4*'数値入力＆結果'!$D$9^3*'数値入力＆結果'!$D$10+6*'数値入力＆結果'!$D$9^2*'数値入力＆結果'!$D$10^2+4*'数値入力＆結果'!$D$9*'数値入力＆結果'!$D$10^3)+M9^2*'数値入力＆結果'!$D$10^4)</f>
        <v>2.38262949169794E-007</v>
      </c>
      <c r="P9" s="39" t="n">
        <f aca="false">SUM($O$4:O9)</f>
        <v>6.53631551447465E-007</v>
      </c>
      <c r="Q9" s="39" t="n">
        <f aca="false">1/P9</f>
        <v>1529913.90606145</v>
      </c>
      <c r="R9" s="39" t="n">
        <f aca="false">1/P9*(1-COS('数値入力＆結果'!$D$8*P9/2))</f>
        <v>0.00326815774593793</v>
      </c>
    </row>
    <row r="10" customFormat="false" ht="12.8" hidden="false" customHeight="false" outlineLevel="0" collapsed="false">
      <c r="B10" s="1" t="n">
        <v>7</v>
      </c>
      <c r="C10" s="0" t="n">
        <v>7</v>
      </c>
      <c r="D10" s="0" t="n">
        <f aca="false">D9-1</f>
        <v>123</v>
      </c>
      <c r="E10" s="0" t="n">
        <f aca="false">C10</f>
        <v>7</v>
      </c>
      <c r="F10" s="0" t="n">
        <f aca="false">C10-C9</f>
        <v>1</v>
      </c>
      <c r="G10" s="0" t="n">
        <f aca="false">IF(D9&gt;110,'数値入力＆結果'!$D$18*D9+'数値入力＆結果'!$F$18,'数値入力＆結果'!$D$17*D9+'数値入力＆結果'!$F$17)</f>
        <v>-7.1126</v>
      </c>
      <c r="H10" s="39" t="n">
        <f aca="false">10^G10</f>
        <v>7.71613824479373E-008</v>
      </c>
      <c r="I10" s="39" t="n">
        <f aca="false">F10/H10</f>
        <v>12959850.7475514</v>
      </c>
      <c r="J10" s="39" t="n">
        <f aca="false">SUM(I10:$I$143)</f>
        <v>48340252.3986917</v>
      </c>
      <c r="K10" s="40" t="n">
        <f aca="false">LOG10(J10)</f>
        <v>7.68430891365692</v>
      </c>
      <c r="L10" s="40" t="n">
        <f aca="false">'数値入力＆結果'!$D$19*K10^5+'数値入力＆結果'!$F$19*K10^4+'数値入力＆結果'!$H$19*K10^3+'数値入力＆結果'!$J$19*K10^2+'数値入力＆結果'!$L$19*K10+'数値入力＆結果'!$N$19</f>
        <v>6.87571585927784</v>
      </c>
      <c r="M10" s="39" t="n">
        <f aca="false">10^L10</f>
        <v>7511312.99415565</v>
      </c>
      <c r="N10" s="39" t="n">
        <f aca="false">(D10-D11)*'数値入力＆結果'!$D$12</f>
        <v>2.63E-005</v>
      </c>
      <c r="O10" s="39" t="n">
        <f aca="false">(6*'数値入力＆結果'!$D$7*M10*'数値入力＆結果'!$D$9*'数値入力＆結果'!$D$10*('数値入力＆結果'!$D$9+'数値入力＆結果'!$D$10)*N10)/('数値入力＆結果'!$D$7^2*'数値入力＆結果'!$D$9^4+'数値入力＆結果'!$D$7*M10*(4*'数値入力＆結果'!$D$9^3*'数値入力＆結果'!$D$10+6*'数値入力＆結果'!$D$9^2*'数値入力＆結果'!$D$10^2+4*'数値入力＆結果'!$D$9*'数値入力＆結果'!$D$10^3)+M10^2*'数値入力＆結果'!$D$10^4)</f>
        <v>3.44841364112686E-007</v>
      </c>
      <c r="P10" s="39" t="n">
        <f aca="false">SUM($O$4:O10)</f>
        <v>9.98472915560151E-007</v>
      </c>
      <c r="Q10" s="39" t="n">
        <f aca="false">1/P10</f>
        <v>1001529.41999332</v>
      </c>
      <c r="R10" s="39" t="n">
        <f aca="false">1/P10*(1-COS('数値入力＆結果'!$D$8*P10/2))</f>
        <v>0.00499236460462336</v>
      </c>
    </row>
    <row r="11" customFormat="false" ht="12.8" hidden="false" customHeight="false" outlineLevel="0" collapsed="false">
      <c r="B11" s="1" t="n">
        <v>8</v>
      </c>
      <c r="C11" s="0" t="n">
        <v>8</v>
      </c>
      <c r="D11" s="0" t="n">
        <f aca="false">D10-1</f>
        <v>122</v>
      </c>
      <c r="E11" s="0" t="n">
        <f aca="false">C11</f>
        <v>8</v>
      </c>
      <c r="F11" s="0" t="n">
        <f aca="false">C11-C10</f>
        <v>1</v>
      </c>
      <c r="G11" s="0" t="n">
        <f aca="false">IF(D10&gt;110,'数値入力＆結果'!$D$18*D10+'数値入力＆結果'!$F$18,'数値入力＆結果'!$D$17*D10+'数値入力＆結果'!$F$17)</f>
        <v>-6.9742</v>
      </c>
      <c r="H11" s="39" t="n">
        <f aca="false">10^G11</f>
        <v>1.06120674088882E-007</v>
      </c>
      <c r="I11" s="39" t="n">
        <f aca="false">F11/H11</f>
        <v>9423234.52603067</v>
      </c>
      <c r="J11" s="39" t="n">
        <f aca="false">SUM(I11:$I$143)</f>
        <v>35380401.6511403</v>
      </c>
      <c r="K11" s="40" t="n">
        <f aca="false">LOG10(J11)</f>
        <v>7.54876275887002</v>
      </c>
      <c r="L11" s="40" t="n">
        <f aca="false">'数値入力＆結果'!$D$19*K11^5+'数値入力＆結果'!$F$19*K11^4+'数値入力＆結果'!$H$19*K11^3+'数値入力＆結果'!$J$19*K11^2+'数値入力＆結果'!$L$19*K11+'数値入力＆結果'!$N$19</f>
        <v>7.0302237990948</v>
      </c>
      <c r="M11" s="39" t="n">
        <f aca="false">10^L11</f>
        <v>10720716.1906826</v>
      </c>
      <c r="N11" s="39" t="n">
        <f aca="false">(D11-D12)*'数値入力＆結果'!$D$12</f>
        <v>2.63E-005</v>
      </c>
      <c r="O11" s="39" t="n">
        <f aca="false">(6*'数値入力＆結果'!$D$7*M11*'数値入力＆結果'!$D$9*'数値入力＆結果'!$D$10*('数値入力＆結果'!$D$9+'数値入力＆結果'!$D$10)*N11)/('数値入力＆結果'!$D$7^2*'数値入力＆結果'!$D$9^4+'数値入力＆結果'!$D$7*M11*(4*'数値入力＆結果'!$D$9^3*'数値入力＆結果'!$D$10+6*'数値入力＆結果'!$D$9^2*'数値入力＆結果'!$D$10^2+4*'数値入力＆結果'!$D$9*'数値入力＆結果'!$D$10^3)+M11^2*'数値入力＆結果'!$D$10^4)</f>
        <v>4.90523382946461E-007</v>
      </c>
      <c r="P11" s="39" t="n">
        <f aca="false">SUM($O$4:O11)</f>
        <v>1.48899629850661E-006</v>
      </c>
      <c r="Q11" s="39" t="n">
        <f aca="false">1/P11</f>
        <v>671593.34177187</v>
      </c>
      <c r="R11" s="39" t="n">
        <f aca="false">1/P11*(1-COS('数値入力＆結果'!$D$8*P11/2))</f>
        <v>0.00744498144324377</v>
      </c>
    </row>
    <row r="12" customFormat="false" ht="12.8" hidden="false" customHeight="false" outlineLevel="0" collapsed="false">
      <c r="B12" s="1" t="n">
        <v>9</v>
      </c>
      <c r="C12" s="0" t="n">
        <v>9</v>
      </c>
      <c r="D12" s="0" t="n">
        <f aca="false">D11-1</f>
        <v>121</v>
      </c>
      <c r="E12" s="0" t="n">
        <f aca="false">C12</f>
        <v>9</v>
      </c>
      <c r="F12" s="0" t="n">
        <f aca="false">C12-C11</f>
        <v>1</v>
      </c>
      <c r="G12" s="0" t="n">
        <f aca="false">IF(D11&gt;110,'数値入力＆結果'!$D$18*D11+'数値入力＆結果'!$F$18,'数値入力＆結果'!$D$17*D11+'数値入力＆結果'!$F$17)</f>
        <v>-6.8358</v>
      </c>
      <c r="H12" s="39" t="n">
        <f aca="false">10^G12</f>
        <v>1.45948622378262E-007</v>
      </c>
      <c r="I12" s="39" t="n">
        <f aca="false">F12/H12</f>
        <v>6851726.20134947</v>
      </c>
      <c r="J12" s="39" t="n">
        <f aca="false">SUM(I12:$I$143)</f>
        <v>25957167.1251096</v>
      </c>
      <c r="K12" s="40" t="n">
        <f aca="false">LOG10(J12)</f>
        <v>7.4142572933261</v>
      </c>
      <c r="L12" s="40" t="n">
        <f aca="false">'数値入力＆結果'!$D$19*K12^5+'数値入力＆結果'!$F$19*K12^4+'数値入力＆結果'!$H$19*K12^3+'数値入力＆結果'!$J$19*K12^2+'数値入力＆結果'!$L$19*K12+'数値入力＆結果'!$N$19</f>
        <v>7.17759458115729</v>
      </c>
      <c r="M12" s="39" t="n">
        <f aca="false">10^L12</f>
        <v>15052012.8759701</v>
      </c>
      <c r="N12" s="39" t="n">
        <f aca="false">(D12-D13)*'数値入力＆結果'!$D$12</f>
        <v>2.63E-005</v>
      </c>
      <c r="O12" s="39" t="n">
        <f aca="false">(6*'数値入力＆結果'!$D$7*M12*'数値入力＆結果'!$D$9*'数値入力＆結果'!$D$10*('数値入力＆結果'!$D$9+'数値入力＆結果'!$D$10)*N12)/('数値入力＆結果'!$D$7^2*'数値入力＆結果'!$D$9^4+'数値入力＆結果'!$D$7*M12*(4*'数値入力＆結果'!$D$9^3*'数値入力＆結果'!$D$10+6*'数値入力＆結果'!$D$9^2*'数値入力＆結果'!$D$10^2+4*'数値入力＆結果'!$D$9*'数値入力＆結果'!$D$10^3)+M12^2*'数値入力＆結果'!$D$10^4)</f>
        <v>6.85579292488727E-007</v>
      </c>
      <c r="P12" s="39" t="n">
        <f aca="false">SUM($O$4:O12)</f>
        <v>2.17457559099534E-006</v>
      </c>
      <c r="Q12" s="39" t="n">
        <f aca="false">1/P12</f>
        <v>459859.847659875</v>
      </c>
      <c r="R12" s="39" t="n">
        <f aca="false">1/P12*(1-COS('数値入力＆結果'!$D$8*P12/2))</f>
        <v>0.0108728779311811</v>
      </c>
    </row>
    <row r="13" customFormat="false" ht="12.8" hidden="false" customHeight="false" outlineLevel="0" collapsed="false">
      <c r="B13" s="1" t="n">
        <v>10</v>
      </c>
      <c r="C13" s="0" t="n">
        <v>10</v>
      </c>
      <c r="D13" s="0" t="n">
        <f aca="false">D12-1</f>
        <v>120</v>
      </c>
      <c r="E13" s="0" t="n">
        <f aca="false">C13</f>
        <v>10</v>
      </c>
      <c r="F13" s="0" t="n">
        <f aca="false">C13-C12</f>
        <v>1</v>
      </c>
      <c r="G13" s="0" t="n">
        <f aca="false">IF(D12&gt;110,'数値入力＆結果'!$D$18*D12+'数値入力＆結果'!$F$18,'数値入力＆結果'!$D$17*D12+'数値入力＆結果'!$F$17)</f>
        <v>-6.6974</v>
      </c>
      <c r="H13" s="39" t="n">
        <f aca="false">10^G13</f>
        <v>2.0072432216433E-007</v>
      </c>
      <c r="I13" s="39" t="n">
        <f aca="false">F13/H13</f>
        <v>4981957.2895671</v>
      </c>
      <c r="J13" s="39" t="n">
        <f aca="false">SUM(I13:$I$143)</f>
        <v>19105440.9237601</v>
      </c>
      <c r="K13" s="40" t="n">
        <f aca="false">LOG10(J13)</f>
        <v>7.28115706497896</v>
      </c>
      <c r="L13" s="40" t="n">
        <f aca="false">'数値入力＆結果'!$D$19*K13^5+'数値入力＆結果'!$F$19*K13^4+'数値入力＆結果'!$H$19*K13^3+'数値入力＆結果'!$J$19*K13^2+'数値入力＆結果'!$L$19*K13+'数値入力＆結果'!$N$19</f>
        <v>7.31775822446807</v>
      </c>
      <c r="M13" s="39" t="n">
        <f aca="false">10^L13</f>
        <v>20785392.2400523</v>
      </c>
      <c r="N13" s="39" t="n">
        <f aca="false">(D13-D14)*'数値入力＆結果'!$D$12</f>
        <v>2.63E-005</v>
      </c>
      <c r="O13" s="39" t="n">
        <f aca="false">(6*'数値入力＆結果'!$D$7*M13*'数値入力＆結果'!$D$9*'数値入力＆結果'!$D$10*('数値入力＆結果'!$D$9+'数値入力＆結果'!$D$10)*N13)/('数値入力＆結果'!$D$7^2*'数値入力＆結果'!$D$9^4+'数値入力＆結果'!$D$7*M13*(4*'数値入力＆結果'!$D$9^3*'数値入力＆結果'!$D$10+6*'数値入力＆結果'!$D$9^2*'数値入力＆結果'!$D$10^2+4*'数値入力＆結果'!$D$9*'数値入力＆結果'!$D$10^3)+M13^2*'数値入力＆結果'!$D$10^4)</f>
        <v>9.41073504133851E-007</v>
      </c>
      <c r="P13" s="39" t="n">
        <f aca="false">SUM($O$4:O13)</f>
        <v>3.11564909512919E-006</v>
      </c>
      <c r="Q13" s="39" t="n">
        <f aca="false">1/P13</f>
        <v>320960.406473032</v>
      </c>
      <c r="R13" s="39" t="n">
        <f aca="false">1/P13*(1-COS('数値入力＆結果'!$D$8*P13/2))</f>
        <v>0.0155782453580138</v>
      </c>
    </row>
    <row r="14" customFormat="false" ht="12.8" hidden="false" customHeight="false" outlineLevel="0" collapsed="false">
      <c r="B14" s="1" t="n">
        <v>11</v>
      </c>
      <c r="C14" s="0" t="n">
        <v>11</v>
      </c>
      <c r="D14" s="0" t="n">
        <f aca="false">D13-1</f>
        <v>119</v>
      </c>
      <c r="E14" s="0" t="n">
        <f aca="false">C14</f>
        <v>11</v>
      </c>
      <c r="F14" s="0" t="n">
        <f aca="false">C14-C13</f>
        <v>1</v>
      </c>
      <c r="G14" s="0" t="n">
        <f aca="false">IF(D13&gt;110,'数値入力＆結果'!$D$18*D13+'数値入力＆結果'!$F$18,'数値入力＆結果'!$D$17*D13+'数値入力＆結果'!$F$17)</f>
        <v>-6.559</v>
      </c>
      <c r="H14" s="39" t="n">
        <f aca="false">10^G14</f>
        <v>2.76057785622034E-007</v>
      </c>
      <c r="I14" s="39" t="n">
        <f aca="false">F14/H14</f>
        <v>3622429.984167</v>
      </c>
      <c r="J14" s="39" t="n">
        <f aca="false">SUM(I14:$I$143)</f>
        <v>14123483.634193</v>
      </c>
      <c r="K14" s="40" t="n">
        <f aca="false">LOG10(J14)</f>
        <v>7.14994183102926</v>
      </c>
      <c r="L14" s="40" t="n">
        <f aca="false">'数値入力＆結果'!$D$19*K14^5+'数値入力＆結果'!$F$19*K14^4+'数値入力＆結果'!$H$19*K14^3+'数値入力＆結果'!$J$19*K14^2+'数値入力＆結果'!$L$19*K14+'数値入力＆結果'!$N$19</f>
        <v>7.45057654461328</v>
      </c>
      <c r="M14" s="39" t="n">
        <f aca="false">10^L14</f>
        <v>28221269.4050311</v>
      </c>
      <c r="N14" s="39" t="n">
        <f aca="false">(D14-D15)*'数値入力＆結果'!$D$12</f>
        <v>2.63E-005</v>
      </c>
      <c r="O14" s="39" t="n">
        <f aca="false">(6*'数値入力＆結果'!$D$7*M14*'数値入力＆結果'!$D$9*'数値入力＆結果'!$D$10*('数値入力＆結果'!$D$9+'数値入力＆結果'!$D$10)*N14)/('数値入力＆結果'!$D$7^2*'数値入力＆結果'!$D$9^4+'数値入力＆結果'!$D$7*M14*(4*'数値入力＆結果'!$D$9^3*'数値入力＆結果'!$D$10+6*'数値入力＆結果'!$D$9^2*'数値入力＆結果'!$D$10^2+4*'数値入力＆結果'!$D$9*'数値入力＆結果'!$D$10^3)+M14^2*'数値入力＆結果'!$D$10^4)</f>
        <v>1.26793074651598E-006</v>
      </c>
      <c r="P14" s="39" t="n">
        <f aca="false">SUM($O$4:O14)</f>
        <v>4.38357984164517E-006</v>
      </c>
      <c r="Q14" s="39" t="n">
        <f aca="false">1/P14</f>
        <v>228124.05297144</v>
      </c>
      <c r="R14" s="39" t="n">
        <f aca="false">1/P14*(1-COS('数値入力＆結果'!$D$8*P14/2))</f>
        <v>0.0219178988673243</v>
      </c>
    </row>
    <row r="15" customFormat="false" ht="12.8" hidden="false" customHeight="false" outlineLevel="0" collapsed="false">
      <c r="B15" s="1" t="n">
        <v>12</v>
      </c>
      <c r="C15" s="0" t="n">
        <v>12</v>
      </c>
      <c r="D15" s="0" t="n">
        <f aca="false">D14-1</f>
        <v>118</v>
      </c>
      <c r="E15" s="0" t="n">
        <f aca="false">C15</f>
        <v>12</v>
      </c>
      <c r="F15" s="0" t="n">
        <f aca="false">C15-C14</f>
        <v>1</v>
      </c>
      <c r="G15" s="0" t="n">
        <f aca="false">IF(D14&gt;110,'数値入力＆結果'!$D$18*D14+'数値入力＆結果'!$F$18,'数値入力＆結果'!$D$17*D14+'数値入力＆結果'!$F$17)</f>
        <v>-6.4206</v>
      </c>
      <c r="H15" s="39" t="n">
        <f aca="false">10^G15</f>
        <v>3.79664507922219E-007</v>
      </c>
      <c r="I15" s="39" t="n">
        <f aca="false">F15/H15</f>
        <v>2633904.35274731</v>
      </c>
      <c r="J15" s="39" t="n">
        <f aca="false">SUM(I15:$I$143)</f>
        <v>10501053.650026</v>
      </c>
      <c r="K15" s="40" t="n">
        <f aca="false">LOG10(J15)</f>
        <v>7.02123287730179</v>
      </c>
      <c r="L15" s="40" t="n">
        <f aca="false">'数値入力＆結果'!$D$19*K15^5+'数値入力＆結果'!$F$19*K15^4+'数値入力＆結果'!$H$19*K15^3+'数値入力＆結果'!$J$19*K15^2+'数値入力＆結果'!$L$19*K15+'数値入力＆結果'!$N$19</f>
        <v>7.57583460594585</v>
      </c>
      <c r="M15" s="39" t="n">
        <f aca="false">10^L15</f>
        <v>37656036.472724</v>
      </c>
      <c r="N15" s="39" t="n">
        <f aca="false">(D15-D16)*'数値入力＆結果'!$D$12</f>
        <v>2.63E-005</v>
      </c>
      <c r="O15" s="39" t="n">
        <f aca="false">(6*'数値入力＆結果'!$D$7*M15*'数値入力＆結果'!$D$9*'数値入力＆結果'!$D$10*('数値入力＆結果'!$D$9+'数値入力＆結果'!$D$10)*N15)/('数値入力＆結果'!$D$7^2*'数値入力＆結果'!$D$9^4+'数値入力＆結果'!$D$7*M15*(4*'数値入力＆結果'!$D$9^3*'数値入力＆結果'!$D$10+6*'数値入力＆結果'!$D$9^2*'数値入力＆結果'!$D$10^2+4*'数値入力＆結果'!$D$9*'数値入力＆結果'!$D$10^3)+M15^2*'数値入力＆結果'!$D$10^4)</f>
        <v>1.67549944615012E-006</v>
      </c>
      <c r="P15" s="39" t="n">
        <f aca="false">SUM($O$4:O15)</f>
        <v>6.05907928779529E-006</v>
      </c>
      <c r="Q15" s="39" t="n">
        <f aca="false">1/P15</f>
        <v>165041.576863713</v>
      </c>
      <c r="R15" s="39" t="n">
        <f aca="false">1/P15*(1-COS('数値入力＆結果'!$D$8*P15/2))</f>
        <v>0.0302953955078869</v>
      </c>
    </row>
    <row r="16" customFormat="false" ht="12.8" hidden="false" customHeight="false" outlineLevel="0" collapsed="false">
      <c r="B16" s="1" t="n">
        <v>13</v>
      </c>
      <c r="C16" s="0" t="n">
        <v>13</v>
      </c>
      <c r="D16" s="0" t="n">
        <f aca="false">D15-1</f>
        <v>117</v>
      </c>
      <c r="E16" s="0" t="n">
        <f aca="false">C16</f>
        <v>13</v>
      </c>
      <c r="F16" s="0" t="n">
        <f aca="false">C16-C15</f>
        <v>1</v>
      </c>
      <c r="G16" s="0" t="n">
        <f aca="false">IF(D15&gt;110,'数値入力＆結果'!$D$18*D15+'数値入力＆結果'!$F$18,'数値入力＆結果'!$D$17*D15+'数値入力＆結果'!$F$17)</f>
        <v>-6.2822</v>
      </c>
      <c r="H16" s="39" t="n">
        <f aca="false">10^G16</f>
        <v>5.2215567204896E-007</v>
      </c>
      <c r="I16" s="39" t="n">
        <f aca="false">F16/H16</f>
        <v>1915137.67546747</v>
      </c>
      <c r="J16" s="39" t="n">
        <f aca="false">SUM(I16:$I$143)</f>
        <v>7867149.2972787</v>
      </c>
      <c r="K16" s="40" t="n">
        <f aca="false">LOG10(J16)</f>
        <v>6.89581739198546</v>
      </c>
      <c r="L16" s="40" t="n">
        <f aca="false">'数値入力＆結果'!$D$19*K16^5+'数値入力＆結果'!$F$19*K16^4+'数値入力＆結果'!$H$19*K16^3+'数値入力＆結果'!$J$19*K16^2+'数値入力＆結果'!$L$19*K16+'数値入力＆結果'!$N$19</f>
        <v>7.69323647817706</v>
      </c>
      <c r="M16" s="39" t="n">
        <f aca="false">10^L16</f>
        <v>49344241.5702305</v>
      </c>
      <c r="N16" s="39" t="n">
        <f aca="false">(D16-D17)*'数値入力＆結果'!$D$12</f>
        <v>2.63E-005</v>
      </c>
      <c r="O16" s="39" t="n">
        <f aca="false">(6*'数値入力＆結果'!$D$7*M16*'数値入力＆結果'!$D$9*'数値入力＆結果'!$D$10*('数値入力＆結果'!$D$9+'数値入力＆結果'!$D$10)*N16)/('数値入力＆結果'!$D$7^2*'数値入力＆結果'!$D$9^4+'数値入力＆結果'!$D$7*M16*(4*'数値入力＆結果'!$D$9^3*'数値入力＆結果'!$D$10+6*'数値入力＆結果'!$D$9^2*'数値入力＆結果'!$D$10^2+4*'数値入力＆結果'!$D$9*'数値入力＆結果'!$D$10^3)+M16^2*'数値入力＆結果'!$D$10^4)</f>
        <v>2.16963725227511E-006</v>
      </c>
      <c r="P16" s="39" t="n">
        <f aca="false">SUM($O$4:O16)</f>
        <v>8.22871654007041E-006</v>
      </c>
      <c r="Q16" s="39" t="n">
        <f aca="false">1/P16</f>
        <v>121525.634663731</v>
      </c>
      <c r="R16" s="39" t="n">
        <f aca="false">1/P16*(1-COS('数値入力＆結果'!$D$8*P16/2))</f>
        <v>0.0411435803800489</v>
      </c>
    </row>
    <row r="17" customFormat="false" ht="12.8" hidden="false" customHeight="false" outlineLevel="0" collapsed="false">
      <c r="B17" s="1" t="n">
        <v>14</v>
      </c>
      <c r="C17" s="0" t="n">
        <v>14</v>
      </c>
      <c r="D17" s="0" t="n">
        <f aca="false">D16-1</f>
        <v>116</v>
      </c>
      <c r="E17" s="0" t="n">
        <f aca="false">C17</f>
        <v>14</v>
      </c>
      <c r="F17" s="0" t="n">
        <f aca="false">C17-C16</f>
        <v>1</v>
      </c>
      <c r="G17" s="0" t="n">
        <f aca="false">IF(D16&gt;110,'数値入力＆結果'!$D$18*D16+'数値入力＆結果'!$F$18,'数値入力＆結果'!$D$17*D16+'数値入力＆結果'!$F$17)</f>
        <v>-6.1438</v>
      </c>
      <c r="H17" s="39" t="n">
        <f aca="false">10^G17</f>
        <v>7.18124923883476E-007</v>
      </c>
      <c r="I17" s="39" t="n">
        <f aca="false">F17/H17</f>
        <v>1392515.3782328</v>
      </c>
      <c r="J17" s="39" t="n">
        <f aca="false">SUM(I17:$I$143)</f>
        <v>5952011.62181123</v>
      </c>
      <c r="K17" s="40" t="n">
        <f aca="false">LOG10(J17)</f>
        <v>6.77466377053573</v>
      </c>
      <c r="L17" s="40" t="n">
        <f aca="false">'数値入力＆結果'!$D$19*K17^5+'数値入力＆結果'!$F$19*K17^4+'数値入力＆結果'!$H$19*K17^3+'数値入力＆結果'!$J$19*K17^2+'数値入力＆結果'!$L$19*K17+'数値入力＆結果'!$N$19</f>
        <v>7.80240969337015</v>
      </c>
      <c r="M17" s="39" t="n">
        <f aca="false">10^L17</f>
        <v>63446795.6821671</v>
      </c>
      <c r="N17" s="39" t="n">
        <f aca="false">(D17-D18)*'数値入力＆結果'!$D$12</f>
        <v>2.63E-005</v>
      </c>
      <c r="O17" s="39" t="n">
        <f aca="false">(6*'数値入力＆結果'!$D$7*M17*'数値入力＆結果'!$D$9*'数値入力＆結果'!$D$10*('数値入力＆結果'!$D$9+'数値入力＆結果'!$D$10)*N17)/('数値入力＆結果'!$D$7^2*'数値入力＆結果'!$D$9^4+'数値入力＆結果'!$D$7*M17*(4*'数値入力＆結果'!$D$9^3*'数値入力＆結果'!$D$10+6*'数値入力＆結果'!$D$9^2*'数値入力＆結果'!$D$10^2+4*'数値入力＆結果'!$D$9*'数値入力＆結果'!$D$10^3)+M17^2*'数値入力＆結果'!$D$10^4)</f>
        <v>2.75052562244809E-006</v>
      </c>
      <c r="P17" s="39" t="n">
        <f aca="false">SUM($O$4:O17)</f>
        <v>1.09792421625185E-005</v>
      </c>
      <c r="Q17" s="39" t="n">
        <f aca="false">1/P17</f>
        <v>91080.9676294282</v>
      </c>
      <c r="R17" s="39" t="n">
        <f aca="false">1/P17*(1-COS('数値入力＆結果'!$D$8*P17/2))</f>
        <v>0.0548962053018645</v>
      </c>
    </row>
    <row r="18" customFormat="false" ht="12.8" hidden="false" customHeight="false" outlineLevel="0" collapsed="false">
      <c r="B18" s="1" t="n">
        <v>15</v>
      </c>
      <c r="C18" s="0" t="n">
        <v>15</v>
      </c>
      <c r="D18" s="0" t="n">
        <f aca="false">D17-1</f>
        <v>115</v>
      </c>
      <c r="E18" s="0" t="n">
        <f aca="false">C18</f>
        <v>15</v>
      </c>
      <c r="F18" s="0" t="n">
        <f aca="false">C18-C17</f>
        <v>1</v>
      </c>
      <c r="G18" s="0" t="n">
        <f aca="false">IF(D17&gt;110,'数値入力＆結果'!$D$18*D17+'数値入力＆結果'!$F$18,'数値入力＆結果'!$D$17*D17+'数値入力＆結果'!$F$17)</f>
        <v>-6.0054</v>
      </c>
      <c r="H18" s="39" t="n">
        <f aca="false">10^G18</f>
        <v>9.87643022777103E-007</v>
      </c>
      <c r="I18" s="39" t="n">
        <f aca="false">F18/H18</f>
        <v>1012511.58256366</v>
      </c>
      <c r="J18" s="39" t="n">
        <f aca="false">SUM(I18:$I$143)</f>
        <v>4559496.24357844</v>
      </c>
      <c r="K18" s="40" t="n">
        <f aca="false">LOG10(J18)</f>
        <v>6.65891686224348</v>
      </c>
      <c r="L18" s="40" t="n">
        <f aca="false">'数値入力＆結果'!$D$19*K18^5+'数値入力＆結果'!$F$19*K18^4+'数値入力＆結果'!$H$19*K18^3+'数値入力＆結果'!$J$19*K18^2+'数値入力＆結果'!$L$19*K18+'数値入力＆結果'!$N$19</f>
        <v>7.90292414233462</v>
      </c>
      <c r="M18" s="39" t="n">
        <f aca="false">10^L18</f>
        <v>79969456.1174321</v>
      </c>
      <c r="N18" s="39" t="n">
        <f aca="false">(D18-D19)*'数値入力＆結果'!$D$12</f>
        <v>2.63E-005</v>
      </c>
      <c r="O18" s="39" t="n">
        <f aca="false">(6*'数値入力＆結果'!$D$7*M18*'数値入力＆結果'!$D$9*'数値入力＆結果'!$D$10*('数値入力＆結果'!$D$9+'数値入力＆結果'!$D$10)*N18)/('数値入力＆結果'!$D$7^2*'数値入力＆結果'!$D$9^4+'数値入力＆結果'!$D$7*M18*(4*'数値入力＆結果'!$D$9^3*'数値入力＆結果'!$D$10+6*'数値入力＆結果'!$D$9^2*'数値入力＆結果'!$D$10^2+4*'数値入力＆結果'!$D$9*'数値入力＆結果'!$D$10^3)+M18^2*'数値入力＆結果'!$D$10^4)</f>
        <v>3.41066681890584E-006</v>
      </c>
      <c r="P18" s="39" t="n">
        <f aca="false">SUM($O$4:O18)</f>
        <v>1.43899089814243E-005</v>
      </c>
      <c r="Q18" s="39" t="n">
        <f aca="false">1/P18</f>
        <v>69493.142819102</v>
      </c>
      <c r="R18" s="39" t="n">
        <f aca="false">1/P18*(1-COS('数値入力＆結果'!$D$8*P18/2))</f>
        <v>0.0719495324939069</v>
      </c>
    </row>
    <row r="19" customFormat="false" ht="12.8" hidden="false" customHeight="false" outlineLevel="0" collapsed="false">
      <c r="B19" s="1" t="n">
        <v>16</v>
      </c>
      <c r="C19" s="0" t="n">
        <v>16</v>
      </c>
      <c r="D19" s="0" t="n">
        <f aca="false">D18-1</f>
        <v>114</v>
      </c>
      <c r="E19" s="0" t="n">
        <f aca="false">C19</f>
        <v>16</v>
      </c>
      <c r="F19" s="0" t="n">
        <f aca="false">C19-C18</f>
        <v>1</v>
      </c>
      <c r="G19" s="0" t="n">
        <f aca="false">IF(D18&gt;110,'数値入力＆結果'!$D$18*D18+'数値入力＆結果'!$F$18,'数値入力＆結果'!$D$17*D18+'数値入力＆結果'!$F$17)</f>
        <v>-5.867</v>
      </c>
      <c r="H19" s="39" t="n">
        <f aca="false">10^G19</f>
        <v>1.35831344658716E-006</v>
      </c>
      <c r="I19" s="39" t="n">
        <f aca="false">F19/H19</f>
        <v>736207.097494735</v>
      </c>
      <c r="J19" s="39" t="n">
        <f aca="false">SUM(I19:$I$143)</f>
        <v>3546984.66101478</v>
      </c>
      <c r="K19" s="40" t="n">
        <f aca="false">LOG10(J19)</f>
        <v>6.54985931036339</v>
      </c>
      <c r="L19" s="40" t="n">
        <f aca="false">'数値入力＆結果'!$D$19*K19^5+'数値入力＆結果'!$F$19*K19^4+'数値入力＆結果'!$H$19*K19^3+'数値入力＆結果'!$J$19*K19^2+'数値入力＆結果'!$L$19*K19+'数値入力＆結果'!$N$19</f>
        <v>7.9943312748844</v>
      </c>
      <c r="M19" s="39" t="n">
        <f aca="false">10^L19</f>
        <v>98703209.5394201</v>
      </c>
      <c r="N19" s="39" t="n">
        <f aca="false">(D19-D20)*'数値入力＆結果'!$D$12</f>
        <v>2.63E-005</v>
      </c>
      <c r="O19" s="39" t="n">
        <f aca="false">(6*'数値入力＆結果'!$D$7*M19*'数値入力＆結果'!$D$9*'数値入力＆結果'!$D$10*('数値入力＆結果'!$D$9+'数値入力＆結果'!$D$10)*N19)/('数値入力＆結果'!$D$7^2*'数値入力＆結果'!$D$9^4+'数値入力＆結果'!$D$7*M19*(4*'数値入力＆結果'!$D$9^3*'数値入力＆結果'!$D$10+6*'数値入力＆結果'!$D$9^2*'数値入力＆結果'!$D$10^2+4*'数値入力＆結果'!$D$9*'数値入力＆結果'!$D$10^3)+M19^2*'数値入力＆結果'!$D$10^4)</f>
        <v>4.13374319419448E-006</v>
      </c>
      <c r="P19" s="39" t="n">
        <f aca="false">SUM($O$4:O19)</f>
        <v>1.85236521756188E-005</v>
      </c>
      <c r="Q19" s="39" t="n">
        <f aca="false">1/P19</f>
        <v>53985.0344046202</v>
      </c>
      <c r="R19" s="39" t="n">
        <f aca="false">1/P19*(1-COS('数値入力＆結果'!$D$8*P19/2))</f>
        <v>0.0926182343938359</v>
      </c>
    </row>
    <row r="20" customFormat="false" ht="12.8" hidden="false" customHeight="false" outlineLevel="0" collapsed="false">
      <c r="B20" s="1" t="n">
        <v>17</v>
      </c>
      <c r="C20" s="0" t="n">
        <v>17</v>
      </c>
      <c r="D20" s="0" t="n">
        <f aca="false">D19-1</f>
        <v>113</v>
      </c>
      <c r="E20" s="0" t="n">
        <f aca="false">C20</f>
        <v>17</v>
      </c>
      <c r="F20" s="0" t="n">
        <f aca="false">C20-C19</f>
        <v>1</v>
      </c>
      <c r="G20" s="0" t="n">
        <f aca="false">IF(D19&gt;110,'数値入力＆結果'!$D$18*D19+'数値入力＆結果'!$F$18,'数値入力＆結果'!$D$17*D19+'数値入力＆結果'!$F$17)</f>
        <v>-5.7286</v>
      </c>
      <c r="H20" s="39" t="n">
        <f aca="false">10^G20</f>
        <v>1.86809948192775E-006</v>
      </c>
      <c r="I20" s="39" t="n">
        <f aca="false">F20/H20</f>
        <v>535303.397744143</v>
      </c>
      <c r="J20" s="39" t="n">
        <f aca="false">SUM(I20:$I$143)</f>
        <v>2810777.56352004</v>
      </c>
      <c r="K20" s="40" t="n">
        <f aca="false">LOG10(J20)</f>
        <v>6.4488264782086</v>
      </c>
      <c r="L20" s="40" t="n">
        <f aca="false">'数値入力＆結果'!$D$19*K20^5+'数値入力＆結果'!$F$19*K20^4+'数値入力＆結果'!$H$19*K20^3+'数値入力＆結果'!$J$19*K20^2+'数値入力＆結果'!$L$19*K20+'数値入力＆結果'!$N$19</f>
        <v>8.07622677701379</v>
      </c>
      <c r="M20" s="39" t="n">
        <f aca="false">10^L20</f>
        <v>119186420.531612</v>
      </c>
      <c r="N20" s="39" t="n">
        <f aca="false">(D20-D21)*'数値入力＆結果'!$D$12</f>
        <v>2.63E-005</v>
      </c>
      <c r="O20" s="39" t="n">
        <f aca="false">(6*'数値入力＆結果'!$D$7*M20*'数値入力＆結果'!$D$9*'数値入力＆結果'!$D$10*('数値入力＆結果'!$D$9+'数値入力＆結果'!$D$10)*N20)/('数値入力＆結果'!$D$7^2*'数値入力＆結果'!$D$9^4+'数値入力＆結果'!$D$7*M20*(4*'数値入力＆結果'!$D$9^3*'数値入力＆結果'!$D$10+6*'数値入力＆結果'!$D$9^2*'数値入力＆結果'!$D$10^2+4*'数値入力＆結果'!$D$9*'数値入力＆結果'!$D$10^3)+M20^2*'数値入力＆結果'!$D$10^4)</f>
        <v>4.89506622796348E-006</v>
      </c>
      <c r="P20" s="39" t="n">
        <f aca="false">SUM($O$4:O20)</f>
        <v>2.34187184035823E-005</v>
      </c>
      <c r="Q20" s="39" t="n">
        <f aca="false">1/P20</f>
        <v>42700.8849402721</v>
      </c>
      <c r="R20" s="39" t="n">
        <f aca="false">1/P20*(1-COS('数値入力＆結果'!$D$8*P20/2))</f>
        <v>0.117093538500872</v>
      </c>
    </row>
    <row r="21" customFormat="false" ht="12.8" hidden="false" customHeight="false" outlineLevel="0" collapsed="false">
      <c r="B21" s="1" t="n">
        <v>18</v>
      </c>
      <c r="C21" s="0" t="n">
        <v>18</v>
      </c>
      <c r="D21" s="0" t="n">
        <f aca="false">D20-1</f>
        <v>112</v>
      </c>
      <c r="E21" s="0" t="n">
        <f aca="false">C21</f>
        <v>18</v>
      </c>
      <c r="F21" s="0" t="n">
        <f aca="false">C21-C20</f>
        <v>1</v>
      </c>
      <c r="G21" s="0" t="n">
        <f aca="false">IF(D20&gt;110,'数値入力＆結果'!$D$18*D20+'数値入力＆結果'!$F$18,'数値入力＆結果'!$D$17*D20+'数値入力＆結果'!$F$17)</f>
        <v>-5.5902</v>
      </c>
      <c r="H21" s="39" t="n">
        <f aca="false">10^G21</f>
        <v>2.56921234428406E-006</v>
      </c>
      <c r="I21" s="39" t="n">
        <f aca="false">F21/H21</f>
        <v>389224.348164441</v>
      </c>
      <c r="J21" s="39" t="n">
        <f aca="false">SUM(I21:$I$143)</f>
        <v>2275474.1657759</v>
      </c>
      <c r="K21" s="40" t="n">
        <f aca="false">LOG10(J21)</f>
        <v>6.35707190917897</v>
      </c>
      <c r="L21" s="40" t="n">
        <f aca="false">'数値入力＆結果'!$D$19*K21^5+'数値入力＆結果'!$F$19*K21^4+'数値入力＆結果'!$H$19*K21^3+'数値入力＆結果'!$J$19*K21^2+'数値入力＆結果'!$L$19*K21+'数値入力＆結果'!$N$19</f>
        <v>8.14833301031864</v>
      </c>
      <c r="M21" s="39" t="n">
        <f aca="false">10^L21</f>
        <v>140712607.316652</v>
      </c>
      <c r="N21" s="39" t="n">
        <f aca="false">(D21-D22)*'数値入力＆結果'!$D$12</f>
        <v>2.63E-005</v>
      </c>
      <c r="O21" s="39" t="n">
        <f aca="false">(6*'数値入力＆結果'!$D$7*M21*'数値入力＆結果'!$D$9*'数値入力＆結果'!$D$10*('数値入力＆結果'!$D$9+'数値入力＆結果'!$D$10)*N21)/('数値入力＆結果'!$D$7^2*'数値入力＆結果'!$D$9^4+'数値入力＆結果'!$D$7*M21*(4*'数値入力＆結果'!$D$9^3*'数値入力＆結果'!$D$10+6*'数値入力＆結果'!$D$9^2*'数値入力＆結果'!$D$10^2+4*'数値入力＆結果'!$D$9*'数値入力＆結果'!$D$10^3)+M21^2*'数値入力＆結果'!$D$10^4)</f>
        <v>5.6640420830276E-006</v>
      </c>
      <c r="P21" s="39" t="n">
        <f aca="false">SUM($O$4:O21)</f>
        <v>2.90827604866099E-005</v>
      </c>
      <c r="Q21" s="39" t="n">
        <f aca="false">1/P21</f>
        <v>34384.6314197173</v>
      </c>
      <c r="R21" s="39" t="n">
        <f aca="false">1/P21*(1-COS('数値入力＆結果'!$D$8*P21/2))</f>
        <v>0.145413699941046</v>
      </c>
    </row>
    <row r="22" customFormat="false" ht="12.8" hidden="false" customHeight="false" outlineLevel="0" collapsed="false">
      <c r="B22" s="1" t="n">
        <v>19</v>
      </c>
      <c r="C22" s="0" t="n">
        <v>19</v>
      </c>
      <c r="D22" s="0" t="n">
        <f aca="false">D21-1</f>
        <v>111</v>
      </c>
      <c r="E22" s="0" t="n">
        <f aca="false">C22</f>
        <v>19</v>
      </c>
      <c r="F22" s="0" t="n">
        <f aca="false">C22-C21</f>
        <v>1</v>
      </c>
      <c r="G22" s="0" t="n">
        <f aca="false">IF(D21&gt;110,'数値入力＆結果'!$D$18*D21+'数値入力＆結果'!$F$18,'数値入力＆結果'!$D$17*D21+'数値入力＆結果'!$F$17)</f>
        <v>-5.4518</v>
      </c>
      <c r="H22" s="39" t="n">
        <f aca="false">10^G22</f>
        <v>3.53345854108902E-006</v>
      </c>
      <c r="I22" s="39" t="n">
        <f aca="false">F22/H22</f>
        <v>283008.839178795</v>
      </c>
      <c r="J22" s="39" t="n">
        <f aca="false">SUM(I22:$I$143)</f>
        <v>1886249.81761146</v>
      </c>
      <c r="K22" s="40" t="n">
        <f aca="false">LOG10(J22)</f>
        <v>6.27559921079009</v>
      </c>
      <c r="L22" s="40" t="n">
        <f aca="false">'数値入力＆結果'!$D$19*K22^5+'数値入力＆結果'!$F$19*K22^4+'数値入力＆結果'!$H$19*K22^3+'数値入力＆結果'!$J$19*K22^2+'数値入力＆結果'!$L$19*K22+'数値入力＆結果'!$N$19</f>
        <v>8.21058704994138</v>
      </c>
      <c r="M22" s="39" t="n">
        <f aca="false">10^L22</f>
        <v>162400383.302314</v>
      </c>
      <c r="N22" s="39" t="n">
        <f aca="false">(D22-D23)*'数値入力＆結果'!$D$12</f>
        <v>2.63E-005</v>
      </c>
      <c r="O22" s="39" t="n">
        <f aca="false">(6*'数値入力＆結果'!$D$7*M22*'数値入力＆結果'!$D$9*'数値入力＆結果'!$D$10*('数値入力＆結果'!$D$9+'数値入力＆結果'!$D$10)*N22)/('数値入力＆結果'!$D$7^2*'数値入力＆結果'!$D$9^4+'数値入力＆結果'!$D$7*M22*(4*'数値入力＆結果'!$D$9^3*'数値入力＆結果'!$D$10+6*'数値入力＆結果'!$D$9^2*'数値入力＆結果'!$D$10^2+4*'数値入力＆結果'!$D$9*'数値入力＆結果'!$D$10^3)+M22^2*'数値入力＆結果'!$D$10^4)</f>
        <v>6.40840307959587E-006</v>
      </c>
      <c r="P22" s="39" t="n">
        <f aca="false">SUM($O$4:O22)</f>
        <v>3.54911635662058E-005</v>
      </c>
      <c r="Q22" s="39" t="n">
        <f aca="false">1/P22</f>
        <v>28176.0274817303</v>
      </c>
      <c r="R22" s="39" t="n">
        <f aca="false">1/P22*(1-COS('数値入力＆結果'!$D$8*P22/2))</f>
        <v>0.177455631558345</v>
      </c>
    </row>
    <row r="23" customFormat="false" ht="12.8" hidden="false" customHeight="false" outlineLevel="0" collapsed="false">
      <c r="B23" s="1" t="n">
        <v>20</v>
      </c>
      <c r="C23" s="0" t="n">
        <v>20</v>
      </c>
      <c r="D23" s="0" t="n">
        <f aca="false">D22-1</f>
        <v>110</v>
      </c>
      <c r="E23" s="0" t="n">
        <f aca="false">C23</f>
        <v>20</v>
      </c>
      <c r="F23" s="0" t="n">
        <f aca="false">C23-C22</f>
        <v>1</v>
      </c>
      <c r="G23" s="0" t="n">
        <f aca="false">IF(D22&gt;110,'数値入力＆結果'!$D$18*D22+'数値入力＆結果'!$F$18,'数値入力＆結果'!$D$17*D22+'数値入力＆結果'!$F$17)</f>
        <v>-5.3134</v>
      </c>
      <c r="H23" s="39" t="n">
        <f aca="false">10^G23</f>
        <v>4.85959414346273E-006</v>
      </c>
      <c r="I23" s="39" t="n">
        <f aca="false">F23/H23</f>
        <v>205778.501347737</v>
      </c>
      <c r="J23" s="39" t="n">
        <f aca="false">SUM(I23:$I$143)</f>
        <v>1603240.97843266</v>
      </c>
      <c r="K23" s="40" t="n">
        <f aca="false">LOG10(J23)</f>
        <v>6.20499880478579</v>
      </c>
      <c r="L23" s="40" t="n">
        <f aca="false">'数値入力＆結果'!$D$19*K23^5+'数値入力＆結果'!$F$19*K23^4+'数値入力＆結果'!$H$19*K23^3+'数値入力＆結果'!$J$19*K23^2+'数値入力＆結果'!$L$19*K23+'数値入力＆結果'!$N$19</f>
        <v>8.2632105879057</v>
      </c>
      <c r="M23" s="39" t="n">
        <f aca="false">10^L23</f>
        <v>183320312.080025</v>
      </c>
      <c r="N23" s="39" t="n">
        <f aca="false">(D23-D24)*'数値入力＆結果'!$D$12</f>
        <v>2.63E-005</v>
      </c>
      <c r="O23" s="39" t="n">
        <f aca="false">(6*'数値入力＆結果'!$D$7*M23*'数値入力＆結果'!$D$9*'数値入力＆結果'!$D$10*('数値入力＆結果'!$D$9+'数値入力＆結果'!$D$10)*N23)/('数値入力＆結果'!$D$7^2*'数値入力＆結果'!$D$9^4+'数値入力＆結果'!$D$7*M23*(4*'数値入力＆結果'!$D$9^3*'数値入力＆結果'!$D$10+6*'数値入力＆結果'!$D$9^2*'数値入力＆結果'!$D$10^2+4*'数値入力＆結果'!$D$9*'数値入力＆結果'!$D$10^3)+M23^2*'数値入力＆結果'!$D$10^4)</f>
        <v>7.09915537613956E-006</v>
      </c>
      <c r="P23" s="39" t="n">
        <f aca="false">SUM($O$4:O23)</f>
        <v>4.25903189423453E-005</v>
      </c>
      <c r="Q23" s="39" t="n">
        <f aca="false">1/P23</f>
        <v>23479.5142378178</v>
      </c>
      <c r="R23" s="39" t="n">
        <f aca="false">1/P23*(1-COS('数値入力＆結果'!$D$8*P23/2))</f>
        <v>0.212951272812394</v>
      </c>
    </row>
    <row r="24" customFormat="false" ht="12.8" hidden="false" customHeight="false" outlineLevel="0" collapsed="false">
      <c r="B24" s="1" t="n">
        <v>21</v>
      </c>
      <c r="C24" s="0" t="n">
        <v>21</v>
      </c>
      <c r="D24" s="0" t="n">
        <f aca="false">D23-1</f>
        <v>109</v>
      </c>
      <c r="E24" s="0" t="n">
        <f aca="false">C24</f>
        <v>21</v>
      </c>
      <c r="F24" s="0" t="n">
        <f aca="false">C24-C23</f>
        <v>1</v>
      </c>
      <c r="G24" s="0" t="n">
        <f aca="false">IF(D23&gt;110,'数値入力＆結果'!$D$18*D23+'数値入力＆結果'!$F$18,'数値入力＆結果'!$D$17*D23+'数値入力＆結果'!$F$17)</f>
        <v>-5.2574</v>
      </c>
      <c r="H24" s="39" t="n">
        <f aca="false">10^G24</f>
        <v>5.52840689563093E-006</v>
      </c>
      <c r="I24" s="39" t="n">
        <f aca="false">F24/H24</f>
        <v>180883.936164376</v>
      </c>
      <c r="J24" s="39" t="n">
        <f aca="false">SUM(I24:$I$143)</f>
        <v>1397462.47708492</v>
      </c>
      <c r="K24" s="40" t="n">
        <f aca="false">LOG10(J24)</f>
        <v>6.14534015558262</v>
      </c>
      <c r="L24" s="40" t="n">
        <f aca="false">'数値入力＆結果'!$D$19*K24^5+'数値入力＆結果'!$F$19*K24^4+'数値入力＆結果'!$H$19*K24^3+'数値入力＆結果'!$J$19*K24^2+'数値入力＆結果'!$L$19*K24+'数値入力＆結果'!$N$19</f>
        <v>8.30673657159024</v>
      </c>
      <c r="M24" s="39" t="n">
        <f aca="false">10^L24</f>
        <v>202645316.839679</v>
      </c>
      <c r="N24" s="39" t="n">
        <f aca="false">(D24-D25)*'数値入力＆結果'!$D$12</f>
        <v>2.63E-005</v>
      </c>
      <c r="O24" s="39" t="n">
        <f aca="false">(6*'数値入力＆結果'!$D$7*M24*'数値入力＆結果'!$D$9*'数値入力＆結果'!$D$10*('数値入力＆結果'!$D$9+'数値入力＆結果'!$D$10)*N24)/('数値入力＆結果'!$D$7^2*'数値入力＆結果'!$D$9^4+'数値入力＆結果'!$D$7*M24*(4*'数値入力＆結果'!$D$9^3*'数値入力＆結果'!$D$10+6*'数値入力＆結果'!$D$9^2*'数値入力＆結果'!$D$10^2+4*'数値入力＆結果'!$D$9*'数値入力＆結果'!$D$10^3)+M24^2*'数値入力＆結果'!$D$10^4)</f>
        <v>7.71474962046919E-006</v>
      </c>
      <c r="P24" s="39" t="n">
        <f aca="false">SUM($O$4:O24)</f>
        <v>5.03050685628145E-005</v>
      </c>
      <c r="Q24" s="39" t="n">
        <f aca="false">1/P24</f>
        <v>19878.7125943647</v>
      </c>
      <c r="R24" s="39" t="n">
        <f aca="false">1/P24*(1-COS('数値入力＆結果'!$D$8*P24/2))</f>
        <v>0.251524812389726</v>
      </c>
    </row>
    <row r="25" customFormat="false" ht="12.8" hidden="false" customHeight="false" outlineLevel="0" collapsed="false">
      <c r="B25" s="1" t="n">
        <v>22</v>
      </c>
      <c r="C25" s="0" t="n">
        <v>22</v>
      </c>
      <c r="D25" s="0" t="n">
        <f aca="false">D24-1</f>
        <v>108</v>
      </c>
      <c r="E25" s="0" t="n">
        <f aca="false">C25</f>
        <v>22</v>
      </c>
      <c r="F25" s="0" t="n">
        <f aca="false">C25-C24</f>
        <v>1</v>
      </c>
      <c r="G25" s="0" t="n">
        <f aca="false">IF(D24&gt;110,'数値入力＆結果'!$D$18*D24+'数値入力＆結果'!$F$18,'数値入力＆結果'!$D$17*D24+'数値入力＆結果'!$F$17)</f>
        <v>-5.1972</v>
      </c>
      <c r="H25" s="39" t="n">
        <f aca="false">10^G25</f>
        <v>6.3503841850404E-006</v>
      </c>
      <c r="I25" s="39" t="n">
        <f aca="false">F25/H25</f>
        <v>157470.787728985</v>
      </c>
      <c r="J25" s="39" t="n">
        <f aca="false">SUM(I25:$I$143)</f>
        <v>1216578.54092055</v>
      </c>
      <c r="K25" s="40" t="n">
        <f aca="false">LOG10(J25)</f>
        <v>6.08514015172744</v>
      </c>
      <c r="L25" s="40" t="n">
        <f aca="false">'数値入力＆結果'!$D$19*K25^5+'数値入力＆結果'!$F$19*K25^4+'数値入力＆結果'!$H$19*K25^3+'数値入力＆結果'!$J$19*K25^2+'数値入力＆結果'!$L$19*K25+'数値入力＆結果'!$N$19</f>
        <v>8.34979587951264</v>
      </c>
      <c r="M25" s="39" t="n">
        <f aca="false">10^L25</f>
        <v>223766917.613974</v>
      </c>
      <c r="N25" s="39" t="n">
        <f aca="false">(D25-D26)*'数値入力＆結果'!$D$12</f>
        <v>2.63E-005</v>
      </c>
      <c r="O25" s="39" t="n">
        <f aca="false">(6*'数値入力＆結果'!$D$7*M25*'数値入力＆結果'!$D$9*'数値入力＆結果'!$D$10*('数値入力＆結果'!$D$9+'数値入力＆結果'!$D$10)*N25)/('数値入力＆結果'!$D$7^2*'数値入力＆結果'!$D$9^4+'数値入力＆結果'!$D$7*M25*(4*'数値入力＆結果'!$D$9^3*'数値入力＆結果'!$D$10+6*'数値入力＆結果'!$D$9^2*'数値入力＆結果'!$D$10^2+4*'数値入力＆結果'!$D$9*'数値入力＆結果'!$D$10^3)+M25^2*'数値入力＆結果'!$D$10^4)</f>
        <v>8.3641634696681E-006</v>
      </c>
      <c r="P25" s="39" t="n">
        <f aca="false">SUM($O$4:O25)</f>
        <v>5.86692320324826E-005</v>
      </c>
      <c r="Q25" s="39" t="n">
        <f aca="false">1/P25</f>
        <v>17044.7092173687</v>
      </c>
      <c r="R25" s="39" t="n">
        <f aca="false">1/P25*(1-COS('数値入力＆結果'!$D$8*P25/2))</f>
        <v>0.293345318728755</v>
      </c>
    </row>
    <row r="26" customFormat="false" ht="12.8" hidden="false" customHeight="false" outlineLevel="0" collapsed="false">
      <c r="B26" s="1" t="n">
        <v>23</v>
      </c>
      <c r="C26" s="0" t="n">
        <v>23</v>
      </c>
      <c r="D26" s="0" t="n">
        <f aca="false">D25-1</f>
        <v>107</v>
      </c>
      <c r="E26" s="0" t="n">
        <f aca="false">C26</f>
        <v>23</v>
      </c>
      <c r="F26" s="0" t="n">
        <f aca="false">C26-C25</f>
        <v>1</v>
      </c>
      <c r="G26" s="0" t="n">
        <f aca="false">IF(D25&gt;110,'数値入力＆結果'!$D$18*D25+'数値入力＆結果'!$F$18,'数値入力＆結果'!$D$17*D25+'数値入力＆結果'!$F$17)</f>
        <v>-5.137</v>
      </c>
      <c r="H26" s="39" t="n">
        <f aca="false">10^G26</f>
        <v>7.29457510254568E-006</v>
      </c>
      <c r="I26" s="39" t="n">
        <f aca="false">F26/H26</f>
        <v>137088.176616486</v>
      </c>
      <c r="J26" s="39" t="n">
        <f aca="false">SUM(I26:$I$143)</f>
        <v>1059107.75319156</v>
      </c>
      <c r="K26" s="40" t="n">
        <f aca="false">LOG10(J26)</f>
        <v>6.02494014729907</v>
      </c>
      <c r="L26" s="40" t="n">
        <f aca="false">'数値入力＆結果'!$D$19*K26^5+'数値入力＆結果'!$F$19*K26^4+'数値入力＆結果'!$H$19*K26^3+'数値入力＆結果'!$J$19*K26^2+'数値入力＆結果'!$L$19*K26+'数値入力＆結果'!$N$19</f>
        <v>8.39200177522717</v>
      </c>
      <c r="M26" s="39" t="n">
        <f aca="false">10^L26</f>
        <v>246604941.746599</v>
      </c>
      <c r="N26" s="39" t="n">
        <f aca="false">(D26-D27)*'数値入力＆結果'!$D$12</f>
        <v>2.63E-005</v>
      </c>
      <c r="O26" s="39" t="n">
        <f aca="false">(6*'数値入力＆結果'!$D$7*M26*'数値入力＆結果'!$D$9*'数値入力＆結果'!$D$10*('数値入力＆結果'!$D$9+'数値入力＆結果'!$D$10)*N26)/('数値入力＆結果'!$D$7^2*'数値入力＆結果'!$D$9^4+'数値入力＆結果'!$D$7*M26*(4*'数値入力＆結果'!$D$9^3*'数値入力＆結果'!$D$10+6*'数値入力＆結果'!$D$9^2*'数値入力＆結果'!$D$10^2+4*'数値入力＆結果'!$D$9*'数値入力＆結果'!$D$10^3)+M26^2*'数値入力＆結果'!$D$10^4)</f>
        <v>9.04030290821686E-006</v>
      </c>
      <c r="P26" s="39" t="n">
        <f aca="false">SUM($O$4:O26)</f>
        <v>6.77095349406995E-005</v>
      </c>
      <c r="Q26" s="39" t="n">
        <f aca="false">1/P26</f>
        <v>14768.9686670542</v>
      </c>
      <c r="R26" s="39" t="n">
        <f aca="false">1/P26*(1-COS('数値入力＆結果'!$D$8*P26/2))</f>
        <v>0.338546381289304</v>
      </c>
    </row>
    <row r="27" customFormat="false" ht="12.8" hidden="false" customHeight="false" outlineLevel="0" collapsed="false">
      <c r="B27" s="1" t="n">
        <v>24</v>
      </c>
      <c r="C27" s="0" t="n">
        <v>24</v>
      </c>
      <c r="D27" s="0" t="n">
        <f aca="false">D26-1</f>
        <v>106</v>
      </c>
      <c r="E27" s="0" t="n">
        <f aca="false">C27</f>
        <v>24</v>
      </c>
      <c r="F27" s="0" t="n">
        <f aca="false">C27-C26</f>
        <v>1</v>
      </c>
      <c r="G27" s="0" t="n">
        <f aca="false">IF(D26&gt;110,'数値入力＆結果'!$D$18*D26+'数値入力＆結果'!$F$18,'数値入力＆結果'!$D$17*D26+'数値入力＆結果'!$F$17)</f>
        <v>-5.0768</v>
      </c>
      <c r="H27" s="39" t="n">
        <f aca="false">10^G27</f>
        <v>8.37915067438409E-006</v>
      </c>
      <c r="I27" s="39" t="n">
        <f aca="false">F27/H27</f>
        <v>119343.83792108</v>
      </c>
      <c r="J27" s="39" t="n">
        <f aca="false">SUM(I27:$I$143)</f>
        <v>922019.576575079</v>
      </c>
      <c r="K27" s="40" t="n">
        <f aca="false">LOG10(J27)</f>
        <v>5.96474014221228</v>
      </c>
      <c r="L27" s="40" t="n">
        <f aca="false">'数値入力＆結果'!$D$19*K27^5+'数値入力＆結果'!$F$19*K27^4+'数値入力＆結果'!$H$19*K27^3+'数値入力＆結果'!$J$19*K27^2+'数値入力＆結果'!$L$19*K27+'数値入力＆結果'!$N$19</f>
        <v>8.43336628649132</v>
      </c>
      <c r="M27" s="39" t="n">
        <f aca="false">10^L27</f>
        <v>271247838.746798</v>
      </c>
      <c r="N27" s="39" t="n">
        <f aca="false">(D27-D28)*'数値入力＆結果'!$D$12</f>
        <v>2.63E-005</v>
      </c>
      <c r="O27" s="39" t="n">
        <f aca="false">(6*'数値入力＆結果'!$D$7*M27*'数値入力＆結果'!$D$9*'数値入力＆結果'!$D$10*('数値入力＆結果'!$D$9+'数値入力＆結果'!$D$10)*N27)/('数値入力＆結果'!$D$7^2*'数値入力＆結果'!$D$9^4+'数値入力＆結果'!$D$7*M27*(4*'数値入力＆結果'!$D$9^3*'数値入力＆結果'!$D$10+6*'数値入力＆結果'!$D$9^2*'数値入力＆結果'!$D$10^2+4*'数値入力＆結果'!$D$9*'数値入力＆結果'!$D$10^3)+M27^2*'数値入力＆結果'!$D$10^4)</f>
        <v>9.74123375196355E-006</v>
      </c>
      <c r="P27" s="39" t="n">
        <f aca="false">SUM($O$4:O27)</f>
        <v>7.7450768692663E-005</v>
      </c>
      <c r="Q27" s="39" t="n">
        <f aca="false">1/P27</f>
        <v>12911.4276963236</v>
      </c>
      <c r="R27" s="39" t="n">
        <f aca="false">1/P27*(1-COS('数値入力＆結果'!$D$8*P27/2))</f>
        <v>0.387251907642441</v>
      </c>
    </row>
    <row r="28" customFormat="false" ht="12.8" hidden="false" customHeight="false" outlineLevel="0" collapsed="false">
      <c r="B28" s="1" t="n">
        <v>25</v>
      </c>
      <c r="C28" s="0" t="n">
        <v>25</v>
      </c>
      <c r="D28" s="0" t="n">
        <f aca="false">D27-1</f>
        <v>105</v>
      </c>
      <c r="E28" s="0" t="n">
        <f aca="false">C28</f>
        <v>25</v>
      </c>
      <c r="F28" s="0" t="n">
        <f aca="false">C28-C27</f>
        <v>1</v>
      </c>
      <c r="G28" s="0" t="n">
        <f aca="false">IF(D27&gt;110,'数値入力＆結果'!$D$18*D27+'数値入力＆結果'!$F$18,'数値入力＆結果'!$D$17*D27+'数値入力＆結果'!$F$17)</f>
        <v>-5.0166</v>
      </c>
      <c r="H28" s="39" t="n">
        <f aca="false">10^G28</f>
        <v>9.62498364017518E-006</v>
      </c>
      <c r="I28" s="39" t="n">
        <f aca="false">F28/H28</f>
        <v>103896.280490904</v>
      </c>
      <c r="J28" s="39" t="n">
        <f aca="false">SUM(I28:$I$143)</f>
        <v>802675.738653999</v>
      </c>
      <c r="K28" s="40" t="n">
        <f aca="false">LOG10(J28)</f>
        <v>5.90454013636917</v>
      </c>
      <c r="L28" s="40" t="n">
        <f aca="false">'数値入力＆結果'!$D$19*K28^5+'数値入力＆結果'!$F$19*K28^4+'数値入力＆結果'!$H$19*K28^3+'数値入力＆結果'!$J$19*K28^2+'数値入力＆結果'!$L$19*K28+'数値入力＆結果'!$N$19</f>
        <v>8.47390131459075</v>
      </c>
      <c r="M28" s="39" t="n">
        <f aca="false">10^L28</f>
        <v>297783969.340836</v>
      </c>
      <c r="N28" s="39" t="n">
        <f aca="false">(D28-D29)*'数値入力＆結果'!$D$12</f>
        <v>2.63E-005</v>
      </c>
      <c r="O28" s="39" t="n">
        <f aca="false">(6*'数値入力＆結果'!$D$7*M28*'数値入力＆結果'!$D$9*'数値入力＆結果'!$D$10*('数値入力＆結果'!$D$9+'数値入力＆結果'!$D$10)*N28)/('数値入力＆結果'!$D$7^2*'数値入力＆結果'!$D$9^4+'数値入力＆結果'!$D$7*M28*(4*'数値入力＆結果'!$D$9^3*'数値入力＆結果'!$D$10+6*'数値入力＆結果'!$D$9^2*'数値入力＆結果'!$D$10^2+4*'数値入力＆結果'!$D$9*'数値入力＆結果'!$D$10^3)+M28^2*'数値入力＆結果'!$D$10^4)</f>
        <v>1.04647514676862E-005</v>
      </c>
      <c r="P28" s="39" t="n">
        <f aca="false">SUM($O$4:O28)</f>
        <v>8.79155201603492E-005</v>
      </c>
      <c r="Q28" s="39" t="n">
        <f aca="false">1/P28</f>
        <v>11374.5559165901</v>
      </c>
      <c r="R28" s="39" t="n">
        <f aca="false">1/P28*(1-COS('数値入力＆結果'!$D$8*P28/2))</f>
        <v>0.439574769512339</v>
      </c>
    </row>
    <row r="29" customFormat="false" ht="12.8" hidden="false" customHeight="false" outlineLevel="0" collapsed="false">
      <c r="B29" s="1" t="n">
        <v>26</v>
      </c>
      <c r="C29" s="0" t="n">
        <v>26</v>
      </c>
      <c r="D29" s="0" t="n">
        <f aca="false">D28-1</f>
        <v>104</v>
      </c>
      <c r="E29" s="0" t="n">
        <f aca="false">C29</f>
        <v>26</v>
      </c>
      <c r="F29" s="0" t="n">
        <f aca="false">C29-C28</f>
        <v>1</v>
      </c>
      <c r="G29" s="0" t="n">
        <f aca="false">IF(D28&gt;110,'数値入力＆結果'!$D$18*D28+'数値入力＆結果'!$F$18,'数値入力＆結果'!$D$17*D28+'数値入力＆結果'!$F$17)</f>
        <v>-4.9564</v>
      </c>
      <c r="H29" s="39" t="n">
        <f aca="false">10^G29</f>
        <v>1.1056050150387E-005</v>
      </c>
      <c r="I29" s="39" t="n">
        <f aca="false">F29/H29</f>
        <v>90448.2149047591</v>
      </c>
      <c r="J29" s="39" t="n">
        <f aca="false">SUM(I29:$I$143)</f>
        <v>698779.458163095</v>
      </c>
      <c r="K29" s="40" t="n">
        <f aca="false">LOG10(J29)</f>
        <v>5.84434012965729</v>
      </c>
      <c r="L29" s="40" t="n">
        <f aca="false">'数値入力＆結果'!$D$19*K29^5+'数値入力＆結果'!$F$19*K29^4+'数値入力＆結果'!$H$19*K29^3+'数値入力＆結果'!$J$19*K29^2+'数値入力＆結果'!$L$19*K29+'数値入力＆結果'!$N$19</f>
        <v>8.5136186352886</v>
      </c>
      <c r="M29" s="39" t="n">
        <f aca="false">10^L29</f>
        <v>326301173.20994</v>
      </c>
      <c r="N29" s="39" t="n">
        <f aca="false">(D29-D30)*'数値入力＆結果'!$D$12</f>
        <v>2.63E-005</v>
      </c>
      <c r="O29" s="39" t="n">
        <f aca="false">(6*'数値入力＆結果'!$D$7*M29*'数値入力＆結果'!$D$9*'数値入力＆結果'!$D$10*('数値入力＆結果'!$D$9+'数値入力＆結果'!$D$10)*N29)/('数値入力＆結果'!$D$7^2*'数値入力＆結果'!$D$9^4+'数値入力＆結果'!$D$7*M29*(4*'数値入力＆結果'!$D$9^3*'数値入力＆結果'!$D$10+6*'数値入力＆結果'!$D$9^2*'数値入力＆結果'!$D$10^2+4*'数値入力＆結果'!$D$9*'数値入力＆結果'!$D$10^3)+M29^2*'数値入力＆結果'!$D$10^4)</f>
        <v>1.12084120392899E-005</v>
      </c>
      <c r="P29" s="39" t="n">
        <f aca="false">SUM($O$4:O29)</f>
        <v>9.91239321996391E-005</v>
      </c>
      <c r="Q29" s="39" t="n">
        <f aca="false">1/P29</f>
        <v>10088.3810580271</v>
      </c>
      <c r="R29" s="39" t="n">
        <f aca="false">1/P29*(1-COS('数値入力＆結果'!$D$8*P29/2))</f>
        <v>0.495615602896316</v>
      </c>
    </row>
    <row r="30" customFormat="false" ht="12.8" hidden="false" customHeight="false" outlineLevel="0" collapsed="false">
      <c r="B30" s="1" t="n">
        <v>27</v>
      </c>
      <c r="C30" s="0" t="n">
        <v>27</v>
      </c>
      <c r="D30" s="0" t="n">
        <f aca="false">D29-1</f>
        <v>103</v>
      </c>
      <c r="E30" s="0" t="n">
        <f aca="false">C30</f>
        <v>27</v>
      </c>
      <c r="F30" s="0" t="n">
        <f aca="false">C30-C29</f>
        <v>1</v>
      </c>
      <c r="G30" s="0" t="n">
        <f aca="false">IF(D29&gt;110,'数値入力＆結果'!$D$18*D29+'数値入力＆結果'!$F$18,'数値入力＆結果'!$D$17*D29+'数値入力＆結果'!$F$17)</f>
        <v>-4.8962</v>
      </c>
      <c r="H30" s="39" t="n">
        <f aca="false">10^G30</f>
        <v>1.26998911891811E-005</v>
      </c>
      <c r="I30" s="39" t="n">
        <f aca="false">F30/H30</f>
        <v>78740.8321145215</v>
      </c>
      <c r="J30" s="39" t="n">
        <f aca="false">SUM(I30:$I$143)</f>
        <v>608331.243258336</v>
      </c>
      <c r="K30" s="40" t="n">
        <f aca="false">LOG10(J30)</f>
        <v>5.78414012194747</v>
      </c>
      <c r="L30" s="40" t="n">
        <f aca="false">'数値入力＆結果'!$D$19*K30^5+'数値入力＆結果'!$F$19*K30^4+'数値入力＆結果'!$H$19*K30^3+'数値入力＆結果'!$J$19*K30^2+'数値入力＆結果'!$L$19*K30+'数値入力＆結果'!$N$19</f>
        <v>8.55252989977485</v>
      </c>
      <c r="M30" s="39" t="n">
        <f aca="false">10^L30</f>
        <v>356886318.910108</v>
      </c>
      <c r="N30" s="39" t="n">
        <f aca="false">(D30-D31)*'数値入力＆結果'!$D$12</f>
        <v>2.63E-005</v>
      </c>
      <c r="O30" s="39" t="n">
        <f aca="false">(6*'数値入力＆結果'!$D$7*M30*'数値入力＆結果'!$D$9*'数値入力＆結果'!$D$10*('数値入力＆結果'!$D$9+'数値入力＆結果'!$D$10)*N30)/('数値入力＆結果'!$D$7^2*'数値入力＆結果'!$D$9^4+'数値入力＆結果'!$D$7*M30*(4*'数値入力＆結果'!$D$9^3*'数値入力＆結果'!$D$10+6*'数値入力＆結果'!$D$9^2*'数値入力＆結果'!$D$10^2+4*'数値入力＆結果'!$D$9*'数値入力＆結果'!$D$10^3)+M30^2*'数値入力＆結果'!$D$10^4)</f>
        <v>1.19695686706226E-005</v>
      </c>
      <c r="P30" s="39" t="n">
        <f aca="false">SUM($O$4:O30)</f>
        <v>0.000111093500870262</v>
      </c>
      <c r="Q30" s="39" t="n">
        <f aca="false">1/P30</f>
        <v>9001.42665562255</v>
      </c>
      <c r="R30" s="39" t="n">
        <f aca="false">1/P30*(1-COS('数値入力＆結果'!$D$8*P30/2))</f>
        <v>0.555461791499842</v>
      </c>
    </row>
    <row r="31" customFormat="false" ht="12.8" hidden="false" customHeight="false" outlineLevel="0" collapsed="false">
      <c r="B31" s="1" t="n">
        <v>28</v>
      </c>
      <c r="C31" s="0" t="n">
        <v>28</v>
      </c>
      <c r="D31" s="0" t="n">
        <f aca="false">D30-1</f>
        <v>102</v>
      </c>
      <c r="E31" s="0" t="n">
        <f aca="false">C31</f>
        <v>28</v>
      </c>
      <c r="F31" s="0" t="n">
        <f aca="false">C31-C30</f>
        <v>1</v>
      </c>
      <c r="G31" s="0" t="n">
        <f aca="false">IF(D30&gt;110,'数値入力＆結果'!$D$18*D30+'数値入力＆結果'!$F$18,'数値入力＆結果'!$D$17*D30+'数値入力＆結果'!$F$17)</f>
        <v>-4.836</v>
      </c>
      <c r="H31" s="39" t="n">
        <f aca="false">10^G31</f>
        <v>1.45881426027535E-005</v>
      </c>
      <c r="I31" s="39" t="n">
        <f aca="false">F31/H31</f>
        <v>68548.8226452662</v>
      </c>
      <c r="J31" s="39" t="n">
        <f aca="false">SUM(I31:$I$143)</f>
        <v>529590.411143814</v>
      </c>
      <c r="K31" s="40" t="n">
        <f aca="false">LOG10(J31)</f>
        <v>5.72394011309133</v>
      </c>
      <c r="L31" s="40" t="n">
        <f aca="false">'数値入力＆結果'!$D$19*K31^5+'数値入力＆結果'!$F$19*K31^4+'数値入力＆結果'!$H$19*K31^3+'数値入力＆結果'!$J$19*K31^2+'数値入力＆結果'!$L$19*K31+'数値入力＆結果'!$N$19</f>
        <v>8.59064663561576</v>
      </c>
      <c r="M31" s="39" t="n">
        <f aca="false">10^L31</f>
        <v>389624838.810817</v>
      </c>
      <c r="N31" s="39" t="n">
        <f aca="false">(D31-D32)*'数値入力＆結果'!$D$12</f>
        <v>2.63E-005</v>
      </c>
      <c r="O31" s="39" t="n">
        <f aca="false">(6*'数値入力＆結果'!$D$7*M31*'数値入力＆結果'!$D$9*'数値入力＆結果'!$D$10*('数値入力＆結果'!$D$9+'数値入力＆結果'!$D$10)*N31)/('数値入力＆結果'!$D$7^2*'数値入力＆結果'!$D$9^4+'数値入力＆結果'!$D$7*M31*(4*'数値入力＆結果'!$D$9^3*'数値入力＆結果'!$D$10+6*'数値入力＆結果'!$D$9^2*'数値入力＆結果'!$D$10^2+4*'数値入力＆結果'!$D$9*'数値入力＆結果'!$D$10^3)+M31^2*'数値入力＆結果'!$D$10^4)</f>
        <v>1.27454131354039E-005</v>
      </c>
      <c r="P31" s="39" t="n">
        <f aca="false">SUM($O$4:O31)</f>
        <v>0.000123838914005666</v>
      </c>
      <c r="Q31" s="39" t="n">
        <f aca="false">1/P31</f>
        <v>8075.0062129441</v>
      </c>
      <c r="R31" s="39" t="n">
        <f aca="false">1/P31*(1-COS('数値入力＆結果'!$D$8*P31/2))</f>
        <v>0.619186656723058</v>
      </c>
    </row>
    <row r="32" customFormat="false" ht="12.8" hidden="false" customHeight="false" outlineLevel="0" collapsed="false">
      <c r="B32" s="1" t="n">
        <v>29</v>
      </c>
      <c r="C32" s="0" t="n">
        <v>29</v>
      </c>
      <c r="D32" s="0" t="n">
        <f aca="false">D31-1</f>
        <v>101</v>
      </c>
      <c r="E32" s="0" t="n">
        <f aca="false">C32</f>
        <v>29</v>
      </c>
      <c r="F32" s="0" t="n">
        <f aca="false">C32-C31</f>
        <v>1</v>
      </c>
      <c r="G32" s="0" t="n">
        <f aca="false">IF(D31&gt;110,'数値入力＆結果'!$D$18*D31+'数値入力＆結果'!$F$18,'数値入力＆結果'!$D$17*D31+'数値入力＆結果'!$F$17)</f>
        <v>-4.7758</v>
      </c>
      <c r="H32" s="39" t="n">
        <f aca="false">10^G32</f>
        <v>1.67571439336082E-005</v>
      </c>
      <c r="I32" s="39" t="n">
        <f aca="false">F32/H32</f>
        <v>59676.040497235</v>
      </c>
      <c r="J32" s="39" t="n">
        <f aca="false">SUM(I32:$I$143)</f>
        <v>461041.588498548</v>
      </c>
      <c r="K32" s="40" t="n">
        <f aca="false">LOG10(J32)</f>
        <v>5.66374010291844</v>
      </c>
      <c r="L32" s="40" t="n">
        <f aca="false">'数値入力＆結果'!$D$19*K32^5+'数値入力＆結果'!$F$19*K32^4+'数値入力＆結果'!$H$19*K32^3+'数値入力＆結果'!$J$19*K32^2+'数値入力＆結果'!$L$19*K32+'数値入力＆結果'!$N$19</f>
        <v>8.62798024770337</v>
      </c>
      <c r="M32" s="39" t="n">
        <f aca="false">10^L32</f>
        <v>424600252.11712</v>
      </c>
      <c r="N32" s="39" t="n">
        <f aca="false">(D32-D33)*'数値入力＆結果'!$D$12</f>
        <v>2.63E-005</v>
      </c>
      <c r="O32" s="39" t="n">
        <f aca="false">(6*'数値入力＆結果'!$D$7*M32*'数値入力＆結果'!$D$9*'数値入力＆結果'!$D$10*('数値入力＆結果'!$D$9+'数値入力＆結果'!$D$10)*N32)/('数値入力＆結果'!$D$7^2*'数値入力＆結果'!$D$9^4+'数値入力＆結果'!$D$7*M32*(4*'数値入力＆結果'!$D$9^3*'数値入力＆結果'!$D$10+6*'数値入力＆結果'!$D$9^2*'数値入力＆結果'!$D$10^2+4*'数値入力＆結果'!$D$9*'数値入力＆結果'!$D$10^3)+M32^2*'数値入力＆結果'!$D$10^4)</f>
        <v>1.35330203923118E-005</v>
      </c>
      <c r="P32" s="39" t="n">
        <f aca="false">SUM($O$4:O32)</f>
        <v>0.000137371934397977</v>
      </c>
      <c r="Q32" s="39" t="n">
        <f aca="false">1/P32</f>
        <v>7279.507305349</v>
      </c>
      <c r="R32" s="39" t="n">
        <f aca="false">1/P32*(1-COS('数値入力＆結果'!$D$8*P32/2))</f>
        <v>0.686848870589448</v>
      </c>
    </row>
    <row r="33" customFormat="false" ht="12.8" hidden="false" customHeight="false" outlineLevel="0" collapsed="false">
      <c r="B33" s="1" t="n">
        <v>30</v>
      </c>
      <c r="C33" s="0" t="n">
        <v>30</v>
      </c>
      <c r="D33" s="0" t="n">
        <f aca="false">D32-1</f>
        <v>100</v>
      </c>
      <c r="E33" s="0" t="n">
        <f aca="false">C33</f>
        <v>30</v>
      </c>
      <c r="F33" s="0" t="n">
        <f aca="false">C33-C32</f>
        <v>1</v>
      </c>
      <c r="G33" s="0" t="n">
        <f aca="false">IF(D32&gt;110,'数値入力＆結果'!$D$18*D32+'数値入力＆結果'!$F$18,'数値入力＆結果'!$D$17*D32+'数値入力＆結果'!$F$17)</f>
        <v>-4.7156</v>
      </c>
      <c r="H33" s="39" t="n">
        <f aca="false">10^G33</f>
        <v>1.92486377778253E-005</v>
      </c>
      <c r="I33" s="39" t="n">
        <f aca="false">F33/H33</f>
        <v>51951.7283011068</v>
      </c>
      <c r="J33" s="39" t="n">
        <f aca="false">SUM(I33:$I$143)</f>
        <v>401365.548001313</v>
      </c>
      <c r="K33" s="40" t="n">
        <f aca="false">LOG10(J33)</f>
        <v>5.60354009123303</v>
      </c>
      <c r="L33" s="40" t="n">
        <f aca="false">'数値入力＆結果'!$D$19*K33^5+'数値入力＆結果'!$F$19*K33^4+'数値入力＆結果'!$H$19*K33^3+'数値入力＆結果'!$J$19*K33^2+'数値入力＆結果'!$L$19*K33+'数値入力＆結果'!$N$19</f>
        <v>8.66454201920513</v>
      </c>
      <c r="M33" s="39" t="n">
        <f aca="false">10^L33</f>
        <v>461893679.23802</v>
      </c>
      <c r="N33" s="39" t="n">
        <f aca="false">(D33-D34)*'数値入力＆結果'!$D$12</f>
        <v>2.63E-005</v>
      </c>
      <c r="O33" s="39" t="n">
        <f aca="false">(6*'数値入力＆結果'!$D$7*M33*'数値入力＆結果'!$D$9*'数値入力＆結果'!$D$10*('数値入力＆結果'!$D$9+'数値入力＆結果'!$D$10)*N33)/('数値入力＆結果'!$D$7^2*'数値入力＆結果'!$D$9^4+'数値入力＆結果'!$D$7*M33*(4*'数値入力＆結果'!$D$9^3*'数値入力＆結果'!$D$10+6*'数値入力＆結果'!$D$9^2*'数値入力＆結果'!$D$10^2+4*'数値入力＆結果'!$D$9*'数値入力＆結果'!$D$10^3)+M33^2*'数値入力＆結果'!$D$10^4)</f>
        <v>1.43293949691548E-005</v>
      </c>
      <c r="P33" s="39" t="n">
        <f aca="false">SUM($O$4:O33)</f>
        <v>0.000151701329367132</v>
      </c>
      <c r="Q33" s="39" t="n">
        <f aca="false">1/P33</f>
        <v>6591.90004577944</v>
      </c>
      <c r="R33" s="39" t="n">
        <f aca="false">1/P33*(1-COS('数値入力＆結果'!$D$8*P33/2))</f>
        <v>0.758492100500802</v>
      </c>
    </row>
    <row r="34" customFormat="false" ht="12.8" hidden="false" customHeight="false" outlineLevel="0" collapsed="false">
      <c r="B34" s="1" t="n">
        <v>31</v>
      </c>
      <c r="C34" s="0" t="n">
        <v>31</v>
      </c>
      <c r="D34" s="0" t="n">
        <f aca="false">D33-1</f>
        <v>99</v>
      </c>
      <c r="E34" s="0" t="n">
        <f aca="false">C34</f>
        <v>31</v>
      </c>
      <c r="F34" s="0" t="n">
        <f aca="false">C34-C33</f>
        <v>1</v>
      </c>
      <c r="G34" s="0" t="n">
        <f aca="false">IF(D33&gt;110,'数値入力＆結果'!$D$18*D33+'数値入力＆結果'!$F$18,'数値入力＆結果'!$D$17*D33+'数値入力＆結果'!$F$17)</f>
        <v>-4.6554</v>
      </c>
      <c r="H34" s="39" t="n">
        <f aca="false">10^G34</f>
        <v>2.21105731245064E-005</v>
      </c>
      <c r="I34" s="39" t="n">
        <f aca="false">F34/H34</f>
        <v>45227.231079399</v>
      </c>
      <c r="J34" s="39" t="n">
        <f aca="false">SUM(I34:$I$143)</f>
        <v>349413.819700206</v>
      </c>
      <c r="K34" s="40" t="n">
        <f aca="false">LOG10(J34)</f>
        <v>5.54334007781019</v>
      </c>
      <c r="L34" s="40" t="n">
        <f aca="false">'数値入力＆結果'!$D$19*K34^5+'数値入力＆結果'!$F$19*K34^4+'数値入力＆結果'!$H$19*K34^3+'数値入力＆結果'!$J$19*K34^2+'数値入力＆結果'!$L$19*K34+'数値入力＆結果'!$N$19</f>
        <v>8.70034311251356</v>
      </c>
      <c r="M34" s="39" t="n">
        <f aca="false">10^L34</f>
        <v>501583350.930431</v>
      </c>
      <c r="N34" s="39" t="n">
        <f aca="false">(D34-D35)*'数値入力＆結果'!$D$12</f>
        <v>2.63E-005</v>
      </c>
      <c r="O34" s="39" t="n">
        <f aca="false">(6*'数値入力＆結果'!$D$7*M34*'数値入力＆結果'!$D$9*'数値入力＆結果'!$D$10*('数値入力＆結果'!$D$9+'数値入力＆結果'!$D$10)*N34)/('数値入力＆結果'!$D$7^2*'数値入力＆結果'!$D$9^4+'数値入力＆結果'!$D$7*M34*(4*'数値入力＆結果'!$D$9^3*'数値入力＆結果'!$D$10+6*'数値入力＆結果'!$D$9^2*'数値入力＆結果'!$D$10^2+4*'数値入力＆結果'!$D$9*'数値入力＆結果'!$D$10^3)+M34^2*'数値入力＆結果'!$D$10^4)</f>
        <v>1.51315175901964E-005</v>
      </c>
      <c r="P34" s="39" t="n">
        <f aca="false">SUM($O$4:O34)</f>
        <v>0.000166832846957329</v>
      </c>
      <c r="Q34" s="39" t="n">
        <f aca="false">1/P34</f>
        <v>5994.0234686265</v>
      </c>
      <c r="R34" s="39" t="n">
        <f aca="false">1/P34*(1-COS('数値入力＆結果'!$D$8*P34/2))</f>
        <v>0.834144887083953</v>
      </c>
    </row>
    <row r="35" customFormat="false" ht="12.8" hidden="false" customHeight="false" outlineLevel="0" collapsed="false">
      <c r="B35" s="1" t="n">
        <v>32</v>
      </c>
      <c r="C35" s="0" t="n">
        <v>32</v>
      </c>
      <c r="D35" s="0" t="n">
        <f aca="false">D34-1</f>
        <v>98</v>
      </c>
      <c r="E35" s="0" t="n">
        <f aca="false">C35</f>
        <v>32</v>
      </c>
      <c r="F35" s="0" t="n">
        <f aca="false">C35-C34</f>
        <v>1</v>
      </c>
      <c r="G35" s="0" t="n">
        <f aca="false">IF(D34&gt;110,'数値入力＆結果'!$D$18*D34+'数値入力＆結果'!$F$18,'数値入力＆結果'!$D$17*D34+'数値入力＆結果'!$F$17)</f>
        <v>-4.5952</v>
      </c>
      <c r="H35" s="39" t="n">
        <f aca="false">10^G35</f>
        <v>2.53980281377282E-005</v>
      </c>
      <c r="I35" s="39" t="n">
        <f aca="false">F35/H35</f>
        <v>39373.1353700851</v>
      </c>
      <c r="J35" s="39" t="n">
        <f aca="false">SUM(I35:$I$143)</f>
        <v>304186.588620807</v>
      </c>
      <c r="K35" s="40" t="n">
        <f aca="false">LOG10(J35)</f>
        <v>5.48314006239162</v>
      </c>
      <c r="L35" s="40" t="n">
        <f aca="false">'数値入力＆結果'!$D$19*K35^5+'数値入力＆結果'!$F$19*K35^4+'数値入力＆結果'!$H$19*K35^3+'数値入力＆結果'!$J$19*K35^2+'数値入力＆結果'!$L$19*K35+'数値入力＆結果'!$N$19</f>
        <v>8.73539457019609</v>
      </c>
      <c r="M35" s="39" t="n">
        <f aca="false">10^L35</f>
        <v>543744115.780035</v>
      </c>
      <c r="N35" s="39" t="n">
        <f aca="false">(D35-D36)*'数値入力＆結果'!$D$12</f>
        <v>2.63E-005</v>
      </c>
      <c r="O35" s="39" t="n">
        <f aca="false">(6*'数値入力＆結果'!$D$7*M35*'数値入力＆結果'!$D$9*'数値入力＆結果'!$D$10*('数値入力＆結果'!$D$9+'数値入力＆結果'!$D$10)*N35)/('数値入力＆結果'!$D$7^2*'数値入力＆結果'!$D$9^4+'数値入力＆結果'!$D$7*M35*(4*'数値入力＆結果'!$D$9^3*'数値入力＆結果'!$D$10+6*'数値入力＆結果'!$D$9^2*'数値入力＆結果'!$D$10^2+4*'数値入力＆結果'!$D$9*'数値入力＆結果'!$D$10^3)+M35^2*'数値入力＆結果'!$D$10^4)</f>
        <v>1.59363905739437E-005</v>
      </c>
      <c r="P35" s="39" t="n">
        <f aca="false">SUM($O$4:O35)</f>
        <v>0.000182769237531272</v>
      </c>
      <c r="Q35" s="39" t="n">
        <f aca="false">1/P35</f>
        <v>5471.38026895197</v>
      </c>
      <c r="R35" s="39" t="n">
        <f aca="false">1/P35*(1-COS('数値入力＆結果'!$D$8*P35/2))</f>
        <v>0.913820749055266</v>
      </c>
    </row>
    <row r="36" customFormat="false" ht="12.8" hidden="false" customHeight="false" outlineLevel="0" collapsed="false">
      <c r="B36" s="1" t="n">
        <v>33</v>
      </c>
      <c r="C36" s="0" t="n">
        <v>33</v>
      </c>
      <c r="D36" s="0" t="n">
        <f aca="false">D35-1</f>
        <v>97</v>
      </c>
      <c r="E36" s="0" t="n">
        <f aca="false">C36</f>
        <v>33</v>
      </c>
      <c r="F36" s="0" t="n">
        <f aca="false">C36-C35</f>
        <v>1</v>
      </c>
      <c r="G36" s="0" t="n">
        <f aca="false">IF(D35&gt;110,'数値入力＆結果'!$D$18*D35+'数値入力＆結果'!$F$18,'数値入力＆結果'!$D$17*D35+'数値入力＆結果'!$F$17)</f>
        <v>-4.535</v>
      </c>
      <c r="H36" s="39" t="n">
        <f aca="false">10^G36</f>
        <v>2.91742701400117E-005</v>
      </c>
      <c r="I36" s="39" t="n">
        <f aca="false">F36/H36</f>
        <v>34276.778654645</v>
      </c>
      <c r="J36" s="39" t="n">
        <f aca="false">SUM(I36:$I$143)</f>
        <v>264813.453250722</v>
      </c>
      <c r="K36" s="40" t="n">
        <f aca="false">LOG10(J36)</f>
        <v>5.42294004468057</v>
      </c>
      <c r="L36" s="40" t="n">
        <f aca="false">'数値入力＆結果'!$D$19*K36^5+'数値入力＆結果'!$F$19*K36^4+'数値入力＆結果'!$H$19*K36^3+'数値入力＆結果'!$J$19*K36^2+'数値入力＆結果'!$L$19*K36+'数値入力＆結果'!$N$19</f>
        <v>8.76970731594496</v>
      </c>
      <c r="M36" s="39" t="n">
        <f aca="false">10^L36</f>
        <v>588446949.675963</v>
      </c>
      <c r="N36" s="39" t="n">
        <f aca="false">(D36-D37)*'数値入力＆結果'!$D$12</f>
        <v>2.63E-005</v>
      </c>
      <c r="O36" s="39" t="n">
        <f aca="false">(6*'数値入力＆結果'!$D$7*M36*'数値入力＆結果'!$D$9*'数値入力＆結果'!$D$10*('数値入力＆結果'!$D$9+'数値入力＆結果'!$D$10)*N36)/('数値入力＆結果'!$D$7^2*'数値入力＆結果'!$D$9^4+'数値入力＆結果'!$D$7*M36*(4*'数値入力＆結果'!$D$9^3*'数値入力＆結果'!$D$10+6*'数値入力＆結果'!$D$9^2*'数値入力＆結果'!$D$10^2+4*'数値入力＆結果'!$D$9*'数値入力＆結果'!$D$10^3)+M36^2*'数値入力＆結果'!$D$10^4)</f>
        <v>1.67410806572272E-005</v>
      </c>
      <c r="P36" s="39" t="n">
        <f aca="false">SUM($O$4:O36)</f>
        <v>0.000199510318188499</v>
      </c>
      <c r="Q36" s="39" t="n">
        <f aca="false">1/P36</f>
        <v>5012.27209238968</v>
      </c>
      <c r="R36" s="39" t="n">
        <f aca="false">1/P36*(1-COS('数値入力＆結果'!$D$8*P36/2))</f>
        <v>0.997518502290257</v>
      </c>
    </row>
    <row r="37" customFormat="false" ht="12.8" hidden="false" customHeight="false" outlineLevel="0" collapsed="false">
      <c r="B37" s="1" t="n">
        <v>34</v>
      </c>
      <c r="C37" s="0" t="n">
        <v>34</v>
      </c>
      <c r="D37" s="0" t="n">
        <f aca="false">D36-1</f>
        <v>96</v>
      </c>
      <c r="E37" s="0" t="n">
        <f aca="false">C37</f>
        <v>34</v>
      </c>
      <c r="F37" s="0" t="n">
        <f aca="false">C37-C36</f>
        <v>1</v>
      </c>
      <c r="G37" s="0" t="n">
        <f aca="false">IF(D36&gt;110,'数値入力＆結果'!$D$18*D36+'数値入力＆結果'!$F$18,'数値入力＆結果'!$D$17*D36+'数値入力＆結果'!$F$17)</f>
        <v>-4.4748</v>
      </c>
      <c r="H37" s="39" t="n">
        <f aca="false">10^G37</f>
        <v>3.35119731967708E-005</v>
      </c>
      <c r="I37" s="39" t="n">
        <f aca="false">F37/H37</f>
        <v>29840.0811593022</v>
      </c>
      <c r="J37" s="39" t="n">
        <f aca="false">SUM(I37:$I$143)</f>
        <v>230536.674596077</v>
      </c>
      <c r="K37" s="40" t="n">
        <f aca="false">LOG10(J37)</f>
        <v>5.3627400243362</v>
      </c>
      <c r="L37" s="40" t="n">
        <f aca="false">'数値入力＆結果'!$D$19*K37^5+'数値入力＆結果'!$F$19*K37^4+'数値入力＆結果'!$H$19*K37^3+'数値入力＆結果'!$J$19*K37^2+'数値入力＆結果'!$L$19*K37+'数値入力＆結果'!$N$19</f>
        <v>8.80329215552725</v>
      </c>
      <c r="M37" s="39" t="n">
        <f aca="false">10^L37</f>
        <v>635758470.994121</v>
      </c>
      <c r="N37" s="39" t="n">
        <f aca="false">(D37-D38)*'数値入力＆結果'!$D$12</f>
        <v>2.63E-005</v>
      </c>
      <c r="O37" s="39" t="n">
        <f aca="false">(6*'数値入力＆結果'!$D$7*M37*'数値入力＆結果'!$D$9*'数値入力＆結果'!$D$10*('数値入力＆結果'!$D$9+'数値入力＆結果'!$D$10)*N37)/('数値入力＆結果'!$D$7^2*'数値入力＆結果'!$D$9^4+'数値入力＆結果'!$D$7*M37*(4*'数値入力＆結果'!$D$9^3*'数値入力＆結果'!$D$10+6*'数値入力＆結果'!$D$9^2*'数値入力＆結果'!$D$10^2+4*'数値入力＆結果'!$D$9*'数値入力＆結果'!$D$10^3)+M37^2*'数値入力＆結果'!$D$10^4)</f>
        <v>1.75427580918409E-005</v>
      </c>
      <c r="P37" s="39" t="n">
        <f aca="false">SUM($O$4:O37)</f>
        <v>0.00021705307628034</v>
      </c>
      <c r="Q37" s="39" t="n">
        <f aca="false">1/P37</f>
        <v>4607.16805832517</v>
      </c>
      <c r="R37" s="39" t="n">
        <f aca="false">1/P37*(1-COS('数値入力＆結果'!$D$8*P37/2))</f>
        <v>1.08522277451747</v>
      </c>
    </row>
    <row r="38" customFormat="false" ht="12.8" hidden="false" customHeight="false" outlineLevel="0" collapsed="false">
      <c r="B38" s="1" t="n">
        <v>35</v>
      </c>
      <c r="C38" s="0" t="n">
        <v>35</v>
      </c>
      <c r="D38" s="0" t="n">
        <f aca="false">D37-1</f>
        <v>95</v>
      </c>
      <c r="E38" s="0" t="n">
        <f aca="false">C38</f>
        <v>35</v>
      </c>
      <c r="F38" s="0" t="n">
        <f aca="false">C38-C37</f>
        <v>1</v>
      </c>
      <c r="G38" s="0" t="n">
        <f aca="false">IF(D37&gt;110,'数値入力＆結果'!$D$18*D37+'数値入力＆結果'!$F$18,'数値入力＆結果'!$D$17*D37+'数値入力＆結果'!$F$17)</f>
        <v>-4.4146</v>
      </c>
      <c r="H38" s="39" t="n">
        <f aca="false">10^G38</f>
        <v>3.84946167342452E-005</v>
      </c>
      <c r="I38" s="39" t="n">
        <f aca="false">F38/H38</f>
        <v>25977.6583022942</v>
      </c>
      <c r="J38" s="39" t="n">
        <f aca="false">SUM(I38:$I$143)</f>
        <v>200696.593436775</v>
      </c>
      <c r="K38" s="40" t="n">
        <f aca="false">LOG10(J38)</f>
        <v>5.30254000096697</v>
      </c>
      <c r="L38" s="40" t="n">
        <f aca="false">'数値入力＆結果'!$D$19*K38^5+'数値入力＆結果'!$F$19*K38^4+'数値入力＆結果'!$H$19*K38^3+'数値入力＆結果'!$J$19*K38^2+'数値入力＆結果'!$L$19*K38+'数値入力＆結果'!$N$19</f>
        <v>8.83615977773512</v>
      </c>
      <c r="M38" s="39" t="n">
        <f aca="false">10^L38</f>
        <v>685740465.223061</v>
      </c>
      <c r="N38" s="39" t="n">
        <f aca="false">(D38-D39)*'数値入力＆結果'!$D$12</f>
        <v>2.63E-005</v>
      </c>
      <c r="O38" s="39" t="n">
        <f aca="false">(6*'数値入力＆結果'!$D$7*M38*'数値入力＆結果'!$D$9*'数値入力＆結果'!$D$10*('数値入力＆結果'!$D$9+'数値入力＆結果'!$D$10)*N38)/('数値入力＆結果'!$D$7^2*'数値入力＆結果'!$D$9^4+'数値入力＆結果'!$D$7*M38*(4*'数値入力＆結果'!$D$9^3*'数値入力＆結果'!$D$10+6*'数値入力＆結果'!$D$9^2*'数値入力＆結果'!$D$10^2+4*'数値入力＆結果'!$D$9*'数値入力＆結果'!$D$10^3)+M38^2*'数値入力＆結果'!$D$10^4)</f>
        <v>1.83387310952293E-005</v>
      </c>
      <c r="P38" s="39" t="n">
        <f aca="false">SUM($O$4:O38)</f>
        <v>0.00023539180737557</v>
      </c>
      <c r="Q38" s="39" t="n">
        <f aca="false">1/P38</f>
        <v>4248.23621157083</v>
      </c>
      <c r="R38" s="39" t="n">
        <f aca="false">1/P38*(1-COS('数値入力＆結果'!$D$8*P38/2))</f>
        <v>1.17690469248176</v>
      </c>
    </row>
    <row r="39" customFormat="false" ht="12.8" hidden="false" customHeight="false" outlineLevel="0" collapsed="false">
      <c r="B39" s="1" t="n">
        <v>36</v>
      </c>
      <c r="C39" s="0" t="n">
        <v>36</v>
      </c>
      <c r="D39" s="0" t="n">
        <f aca="false">D38-1</f>
        <v>94</v>
      </c>
      <c r="E39" s="0" t="n">
        <f aca="false">C39</f>
        <v>36</v>
      </c>
      <c r="F39" s="0" t="n">
        <f aca="false">C39-C38</f>
        <v>1</v>
      </c>
      <c r="G39" s="0" t="n">
        <f aca="false">IF(D38&gt;110,'数値入力＆結果'!$D$18*D38+'数値入力＆結果'!$F$18,'数値入力＆結果'!$D$17*D38+'数値入力＆結果'!$F$17)</f>
        <v>-4.3544</v>
      </c>
      <c r="H39" s="39" t="n">
        <f aca="false">10^G39</f>
        <v>4.42180921074269E-005</v>
      </c>
      <c r="I39" s="39" t="n">
        <f aca="false">F39/H39</f>
        <v>22615.1774610836</v>
      </c>
      <c r="J39" s="39" t="n">
        <f aca="false">SUM(I39:$I$143)</f>
        <v>174718.935134481</v>
      </c>
      <c r="K39" s="40" t="n">
        <f aca="false">LOG10(J39)</f>
        <v>5.24233997412315</v>
      </c>
      <c r="L39" s="40" t="n">
        <f aca="false">'数値入力＆結果'!$D$19*K39^5+'数値入力＆結果'!$F$19*K39^4+'数値入力＆結果'!$H$19*K39^3+'数値入力＆結果'!$J$19*K39^2+'数値入力＆結果'!$L$19*K39+'数値入力＆結果'!$N$19</f>
        <v>8.86832075533614</v>
      </c>
      <c r="M39" s="39" t="n">
        <f aca="false">10^L39</f>
        <v>738449422.746541</v>
      </c>
      <c r="N39" s="39" t="n">
        <f aca="false">(D39-D40)*'数値入力＆結果'!$D$12</f>
        <v>2.63E-005</v>
      </c>
      <c r="O39" s="39" t="n">
        <f aca="false">(6*'数値入力＆結果'!$D$7*M39*'数値入力＆結果'!$D$9*'数値入力＆結果'!$D$10*('数値入力＆結果'!$D$9+'数値入力＆結果'!$D$10)*N39)/('数値入力＆結果'!$D$7^2*'数値入力＆結果'!$D$9^4+'数値入力＆結果'!$D$7*M39*(4*'数値入力＆結果'!$D$9^3*'数値入力＆結果'!$D$10+6*'数値入力＆結果'!$D$9^2*'数値入力＆結果'!$D$10^2+4*'数値入力＆結果'!$D$9*'数値入力＆結果'!$D$10^3)+M39^2*'数値入力＆結果'!$D$10^4)</f>
        <v>1.91264749976565E-005</v>
      </c>
      <c r="P39" s="39" t="n">
        <f aca="false">SUM($O$4:O39)</f>
        <v>0.000254518282373226</v>
      </c>
      <c r="Q39" s="39" t="n">
        <f aca="false">1/P39</f>
        <v>3928.99083977629</v>
      </c>
      <c r="R39" s="39" t="n">
        <f aca="false">1/P39*(1-COS('数値入力＆結果'!$D$8*P39/2))</f>
        <v>1.27252271509388</v>
      </c>
    </row>
    <row r="40" customFormat="false" ht="12.8" hidden="false" customHeight="false" outlineLevel="0" collapsed="false">
      <c r="B40" s="1" t="n">
        <v>37</v>
      </c>
      <c r="C40" s="0" t="n">
        <v>37</v>
      </c>
      <c r="D40" s="0" t="n">
        <f aca="false">D39-1</f>
        <v>93</v>
      </c>
      <c r="E40" s="0" t="n">
        <f aca="false">C40</f>
        <v>37</v>
      </c>
      <c r="F40" s="0" t="n">
        <f aca="false">C40-C39</f>
        <v>1</v>
      </c>
      <c r="G40" s="0" t="n">
        <f aca="false">IF(D39&gt;110,'数値入力＆結果'!$D$18*D39+'数値入力＆結果'!$F$18,'数値入力＆結果'!$D$17*D39+'数値入力＆結果'!$F$17)</f>
        <v>-4.2942</v>
      </c>
      <c r="H40" s="39" t="n">
        <f aca="false">10^G40</f>
        <v>5.07925480365021E-005</v>
      </c>
      <c r="I40" s="39" t="n">
        <f aca="false">F40/H40</f>
        <v>19687.9274353661</v>
      </c>
      <c r="J40" s="39" t="n">
        <f aca="false">SUM(I40:$I$143)</f>
        <v>152103.757673397</v>
      </c>
      <c r="K40" s="40" t="n">
        <f aca="false">LOG10(J40)</f>
        <v>5.18213994328813</v>
      </c>
      <c r="L40" s="40" t="n">
        <f aca="false">'数値入力＆結果'!$D$19*K40^5+'数値入力＆結果'!$F$19*K40^4+'数値入力＆結果'!$H$19*K40^3+'数値入力＆結果'!$J$19*K40^2+'数値入力＆結果'!$L$19*K40+'数値入力＆結果'!$N$19</f>
        <v>8.89978554602383</v>
      </c>
      <c r="M40" s="39" t="n">
        <f aca="false">10^L40</f>
        <v>793936093.438054</v>
      </c>
      <c r="N40" s="39" t="n">
        <f aca="false">(D40-D41)*'数値入力＆結果'!$D$12</f>
        <v>2.63E-005</v>
      </c>
      <c r="O40" s="39" t="n">
        <f aca="false">(6*'数値入力＆結果'!$D$7*M40*'数値入力＆結果'!$D$9*'数値入力＆結果'!$D$10*('数値入力＆結果'!$D$9+'数値入力＆結果'!$D$10)*N40)/('数値入力＆結果'!$D$7^2*'数値入力＆結果'!$D$9^4+'数値入力＆結果'!$D$7*M40*(4*'数値入力＆結果'!$D$9^3*'数値入力＆結果'!$D$10+6*'数値入力＆結果'!$D$9^2*'数値入力＆結果'!$D$10^2+4*'数値入力＆結果'!$D$9*'数値入力＆結果'!$D$10^3)+M40^2*'数値入力＆結果'!$D$10^4)</f>
        <v>1.99036556960226E-005</v>
      </c>
      <c r="P40" s="39" t="n">
        <f aca="false">SUM($O$4:O40)</f>
        <v>0.000274421938069249</v>
      </c>
      <c r="Q40" s="39" t="n">
        <f aca="false">1/P40</f>
        <v>3644.02353192206</v>
      </c>
      <c r="R40" s="39" t="n">
        <f aca="false">1/P40*(1-COS('数値入力＆結果'!$D$8*P40/2))</f>
        <v>1.37202358416338</v>
      </c>
    </row>
    <row r="41" customFormat="false" ht="12.8" hidden="false" customHeight="false" outlineLevel="0" collapsed="false">
      <c r="B41" s="1" t="n">
        <v>38</v>
      </c>
      <c r="C41" s="0" t="n">
        <v>38</v>
      </c>
      <c r="D41" s="0" t="n">
        <f aca="false">D40-1</f>
        <v>92</v>
      </c>
      <c r="E41" s="0" t="n">
        <f aca="false">C41</f>
        <v>38</v>
      </c>
      <c r="F41" s="0" t="n">
        <f aca="false">C41-C40</f>
        <v>1</v>
      </c>
      <c r="G41" s="0" t="n">
        <f aca="false">IF(D40&gt;110,'数値入力＆結果'!$D$18*D40+'数値入力＆結果'!$F$18,'数値入力＆結果'!$D$17*D40+'数値入力＆結果'!$F$17)</f>
        <v>-4.234</v>
      </c>
      <c r="H41" s="39" t="n">
        <f aca="false">10^G41</f>
        <v>5.83445104273745E-005</v>
      </c>
      <c r="I41" s="39" t="n">
        <f aca="false">F41/H41</f>
        <v>17139.5730750843</v>
      </c>
      <c r="J41" s="39" t="n">
        <f aca="false">SUM(I41:$I$143)</f>
        <v>132415.830238031</v>
      </c>
      <c r="K41" s="40" t="n">
        <f aca="false">LOG10(J41)</f>
        <v>5.12193990786847</v>
      </c>
      <c r="L41" s="40" t="n">
        <f aca="false">'数値入力＆結果'!$D$19*K41^5+'数値入力＆結果'!$F$19*K41^4+'数値入力＆結果'!$H$19*K41^3+'数値入力＆結果'!$J$19*K41^2+'数値入力＆結果'!$L$19*K41+'数値入力＆結果'!$N$19</f>
        <v>8.9305644933684</v>
      </c>
      <c r="M41" s="39" t="n">
        <f aca="false">10^L41</f>
        <v>852245061.625862</v>
      </c>
      <c r="N41" s="39" t="n">
        <f aca="false">(D41-D42)*'数値入力＆結果'!$D$12</f>
        <v>2.63E-005</v>
      </c>
      <c r="O41" s="39" t="n">
        <f aca="false">(6*'数値入力＆結果'!$D$7*M41*'数値入力＆結果'!$D$9*'数値入力＆結果'!$D$10*('数値入力＆結果'!$D$9+'数値入力＆結果'!$D$10)*N41)/('数値入力＆結果'!$D$7^2*'数値入力＆結果'!$D$9^4+'数値入力＆結果'!$D$7*M41*(4*'数値入力＆結果'!$D$9^3*'数値入力＆結果'!$D$10+6*'数値入力＆結果'!$D$9^2*'数値入力＆結果'!$D$10^2+4*'数値入力＆結果'!$D$9*'数値入力＆結果'!$D$10^3)+M41^2*'数値入力＆結果'!$D$10^4)</f>
        <v>2.06681472818115E-005</v>
      </c>
      <c r="P41" s="39" t="n">
        <f aca="false">SUM($O$4:O41)</f>
        <v>0.00029509008535106</v>
      </c>
      <c r="Q41" s="39" t="n">
        <f aca="false">1/P41</f>
        <v>3388.79565814734</v>
      </c>
      <c r="R41" s="39" t="n">
        <f aca="false">1/P41*(1-COS('数値入力＆結果'!$D$8*P41/2))</f>
        <v>1.47534336360803</v>
      </c>
    </row>
    <row r="42" customFormat="false" ht="12.8" hidden="false" customHeight="false" outlineLevel="0" collapsed="false">
      <c r="B42" s="1" t="n">
        <v>39</v>
      </c>
      <c r="C42" s="0" t="n">
        <v>39</v>
      </c>
      <c r="D42" s="0" t="n">
        <f aca="false">D41-1</f>
        <v>91</v>
      </c>
      <c r="E42" s="0" t="n">
        <f aca="false">C42</f>
        <v>39</v>
      </c>
      <c r="F42" s="0" t="n">
        <f aca="false">C42-C41</f>
        <v>1</v>
      </c>
      <c r="G42" s="0" t="n">
        <f aca="false">IF(D41&gt;110,'数値入力＆結果'!$D$18*D41+'数値入力＆結果'!$F$18,'数値入力＆結果'!$D$17*D41+'数値入力＆結果'!$F$17)</f>
        <v>-4.1738</v>
      </c>
      <c r="H42" s="39" t="n">
        <f aca="false">10^G42</f>
        <v>6.70193173723764E-005</v>
      </c>
      <c r="I42" s="39" t="n">
        <f aca="false">F42/H42</f>
        <v>14921.071106167</v>
      </c>
      <c r="J42" s="39" t="n">
        <f aca="false">SUM(I42:$I$143)</f>
        <v>115276.257162947</v>
      </c>
      <c r="K42" s="40" t="n">
        <f aca="false">LOG10(J42)</f>
        <v>5.06173986718252</v>
      </c>
      <c r="L42" s="40" t="n">
        <f aca="false">'数値入力＆結果'!$D$19*K42^5+'数値入力＆結果'!$F$19*K42^4+'数値入力＆結果'!$H$19*K42^3+'数値入力＆結果'!$J$19*K42^2+'数値入力＆結果'!$L$19*K42+'数値入力＆結果'!$N$19</f>
        <v>8.9606678277677</v>
      </c>
      <c r="M42" s="39" t="n">
        <f aca="false">10^L42</f>
        <v>913414344.853285</v>
      </c>
      <c r="N42" s="39" t="n">
        <f aca="false">(D42-D43)*'数値入力＆結果'!$D$12</f>
        <v>2.63E-005</v>
      </c>
      <c r="O42" s="39" t="n">
        <f aca="false">(6*'数値入力＆結果'!$D$7*M42*'数値入力＆結果'!$D$9*'数値入力＆結果'!$D$10*('数値入力＆結果'!$D$9+'数値入力＆結果'!$D$10)*N42)/('数値入力＆結果'!$D$7^2*'数値入力＆結果'!$D$9^4+'数値入力＆結果'!$D$7*M42*(4*'数値入力＆結果'!$D$9^3*'数値入力＆結果'!$D$10+6*'数値入力＆結果'!$D$9^2*'数値入力＆結果'!$D$10^2+4*'数値入力＆結果'!$D$9*'数値入力＆結果'!$D$10^3)+M42^2*'数値入力＆結果'!$D$10^4)</f>
        <v>2.14180439434067E-005</v>
      </c>
      <c r="P42" s="39" t="n">
        <f aca="false">SUM($O$4:O42)</f>
        <v>0.000316508129294467</v>
      </c>
      <c r="Q42" s="39" t="n">
        <f aca="false">1/P42</f>
        <v>3159.47651085334</v>
      </c>
      <c r="R42" s="39" t="n">
        <f aca="false">1/P42*(1-COS('数値入力＆結果'!$D$8*P42/2))</f>
        <v>1.5824085385498</v>
      </c>
    </row>
    <row r="43" customFormat="false" ht="12.8" hidden="false" customHeight="false" outlineLevel="0" collapsed="false">
      <c r="B43" s="1" t="n">
        <v>40</v>
      </c>
      <c r="C43" s="0" t="n">
        <v>40</v>
      </c>
      <c r="D43" s="0" t="n">
        <f aca="false">D42-1</f>
        <v>90</v>
      </c>
      <c r="E43" s="0" t="n">
        <f aca="false">C43</f>
        <v>40</v>
      </c>
      <c r="F43" s="0" t="n">
        <f aca="false">C43-C42</f>
        <v>1</v>
      </c>
      <c r="G43" s="0" t="n">
        <f aca="false">IF(D42&gt;110,'数値入力＆結果'!$D$18*D42+'数値入力＆結果'!$F$18,'数値入力＆結果'!$D$17*D42+'数値入力＆結果'!$F$17)</f>
        <v>-4.1136</v>
      </c>
      <c r="H43" s="39" t="n">
        <f aca="false">10^G43</f>
        <v>7.69839161929435E-005</v>
      </c>
      <c r="I43" s="39" t="n">
        <f aca="false">F43/H43</f>
        <v>12989.7262889785</v>
      </c>
      <c r="J43" s="39" t="n">
        <f aca="false">SUM(I43:$I$143)</f>
        <v>100355.18605678</v>
      </c>
      <c r="K43" s="40" t="n">
        <f aca="false">LOG10(J43)</f>
        <v>5.00153982044728</v>
      </c>
      <c r="L43" s="40" t="n">
        <f aca="false">'数値入力＆結果'!$D$19*K43^5+'数値入力＆結果'!$F$19*K43^4+'数値入力＆結果'!$H$19*K43^3+'数値入力＆結果'!$J$19*K43^2+'数値入力＆結果'!$L$19*K43+'数値入力＆結果'!$N$19</f>
        <v>8.99010566739845</v>
      </c>
      <c r="M43" s="39" t="n">
        <f aca="false">10^L43</f>
        <v>977475019.690057</v>
      </c>
      <c r="N43" s="39" t="n">
        <f aca="false">(D43-D44)*'数値入力＆結果'!$D$12</f>
        <v>2.63E-005</v>
      </c>
      <c r="O43" s="39" t="n">
        <f aca="false">(6*'数値入力＆結果'!$D$7*M43*'数値入力＆結果'!$D$9*'数値入力＆結果'!$D$10*('数値入力＆結果'!$D$9+'数値入力＆結果'!$D$10)*N43)/('数値入力＆結果'!$D$7^2*'数値入力＆結果'!$D$9^4+'数値入力＆結果'!$D$7*M43*(4*'数値入力＆結果'!$D$9^3*'数値入力＆結果'!$D$10+6*'数値入力＆結果'!$D$9^2*'数値入力＆結果'!$D$10^2+4*'数値入力＆結果'!$D$9*'数値入力＆結果'!$D$10^3)+M43^2*'数値入力＆結果'!$D$10^4)</f>
        <v>2.21516664408698E-005</v>
      </c>
      <c r="P43" s="39" t="n">
        <f aca="false">SUM($O$4:O43)</f>
        <v>0.000338659795735337</v>
      </c>
      <c r="Q43" s="39" t="n">
        <f aca="false">1/P43</f>
        <v>2952.81581277957</v>
      </c>
      <c r="R43" s="39" t="n">
        <f aca="false">1/P43*(1-COS('数値入力＆結果'!$D$8*P43/2))</f>
        <v>1.69313714716841</v>
      </c>
    </row>
    <row r="44" customFormat="false" ht="12.8" hidden="false" customHeight="false" outlineLevel="0" collapsed="false">
      <c r="B44" s="1" t="n">
        <v>41</v>
      </c>
      <c r="C44" s="0" t="n">
        <v>41</v>
      </c>
      <c r="D44" s="0" t="n">
        <f aca="false">D43-1</f>
        <v>89</v>
      </c>
      <c r="E44" s="0" t="n">
        <f aca="false">C44</f>
        <v>41</v>
      </c>
      <c r="F44" s="0" t="n">
        <f aca="false">C44-C43</f>
        <v>1</v>
      </c>
      <c r="G44" s="0" t="n">
        <f aca="false">IF(D43&gt;110,'数値入力＆結果'!$D$18*D43+'数値入力＆結果'!$F$18,'数値入力＆結果'!$D$17*D43+'数値入力＆結果'!$F$17)</f>
        <v>-4.0534</v>
      </c>
      <c r="H44" s="39" t="n">
        <f aca="false">10^G44</f>
        <v>8.84300763535516E-005</v>
      </c>
      <c r="I44" s="39" t="n">
        <f aca="false">F44/H44</f>
        <v>11308.3697451748</v>
      </c>
      <c r="J44" s="39" t="n">
        <f aca="false">SUM(I44:$I$143)</f>
        <v>87365.4597678013</v>
      </c>
      <c r="K44" s="40" t="n">
        <f aca="false">LOG10(J44)</f>
        <v>4.94133976676332</v>
      </c>
      <c r="L44" s="40" t="n">
        <f aca="false">'数値入力＆結果'!$D$19*K44^5+'数値入力＆結果'!$F$19*K44^4+'数値入力＆結果'!$H$19*K44^3+'数値入力＆結果'!$J$19*K44^2+'数値入力＆結果'!$L$19*K44+'数値入力＆結果'!$N$19</f>
        <v>9.01888801916765</v>
      </c>
      <c r="M44" s="39" t="n">
        <f aca="false">10^L44</f>
        <v>1044450877.64866</v>
      </c>
      <c r="N44" s="39" t="n">
        <f aca="false">(D44-D45)*'数値入力＆結果'!$D$12</f>
        <v>2.63E-005</v>
      </c>
      <c r="O44" s="39" t="n">
        <f aca="false">(6*'数値入力＆結果'!$D$7*M44*'数値入力＆結果'!$D$9*'数値入力＆結果'!$D$10*('数値入力＆結果'!$D$9+'数値入力＆結果'!$D$10)*N44)/('数値入力＆結果'!$D$7^2*'数値入力＆結果'!$D$9^4+'数値入力＆結果'!$D$7*M44*(4*'数値入力＆結果'!$D$9^3*'数値入力＆結果'!$D$10+6*'数値入力＆結果'!$D$9^2*'数値入力＆結果'!$D$10^2+4*'数値入力＆結果'!$D$9*'数値入力＆結果'!$D$10^3)+M44^2*'数値入力＆結果'!$D$10^4)</f>
        <v>2.28675636079556E-005</v>
      </c>
      <c r="P44" s="39" t="n">
        <f aca="false">SUM($O$4:O44)</f>
        <v>0.000361527359343292</v>
      </c>
      <c r="Q44" s="39" t="n">
        <f aca="false">1/P44</f>
        <v>2766.04238698969</v>
      </c>
      <c r="R44" s="39" t="n">
        <f aca="false">1/P44*(1-COS('数値入力＆結果'!$D$8*P44/2))</f>
        <v>1.80743992045928</v>
      </c>
    </row>
    <row r="45" customFormat="false" ht="12.8" hidden="false" customHeight="false" outlineLevel="0" collapsed="false">
      <c r="B45" s="1" t="n">
        <v>42</v>
      </c>
      <c r="C45" s="0" t="n">
        <v>42</v>
      </c>
      <c r="D45" s="0" t="n">
        <f aca="false">D44-1</f>
        <v>88</v>
      </c>
      <c r="E45" s="0" t="n">
        <f aca="false">C45</f>
        <v>42</v>
      </c>
      <c r="F45" s="0" t="n">
        <f aca="false">C45-C44</f>
        <v>1</v>
      </c>
      <c r="G45" s="0" t="n">
        <f aca="false">IF(D44&gt;110,'数値入力＆結果'!$D$18*D44+'数値入力＆結果'!$F$18,'数値入力＆結果'!$D$17*D44+'数値入力＆結果'!$F$17)</f>
        <v>-3.9932</v>
      </c>
      <c r="H45" s="39" t="n">
        <f aca="false">10^G45</f>
        <v>0.00010157808007969</v>
      </c>
      <c r="I45" s="39" t="n">
        <f aca="false">F45/H45</f>
        <v>9844.64363980378</v>
      </c>
      <c r="J45" s="39" t="n">
        <f aca="false">SUM(I45:$I$143)</f>
        <v>76057.0900226265</v>
      </c>
      <c r="K45" s="40" t="n">
        <f aca="false">LOG10(J45)</f>
        <v>4.88113970509749</v>
      </c>
      <c r="L45" s="40" t="n">
        <f aca="false">'数値入力＆結果'!$D$19*K45^5+'数値入力＆結果'!$F$19*K45^4+'数値入力＆結果'!$H$19*K45^3+'数値入力＆結果'!$J$19*K45^2+'数値入力＆結果'!$L$19*K45+'数値入力＆結果'!$N$19</f>
        <v>9.04702477966439</v>
      </c>
      <c r="M45" s="39" t="n">
        <f aca="false">10^L45</f>
        <v>1114358114.02727</v>
      </c>
      <c r="N45" s="39" t="n">
        <f aca="false">(D45-D46)*'数値入力＆結果'!$D$12</f>
        <v>2.63E-005</v>
      </c>
      <c r="O45" s="39" t="n">
        <f aca="false">(6*'数値入力＆結果'!$D$7*M45*'数値入力＆結果'!$D$9*'数値入力＆結果'!$D$10*('数値入力＆結果'!$D$9+'数値入力＆結果'!$D$10)*N45)/('数値入力＆結果'!$D$7^2*'数値入力＆結果'!$D$9^4+'数値入力＆結果'!$D$7*M45*(4*'数値入力＆結果'!$D$9^3*'数値入力＆結果'!$D$10+6*'数値入力＆結果'!$D$9^2*'数値入力＆結果'!$D$10^2+4*'数値入力＆結果'!$D$9*'数値入力＆結果'!$D$10^3)+M45^2*'数値入力＆結果'!$D$10^4)</f>
        <v>2.35645094492644E-005</v>
      </c>
      <c r="P45" s="39" t="n">
        <f aca="false">SUM($O$4:O45)</f>
        <v>0.000385091868792557</v>
      </c>
      <c r="Q45" s="39" t="n">
        <f aca="false">1/P45</f>
        <v>2596.7829524302</v>
      </c>
      <c r="R45" s="39" t="n">
        <f aca="false">1/P45*(1-COS('数値入力＆結果'!$D$8*P45/2))</f>
        <v>1.92522140786424</v>
      </c>
    </row>
    <row r="46" customFormat="false" ht="12.8" hidden="false" customHeight="false" outlineLevel="0" collapsed="false">
      <c r="B46" s="1" t="n">
        <v>43</v>
      </c>
      <c r="C46" s="0" t="n">
        <v>43</v>
      </c>
      <c r="D46" s="0" t="n">
        <f aca="false">D45-1</f>
        <v>87</v>
      </c>
      <c r="E46" s="0" t="n">
        <f aca="false">C46</f>
        <v>43</v>
      </c>
      <c r="F46" s="0" t="n">
        <f aca="false">C46-C45</f>
        <v>1</v>
      </c>
      <c r="G46" s="0" t="n">
        <f aca="false">IF(D45&gt;110,'数値入力＆結果'!$D$18*D45+'数値入力＆結果'!$F$18,'数値入力＆結果'!$D$17*D45+'数値入力＆結果'!$F$17)</f>
        <v>-3.933</v>
      </c>
      <c r="H46" s="39" t="n">
        <f aca="false">10^G46</f>
        <v>0.000116680961706096</v>
      </c>
      <c r="I46" s="39" t="n">
        <f aca="false">F46/H46</f>
        <v>8570.37845230369</v>
      </c>
      <c r="J46" s="39" t="n">
        <f aca="false">SUM(I46:$I$143)</f>
        <v>66212.4463828228</v>
      </c>
      <c r="K46" s="40" t="n">
        <f aca="false">LOG10(J46)</f>
        <v>4.82093963426303</v>
      </c>
      <c r="L46" s="40" t="n">
        <f aca="false">'数値入力＆結果'!$D$19*K46^5+'数値入力＆結果'!$F$19*K46^4+'数値入力＆結果'!$H$19*K46^3+'数値入力＆結果'!$J$19*K46^2+'数値入力＆結果'!$L$19*K46+'数値入力＆結果'!$N$19</f>
        <v>9.07452573611192</v>
      </c>
      <c r="M46" s="39" t="n">
        <f aca="false">10^L46</f>
        <v>1187205052.24095</v>
      </c>
      <c r="N46" s="39" t="n">
        <f aca="false">(D46-D47)*'数値入力＆結果'!$D$12</f>
        <v>2.63E-005</v>
      </c>
      <c r="O46" s="39" t="n">
        <f aca="false">(6*'数値入力＆結果'!$D$7*M46*'数値入力＆結果'!$D$9*'数値入力＆結果'!$D$10*('数値入力＆結果'!$D$9+'数値入力＆結果'!$D$10)*N46)/('数値入力＆結果'!$D$7^2*'数値入力＆結果'!$D$9^4+'数値入力＆結果'!$D$7*M46*(4*'数値入力＆結果'!$D$9^3*'数値入力＆結果'!$D$10+6*'数値入力＆結果'!$D$9^2*'数値入力＆結果'!$D$10^2+4*'数値入力＆結果'!$D$9*'数値入力＆結果'!$D$10^3)+M46^2*'数値入力＆結果'!$D$10^4)</f>
        <v>2.42414964709645E-005</v>
      </c>
      <c r="P46" s="39" t="n">
        <f aca="false">SUM($O$4:O46)</f>
        <v>0.000409333365263521</v>
      </c>
      <c r="Q46" s="39" t="n">
        <f aca="false">1/P46</f>
        <v>2442.99655210422</v>
      </c>
      <c r="R46" s="39" t="n">
        <f aca="false">1/P46*(1-COS('数値入力＆結果'!$D$8*P46/2))</f>
        <v>2.04638106993458</v>
      </c>
    </row>
    <row r="47" customFormat="false" ht="12.8" hidden="false" customHeight="false" outlineLevel="0" collapsed="false">
      <c r="B47" s="1" t="n">
        <v>44</v>
      </c>
      <c r="C47" s="0" t="n">
        <v>44</v>
      </c>
      <c r="D47" s="0" t="n">
        <f aca="false">D46-1</f>
        <v>86</v>
      </c>
      <c r="E47" s="0" t="n">
        <f aca="false">C47</f>
        <v>44</v>
      </c>
      <c r="F47" s="0" t="n">
        <f aca="false">C47-C46</f>
        <v>1</v>
      </c>
      <c r="G47" s="0" t="n">
        <f aca="false">IF(D46&gt;110,'数値入力＆結果'!$D$18*D46+'数値入力＆結果'!$F$18,'数値入力＆結果'!$D$17*D46+'数値入力＆結果'!$F$17)</f>
        <v>-3.8728</v>
      </c>
      <c r="H47" s="39" t="n">
        <f aca="false">10^G47</f>
        <v>0.000134029377341831</v>
      </c>
      <c r="I47" s="39" t="n">
        <f aca="false">F47/H47</f>
        <v>7461.05085193063</v>
      </c>
      <c r="J47" s="39" t="n">
        <f aca="false">SUM(I47:$I$143)</f>
        <v>57642.0679305191</v>
      </c>
      <c r="K47" s="40" t="n">
        <f aca="false">LOG10(J47)</f>
        <v>4.7607395528967</v>
      </c>
      <c r="L47" s="40" t="n">
        <f aca="false">'数値入力＆結果'!$D$19*K47^5+'数値入力＆結果'!$F$19*K47^4+'数値入力＆結果'!$H$19*K47^3+'数値入力＆結果'!$J$19*K47^2+'数値入力＆結果'!$L$19*K47+'数値入力＆結果'!$N$19</f>
        <v>9.10140056732015</v>
      </c>
      <c r="M47" s="39" t="n">
        <f aca="false">10^L47</f>
        <v>1262991905.91888</v>
      </c>
      <c r="N47" s="39" t="n">
        <f aca="false">(D47-D48)*'数値入力＆結果'!$D$12</f>
        <v>2.63E-005</v>
      </c>
      <c r="O47" s="39" t="n">
        <f aca="false">(6*'数値入力＆結果'!$D$7*M47*'数値入力＆結果'!$D$9*'数値入力＆結果'!$D$10*('数値入力＆結果'!$D$9+'数値入力＆結果'!$D$10)*N47)/('数値入力＆結果'!$D$7^2*'数値入力＆結果'!$D$9^4+'数値入力＆結果'!$D$7*M47*(4*'数値入力＆結果'!$D$9^3*'数値入力＆結果'!$D$10+6*'数値入力＆結果'!$D$9^2*'数値入力＆結果'!$D$10^2+4*'数値入力＆結果'!$D$9*'数値入力＆結果'!$D$10^3)+M47^2*'数値入力＆結果'!$D$10^4)</f>
        <v>2.48977259150696E-005</v>
      </c>
      <c r="P47" s="39" t="n">
        <f aca="false">SUM($O$4:O47)</f>
        <v>0.000434231091178591</v>
      </c>
      <c r="Q47" s="39" t="n">
        <f aca="false">1/P47</f>
        <v>2302.92123322123</v>
      </c>
      <c r="R47" s="39" t="n">
        <f aca="false">1/P47*(1-COS('数値入力＆結果'!$D$8*P47/2))</f>
        <v>2.17081432251873</v>
      </c>
    </row>
    <row r="48" customFormat="false" ht="12.8" hidden="false" customHeight="false" outlineLevel="0" collapsed="false">
      <c r="B48" s="1" t="n">
        <v>45</v>
      </c>
      <c r="C48" s="0" t="n">
        <v>45</v>
      </c>
      <c r="D48" s="0" t="n">
        <f aca="false">D47-1</f>
        <v>85</v>
      </c>
      <c r="E48" s="0" t="n">
        <f aca="false">C48</f>
        <v>45</v>
      </c>
      <c r="F48" s="0" t="n">
        <f aca="false">C48-C47</f>
        <v>1</v>
      </c>
      <c r="G48" s="0" t="n">
        <f aca="false">IF(D47&gt;110,'数値入力＆結果'!$D$18*D47+'数値入力＆結果'!$F$18,'数値入力＆結果'!$D$17*D47+'数値入力＆結果'!$F$17)</f>
        <v>-3.8126</v>
      </c>
      <c r="H48" s="39" t="n">
        <f aca="false">10^G48</f>
        <v>0.000153957198569271</v>
      </c>
      <c r="I48" s="39" t="n">
        <f aca="false">F48/H48</f>
        <v>6495.31174438762</v>
      </c>
      <c r="J48" s="39" t="n">
        <f aca="false">SUM(I48:$I$143)</f>
        <v>50181.0170785885</v>
      </c>
      <c r="K48" s="40" t="n">
        <f aca="false">LOG10(J48)</f>
        <v>4.7005394594326</v>
      </c>
      <c r="L48" s="40" t="n">
        <f aca="false">'数値入力＆結果'!$D$19*K48^5+'数値入力＆結果'!$F$19*K48^4+'数値入力＆結果'!$H$19*K48^3+'数値入力＆結果'!$J$19*K48^2+'数値入力＆結果'!$L$19*K48+'数値入力＆結果'!$N$19</f>
        <v>9.12765884463847</v>
      </c>
      <c r="M48" s="39" t="n">
        <f aca="false">10^L48</f>
        <v>1341710580.74036</v>
      </c>
      <c r="N48" s="39" t="n">
        <f aca="false">(D48-D49)*'数値入力＆結果'!$D$12</f>
        <v>2.63E-005</v>
      </c>
      <c r="O48" s="39" t="n">
        <f aca="false">(6*'数値入力＆結果'!$D$7*M48*'数値入力＆結果'!$D$9*'数値入力＆結果'!$D$10*('数値入力＆結果'!$D$9+'数値入力＆結果'!$D$10)*N48)/('数値入力＆結果'!$D$7^2*'数値入力＆結果'!$D$9^4+'数値入力＆結果'!$D$7*M48*(4*'数値入力＆結果'!$D$9^3*'数値入力＆結果'!$D$10+6*'数値入力＆結果'!$D$9^2*'数値入力＆結果'!$D$10^2+4*'数値入力＆結果'!$D$9*'数値入力＆結果'!$D$10^3)+M48^2*'数値入力＆結果'!$D$10^4)</f>
        <v>2.55325955652398E-005</v>
      </c>
      <c r="P48" s="39" t="n">
        <f aca="false">SUM($O$4:O48)</f>
        <v>0.000459763686743831</v>
      </c>
      <c r="Q48" s="39" t="n">
        <f aca="false">1/P48</f>
        <v>2175.03040982264</v>
      </c>
      <c r="R48" s="39" t="n">
        <f aca="false">1/P48*(1-COS('数値入力＆結果'!$D$8*P48/2))</f>
        <v>2.29841352031144</v>
      </c>
    </row>
    <row r="49" customFormat="false" ht="12.8" hidden="false" customHeight="false" outlineLevel="0" collapsed="false">
      <c r="B49" s="1" t="n">
        <v>46</v>
      </c>
      <c r="C49" s="0" t="n">
        <v>46</v>
      </c>
      <c r="D49" s="0" t="n">
        <f aca="false">D48-1</f>
        <v>84</v>
      </c>
      <c r="E49" s="0" t="n">
        <f aca="false">C49</f>
        <v>46</v>
      </c>
      <c r="F49" s="0" t="n">
        <f aca="false">C49-C48</f>
        <v>1</v>
      </c>
      <c r="G49" s="0" t="n">
        <f aca="false">IF(D48&gt;110,'数値入力＆結果'!$D$18*D48+'数値入力＆結果'!$F$18,'数値入力＆結果'!$D$17*D48+'数値入力＆結果'!$F$17)</f>
        <v>-3.7524</v>
      </c>
      <c r="H49" s="39" t="n">
        <f aca="false">10^G49</f>
        <v>0.00017684793782818</v>
      </c>
      <c r="I49" s="39" t="n">
        <f aca="false">F49/H49</f>
        <v>5654.57540687621</v>
      </c>
      <c r="J49" s="39" t="n">
        <f aca="false">SUM(I49:$I$143)</f>
        <v>43685.7053342008</v>
      </c>
      <c r="K49" s="40" t="n">
        <f aca="false">LOG10(J49)</f>
        <v>4.64033935207201</v>
      </c>
      <c r="L49" s="40" t="n">
        <f aca="false">'数値入力＆結果'!$D$19*K49^5+'数値入力＆結果'!$F$19*K49^4+'数値入力＆結果'!$H$19*K49^3+'数値入力＆結果'!$J$19*K49^2+'数値入力＆結果'!$L$19*K49+'数値入力＆結果'!$N$19</f>
        <v>9.15331003290904</v>
      </c>
      <c r="M49" s="39" t="n">
        <f aca="false">10^L49</f>
        <v>1423344517.66067</v>
      </c>
      <c r="N49" s="39" t="n">
        <f aca="false">(D49-D50)*'数値入力＆結果'!$D$12</f>
        <v>2.63E-005</v>
      </c>
      <c r="O49" s="39" t="n">
        <f aca="false">(6*'数値入力＆結果'!$D$7*M49*'数値入力＆結果'!$D$9*'数値入力＆結果'!$D$10*('数値入力＆結果'!$D$9+'数値入力＆結果'!$D$10)*N49)/('数値入力＆結果'!$D$7^2*'数値入力＆結果'!$D$9^4+'数値入力＆結果'!$D$7*M49*(4*'数値入力＆結果'!$D$9^3*'数値入力＆結果'!$D$10+6*'数値入力＆結果'!$D$9^2*'数値入力＆結果'!$D$10^2+4*'数値入力＆結果'!$D$9*'数値入力＆結果'!$D$10^3)+M49^2*'数値入力＆結果'!$D$10^4)</f>
        <v>2.61456857629257E-005</v>
      </c>
      <c r="P49" s="39" t="n">
        <f aca="false">SUM($O$4:O49)</f>
        <v>0.000485909372506756</v>
      </c>
      <c r="Q49" s="39" t="n">
        <f aca="false">1/P49</f>
        <v>2057.99693642685</v>
      </c>
      <c r="R49" s="39" t="n">
        <f aca="false">1/P49*(1-COS('数値入力＆結果'!$D$8*P49/2))</f>
        <v>2.42906887077759</v>
      </c>
    </row>
    <row r="50" customFormat="false" ht="12.8" hidden="false" customHeight="false" outlineLevel="0" collapsed="false">
      <c r="B50" s="1" t="n">
        <v>47</v>
      </c>
      <c r="C50" s="0" t="n">
        <v>47</v>
      </c>
      <c r="D50" s="0" t="n">
        <f aca="false">D49-1</f>
        <v>83</v>
      </c>
      <c r="E50" s="0" t="n">
        <f aca="false">C50</f>
        <v>47</v>
      </c>
      <c r="F50" s="0" t="n">
        <f aca="false">C50-C49</f>
        <v>1</v>
      </c>
      <c r="G50" s="0" t="n">
        <f aca="false">IF(D49&gt;110,'数値入力＆結果'!$D$18*D49+'数値入力＆結果'!$F$18,'数値入力＆結果'!$D$17*D49+'数値入力＆結果'!$F$17)</f>
        <v>-3.6922</v>
      </c>
      <c r="H50" s="39" t="n">
        <f aca="false">10^G50</f>
        <v>0.000203142129141874</v>
      </c>
      <c r="I50" s="39" t="n">
        <f aca="false">F50/H50</f>
        <v>4922.66180444335</v>
      </c>
      <c r="J50" s="39" t="n">
        <f aca="false">SUM(I50:$I$143)</f>
        <v>38031.1299273246</v>
      </c>
      <c r="K50" s="40" t="n">
        <f aca="false">LOG10(J50)</f>
        <v>4.58013922874874</v>
      </c>
      <c r="L50" s="40" t="n">
        <f aca="false">'数値入力＆結果'!$D$19*K50^5+'数値入力＆結果'!$F$19*K50^4+'数値入力＆結果'!$H$19*K50^3+'数値入力＆結果'!$J$19*K50^2+'数値入力＆結果'!$L$19*K50+'数値入力＆結果'!$N$19</f>
        <v>9.17836349142061</v>
      </c>
      <c r="M50" s="39" t="n">
        <f aca="false">10^L50</f>
        <v>1507868578.84266</v>
      </c>
      <c r="N50" s="39" t="n">
        <f aca="false">(D50-D51)*'数値入力＆結果'!$D$12</f>
        <v>2.63E-005</v>
      </c>
      <c r="O50" s="39" t="n">
        <f aca="false">(6*'数値入力＆結果'!$D$7*M50*'数値入力＆結果'!$D$9*'数値入力＆結果'!$D$10*('数値入力＆結果'!$D$9+'数値入力＆結果'!$D$10)*N50)/('数値入力＆結果'!$D$7^2*'数値入力＆結果'!$D$9^4+'数値入力＆結果'!$D$7*M50*(4*'数値入力＆結果'!$D$9^3*'数値入力＆結果'!$D$10+6*'数値入力＆結果'!$D$9^2*'数値入力＆結果'!$D$10^2+4*'数値入力＆結果'!$D$9*'数値入力＆結果'!$D$10^3)+M50^2*'数値入力＆結果'!$D$10^4)</f>
        <v>2.673674422316E-005</v>
      </c>
      <c r="P50" s="39" t="n">
        <f aca="false">SUM($O$4:O50)</f>
        <v>0.000512646116729916</v>
      </c>
      <c r="Q50" s="39" t="n">
        <f aca="false">1/P50</f>
        <v>1950.66336672719</v>
      </c>
      <c r="R50" s="39" t="n">
        <f aca="false">1/P50*(1-COS('数値入力＆結果'!$D$8*P50/2))</f>
        <v>2.5626692724221</v>
      </c>
    </row>
    <row r="51" customFormat="false" ht="12.8" hidden="false" customHeight="false" outlineLevel="0" collapsed="false">
      <c r="B51" s="1" t="n">
        <v>48</v>
      </c>
      <c r="C51" s="0" t="n">
        <v>48</v>
      </c>
      <c r="D51" s="0" t="n">
        <f aca="false">D50-1</f>
        <v>82</v>
      </c>
      <c r="E51" s="0" t="n">
        <f aca="false">C51</f>
        <v>48</v>
      </c>
      <c r="F51" s="0" t="n">
        <f aca="false">C51-C50</f>
        <v>1</v>
      </c>
      <c r="G51" s="0" t="n">
        <f aca="false">IF(D50&gt;110,'数値入力＆結果'!$D$18*D50+'数値入力＆結果'!$F$18,'数値入力＆結果'!$D$17*D50+'数値入力＆結果'!$F$17)</f>
        <v>-3.632</v>
      </c>
      <c r="H51" s="39" t="n">
        <f aca="false">10^G51</f>
        <v>0.0002333458062281</v>
      </c>
      <c r="I51" s="39" t="n">
        <f aca="false">F51/H51</f>
        <v>4285.48520397439</v>
      </c>
      <c r="J51" s="39" t="n">
        <f aca="false">SUM(I51:$I$143)</f>
        <v>33108.4681228813</v>
      </c>
      <c r="K51" s="40" t="n">
        <f aca="false">LOG10(J51)</f>
        <v>4.51993908708942</v>
      </c>
      <c r="L51" s="40" t="n">
        <f aca="false">'数値入力＆結果'!$D$19*K51^5+'数値入力＆結果'!$F$19*K51^4+'数値入力＆結果'!$H$19*K51^3+'数値入力＆結果'!$J$19*K51^2+'数値入力＆結果'!$L$19*K51+'数値入力＆結果'!$N$19</f>
        <v>9.20282847486284</v>
      </c>
      <c r="M51" s="39" t="n">
        <f aca="false">10^L51</f>
        <v>1595248977.26573</v>
      </c>
      <c r="N51" s="39" t="n">
        <f aca="false">(D51-D52)*'数値入力＆結果'!$D$12</f>
        <v>2.63E-005</v>
      </c>
      <c r="O51" s="39" t="n">
        <f aca="false">(6*'数値入力＆結果'!$D$7*M51*'数値入力＆結果'!$D$9*'数値入力＆結果'!$D$10*('数値入力＆結果'!$D$9+'数値入力＆結果'!$D$10)*N51)/('数値入力＆結果'!$D$7^2*'数値入力＆結果'!$D$9^4+'数値入力＆結果'!$D$7*M51*(4*'数値入力＆結果'!$D$9^3*'数値入力＆結果'!$D$10+6*'数値入力＆結果'!$D$9^2*'数値入力＆結果'!$D$10^2+4*'数値入力＆結果'!$D$9*'数値入力＆結果'!$D$10^3)+M51^2*'数値入力＆結果'!$D$10^4)</f>
        <v>2.73056701759298E-005</v>
      </c>
      <c r="P51" s="39" t="n">
        <f aca="false">SUM($O$4:O51)</f>
        <v>0.000539951786905846</v>
      </c>
      <c r="Q51" s="39" t="n">
        <f aca="false">1/P51</f>
        <v>1852.01720644435</v>
      </c>
      <c r="R51" s="39" t="n">
        <f aca="false">1/P51*(1-COS('数値入力＆結果'!$D$8*P51/2))</f>
        <v>2.69910307399135</v>
      </c>
    </row>
    <row r="52" customFormat="false" ht="12.8" hidden="false" customHeight="false" outlineLevel="0" collapsed="false">
      <c r="B52" s="1" t="n">
        <v>49</v>
      </c>
      <c r="C52" s="0" t="n">
        <v>49</v>
      </c>
      <c r="D52" s="0" t="n">
        <f aca="false">D51-1</f>
        <v>81</v>
      </c>
      <c r="E52" s="0" t="n">
        <f aca="false">C52</f>
        <v>49</v>
      </c>
      <c r="F52" s="0" t="n">
        <f aca="false">C52-C51</f>
        <v>1</v>
      </c>
      <c r="G52" s="0" t="n">
        <f aca="false">IF(D51&gt;110,'数値入力＆結果'!$D$18*D51+'数値入力＆結果'!$F$18,'数値入力＆結果'!$D$17*D51+'数値入力＆結果'!$F$17)</f>
        <v>-3.5718</v>
      </c>
      <c r="H52" s="39" t="n">
        <f aca="false">10^G52</f>
        <v>0.000268040241156547</v>
      </c>
      <c r="I52" s="39" t="n">
        <f aca="false">F52/H52</f>
        <v>3730.78309318472</v>
      </c>
      <c r="J52" s="39" t="n">
        <f aca="false">SUM(I52:$I$143)</f>
        <v>28822.9829189069</v>
      </c>
      <c r="K52" s="40" t="n">
        <f aca="false">LOG10(J52)</f>
        <v>4.45973892436778</v>
      </c>
      <c r="L52" s="40" t="n">
        <f aca="false">'数値入力＆結果'!$D$19*K52^5+'数値入力＆結果'!$F$19*K52^4+'数値入力＆結果'!$H$19*K52^3+'数値入力＆結果'!$J$19*K52^2+'数値入力＆結果'!$L$19*K52+'数値入力＆結果'!$N$19</f>
        <v>9.22671413428118</v>
      </c>
      <c r="M52" s="39" t="n">
        <f aca="false">10^L52</f>
        <v>1685443250.63374</v>
      </c>
      <c r="N52" s="39" t="n">
        <f aca="false">(D52-D53)*'数値入力＆結果'!$D$12</f>
        <v>2.63E-005</v>
      </c>
      <c r="O52" s="39" t="n">
        <f aca="false">(6*'数値入力＆結果'!$D$7*M52*'数値入力＆結果'!$D$9*'数値入力＆結果'!$D$10*('数値入力＆結果'!$D$9+'数値入力＆結果'!$D$10)*N52)/('数値入力＆結果'!$D$7^2*'数値入力＆結果'!$D$9^4+'数値入力＆結果'!$D$7*M52*(4*'数値入力＆結果'!$D$9^3*'数値入力＆結果'!$D$10+6*'数値入力＆結果'!$D$9^2*'数値入力＆結果'!$D$10^2+4*'数値入力＆結果'!$D$9*'数値入力＆結果'!$D$10^3)+M52^2*'数値入力＆結果'!$D$10^4)</f>
        <v>2.78524982877316E-005</v>
      </c>
      <c r="P52" s="39" t="n">
        <f aca="false">SUM($O$4:O52)</f>
        <v>0.000567804285193578</v>
      </c>
      <c r="Q52" s="39" t="n">
        <f aca="false">1/P52</f>
        <v>1761.17022374897</v>
      </c>
      <c r="R52" s="39" t="n">
        <f aca="false">1/P52*(1-COS('数値入力＆結果'!$D$8*P52/2))</f>
        <v>2.83825875347442</v>
      </c>
    </row>
    <row r="53" customFormat="false" ht="12.8" hidden="false" customHeight="false" outlineLevel="0" collapsed="false">
      <c r="B53" s="1" t="n">
        <v>50</v>
      </c>
      <c r="C53" s="0" t="n">
        <v>50</v>
      </c>
      <c r="D53" s="0" t="n">
        <f aca="false">D52-1</f>
        <v>80</v>
      </c>
      <c r="E53" s="0" t="n">
        <f aca="false">C53</f>
        <v>50</v>
      </c>
      <c r="F53" s="0" t="n">
        <f aca="false">C53-C52</f>
        <v>1</v>
      </c>
      <c r="G53" s="0" t="n">
        <f aca="false">IF(D52&gt;110,'数値入力＆結果'!$D$18*D52+'数値入力＆結果'!$F$18,'数値入力＆結果'!$D$17*D52+'数値入力＆結果'!$F$17)</f>
        <v>-3.5116</v>
      </c>
      <c r="H53" s="39" t="n">
        <f aca="false">10^G53</f>
        <v>0.000307893130974161</v>
      </c>
      <c r="I53" s="39" t="n">
        <f aca="false">F53/H53</f>
        <v>3247.88018763537</v>
      </c>
      <c r="J53" s="39" t="n">
        <f aca="false">SUM(I53:$I$143)</f>
        <v>25092.1998257222</v>
      </c>
      <c r="K53" s="40" t="n">
        <f aca="false">LOG10(J53)</f>
        <v>4.39953873745221</v>
      </c>
      <c r="L53" s="40" t="n">
        <f aca="false">'数値入力＆結果'!$D$19*K53^5+'数値入力＆結果'!$F$19*K53^4+'数値入力＆結果'!$H$19*K53^3+'数値入力＆結果'!$J$19*K53^2+'数値入力＆結果'!$L$19*K53+'数値入力＆結果'!$N$19</f>
        <v>9.25002951803244</v>
      </c>
      <c r="M53" s="39" t="n">
        <f aca="false">10^L53</f>
        <v>1778400279.85283</v>
      </c>
      <c r="N53" s="39" t="n">
        <f aca="false">(D53-D54)*'数値入力＆結果'!$D$12</f>
        <v>2.63E-005</v>
      </c>
      <c r="O53" s="39" t="n">
        <f aca="false">(6*'数値入力＆結果'!$D$7*M53*'数値入力＆結果'!$D$9*'数値入力＆結果'!$D$10*('数値入力＆結果'!$D$9+'数値入力＆結果'!$D$10)*N53)/('数値入力＆結果'!$D$7^2*'数値入力＆結果'!$D$9^4+'数値入力＆結果'!$D$7*M53*(4*'数値入力＆結果'!$D$9^3*'数値入力＆結果'!$D$10+6*'数値入力＆結果'!$D$9^2*'数値入力＆結果'!$D$10^2+4*'数値入力＆結果'!$D$9*'数値入力＆結果'!$D$10^3)+M53^2*'数値入力＆結果'!$D$10^4)</f>
        <v>2.83773827436083E-005</v>
      </c>
      <c r="P53" s="39" t="n">
        <f aca="false">SUM($O$4:O53)</f>
        <v>0.000596181667937186</v>
      </c>
      <c r="Q53" s="39" t="n">
        <f aca="false">1/P53</f>
        <v>1677.34107534712</v>
      </c>
      <c r="R53" s="39" t="n">
        <f aca="false">1/P53*(1-COS('数値入力＆結果'!$D$8*P53/2))</f>
        <v>2.98002551766506</v>
      </c>
    </row>
    <row r="54" customFormat="false" ht="12.8" hidden="false" customHeight="false" outlineLevel="0" collapsed="false">
      <c r="B54" s="1" t="n">
        <v>51</v>
      </c>
      <c r="C54" s="0" t="n">
        <v>51</v>
      </c>
      <c r="D54" s="0" t="n">
        <f aca="false">D53-1</f>
        <v>79</v>
      </c>
      <c r="E54" s="0" t="n">
        <f aca="false">C54</f>
        <v>51</v>
      </c>
      <c r="F54" s="0" t="n">
        <f aca="false">C54-C53</f>
        <v>1</v>
      </c>
      <c r="G54" s="0" t="n">
        <f aca="false">IF(D53&gt;110,'数値入力＆結果'!$D$18*D53+'数値入力＆結果'!$F$18,'数値入力＆結果'!$D$17*D53+'数値入力＆結果'!$F$17)</f>
        <v>-3.4514</v>
      </c>
      <c r="H54" s="39" t="n">
        <f aca="false">10^G54</f>
        <v>0.000353671447585759</v>
      </c>
      <c r="I54" s="39" t="n">
        <f aca="false">F54/H54</f>
        <v>2827.48298406961</v>
      </c>
      <c r="J54" s="39" t="n">
        <f aca="false">SUM(I54:$I$143)</f>
        <v>21844.3196380868</v>
      </c>
      <c r="K54" s="40" t="n">
        <f aca="false">LOG10(J54)</f>
        <v>4.33933852274547</v>
      </c>
      <c r="L54" s="40" t="n">
        <f aca="false">'数値入力＆結果'!$D$19*K54^5+'数値入力＆結果'!$F$19*K54^4+'数値入力＆結果'!$H$19*K54^3+'数値入力＆結果'!$J$19*K54^2+'数値入力＆結果'!$L$19*K54+'数値入力＆結果'!$N$19</f>
        <v>9.27278357274104</v>
      </c>
      <c r="M54" s="39" t="n">
        <f aca="false">10^L54</f>
        <v>1874060352.00044</v>
      </c>
      <c r="N54" s="39" t="n">
        <f aca="false">(D54-D55)*'数値入力＆結果'!$D$12</f>
        <v>2.63E-005</v>
      </c>
      <c r="O54" s="39" t="n">
        <f aca="false">(6*'数値入力＆結果'!$D$7*M54*'数値入力＆結果'!$D$9*'数値入力＆結果'!$D$10*('数値入力＆結果'!$D$9+'数値入力＆結果'!$D$10)*N54)/('数値入力＆結果'!$D$7^2*'数値入力＆結果'!$D$9^4+'数値入力＆結果'!$D$7*M54*(4*'数値入力＆結果'!$D$9^3*'数値入力＆結果'!$D$10+6*'数値入力＆結果'!$D$9^2*'数値入力＆結果'!$D$10^2+4*'数値入力＆結果'!$D$9*'数値入力＆結果'!$D$10^3)+M54^2*'数値入力＆結果'!$D$10^4)</f>
        <v>2.88805817967028E-005</v>
      </c>
      <c r="P54" s="39" t="n">
        <f aca="false">SUM($O$4:O54)</f>
        <v>0.000625062249733889</v>
      </c>
      <c r="Q54" s="39" t="n">
        <f aca="false">1/P54</f>
        <v>1599.84065655178</v>
      </c>
      <c r="R54" s="39" t="n">
        <f aca="false">1/P54*(1-COS('数値入力＆結果'!$D$8*P54/2))</f>
        <v>3.12429382459276</v>
      </c>
    </row>
    <row r="55" customFormat="false" ht="12.8" hidden="false" customHeight="false" outlineLevel="0" collapsed="false">
      <c r="B55" s="1" t="n">
        <v>52</v>
      </c>
      <c r="C55" s="0" t="n">
        <v>52</v>
      </c>
      <c r="D55" s="0" t="n">
        <f aca="false">D54-1</f>
        <v>78</v>
      </c>
      <c r="E55" s="0" t="n">
        <f aca="false">C55</f>
        <v>52</v>
      </c>
      <c r="F55" s="0" t="n">
        <f aca="false">C55-C54</f>
        <v>1</v>
      </c>
      <c r="G55" s="0" t="n">
        <f aca="false">IF(D54&gt;110,'数値入力＆結果'!$D$18*D54+'数値入力＆結果'!$F$18,'数値入力＆結果'!$D$17*D54+'数値入力＆結果'!$F$17)</f>
        <v>-3.3912</v>
      </c>
      <c r="H55" s="39" t="n">
        <f aca="false">10^G55</f>
        <v>0.000406256198186843</v>
      </c>
      <c r="I55" s="39" t="n">
        <f aca="false">F55/H55</f>
        <v>2461.50090623377</v>
      </c>
      <c r="J55" s="39" t="n">
        <f aca="false">SUM(I55:$I$143)</f>
        <v>19016.8366540172</v>
      </c>
      <c r="K55" s="40" t="n">
        <f aca="false">LOG10(J55)</f>
        <v>4.27913827611547</v>
      </c>
      <c r="L55" s="40" t="n">
        <f aca="false">'数値入力＆結果'!$D$19*K55^5+'数値入力＆結果'!$F$19*K55^4+'数値入力＆結果'!$H$19*K55^3+'数値入力＆結果'!$J$19*K55^2+'数値入力＆結果'!$L$19*K55+'数値入力＆結果'!$N$19</f>
        <v>9.29498514425607</v>
      </c>
      <c r="M55" s="39" t="n">
        <f aca="false">10^L55</f>
        <v>1972355267.36459</v>
      </c>
      <c r="N55" s="39" t="n">
        <f aca="false">(D55-D56)*'数値入力＆結果'!$D$12</f>
        <v>2.63E-005</v>
      </c>
      <c r="O55" s="39" t="n">
        <f aca="false">(6*'数値入力＆結果'!$D$7*M55*'数値入力＆結果'!$D$9*'数値入力＆結果'!$D$10*('数値入力＆結果'!$D$9+'数値入力＆結果'!$D$10)*N55)/('数値入力＆結果'!$D$7^2*'数値入力＆結果'!$D$9^4+'数値入力＆結果'!$D$7*M55*(4*'数値入力＆結果'!$D$9^3*'数値入力＆結果'!$D$10+6*'数値入力＆結果'!$D$9^2*'数値入力＆結果'!$D$10^2+4*'数値入力＆結果'!$D$9*'数値入力＆結果'!$D$10^3)+M55^2*'数値入力＆結果'!$D$10^4)</f>
        <v>2.93624430231314E-005</v>
      </c>
      <c r="P55" s="39" t="n">
        <f aca="false">SUM($O$4:O55)</f>
        <v>0.00065442469275702</v>
      </c>
      <c r="Q55" s="39" t="n">
        <f aca="false">1/P55</f>
        <v>1528.05970047846</v>
      </c>
      <c r="R55" s="39" t="n">
        <f aca="false">1/P55*(1-COS('数値入力＆結果'!$D$8*P55/2))</f>
        <v>3.27095583231062</v>
      </c>
    </row>
    <row r="56" customFormat="false" ht="12.8" hidden="false" customHeight="false" outlineLevel="0" collapsed="false">
      <c r="B56" s="1" t="n">
        <v>53</v>
      </c>
      <c r="C56" s="0" t="n">
        <v>53</v>
      </c>
      <c r="D56" s="0" t="n">
        <f aca="false">D55-1</f>
        <v>77</v>
      </c>
      <c r="E56" s="0" t="n">
        <f aca="false">C56</f>
        <v>53</v>
      </c>
      <c r="F56" s="0" t="n">
        <f aca="false">C56-C55</f>
        <v>1</v>
      </c>
      <c r="G56" s="0" t="n">
        <f aca="false">IF(D55&gt;110,'数値入力＆結果'!$D$18*D55+'数値入力＆結果'!$F$18,'数値入力＆結果'!$D$17*D55+'数値入力＆結果'!$F$17)</f>
        <v>-3.331</v>
      </c>
      <c r="H56" s="39" t="n">
        <f aca="false">10^G56</f>
        <v>0.000466659380314288</v>
      </c>
      <c r="I56" s="39" t="n">
        <f aca="false">F56/H56</f>
        <v>2142.89060112006</v>
      </c>
      <c r="J56" s="39" t="n">
        <f aca="false">SUM(I56:$I$143)</f>
        <v>16555.3357477834</v>
      </c>
      <c r="K56" s="40" t="n">
        <f aca="false">LOG10(J56)</f>
        <v>4.21893799281573</v>
      </c>
      <c r="L56" s="40" t="n">
        <f aca="false">'数値入力＆結果'!$D$19*K56^5+'数値入力＆結果'!$F$19*K56^4+'数値入力＆結果'!$H$19*K56^3+'数値入力＆結果'!$J$19*K56^2+'数値入力＆結果'!$L$19*K56+'数値入力＆結果'!$N$19</f>
        <v>9.31664297860911</v>
      </c>
      <c r="M56" s="39" t="n">
        <f aca="false">10^L56</f>
        <v>2073208489.79867</v>
      </c>
      <c r="N56" s="39" t="n">
        <f aca="false">(D56-D57)*'数値入力＆結果'!$D$12</f>
        <v>2.63E-005</v>
      </c>
      <c r="O56" s="39" t="n">
        <f aca="false">(6*'数値入力＆結果'!$D$7*M56*'数値入力＆結果'!$D$9*'数値入力＆結果'!$D$10*('数値入力＆結果'!$D$9+'数値入力＆結果'!$D$10)*N56)/('数値入力＆結果'!$D$7^2*'数値入力＆結果'!$D$9^4+'数値入力＆結果'!$D$7*M56*(4*'数値入力＆結果'!$D$9^3*'数値入力＆結果'!$D$10+6*'数値入力＆結果'!$D$9^2*'数値入力＆結果'!$D$10^2+4*'数値入力＆結果'!$D$9*'数値入力＆結果'!$D$10^3)+M56^2*'数値入力＆結果'!$D$10^4)</f>
        <v>2.98233894568462E-005</v>
      </c>
      <c r="P56" s="39" t="n">
        <f aca="false">SUM($O$4:O56)</f>
        <v>0.000684248082213866</v>
      </c>
      <c r="Q56" s="39" t="n">
        <f aca="false">1/P56</f>
        <v>1461.45824298773</v>
      </c>
      <c r="R56" s="39" t="n">
        <f aca="false">1/P56*(1-COS('数値入力＆結果'!$D$8*P56/2))</f>
        <v>3.41990577841335</v>
      </c>
    </row>
    <row r="57" customFormat="false" ht="12.8" hidden="false" customHeight="false" outlineLevel="0" collapsed="false">
      <c r="B57" s="1" t="n">
        <v>54</v>
      </c>
      <c r="C57" s="0" t="n">
        <v>54</v>
      </c>
      <c r="D57" s="0" t="n">
        <f aca="false">D56-1</f>
        <v>76</v>
      </c>
      <c r="E57" s="0" t="n">
        <f aca="false">C57</f>
        <v>54</v>
      </c>
      <c r="F57" s="0" t="n">
        <f aca="false">C57-C56</f>
        <v>1</v>
      </c>
      <c r="G57" s="0" t="n">
        <f aca="false">IF(D56&gt;110,'数値入力＆結果'!$D$18*D56+'数値入力＆結果'!$F$18,'数値入力＆結果'!$D$17*D56+'数値入力＆結果'!$F$17)</f>
        <v>-3.2708</v>
      </c>
      <c r="H57" s="39" t="n">
        <f aca="false">10^G57</f>
        <v>0.000536043457816142</v>
      </c>
      <c r="I57" s="39" t="n">
        <f aca="false">F57/H57</f>
        <v>1865.5203891006</v>
      </c>
      <c r="J57" s="39" t="n">
        <f aca="false">SUM(I57:$I$143)</f>
        <v>14412.4451466634</v>
      </c>
      <c r="K57" s="40" t="n">
        <f aca="false">LOG10(J57)</f>
        <v>4.15873766739405</v>
      </c>
      <c r="L57" s="40" t="n">
        <f aca="false">'数値入力＆結果'!$D$19*K57^5+'数値入力＆結果'!$F$19*K57^4+'数値入力＆結果'!$H$19*K57^3+'数値入力＆結果'!$J$19*K57^2+'数値入力＆結果'!$L$19*K57+'数値入力＆結果'!$N$19</f>
        <v>9.33776572297311</v>
      </c>
      <c r="M57" s="39" t="n">
        <f aca="false">10^L57</f>
        <v>2176535339.3165</v>
      </c>
      <c r="N57" s="39" t="n">
        <f aca="false">(D57-D58)*'数値入力＆結果'!$D$12</f>
        <v>2.63E-005</v>
      </c>
      <c r="O57" s="39" t="n">
        <f aca="false">(6*'数値入力＆結果'!$D$7*M57*'数値入力＆結果'!$D$9*'数値入力＆結果'!$D$10*('数値入力＆結果'!$D$9+'数値入力＆結果'!$D$10)*N57)/('数値入力＆結果'!$D$7^2*'数値入力＆結果'!$D$9^4+'数値入力＆結果'!$D$7*M57*(4*'数値入力＆結果'!$D$9^3*'数値入力＆結果'!$D$10+6*'数値入力＆結果'!$D$9^2*'数値入力＆結果'!$D$10^2+4*'数値入力＆結果'!$D$9*'数値入力＆結果'!$D$10^3)+M57^2*'数値入力＆結果'!$D$10^4)</f>
        <v>3.02639067233692E-005</v>
      </c>
      <c r="P57" s="39" t="n">
        <f aca="false">SUM($O$4:O57)</f>
        <v>0.000714511988937235</v>
      </c>
      <c r="Q57" s="39" t="n">
        <f aca="false">1/P57</f>
        <v>1399.55664213192</v>
      </c>
      <c r="R57" s="39" t="n">
        <f aca="false">1/P57*(1-COS('数値入力＆結果'!$D$8*P57/2))</f>
        <v>3.5710402952502</v>
      </c>
    </row>
    <row r="58" customFormat="false" ht="12.8" hidden="false" customHeight="false" outlineLevel="0" collapsed="false">
      <c r="B58" s="1" t="n">
        <v>55</v>
      </c>
      <c r="C58" s="0" t="n">
        <v>55</v>
      </c>
      <c r="D58" s="0" t="n">
        <f aca="false">D57-1</f>
        <v>75</v>
      </c>
      <c r="E58" s="0" t="n">
        <f aca="false">C58</f>
        <v>55</v>
      </c>
      <c r="F58" s="0" t="n">
        <f aca="false">C58-C57</f>
        <v>1</v>
      </c>
      <c r="G58" s="0" t="n">
        <f aca="false">IF(D57&gt;110,'数値入力＆結果'!$D$18*D57+'数値入力＆結果'!$F$18,'数値入力＆結果'!$D$17*D57+'数値入力＆結果'!$F$17)</f>
        <v>-3.2106</v>
      </c>
      <c r="H58" s="39" t="n">
        <f aca="false">10^G58</f>
        <v>0.000615743732557065</v>
      </c>
      <c r="I58" s="39" t="n">
        <f aca="false">F58/H58</f>
        <v>1624.0522592852</v>
      </c>
      <c r="J58" s="39" t="n">
        <f aca="false">SUM(I58:$I$143)</f>
        <v>12546.9247575628</v>
      </c>
      <c r="K58" s="40" t="n">
        <f aca="false">LOG10(J58)</f>
        <v>4.09853729358756</v>
      </c>
      <c r="L58" s="40" t="n">
        <f aca="false">'数値入力＆結果'!$D$19*K58^5+'数値入力＆結果'!$F$19*K58^4+'数値入力＆結果'!$H$19*K58^3+'数値入力＆結果'!$J$19*K58^2+'数値入力＆結果'!$L$19*K58+'数値入力＆結果'!$N$19</f>
        <v>9.35836192662212</v>
      </c>
      <c r="M58" s="39" t="n">
        <f aca="false">10^L58</f>
        <v>2282243225.54726</v>
      </c>
      <c r="N58" s="39" t="n">
        <f aca="false">(D58-D59)*'数値入力＆結果'!$D$12</f>
        <v>2.63E-005</v>
      </c>
      <c r="O58" s="39" t="n">
        <f aca="false">(6*'数値入力＆結果'!$D$7*M58*'数値入力＆結果'!$D$9*'数値入力＆結果'!$D$10*('数値入力＆結果'!$D$9+'数値入力＆結果'!$D$10)*N58)/('数値入力＆結果'!$D$7^2*'数値入力＆結果'!$D$9^4+'数値入力＆結果'!$D$7*M58*(4*'数値入力＆結果'!$D$9^3*'数値入力＆結果'!$D$10+6*'数値入力＆結果'!$D$9^2*'数値入力＆結果'!$D$10^2+4*'数値入力＆結果'!$D$9*'数値入力＆結果'!$D$10^3)+M58^2*'数値入力＆結果'!$D$10^4)</f>
        <v>3.06845312434134E-005</v>
      </c>
      <c r="P58" s="39" t="n">
        <f aca="false">SUM($O$4:O58)</f>
        <v>0.000745196520180649</v>
      </c>
      <c r="Q58" s="39" t="n">
        <f aca="false">1/P58</f>
        <v>1341.92789810342</v>
      </c>
      <c r="R58" s="39" t="n">
        <f aca="false">1/P58*(1-COS('数値入力＆結果'!$D$8*P58/2))</f>
        <v>3.72425866615727</v>
      </c>
    </row>
    <row r="59" customFormat="false" ht="12.8" hidden="false" customHeight="false" outlineLevel="0" collapsed="false">
      <c r="B59" s="1" t="n">
        <v>56</v>
      </c>
      <c r="C59" s="0" t="n">
        <v>56</v>
      </c>
      <c r="D59" s="0" t="n">
        <f aca="false">D58-1</f>
        <v>74</v>
      </c>
      <c r="E59" s="0" t="n">
        <f aca="false">C59</f>
        <v>56</v>
      </c>
      <c r="F59" s="0" t="n">
        <f aca="false">C59-C58</f>
        <v>1</v>
      </c>
      <c r="G59" s="0" t="n">
        <f aca="false">IF(D58&gt;110,'数値入力＆結果'!$D$18*D58+'数値入力＆結果'!$F$18,'数値入力＆結果'!$D$17*D58+'数値入力＆結果'!$F$17)</f>
        <v>-3.1504</v>
      </c>
      <c r="H59" s="39" t="n">
        <f aca="false">10^G59</f>
        <v>0.000707294042404575</v>
      </c>
      <c r="I59" s="39" t="n">
        <f aca="false">F59/H59</f>
        <v>1413.83913909457</v>
      </c>
      <c r="J59" s="39" t="n">
        <f aca="false">SUM(I59:$I$143)</f>
        <v>10922.8724982776</v>
      </c>
      <c r="K59" s="40" t="n">
        <f aca="false">LOG10(J59)</f>
        <v>4.0383368642022</v>
      </c>
      <c r="L59" s="40" t="n">
        <f aca="false">'数値入力＆結果'!$D$19*K59^5+'数値入力＆結果'!$F$19*K59^4+'数値入力＆結果'!$H$19*K59^3+'数値入力＆結果'!$J$19*K59^2+'数値入力＆結果'!$L$19*K59+'数値入力＆結果'!$N$19</f>
        <v>9.37844004189224</v>
      </c>
      <c r="M59" s="39" t="n">
        <f aca="false">10^L59</f>
        <v>2390231920.38396</v>
      </c>
      <c r="N59" s="39" t="n">
        <f aca="false">(D59-D60)*'数値入力＆結果'!$D$12</f>
        <v>2.63E-005</v>
      </c>
      <c r="O59" s="39" t="n">
        <f aca="false">(6*'数値入力＆結果'!$D$7*M59*'数値入力＆結果'!$D$9*'数値入力＆結果'!$D$10*('数値入力＆結果'!$D$9+'数値入力＆結果'!$D$10)*N59)/('数値入力＆結果'!$D$7^2*'数値入力＆結果'!$D$9^4+'数値入力＆結果'!$D$7*M59*(4*'数値入力＆結果'!$D$9^3*'数値入力＆結果'!$D$10+6*'数値入力＆結果'!$D$9^2*'数値入力＆結果'!$D$10^2+4*'数値入力＆結果'!$D$9*'数値入力＆結果'!$D$10^3)+M59^2*'数値入力＆結果'!$D$10^4)</f>
        <v>3.10858395375094E-005</v>
      </c>
      <c r="P59" s="39" t="n">
        <f aca="false">SUM($O$4:O59)</f>
        <v>0.000776282359718158</v>
      </c>
      <c r="Q59" s="39" t="n">
        <f aca="false">1/P59</f>
        <v>1288.19106537867</v>
      </c>
      <c r="R59" s="39" t="n">
        <f aca="false">1/P59*(1-COS('数値入力＆結果'!$D$8*P59/2))</f>
        <v>3.8794630281948</v>
      </c>
    </row>
    <row r="60" customFormat="false" ht="12.8" hidden="false" customHeight="false" outlineLevel="0" collapsed="false">
      <c r="B60" s="1" t="n">
        <v>57</v>
      </c>
      <c r="C60" s="0" t="n">
        <v>57</v>
      </c>
      <c r="D60" s="0" t="n">
        <f aca="false">D59-1</f>
        <v>73</v>
      </c>
      <c r="E60" s="0" t="n">
        <f aca="false">C60</f>
        <v>57</v>
      </c>
      <c r="F60" s="0" t="n">
        <f aca="false">C60-C59</f>
        <v>1</v>
      </c>
      <c r="G60" s="0" t="n">
        <f aca="false">IF(D59&gt;110,'数値入力＆結果'!$D$18*D59+'数値入力＆結果'!$F$18,'数値入力＆結果'!$D$17*D59+'数値入力＆結果'!$F$17)</f>
        <v>-3.0902</v>
      </c>
      <c r="H60" s="39" t="n">
        <f aca="false">10^G60</f>
        <v>0.000812456280055831</v>
      </c>
      <c r="I60" s="39" t="n">
        <f aca="false">F60/H60</f>
        <v>1230.83546099401</v>
      </c>
      <c r="J60" s="39" t="n">
        <f aca="false">SUM(I60:$I$143)</f>
        <v>9509.033359183</v>
      </c>
      <c r="K60" s="40" t="n">
        <f aca="false">LOG10(J60)</f>
        <v>3.97813637097424</v>
      </c>
      <c r="L60" s="40" t="n">
        <f aca="false">'数値入力＆結果'!$D$19*K60^5+'数値入力＆結果'!$F$19*K60^4+'数値入力＆結果'!$H$19*K60^3+'数値入力＆結果'!$J$19*K60^2+'数値入力＆結果'!$L$19*K60+'数値入力＆結果'!$N$19</f>
        <v>9.39800842514371</v>
      </c>
      <c r="M60" s="39" t="n">
        <f aca="false">10^L60</f>
        <v>2500393867.89259</v>
      </c>
      <c r="N60" s="39" t="n">
        <f aca="false">(D60-D61)*'数値入力＆結果'!$D$12</f>
        <v>2.63E-005</v>
      </c>
      <c r="O60" s="39" t="n">
        <f aca="false">(6*'数値入力＆結果'!$D$7*M60*'数値入力＆結果'!$D$9*'数値入力＆結果'!$D$10*('数値入力＆結果'!$D$9+'数値入力＆結果'!$D$10)*N60)/('数値入力＆結果'!$D$7^2*'数値入力＆結果'!$D$9^4+'数値入力＆結果'!$D$7*M60*(4*'数値入力＆結果'!$D$9^3*'数値入力＆結果'!$D$10+6*'数値入力＆結果'!$D$9^2*'数値入力＆結果'!$D$10^2+4*'数値入力＆結果'!$D$9*'数値入力＆結果'!$D$10^3)+M60^2*'数値入力＆結果'!$D$10^4)</f>
        <v>3.14684386304849E-005</v>
      </c>
      <c r="P60" s="39" t="n">
        <f aca="false">SUM($O$4:O60)</f>
        <v>0.000807750798348643</v>
      </c>
      <c r="Q60" s="39" t="n">
        <f aca="false">1/P60</f>
        <v>1238.00558544094</v>
      </c>
      <c r="R60" s="39" t="n">
        <f aca="false">1/P60*(1-COS('数値入力＆結果'!$D$8*P60/2))</f>
        <v>4.03655852686771</v>
      </c>
    </row>
    <row r="61" customFormat="false" ht="12.8" hidden="false" customHeight="false" outlineLevel="0" collapsed="false">
      <c r="B61" s="1" t="n">
        <v>58</v>
      </c>
      <c r="C61" s="0" t="n">
        <v>58</v>
      </c>
      <c r="D61" s="0" t="n">
        <f aca="false">D60-1</f>
        <v>72</v>
      </c>
      <c r="E61" s="0" t="n">
        <f aca="false">C61</f>
        <v>58</v>
      </c>
      <c r="F61" s="0" t="n">
        <f aca="false">C61-C60</f>
        <v>1</v>
      </c>
      <c r="G61" s="0" t="n">
        <f aca="false">IF(D60&gt;110,'数値入力＆結果'!$D$18*D60+'数値入力＆結果'!$F$18,'数値入力＆結果'!$D$17*D60+'数値入力＆結果'!$F$17)</f>
        <v>-3.03</v>
      </c>
      <c r="H61" s="39" t="n">
        <f aca="false">10^G61</f>
        <v>0.000933254300796991</v>
      </c>
      <c r="I61" s="39" t="n">
        <f aca="false">F61/H61</f>
        <v>1071.51930523761</v>
      </c>
      <c r="J61" s="39" t="n">
        <f aca="false">SUM(I61:$I$143)</f>
        <v>8278.19789818899</v>
      </c>
      <c r="K61" s="40" t="n">
        <f aca="false">LOG10(J61)</f>
        <v>3.91793580441122</v>
      </c>
      <c r="L61" s="40" t="n">
        <f aca="false">'数値入力＆結果'!$D$19*K61^5+'数値入力＆結果'!$F$19*K61^4+'数値入力＆結果'!$H$19*K61^3+'数値入力＆結果'!$J$19*K61^2+'数値入力＆結果'!$L$19*K61+'数値入力＆結果'!$N$19</f>
        <v>9.41707533772429</v>
      </c>
      <c r="M61" s="39" t="n">
        <f aca="false">10^L61</f>
        <v>2612614529.30749</v>
      </c>
      <c r="N61" s="39" t="n">
        <f aca="false">(D61-D62)*'数値入力＆結果'!$D$12</f>
        <v>2.63E-005</v>
      </c>
      <c r="O61" s="39" t="n">
        <f aca="false">(6*'数値入力＆結果'!$D$7*M61*'数値入力＆結果'!$D$9*'数値入力＆結果'!$D$10*('数値入力＆結果'!$D$9+'数値入力＆結果'!$D$10)*N61)/('数値入力＆結果'!$D$7^2*'数値入力＆結果'!$D$9^4+'数値入力＆結果'!$D$7*M61*(4*'数値入力＆結果'!$D$9^3*'数値入力＆結果'!$D$10+6*'数値入力＆結果'!$D$9^2*'数値入力＆結果'!$D$10^2+4*'数値入力＆結果'!$D$9*'数値入力＆結果'!$D$10^3)+M61^2*'数値入力＆結果'!$D$10^4)</f>
        <v>3.18329575294098E-005</v>
      </c>
      <c r="P61" s="39" t="n">
        <f aca="false">SUM($O$4:O61)</f>
        <v>0.000839583755878053</v>
      </c>
      <c r="Q61" s="39" t="n">
        <f aca="false">1/P61</f>
        <v>1191.06639807982</v>
      </c>
      <c r="R61" s="39" t="n">
        <f aca="false">1/P61*(1-COS('数値入力＆結果'!$D$8*P61/2))</f>
        <v>4.19545342818376</v>
      </c>
    </row>
    <row r="62" customFormat="false" ht="12.8" hidden="false" customHeight="false" outlineLevel="0" collapsed="false">
      <c r="B62" s="1" t="n">
        <v>59</v>
      </c>
      <c r="C62" s="0" t="n">
        <v>59</v>
      </c>
      <c r="D62" s="0" t="n">
        <f aca="false">D61-1</f>
        <v>71</v>
      </c>
      <c r="E62" s="0" t="n">
        <f aca="false">C62</f>
        <v>59</v>
      </c>
      <c r="F62" s="0" t="n">
        <f aca="false">C62-C61</f>
        <v>1</v>
      </c>
      <c r="G62" s="0" t="n">
        <f aca="false">IF(D61&gt;110,'数値入力＆結果'!$D$18*D61+'数値入力＆結果'!$F$18,'数値入力＆結果'!$D$17*D61+'数値入力＆結果'!$F$17)</f>
        <v>-2.9698</v>
      </c>
      <c r="H62" s="39" t="n">
        <f aca="false">10^G62</f>
        <v>0.00107201287175259</v>
      </c>
      <c r="I62" s="39" t="n">
        <f aca="false">F62/H62</f>
        <v>932.824620253989</v>
      </c>
      <c r="J62" s="39" t="n">
        <f aca="false">SUM(I62:$I$143)</f>
        <v>7206.67859295138</v>
      </c>
      <c r="K62" s="40" t="n">
        <f aca="false">LOG10(J62)</f>
        <v>3.85773515360929</v>
      </c>
      <c r="L62" s="40" t="n">
        <f aca="false">'数値入力＆結果'!$D$19*K62^5+'数値入力＆結果'!$F$19*K62^4+'数値入力＆結果'!$H$19*K62^3+'数値入力＆結果'!$J$19*K62^2+'数値入力＆結果'!$L$19*K62+'数値入力＆結果'!$N$19</f>
        <v>9.43564894693402</v>
      </c>
      <c r="M62" s="39" t="n">
        <f aca="false">10^L62</f>
        <v>2726772760.71929</v>
      </c>
      <c r="N62" s="39" t="n">
        <f aca="false">(D62-D63)*'数値入力＆結果'!$D$12</f>
        <v>2.63E-005</v>
      </c>
      <c r="O62" s="39" t="n">
        <f aca="false">(6*'数値入力＆結果'!$D$7*M62*'数値入力＆結果'!$D$9*'数値入力＆結果'!$D$10*('数値入力＆結果'!$D$9+'数値入力＆結果'!$D$10)*N62)/('数値入力＆結果'!$D$7^2*'数値入力＆結果'!$D$9^4+'数値入力＆結果'!$D$7*M62*(4*'数値入力＆結果'!$D$9^3*'数値入力＆結果'!$D$10+6*'数値入力＆結果'!$D$9^2*'数値入力＆結果'!$D$10^2+4*'数値入力＆結果'!$D$9*'数値入力＆結果'!$D$10^3)+M62^2*'数値入力＆結果'!$D$10^4)</f>
        <v>3.21800397296509E-005</v>
      </c>
      <c r="P62" s="39" t="n">
        <f aca="false">SUM($O$4:O62)</f>
        <v>0.000871763795607704</v>
      </c>
      <c r="Q62" s="39" t="n">
        <f aca="false">1/P62</f>
        <v>1147.09971329207</v>
      </c>
      <c r="R62" s="39" t="n">
        <f aca="false">1/P62*(1-COS('数値入力＆結果'!$D$8*P62/2))</f>
        <v>4.35605919317468</v>
      </c>
    </row>
    <row r="63" customFormat="false" ht="12.8" hidden="false" customHeight="false" outlineLevel="0" collapsed="false">
      <c r="B63" s="1" t="n">
        <v>60</v>
      </c>
      <c r="C63" s="0" t="n">
        <v>60</v>
      </c>
      <c r="D63" s="0" t="n">
        <f aca="false">D62-1</f>
        <v>70</v>
      </c>
      <c r="E63" s="0" t="n">
        <f aca="false">C63</f>
        <v>60</v>
      </c>
      <c r="F63" s="0" t="n">
        <f aca="false">C63-C62</f>
        <v>1</v>
      </c>
      <c r="G63" s="0" t="n">
        <f aca="false">IF(D62&gt;110,'数値入力＆結果'!$D$18*D62+'数値入力＆結果'!$F$18,'数値入力＆結果'!$D$17*D62+'数値入力＆結果'!$F$17)</f>
        <v>-2.9096</v>
      </c>
      <c r="H63" s="39" t="n">
        <f aca="false">10^G63</f>
        <v>0.00123140241220622</v>
      </c>
      <c r="I63" s="39" t="n">
        <f aca="false">F63/H63</f>
        <v>812.082216249984</v>
      </c>
      <c r="J63" s="39" t="n">
        <f aca="false">SUM(I63:$I$143)</f>
        <v>6273.85397269739</v>
      </c>
      <c r="K63" s="40" t="n">
        <f aca="false">LOG10(J63)</f>
        <v>3.7975344060433</v>
      </c>
      <c r="L63" s="40" t="n">
        <f aca="false">'数値入力＆結果'!$D$19*K63^5+'数値入力＆結果'!$F$19*K63^4+'数値入力＆結果'!$H$19*K63^3+'数値入力＆結果'!$J$19*K63^2+'数値入力＆結果'!$L$19*K63+'数値入力＆結果'!$N$19</f>
        <v>9.45373732699155</v>
      </c>
      <c r="M63" s="39" t="n">
        <f aca="false">10^L63</f>
        <v>2842741220.87103</v>
      </c>
      <c r="N63" s="39" t="n">
        <f aca="false">(D63-D64)*'数値入力＆結果'!$D$12</f>
        <v>2.63E-005</v>
      </c>
      <c r="O63" s="39" t="n">
        <f aca="false">(6*'数値入力＆結果'!$D$7*M63*'数値入力＆結果'!$D$9*'数値入力＆結果'!$D$10*('数値入力＆結果'!$D$9+'数値入力＆結果'!$D$10)*N63)/('数値入力＆結果'!$D$7^2*'数値入力＆結果'!$D$9^4+'数値入力＆結果'!$D$7*M63*(4*'数値入力＆結果'!$D$9^3*'数値入力＆結果'!$D$10+6*'数値入力＆結果'!$D$9^2*'数値入力＆結果'!$D$10^2+4*'数値入力＆結果'!$D$9*'数値入力＆結果'!$D$10^3)+M63^2*'数値入力＆結果'!$D$10^4)</f>
        <v>3.25103366901571E-005</v>
      </c>
      <c r="P63" s="39" t="n">
        <f aca="false">SUM($O$4:O63)</f>
        <v>0.000904274132297861</v>
      </c>
      <c r="Q63" s="39" t="n">
        <f aca="false">1/P63</f>
        <v>1105.8593453944</v>
      </c>
      <c r="R63" s="39" t="n">
        <f aca="false">1/P63*(1-COS('数値入力＆結果'!$D$8*P63/2))</f>
        <v>4.51829051971939</v>
      </c>
    </row>
    <row r="64" customFormat="false" ht="12.8" hidden="false" customHeight="false" outlineLevel="0" collapsed="false">
      <c r="B64" s="1" t="n">
        <v>61</v>
      </c>
      <c r="C64" s="0" t="n">
        <v>61</v>
      </c>
      <c r="D64" s="0" t="n">
        <f aca="false">D63-1</f>
        <v>69</v>
      </c>
      <c r="E64" s="0" t="n">
        <f aca="false">C64</f>
        <v>61</v>
      </c>
      <c r="F64" s="0" t="n">
        <f aca="false">C64-C63</f>
        <v>1</v>
      </c>
      <c r="G64" s="0" t="n">
        <f aca="false">IF(D63&gt;110,'数値入力＆結果'!$D$18*D63+'数値入力＆結果'!$F$18,'数値入力＆結果'!$D$17*D63+'数値入力＆結果'!$F$17)</f>
        <v>-2.8494</v>
      </c>
      <c r="H64" s="39" t="n">
        <f aca="false">10^G64</f>
        <v>0.00141449038602332</v>
      </c>
      <c r="I64" s="39" t="n">
        <f aca="false">F64/H64</f>
        <v>706.968396449403</v>
      </c>
      <c r="J64" s="39" t="n">
        <f aca="false">SUM(I64:$I$143)</f>
        <v>5461.7717564474</v>
      </c>
      <c r="K64" s="40" t="n">
        <f aca="false">LOG10(J64)</f>
        <v>3.73733354732576</v>
      </c>
      <c r="L64" s="40" t="n">
        <f aca="false">'数値入力＆結果'!$D$19*K64^5+'数値入力＆結果'!$F$19*K64^4+'数値入力＆結果'!$H$19*K64^3+'数値入力＆結果'!$J$19*K64^2+'数値入力＆結果'!$L$19*K64+'数値入力＆結果'!$N$19</f>
        <v>9.47134846000202</v>
      </c>
      <c r="M64" s="39" t="n">
        <f aca="false">10^L64</f>
        <v>2960386806.3116</v>
      </c>
      <c r="N64" s="39" t="n">
        <f aca="false">(D64-D65)*'数値入力＆結果'!$D$12</f>
        <v>2.63E-005</v>
      </c>
      <c r="O64" s="39" t="n">
        <f aca="false">(6*'数値入力＆結果'!$D$7*M64*'数値入力＆結果'!$D$9*'数値入力＆結果'!$D$10*('数値入力＆結果'!$D$9+'数値入力＆結果'!$D$10)*N64)/('数値入力＆結果'!$D$7^2*'数値入力＆結果'!$D$9^4+'数値入力＆結果'!$D$7*M64*(4*'数値入力＆結果'!$D$9^3*'数値入力＆結果'!$D$10+6*'数値入力＆結果'!$D$9^2*'数値入力＆結果'!$D$10^2+4*'数値入力＆結果'!$D$9*'数値入力＆結果'!$D$10^3)+M64^2*'数値入力＆結果'!$D$10^4)</f>
        <v>3.28245022101639E-005</v>
      </c>
      <c r="P64" s="39" t="n">
        <f aca="false">SUM($O$4:O64)</f>
        <v>0.000937098634508025</v>
      </c>
      <c r="Q64" s="39" t="n">
        <f aca="false">1/P64</f>
        <v>1067.12352699671</v>
      </c>
      <c r="R64" s="39" t="n">
        <f aca="false">1/P64*(1-COS('数値入力＆結果'!$D$8*P64/2))</f>
        <v>4.68206535616624</v>
      </c>
    </row>
    <row r="65" customFormat="false" ht="12.8" hidden="false" customHeight="false" outlineLevel="0" collapsed="false">
      <c r="B65" s="1" t="n">
        <v>62</v>
      </c>
      <c r="C65" s="0" t="n">
        <v>62</v>
      </c>
      <c r="D65" s="0" t="n">
        <f aca="false">D64-1</f>
        <v>68</v>
      </c>
      <c r="E65" s="0" t="n">
        <f aca="false">C65</f>
        <v>62</v>
      </c>
      <c r="F65" s="0" t="n">
        <f aca="false">C65-C64</f>
        <v>1</v>
      </c>
      <c r="G65" s="0" t="n">
        <f aca="false">IF(D64&gt;110,'数値入力＆結果'!$D$18*D64+'数値入力＆結果'!$F$18,'数値入力＆結果'!$D$17*D64+'数値入力＆結果'!$F$17)</f>
        <v>-2.7892</v>
      </c>
      <c r="H65" s="39" t="n">
        <f aca="false">10^G65</f>
        <v>0.00162480033522732</v>
      </c>
      <c r="I65" s="39" t="n">
        <f aca="false">F65/H65</f>
        <v>615.460237371316</v>
      </c>
      <c r="J65" s="39" t="n">
        <f aca="false">SUM(I65:$I$143)</f>
        <v>4754.803359998</v>
      </c>
      <c r="K65" s="40" t="n">
        <f aca="false">LOG10(J65)</f>
        <v>3.67713256092987</v>
      </c>
      <c r="L65" s="40" t="n">
        <f aca="false">'数値入力＆結果'!$D$19*K65^5+'数値入力＆結果'!$F$19*K65^4+'数値入力＆結果'!$H$19*K65^3+'数値入力＆結果'!$J$19*K65^2+'数値入力＆結果'!$L$19*K65+'数値入力＆結果'!$N$19</f>
        <v>9.4884902369267</v>
      </c>
      <c r="M65" s="39" t="n">
        <f aca="false">10^L65</f>
        <v>3079571111.02008</v>
      </c>
      <c r="N65" s="39" t="n">
        <f aca="false">(D65-D66)*'数値入力＆結果'!$D$12</f>
        <v>2.63E-005</v>
      </c>
      <c r="O65" s="39" t="n">
        <f aca="false">(6*'数値入力＆結果'!$D$7*M65*'数値入力＆結果'!$D$9*'数値入力＆結果'!$D$10*('数値入力＆結果'!$D$9+'数値入力＆結果'!$D$10)*N65)/('数値入力＆結果'!$D$7^2*'数値入力＆結果'!$D$9^4+'数値入力＆結果'!$D$7*M65*(4*'数値入力＆結果'!$D$9^3*'数値入力＆結果'!$D$10+6*'数値入力＆結果'!$D$9^2*'数値入力＆結果'!$D$10^2+4*'数値入力＆結果'!$D$9*'数値入力＆結果'!$D$10^3)+M65^2*'数値入力＆結果'!$D$10^4)</f>
        <v>3.31231876343658E-005</v>
      </c>
      <c r="P65" s="39" t="n">
        <f aca="false">SUM($O$4:O65)</f>
        <v>0.000970221822142391</v>
      </c>
      <c r="Q65" s="39" t="n">
        <f aca="false">1/P65</f>
        <v>1030.69213367295</v>
      </c>
      <c r="R65" s="39" t="n">
        <f aca="false">1/P65*(1-COS('数値入力＆結果'!$D$8*P65/2))</f>
        <v>4.84730489089276</v>
      </c>
    </row>
    <row r="66" customFormat="false" ht="12.8" hidden="false" customHeight="false" outlineLevel="0" collapsed="false">
      <c r="B66" s="1" t="n">
        <v>63</v>
      </c>
      <c r="C66" s="0" t="n">
        <v>63</v>
      </c>
      <c r="D66" s="0" t="n">
        <f aca="false">D65-1</f>
        <v>67</v>
      </c>
      <c r="E66" s="0" t="n">
        <f aca="false">C66</f>
        <v>63</v>
      </c>
      <c r="F66" s="0" t="n">
        <f aca="false">C66-C65</f>
        <v>1</v>
      </c>
      <c r="G66" s="0" t="n">
        <f aca="false">IF(D65&gt;110,'数値入力＆結果'!$D$18*D65+'数値入力＆結果'!$F$18,'数値入力＆結果'!$D$17*D65+'数値入力＆結果'!$F$17)</f>
        <v>-2.729</v>
      </c>
      <c r="H66" s="39" t="n">
        <f aca="false">10^G66</f>
        <v>0.00186637969083467</v>
      </c>
      <c r="I66" s="39" t="n">
        <f aca="false">F66/H66</f>
        <v>535.796657513342</v>
      </c>
      <c r="J66" s="39" t="n">
        <f aca="false">SUM(I66:$I$143)</f>
        <v>4139.34312262668</v>
      </c>
      <c r="K66" s="40" t="n">
        <f aca="false">LOG10(J66)</f>
        <v>3.61693142787141</v>
      </c>
      <c r="L66" s="40" t="n">
        <f aca="false">'数値入力＆結果'!$D$19*K66^5+'数値入力＆結果'!$F$19*K66^4+'数値入力＆結果'!$H$19*K66^3+'数値入力＆結果'!$J$19*K66^2+'数値入力＆結果'!$L$19*K66+'数値入力＆結果'!$N$19</f>
        <v>9.50517045855455</v>
      </c>
      <c r="M66" s="39" t="n">
        <f aca="false">10^L66</f>
        <v>3200150907.50375</v>
      </c>
      <c r="N66" s="39" t="n">
        <f aca="false">(D66-D67)*'数値入力＆結果'!$D$12</f>
        <v>2.63E-005</v>
      </c>
      <c r="O66" s="39" t="n">
        <f aca="false">(6*'数値入力＆結果'!$D$7*M66*'数値入力＆結果'!$D$9*'数値入力＆結果'!$D$10*('数値入力＆結果'!$D$9+'数値入力＆結果'!$D$10)*N66)/('数値入力＆結果'!$D$7^2*'数値入力＆結果'!$D$9^4+'数値入力＆結果'!$D$7*M66*(4*'数値入力＆結果'!$D$9^3*'数値入力＆結果'!$D$10+6*'数値入力＆結果'!$D$9^2*'数値入力＆結果'!$D$10^2+4*'数値入力＆結果'!$D$9*'数値入力＆結果'!$D$10^3)+M66^2*'数値入力＆結果'!$D$10^4)</f>
        <v>3.34070378114923E-005</v>
      </c>
      <c r="P66" s="39" t="n">
        <f aca="false">SUM($O$4:O66)</f>
        <v>0.00100362885995388</v>
      </c>
      <c r="Q66" s="39" t="n">
        <f aca="false">1/P66</f>
        <v>996.384261056373</v>
      </c>
      <c r="R66" s="39" t="n">
        <f aca="false">1/P66*(1-COS('数値入力＆結果'!$D$8*P66/2))</f>
        <v>5.01393352156497</v>
      </c>
    </row>
    <row r="67" customFormat="false" ht="12.8" hidden="false" customHeight="false" outlineLevel="0" collapsed="false">
      <c r="B67" s="1" t="n">
        <v>64</v>
      </c>
      <c r="C67" s="0" t="n">
        <v>64</v>
      </c>
      <c r="D67" s="0" t="n">
        <f aca="false">D66-1</f>
        <v>66</v>
      </c>
      <c r="E67" s="0" t="n">
        <f aca="false">C67</f>
        <v>64</v>
      </c>
      <c r="F67" s="0" t="n">
        <f aca="false">C67-C66</f>
        <v>1</v>
      </c>
      <c r="G67" s="0" t="n">
        <f aca="false">IF(D66&gt;110,'数値入力＆結果'!$D$18*D66+'数値入力＆結果'!$F$18,'数値入力＆結果'!$D$17*D66+'数値入力＆結果'!$F$17)</f>
        <v>-2.6688</v>
      </c>
      <c r="H67" s="39" t="n">
        <f aca="false">10^G67</f>
        <v>0.00214387766597351</v>
      </c>
      <c r="I67" s="39" t="n">
        <f aca="false">F67/H67</f>
        <v>466.44452520378</v>
      </c>
      <c r="J67" s="39" t="n">
        <f aca="false">SUM(I67:$I$143)</f>
        <v>3603.54646511334</v>
      </c>
      <c r="K67" s="40" t="n">
        <f aca="false">LOG10(J67)</f>
        <v>3.55673012634335</v>
      </c>
      <c r="L67" s="40" t="n">
        <f aca="false">'数値入力＆結果'!$D$19*K67^5+'数値入力＆結果'!$F$19*K67^4+'数値入力＆結果'!$H$19*K67^3+'数値入力＆結果'!$J$19*K67^2+'数値入力＆結果'!$L$19*K67+'数値入力＆結果'!$N$19</f>
        <v>9.5213968364757</v>
      </c>
      <c r="M67" s="39" t="n">
        <f aca="false">10^L67</f>
        <v>3321978646.2928</v>
      </c>
      <c r="N67" s="39" t="n">
        <f aca="false">(D67-D68)*'数値入力＆結果'!$D$12</f>
        <v>2.63E-005</v>
      </c>
      <c r="O67" s="39" t="n">
        <f aca="false">(6*'数値入力＆結果'!$D$7*M67*'数値入力＆結果'!$D$9*'数値入力＆結果'!$D$10*('数値入力＆結果'!$D$9+'数値入力＆結果'!$D$10)*N67)/('数値入力＆結果'!$D$7^2*'数値入力＆結果'!$D$9^4+'数値入力＆結果'!$D$7*M67*(4*'数値入力＆結果'!$D$9^3*'数値入力＆結果'!$D$10+6*'数値入力＆結果'!$D$9^2*'数値入力＆結果'!$D$10^2+4*'数値入力＆結果'!$D$9*'数値入力＆結果'!$D$10^3)+M67^2*'数値入力＆結果'!$D$10^4)</f>
        <v>3.36766877314882E-005</v>
      </c>
      <c r="P67" s="39" t="n">
        <f aca="false">SUM($O$4:O67)</f>
        <v>0.00103730554768537</v>
      </c>
      <c r="Q67" s="39" t="n">
        <f aca="false">1/P67</f>
        <v>964.036105110385</v>
      </c>
      <c r="R67" s="39" t="n">
        <f aca="false">1/P67*(1-COS('数値入力＆結果'!$D$8*P67/2))</f>
        <v>5.181878807488</v>
      </c>
    </row>
    <row r="68" customFormat="false" ht="12.8" hidden="false" customHeight="false" outlineLevel="0" collapsed="false">
      <c r="B68" s="1" t="n">
        <v>65</v>
      </c>
      <c r="C68" s="0" t="n">
        <v>65</v>
      </c>
      <c r="D68" s="0" t="n">
        <f aca="false">D67-1</f>
        <v>65</v>
      </c>
      <c r="E68" s="0" t="n">
        <f aca="false">C68</f>
        <v>65</v>
      </c>
      <c r="F68" s="0" t="n">
        <f aca="false">C68-C67</f>
        <v>1</v>
      </c>
      <c r="G68" s="0" t="n">
        <f aca="false">IF(D67&gt;110,'数値入力＆結果'!$D$18*D67+'数値入力＆結果'!$F$18,'数値入力＆結果'!$D$17*D67+'数値入力＆結果'!$F$17)</f>
        <v>-2.6086</v>
      </c>
      <c r="H68" s="39" t="n">
        <f aca="false">10^G68</f>
        <v>0.002462634730345</v>
      </c>
      <c r="I68" s="39" t="n">
        <f aca="false">F68/H68</f>
        <v>406.069153365635</v>
      </c>
      <c r="J68" s="39" t="n">
        <f aca="false">SUM(I68:$I$143)</f>
        <v>3137.10193990956</v>
      </c>
      <c r="K68" s="40" t="n">
        <f aca="false">LOG10(J68)</f>
        <v>3.49652863129605</v>
      </c>
      <c r="L68" s="40" t="n">
        <f aca="false">'数値入力＆結果'!$D$19*K68^5+'数値入力＆結果'!$F$19*K68^4+'数値入力＆結果'!$H$19*K68^3+'数値入力＆結果'!$J$19*K68^2+'数値入力＆結果'!$L$19*K68+'数値入力＆結果'!$N$19</f>
        <v>9.53717699405705</v>
      </c>
      <c r="M68" s="39" t="n">
        <f aca="false">10^L68</f>
        <v>3444902970.70049</v>
      </c>
      <c r="N68" s="39" t="n">
        <f aca="false">(D68-D69)*'数値入力＆結果'!$D$12</f>
        <v>2.63E-005</v>
      </c>
      <c r="O68" s="39" t="n">
        <f aca="false">(6*'数値入力＆結果'!$D$7*M68*'数値入力＆結果'!$D$9*'数値入力＆結果'!$D$10*('数値入力＆結果'!$D$9+'数値入力＆結果'!$D$10)*N68)/('数値入力＆結果'!$D$7^2*'数値入力＆結果'!$D$9^4+'数値入力＆結果'!$D$7*M68*(4*'数値入力＆結果'!$D$9^3*'数値入力＆結果'!$D$10+6*'数値入力＆結果'!$D$9^2*'数値入力＆結果'!$D$10^2+4*'数値入力＆結果'!$D$9*'数値入力＆結果'!$D$10^3)+M68^2*'数値入力＆結果'!$D$10^4)</f>
        <v>3.39327597685356E-005</v>
      </c>
      <c r="P68" s="39" t="n">
        <f aca="false">SUM($O$4:O68)</f>
        <v>0.00107123830745391</v>
      </c>
      <c r="Q68" s="39" t="n">
        <f aca="false">1/P68</f>
        <v>933.499103833185</v>
      </c>
      <c r="R68" s="39" t="n">
        <f aca="false">1/P68*(1-COS('数値入力＆結果'!$D$8*P68/2))</f>
        <v>5.35107140807667</v>
      </c>
    </row>
    <row r="69" customFormat="false" ht="12.8" hidden="false" customHeight="false" outlineLevel="0" collapsed="false">
      <c r="B69" s="1" t="n">
        <v>66</v>
      </c>
      <c r="C69" s="0" t="n">
        <v>66</v>
      </c>
      <c r="D69" s="0" t="n">
        <f aca="false">D68-1</f>
        <v>64</v>
      </c>
      <c r="E69" s="0" t="n">
        <f aca="false">C69</f>
        <v>66</v>
      </c>
      <c r="F69" s="0" t="n">
        <f aca="false">C69-C68</f>
        <v>1</v>
      </c>
      <c r="G69" s="0" t="n">
        <f aca="false">IF(D68&gt;110,'数値入力＆結果'!$D$18*D68+'数値入力＆結果'!$F$18,'数値入力＆結果'!$D$17*D68+'数値入力＆結果'!$F$17)</f>
        <v>-2.5484</v>
      </c>
      <c r="H69" s="39" t="n">
        <f aca="false">10^G69</f>
        <v>0.00282878538797013</v>
      </c>
      <c r="I69" s="39" t="n">
        <f aca="false">F69/H69</f>
        <v>353.508613361997</v>
      </c>
      <c r="J69" s="39" t="n">
        <f aca="false">SUM(I69:$I$143)</f>
        <v>2731.03278654393</v>
      </c>
      <c r="K69" s="40" t="n">
        <f aca="false">LOG10(J69)</f>
        <v>3.43632691395505</v>
      </c>
      <c r="L69" s="40" t="n">
        <f aca="false">'数値入力＆結果'!$D$19*K69^5+'数値入力＆結果'!$F$19*K69^4+'数値入力＆結果'!$H$19*K69^3+'数値入力＆結果'!$J$19*K69^2+'数値入力＆結果'!$L$19*K69+'数値入力＆結果'!$N$19</f>
        <v>9.55251846742018</v>
      </c>
      <c r="M69" s="39" t="n">
        <f aca="false">10^L69</f>
        <v>3568769243.69205</v>
      </c>
      <c r="N69" s="39" t="n">
        <f aca="false">(D69-D70)*'数値入力＆結果'!$D$12</f>
        <v>2.63E-005</v>
      </c>
      <c r="O69" s="39" t="n">
        <f aca="false">(6*'数値入力＆結果'!$D$7*M69*'数値入力＆結果'!$D$9*'数値入力＆結果'!$D$10*('数値入力＆結果'!$D$9+'数値入力＆結果'!$D$10)*N69)/('数値入力＆結果'!$D$7^2*'数値入力＆結果'!$D$9^4+'数値入力＆結果'!$D$7*M69*(4*'数値入力＆結果'!$D$9^3*'数値入力＆結果'!$D$10+6*'数値入力＆結果'!$D$9^2*'数値入力＆結果'!$D$10^2+4*'数値入力＆結果'!$D$9*'数値入力＆結果'!$D$10^3)+M69^2*'数値入力＆結果'!$D$10^4)</f>
        <v>3.41758614604952E-005</v>
      </c>
      <c r="P69" s="39" t="n">
        <f aca="false">SUM($O$4:O69)</f>
        <v>0.0011054141689144</v>
      </c>
      <c r="Q69" s="39" t="n">
        <f aca="false">1/P69</f>
        <v>904.638304918847</v>
      </c>
      <c r="R69" s="39" t="n">
        <f aca="false">1/P69*(1-COS('数値入力＆結果'!$D$8*P69/2))</f>
        <v>5.52144501012742</v>
      </c>
    </row>
    <row r="70" customFormat="false" ht="12.8" hidden="false" customHeight="false" outlineLevel="0" collapsed="false">
      <c r="B70" s="1" t="n">
        <v>67</v>
      </c>
      <c r="C70" s="0" t="n">
        <v>67</v>
      </c>
      <c r="D70" s="0" t="n">
        <f aca="false">D69-1</f>
        <v>63</v>
      </c>
      <c r="E70" s="0" t="n">
        <f aca="false">C70</f>
        <v>67</v>
      </c>
      <c r="F70" s="0" t="n">
        <f aca="false">C70-C69</f>
        <v>1</v>
      </c>
      <c r="G70" s="0" t="n">
        <f aca="false">IF(D69&gt;110,'数値入力＆結果'!$D$18*D69+'数値入力＆結果'!$F$18,'数値入力＆結果'!$D$17*D69+'数値入力＆結果'!$F$17)</f>
        <v>-2.4882</v>
      </c>
      <c r="H70" s="39" t="n">
        <f aca="false">10^G70</f>
        <v>0.00324937623618762</v>
      </c>
      <c r="I70" s="39" t="n">
        <f aca="false">F70/H70</f>
        <v>307.751373590787</v>
      </c>
      <c r="J70" s="39" t="n">
        <f aca="false">SUM(I70:$I$143)</f>
        <v>2377.52417318193</v>
      </c>
      <c r="K70" s="40" t="n">
        <f aca="false">LOG10(J70)</f>
        <v>3.37612494126714</v>
      </c>
      <c r="L70" s="40" t="n">
        <f aca="false">'数値入力＆結果'!$D$19*K70^5+'数値入力＆結果'!$F$19*K70^4+'数値入力＆結果'!$H$19*K70^3+'数値入力＆結果'!$J$19*K70^2+'数値入力＆結果'!$L$19*K70+'数値入力＆結果'!$N$19</f>
        <v>9.56742870642148</v>
      </c>
      <c r="M70" s="39" t="n">
        <f aca="false">10^L70</f>
        <v>3693420083.70513</v>
      </c>
      <c r="N70" s="39" t="n">
        <f aca="false">(D70-D71)*'数値入力＆結果'!$D$12</f>
        <v>2.63E-005</v>
      </c>
      <c r="O70" s="39" t="n">
        <f aca="false">(6*'数値入力＆結果'!$D$7*M70*'数値入力＆結果'!$D$9*'数値入力＆結果'!$D$10*('数値入力＆結果'!$D$9+'数値入力＆結果'!$D$10)*N70)/('数値入力＆結果'!$D$7^2*'数値入力＆結果'!$D$9^4+'数値入力＆結果'!$D$7*M70*(4*'数値入力＆結果'!$D$9^3*'数値入力＆結果'!$D$10+6*'数値入力＆結果'!$D$9^2*'数値入力＆結果'!$D$10^2+4*'数値入力＆結果'!$D$9*'数値入力＆結果'!$D$10^3)+M70^2*'数値入力＆結果'!$D$10^4)</f>
        <v>3.44065837595518E-005</v>
      </c>
      <c r="P70" s="39" t="n">
        <f aca="false">SUM($O$4:O70)</f>
        <v>0.00113982075267395</v>
      </c>
      <c r="Q70" s="39" t="n">
        <f aca="false">1/P70</f>
        <v>877.330929143076</v>
      </c>
      <c r="R70" s="39" t="n">
        <f aca="false">1/P70*(1-COS('数値入力＆結果'!$D$8*P70/2))</f>
        <v>5.69293624625013</v>
      </c>
    </row>
    <row r="71" customFormat="false" ht="12.8" hidden="false" customHeight="false" outlineLevel="0" collapsed="false">
      <c r="B71" s="1" t="n">
        <v>68</v>
      </c>
      <c r="C71" s="0" t="n">
        <v>68</v>
      </c>
      <c r="D71" s="0" t="n">
        <f aca="false">D70-1</f>
        <v>62</v>
      </c>
      <c r="E71" s="0" t="n">
        <f aca="false">C71</f>
        <v>68</v>
      </c>
      <c r="F71" s="0" t="n">
        <f aca="false">C71-C70</f>
        <v>1</v>
      </c>
      <c r="G71" s="0" t="n">
        <f aca="false">IF(D70&gt;110,'数値入力＆結果'!$D$18*D70+'数値入力＆結果'!$F$18,'数値入力＆結果'!$D$17*D70+'数値入力＆結果'!$F$17)</f>
        <v>-2.428</v>
      </c>
      <c r="H71" s="39" t="n">
        <f aca="false">10^G71</f>
        <v>0.00373250157795721</v>
      </c>
      <c r="I71" s="39" t="n">
        <f aca="false">F71/H71</f>
        <v>267.916832481903</v>
      </c>
      <c r="J71" s="39" t="n">
        <f aca="false">SUM(I71:$I$143)</f>
        <v>2069.77279959115</v>
      </c>
      <c r="K71" s="40" t="n">
        <f aca="false">LOG10(J71)</f>
        <v>3.31592267526402</v>
      </c>
      <c r="L71" s="40" t="n">
        <f aca="false">'数値入力＆結果'!$D$19*K71^5+'数値入力＆結果'!$F$19*K71^4+'数値入力＆結果'!$H$19*K71^3+'数値入力＆結果'!$J$19*K71^2+'数値入力＆結果'!$L$19*K71+'数値入力＆結果'!$N$19</f>
        <v>9.58191507563486</v>
      </c>
      <c r="M71" s="39" t="n">
        <f aca="false">10^L71</f>
        <v>3818695906.29077</v>
      </c>
      <c r="N71" s="39" t="n">
        <f aca="false">(D71-D72)*'数値入力＆結果'!$D$12</f>
        <v>2.63E-005</v>
      </c>
      <c r="O71" s="39" t="n">
        <f aca="false">(6*'数値入力＆結果'!$D$7*M71*'数値入力＆結果'!$D$9*'数値入力＆結果'!$D$10*('数値入力＆結果'!$D$9+'数値入力＆結果'!$D$10)*N71)/('数値入力＆結果'!$D$7^2*'数値入力＆結果'!$D$9^4+'数値入力＆結果'!$D$7*M71*(4*'数値入力＆結果'!$D$9^3*'数値入力＆結果'!$D$10+6*'数値入力＆結果'!$D$9^2*'数値入力＆結果'!$D$10^2+4*'数値入力＆結果'!$D$9*'数値入力＆結果'!$D$10^3)+M71^2*'数値入力＆結果'!$D$10^4)</f>
        <v>3.46254996936147E-005</v>
      </c>
      <c r="P71" s="39" t="n">
        <f aca="false">SUM($O$4:O71)</f>
        <v>0.00117444625236757</v>
      </c>
      <c r="Q71" s="39" t="n">
        <f aca="false">1/P71</f>
        <v>851.465103647015</v>
      </c>
      <c r="R71" s="39" t="n">
        <f aca="false">1/P71*(1-COS('数値入力＆結果'!$D$8*P71/2))</f>
        <v>5.86548460651521</v>
      </c>
    </row>
    <row r="72" customFormat="false" ht="12.8" hidden="false" customHeight="false" outlineLevel="0" collapsed="false">
      <c r="B72" s="1" t="n">
        <v>69</v>
      </c>
      <c r="C72" s="0" t="n">
        <v>69</v>
      </c>
      <c r="D72" s="0" t="n">
        <f aca="false">D71-1</f>
        <v>61</v>
      </c>
      <c r="E72" s="0" t="n">
        <f aca="false">C72</f>
        <v>69</v>
      </c>
      <c r="F72" s="0" t="n">
        <f aca="false">C72-C71</f>
        <v>1</v>
      </c>
      <c r="G72" s="0" t="n">
        <f aca="false">IF(D71&gt;110,'数値入力＆結果'!$D$18*D71+'数値入力＆結果'!$F$18,'数値入力＆結果'!$D$17*D71+'数値入力＆結果'!$F$17)</f>
        <v>-2.3678</v>
      </c>
      <c r="H72" s="39" t="n">
        <f aca="false">10^G72</f>
        <v>0.00428745919733766</v>
      </c>
      <c r="I72" s="39" t="n">
        <f aca="false">F72/H72</f>
        <v>233.23837125283</v>
      </c>
      <c r="J72" s="39" t="n">
        <f aca="false">SUM(I72:$I$143)</f>
        <v>1801.85596710924</v>
      </c>
      <c r="K72" s="40" t="n">
        <f aca="false">LOG10(J72)</f>
        <v>3.25572007233133</v>
      </c>
      <c r="L72" s="40" t="n">
        <f aca="false">'数値入力＆結果'!$D$19*K72^5+'数値入力＆結果'!$F$19*K72^4+'数値入力＆結果'!$H$19*K72^3+'数値入力＆結果'!$J$19*K72^2+'数値入力＆結果'!$L$19*K72+'数値入力＆結果'!$N$19</f>
        <v>9.59598485533695</v>
      </c>
      <c r="M72" s="39" t="n">
        <f aca="false">10^L72</f>
        <v>3944435468.49235</v>
      </c>
      <c r="N72" s="39" t="n">
        <f aca="false">(D72-D73)*'数値入力＆結果'!$D$12</f>
        <v>2.63E-005</v>
      </c>
      <c r="O72" s="39" t="n">
        <f aca="false">(6*'数値入力＆結果'!$D$7*M72*'数値入力＆結果'!$D$9*'数値入力＆結果'!$D$10*('数値入力＆結果'!$D$9+'数値入力＆結果'!$D$10)*N72)/('数値入力＆結果'!$D$7^2*'数値入力＆結果'!$D$9^4+'数値入力＆結果'!$D$7*M72*(4*'数値入力＆結果'!$D$9^3*'数値入力＆結果'!$D$10+6*'数値入力＆結果'!$D$9^2*'数値入力＆結果'!$D$10^2+4*'数値入力＆結果'!$D$9*'数値入力＆結果'!$D$10^3)+M72^2*'数値入力＆結果'!$D$10^4)</f>
        <v>3.48331633830626E-005</v>
      </c>
      <c r="P72" s="39" t="n">
        <f aca="false">SUM($O$4:O72)</f>
        <v>0.00120927941575063</v>
      </c>
      <c r="Q72" s="39" t="n">
        <f aca="false">1/P72</f>
        <v>826.938743002811</v>
      </c>
      <c r="R72" s="39" t="n">
        <f aca="false">1/P72*(1-COS('数値入力＆結果'!$D$8*P72/2))</f>
        <v>6.0390323450955</v>
      </c>
    </row>
    <row r="73" customFormat="false" ht="12.8" hidden="false" customHeight="false" outlineLevel="0" collapsed="false">
      <c r="B73" s="1" t="n">
        <v>70</v>
      </c>
      <c r="C73" s="0" t="n">
        <v>70</v>
      </c>
      <c r="D73" s="0" t="n">
        <f aca="false">D72-1</f>
        <v>60</v>
      </c>
      <c r="E73" s="0" t="n">
        <f aca="false">C73</f>
        <v>70</v>
      </c>
      <c r="F73" s="0" t="n">
        <f aca="false">C73-C72</f>
        <v>1</v>
      </c>
      <c r="G73" s="0" t="n">
        <f aca="false">IF(D72&gt;110,'数値入力＆結果'!$D$18*D72+'数値入力＆結果'!$F$18,'数値入力＆結果'!$D$17*D72+'数値入力＆結果'!$F$17)</f>
        <v>-2.3076</v>
      </c>
      <c r="H73" s="39" t="n">
        <f aca="false">10^G73</f>
        <v>0.00492492929605027</v>
      </c>
      <c r="I73" s="39" t="n">
        <f aca="false">F73/H73</f>
        <v>203.04860027168</v>
      </c>
      <c r="J73" s="39" t="n">
        <f aca="false">SUM(I73:$I$143)</f>
        <v>1568.61759585641</v>
      </c>
      <c r="K73" s="40" t="n">
        <f aca="false">LOG10(J73)</f>
        <v>3.19551708236888</v>
      </c>
      <c r="L73" s="40" t="n">
        <f aca="false">'数値入力＆結果'!$D$19*K73^5+'数値入力＆結果'!$F$19*K73^4+'数値入力＆結果'!$H$19*K73^3+'数値入力＆結果'!$J$19*K73^2+'数値入力＆結果'!$L$19*K73+'数値入力＆結果'!$N$19</f>
        <v>9.60964524249494</v>
      </c>
      <c r="M73" s="39" t="n">
        <f aca="false">10^L73</f>
        <v>4070476412.95239</v>
      </c>
      <c r="N73" s="39" t="n">
        <f aca="false">(D73-D74)*'数値入力＆結果'!$D$12</f>
        <v>2.63E-005</v>
      </c>
      <c r="O73" s="39" t="n">
        <f aca="false">(6*'数値入力＆結果'!$D$7*M73*'数値入力＆結果'!$D$9*'数値入力＆結果'!$D$10*('数値入力＆結果'!$D$9+'数値入力＆結果'!$D$10)*N73)/('数値入力＆結果'!$D$7^2*'数値入力＆結果'!$D$9^4+'数値入力＆結果'!$D$7*M73*(4*'数値入力＆結果'!$D$9^3*'数値入力＆結果'!$D$10+6*'数値入力＆結果'!$D$9^2*'数値入力＆結果'!$D$10^2+4*'数値入力＆結果'!$D$9*'数値入力＆結果'!$D$10^3)+M73^2*'数値入力＆結果'!$D$10^4)</f>
        <v>3.50301093625494E-005</v>
      </c>
      <c r="P73" s="39" t="n">
        <f aca="false">SUM($O$4:O73)</f>
        <v>0.00124430952511318</v>
      </c>
      <c r="Q73" s="39" t="n">
        <f aca="false">1/P73</f>
        <v>803.658559078411</v>
      </c>
      <c r="R73" s="39" t="n">
        <f aca="false">1/P73*(1-COS('数値入力＆結果'!$D$8*P73/2))</f>
        <v>6.21352438343118</v>
      </c>
    </row>
    <row r="74" customFormat="false" ht="12.8" hidden="false" customHeight="false" outlineLevel="0" collapsed="false">
      <c r="B74" s="1" t="n">
        <v>71</v>
      </c>
      <c r="C74" s="0" t="n">
        <v>71</v>
      </c>
      <c r="D74" s="0" t="n">
        <f aca="false">D73-1</f>
        <v>59</v>
      </c>
      <c r="E74" s="0" t="n">
        <f aca="false">C74</f>
        <v>71</v>
      </c>
      <c r="F74" s="0" t="n">
        <f aca="false">C74-C73</f>
        <v>1</v>
      </c>
      <c r="G74" s="0" t="n">
        <f aca="false">IF(D73&gt;110,'数値入力＆結果'!$D$18*D73+'数値入力＆結果'!$F$18,'数値入力＆結果'!$D$17*D73+'数値入力＆結果'!$F$17)</f>
        <v>-2.2474</v>
      </c>
      <c r="H74" s="39" t="n">
        <f aca="false">10^G74</f>
        <v>0.00565718003477574</v>
      </c>
      <c r="I74" s="39" t="n">
        <f aca="false">F74/H74</f>
        <v>176.766515092823</v>
      </c>
      <c r="J74" s="39" t="n">
        <f aca="false">SUM(I74:$I$143)</f>
        <v>1365.56899558473</v>
      </c>
      <c r="K74" s="40" t="n">
        <f aca="false">LOG10(J74)</f>
        <v>3.13531364782598</v>
      </c>
      <c r="L74" s="40" t="n">
        <f aca="false">'数値入力＆結果'!$D$19*K74^5+'数値入力＆結果'!$F$19*K74^4+'数値入力＆結果'!$H$19*K74^3+'数値入力＆結果'!$J$19*K74^2+'数値入力＆結果'!$L$19*K74+'数値入力＆結果'!$N$19</f>
        <v>9.62290335175711</v>
      </c>
      <c r="M74" s="39" t="n">
        <f aca="false">10^L74</f>
        <v>4196655808.82888</v>
      </c>
      <c r="N74" s="39" t="n">
        <f aca="false">(D74-D75)*'数値入力＆結果'!$D$12</f>
        <v>2.63E-005</v>
      </c>
      <c r="O74" s="39" t="n">
        <f aca="false">(6*'数値入力＆結果'!$D$7*M74*'数値入力＆結果'!$D$9*'数値入力＆結果'!$D$10*('数値入力＆結果'!$D$9+'数値入力＆結果'!$D$10)*N74)/('数値入力＆結果'!$D$7^2*'数値入力＆結果'!$D$9^4+'数値入力＆結果'!$D$7*M74*(4*'数値入力＆結果'!$D$9^3*'数値入力＆結果'!$D$10+6*'数値入力＆結果'!$D$9^2*'数値入力＆結果'!$D$10^2+4*'数値入力＆結果'!$D$9*'数値入力＆結果'!$D$10^3)+M74^2*'数値入力＆結果'!$D$10^4)</f>
        <v>3.52168521626336E-005</v>
      </c>
      <c r="P74" s="39" t="n">
        <f aca="false">SUM($O$4:O74)</f>
        <v>0.00127952637727581</v>
      </c>
      <c r="Q74" s="39" t="n">
        <f aca="false">1/P74</f>
        <v>781.539183372724</v>
      </c>
      <c r="R74" s="39" t="n">
        <f aca="false">1/P74*(1-COS('数値入力＆結果'!$D$8*P74/2))</f>
        <v>6.38890821122158</v>
      </c>
    </row>
    <row r="75" customFormat="false" ht="12.8" hidden="false" customHeight="false" outlineLevel="0" collapsed="false">
      <c r="B75" s="1" t="n">
        <v>72</v>
      </c>
      <c r="C75" s="0" t="n">
        <v>72</v>
      </c>
      <c r="D75" s="0" t="n">
        <f aca="false">D74-1</f>
        <v>58</v>
      </c>
      <c r="E75" s="0" t="n">
        <f aca="false">C75</f>
        <v>72</v>
      </c>
      <c r="F75" s="0" t="n">
        <f aca="false">C75-C74</f>
        <v>1</v>
      </c>
      <c r="G75" s="0" t="n">
        <f aca="false">IF(D74&gt;110,'数値入力＆結果'!$D$18*D74+'数値入力＆結果'!$F$18,'数値入力＆結果'!$D$17*D74+'数値入力＆結果'!$F$17)</f>
        <v>-2.1872</v>
      </c>
      <c r="H75" s="39" t="n">
        <f aca="false">10^G75</f>
        <v>0.00649830363484238</v>
      </c>
      <c r="I75" s="39" t="n">
        <f aca="false">F75/H75</f>
        <v>153.886314981995</v>
      </c>
      <c r="J75" s="39" t="n">
        <f aca="false">SUM(I75:$I$143)</f>
        <v>1188.80248049191</v>
      </c>
      <c r="K75" s="40" t="n">
        <f aca="false">LOG10(J75)</f>
        <v>3.07510970259317</v>
      </c>
      <c r="L75" s="40" t="n">
        <f aca="false">'数値入力＆結果'!$D$19*K75^5+'数値入力＆結果'!$F$19*K75^4+'数値入力＆結果'!$H$19*K75^3+'数値入力＆結果'!$J$19*K75^2+'数値入力＆結果'!$L$19*K75+'数値入力＆結果'!$N$19</f>
        <v>9.63576621644608</v>
      </c>
      <c r="M75" s="39" t="n">
        <f aca="false">10^L75</f>
        <v>4322810686.71443</v>
      </c>
      <c r="N75" s="39" t="n">
        <f aca="false">(D75-D76)*'数値入力＆結果'!$D$12</f>
        <v>2.63E-005</v>
      </c>
      <c r="O75" s="39" t="n">
        <f aca="false">(6*'数値入力＆結果'!$D$7*M75*'数値入力＆結果'!$D$9*'数値入力＆結果'!$D$10*('数値入力＆結果'!$D$9+'数値入力＆結果'!$D$10)*N75)/('数値入力＆結果'!$D$7^2*'数値入力＆結果'!$D$9^4+'数値入力＆結果'!$D$7*M75*(4*'数値入力＆結果'!$D$9^3*'数値入力＆結果'!$D$10+6*'数値入力＆結果'!$D$9^2*'数値入力＆結果'!$D$10^2+4*'数値入力＆結果'!$D$9*'数値入力＆結果'!$D$10^3)+M75^2*'数値入力＆結果'!$D$10^4)</f>
        <v>3.53938861108591E-005</v>
      </c>
      <c r="P75" s="39" t="n">
        <f aca="false">SUM($O$4:O75)</f>
        <v>0.00131492026338667</v>
      </c>
      <c r="Q75" s="39" t="n">
        <f aca="false">1/P75</f>
        <v>760.502387745115</v>
      </c>
      <c r="R75" s="39" t="n">
        <f aca="false">1/P75*(1-COS('数値入力＆結果'!$D$8*P75/2))</f>
        <v>6.56513378634354</v>
      </c>
    </row>
    <row r="76" customFormat="false" ht="12.8" hidden="false" customHeight="false" outlineLevel="0" collapsed="false">
      <c r="B76" s="1" t="n">
        <v>73</v>
      </c>
      <c r="C76" s="0" t="n">
        <v>73</v>
      </c>
      <c r="D76" s="0" t="n">
        <f aca="false">D75-1</f>
        <v>57</v>
      </c>
      <c r="E76" s="0" t="n">
        <f aca="false">C76</f>
        <v>73</v>
      </c>
      <c r="F76" s="0" t="n">
        <f aca="false">C76-C75</f>
        <v>1</v>
      </c>
      <c r="G76" s="0" t="n">
        <f aca="false">IF(D75&gt;110,'数値入力＆結果'!$D$18*D75+'数値入力＆結果'!$F$18,'数値入力＆結果'!$D$17*D75+'数値入力＆結果'!$F$17)</f>
        <v>-2.127</v>
      </c>
      <c r="H76" s="39" t="n">
        <f aca="false">10^G76</f>
        <v>0.00746448758410067</v>
      </c>
      <c r="I76" s="39" t="n">
        <f aca="false">F76/H76</f>
        <v>133.967668742593</v>
      </c>
      <c r="J76" s="39" t="n">
        <f aca="false">SUM(I76:$I$143)</f>
        <v>1034.91616550991</v>
      </c>
      <c r="K76" s="40" t="n">
        <f aca="false">LOG10(J76)</f>
        <v>3.0149051707291</v>
      </c>
      <c r="L76" s="40" t="n">
        <f aca="false">'数値入力＆結果'!$D$19*K76^5+'数値入力＆結果'!$F$19*K76^4+'数値入力＆結果'!$H$19*K76^3+'数値入力＆結果'!$J$19*K76^2+'数値入力＆結果'!$L$19*K76+'数値入力＆結果'!$N$19</f>
        <v>9.6482407895547</v>
      </c>
      <c r="M76" s="39" t="n">
        <f aca="false">10^L76</f>
        <v>4448778564.87961</v>
      </c>
      <c r="N76" s="39" t="n">
        <f aca="false">(D76-D77)*'数値入力＆結果'!$D$12</f>
        <v>2.63E-005</v>
      </c>
      <c r="O76" s="39" t="n">
        <f aca="false">(6*'数値入力＆結果'!$D$7*M76*'数値入力＆結果'!$D$9*'数値入力＆結果'!$D$10*('数値入力＆結果'!$D$9+'数値入力＆結果'!$D$10)*N76)/('数値入力＆結果'!$D$7^2*'数値入力＆結果'!$D$9^4+'数値入力＆結果'!$D$7*M76*(4*'数値入力＆結果'!$D$9^3*'数値入力＆結果'!$D$10+6*'数値入力＆結果'!$D$9^2*'数値入力＆結果'!$D$10^2+4*'数値入力＆結果'!$D$9*'数値入力＆結果'!$D$10^3)+M76^2*'数値入力＆結果'!$D$10^4)</f>
        <v>3.55616853165164E-005</v>
      </c>
      <c r="P76" s="39" t="n">
        <f aca="false">SUM($O$4:O76)</f>
        <v>0.00135048194870319</v>
      </c>
      <c r="Q76" s="39" t="n">
        <f aca="false">1/P76</f>
        <v>740.47639138032</v>
      </c>
      <c r="R76" s="39" t="n">
        <f aca="false">1/P76*(1-COS('数値入力＆結果'!$D$8*P76/2))</f>
        <v>6.74215343461922</v>
      </c>
    </row>
    <row r="77" customFormat="false" ht="12.8" hidden="false" customHeight="false" outlineLevel="0" collapsed="false">
      <c r="B77" s="1" t="n">
        <v>74</v>
      </c>
      <c r="C77" s="0" t="n">
        <v>74</v>
      </c>
      <c r="D77" s="0" t="n">
        <f aca="false">D76-1</f>
        <v>56</v>
      </c>
      <c r="E77" s="0" t="n">
        <f aca="false">C77</f>
        <v>74</v>
      </c>
      <c r="F77" s="0" t="n">
        <f aca="false">C77-C76</f>
        <v>1</v>
      </c>
      <c r="G77" s="0" t="n">
        <f aca="false">IF(D76&gt;110,'数値入力＆結果'!$D$18*D76+'数値入力＆結果'!$F$18,'数値入力＆結果'!$D$17*D76+'数値入力＆結果'!$F$17)</f>
        <v>-2.0668</v>
      </c>
      <c r="H77" s="39" t="n">
        <f aca="false">10^G77</f>
        <v>0.00857432616636181</v>
      </c>
      <c r="I77" s="39" t="n">
        <f aca="false">F77/H77</f>
        <v>116.627240508196</v>
      </c>
      <c r="J77" s="39" t="n">
        <f aca="false">SUM(I77:$I$143)</f>
        <v>900.948496767321</v>
      </c>
      <c r="K77" s="40" t="n">
        <f aca="false">LOG10(J77)</f>
        <v>2.95469996499786</v>
      </c>
      <c r="L77" s="40" t="n">
        <f aca="false">'数値入力＆結果'!$D$19*K77^5+'数値入力＆結果'!$F$19*K77^4+'数値入力＆結果'!$H$19*K77^3+'数値入力＆結果'!$J$19*K77^2+'数値入力＆結果'!$L$19*K77+'数値入力＆結果'!$N$19</f>
        <v>9.66033394474459</v>
      </c>
      <c r="M77" s="39" t="n">
        <f aca="false">10^L77</f>
        <v>4574397964.30525</v>
      </c>
      <c r="N77" s="39" t="n">
        <f aca="false">(D77-D78)*'数値入力＆結果'!$D$12</f>
        <v>2.63E-005</v>
      </c>
      <c r="O77" s="39" t="n">
        <f aca="false">(6*'数値入力＆結果'!$D$7*M77*'数値入力＆結果'!$D$9*'数値入力＆結果'!$D$10*('数値入力＆結果'!$D$9+'数値入力＆結果'!$D$10)*N77)/('数値入力＆結果'!$D$7^2*'数値入力＆結果'!$D$9^4+'数値入力＆結果'!$D$7*M77*(4*'数値入力＆結果'!$D$9^3*'数値入力＆結果'!$D$10+6*'数値入力＆結果'!$D$9^2*'数値入力＆結果'!$D$10^2+4*'数値入力＆結果'!$D$9*'数値入力＆結果'!$D$10^3)+M77^2*'数値入力＆結果'!$D$10^4)</f>
        <v>3.57207038076076E-005</v>
      </c>
      <c r="P77" s="39" t="n">
        <f aca="false">SUM($O$4:O77)</f>
        <v>0.0013862026525108</v>
      </c>
      <c r="Q77" s="39" t="n">
        <f aca="false">1/P77</f>
        <v>721.395243465104</v>
      </c>
      <c r="R77" s="39" t="n">
        <f aca="false">1/P77*(1-COS('数値入力＆結果'!$D$8*P77/2))</f>
        <v>6.91992175019953</v>
      </c>
    </row>
    <row r="78" customFormat="false" ht="12.8" hidden="false" customHeight="false" outlineLevel="0" collapsed="false">
      <c r="B78" s="1" t="n">
        <v>75</v>
      </c>
      <c r="C78" s="0" t="n">
        <v>75</v>
      </c>
      <c r="D78" s="0" t="n">
        <f aca="false">D77-1</f>
        <v>55</v>
      </c>
      <c r="E78" s="0" t="n">
        <f aca="false">C78</f>
        <v>75</v>
      </c>
      <c r="F78" s="0" t="n">
        <f aca="false">C78-C77</f>
        <v>1</v>
      </c>
      <c r="G78" s="0" t="n">
        <f aca="false">IF(D77&gt;110,'数値入力＆結果'!$D$18*D77+'数値入力＆結果'!$F$18,'数値入力＆結果'!$D$17*D77+'数値入力＆結果'!$F$17)</f>
        <v>-2.0066</v>
      </c>
      <c r="H78" s="39" t="n">
        <f aca="false">10^G78</f>
        <v>0.00984917830980818</v>
      </c>
      <c r="I78" s="39" t="n">
        <f aca="false">F78/H78</f>
        <v>101.531312414576</v>
      </c>
      <c r="J78" s="39" t="n">
        <f aca="false">SUM(I78:$I$143)</f>
        <v>784.321256259124</v>
      </c>
      <c r="K78" s="40" t="n">
        <f aca="false">LOG10(J78)</f>
        <v>2.89449398518853</v>
      </c>
      <c r="L78" s="40" t="n">
        <f aca="false">'数値入力＆結果'!$D$19*K78^5+'数値入力＆結果'!$F$19*K78^4+'数値入力＆結果'!$H$19*K78^3+'数値入力＆結果'!$J$19*K78^2+'数値入力＆結果'!$L$19*K78+'数値入力＆結果'!$N$19</f>
        <v>9.67205247734715</v>
      </c>
      <c r="M78" s="39" t="n">
        <f aca="false">10^L78</f>
        <v>4699508910.12439</v>
      </c>
      <c r="N78" s="39" t="n">
        <f aca="false">(D78-D79)*'数値入力＆結果'!$D$12</f>
        <v>2.63E-005</v>
      </c>
      <c r="O78" s="39" t="n">
        <f aca="false">(6*'数値入力＆結果'!$D$7*M78*'数値入力＆結果'!$D$9*'数値入力＆結果'!$D$10*('数値入力＆結果'!$D$9+'数値入力＆結果'!$D$10)*N78)/('数値入力＆結果'!$D$7^2*'数値入力＆結果'!$D$9^4+'数値入力＆結果'!$D$7*M78*(4*'数値入力＆結果'!$D$9^3*'数値入力＆結果'!$D$10+6*'数値入力＆結果'!$D$9^2*'数値入力＆結果'!$D$10^2+4*'数値入力＆結果'!$D$9*'数値入力＆結果'!$D$10^3)+M78^2*'数値入力＆結果'!$D$10^4)</f>
        <v>3.58713757924883E-005</v>
      </c>
      <c r="P78" s="39" t="n">
        <f aca="false">SUM($O$4:O78)</f>
        <v>0.00142207402830329</v>
      </c>
      <c r="Q78" s="39" t="n">
        <f aca="false">1/P78</f>
        <v>703.198272450786</v>
      </c>
      <c r="R78" s="39" t="n">
        <f aca="false">1/P78*(1-COS('数値入力＆結果'!$D$8*P78/2))</f>
        <v>7.09839549718861</v>
      </c>
    </row>
    <row r="79" customFormat="false" ht="12.8" hidden="false" customHeight="false" outlineLevel="0" collapsed="false">
      <c r="B79" s="1" t="n">
        <v>76</v>
      </c>
      <c r="C79" s="0" t="n">
        <v>76</v>
      </c>
      <c r="D79" s="0" t="n">
        <f aca="false">D78-1</f>
        <v>54</v>
      </c>
      <c r="E79" s="0" t="n">
        <f aca="false">C79</f>
        <v>76</v>
      </c>
      <c r="F79" s="0" t="n">
        <f aca="false">C79-C78</f>
        <v>1</v>
      </c>
      <c r="G79" s="0" t="n">
        <f aca="false">IF(D78&gt;110,'数値入力＆結果'!$D$18*D78+'数値入力＆結果'!$F$18,'数値入力＆結果'!$D$17*D78+'数値入力＆結果'!$F$17)</f>
        <v>-1.9464</v>
      </c>
      <c r="H79" s="39" t="n">
        <f aca="false">10^G79</f>
        <v>0.0113135786411956</v>
      </c>
      <c r="I79" s="39" t="n">
        <f aca="false">F79/H79</f>
        <v>88.3893621739407</v>
      </c>
      <c r="J79" s="39" t="n">
        <f aca="false">SUM(I79:$I$143)</f>
        <v>682.789943844548</v>
      </c>
      <c r="K79" s="40" t="n">
        <f aca="false">LOG10(J79)</f>
        <v>2.83428711618467</v>
      </c>
      <c r="L79" s="40" t="n">
        <f aca="false">'数値入力＆結果'!$D$19*K79^5+'数値入力＆結果'!$F$19*K79^4+'数値入力＆結果'!$H$19*K79^3+'数値入力＆結果'!$J$19*K79^2+'数値入力＆結果'!$L$19*K79+'数値入力＆結果'!$N$19</f>
        <v>9.68340310536681</v>
      </c>
      <c r="M79" s="39" t="n">
        <f aca="false">10^L79</f>
        <v>4823953417.26197</v>
      </c>
      <c r="N79" s="39" t="n">
        <f aca="false">(D79-D80)*'数値入力＆結果'!$D$12</f>
        <v>2.63E-005</v>
      </c>
      <c r="O79" s="39" t="n">
        <f aca="false">(6*'数値入力＆結果'!$D$7*M79*'数値入力＆結果'!$D$9*'数値入力＆結果'!$D$10*('数値入力＆結果'!$D$9+'数値入力＆結果'!$D$10)*N79)/('数値入力＆結果'!$D$7^2*'数値入力＆結果'!$D$9^4+'数値入力＆結果'!$D$7*M79*(4*'数値入力＆結果'!$D$9^3*'数値入力＆結果'!$D$10+6*'数値入力＆結果'!$D$9^2*'数値入力＆結果'!$D$10^2+4*'数値入力＆結果'!$D$9*'数値入力＆結果'!$D$10^3)+M79^2*'数値入力＆結果'!$D$10^4)</f>
        <v>3.6014116022269E-005</v>
      </c>
      <c r="P79" s="39" t="n">
        <f aca="false">SUM($O$4:O79)</f>
        <v>0.00145808814432555</v>
      </c>
      <c r="Q79" s="39" t="n">
        <f aca="false">1/P79</f>
        <v>685.829593973247</v>
      </c>
      <c r="R79" s="39" t="n">
        <f aca="false">1/P79*(1-COS('数値入力＆結果'!$D$8*P79/2))</f>
        <v>7.27753351301983</v>
      </c>
    </row>
    <row r="80" customFormat="false" ht="12.8" hidden="false" customHeight="false" outlineLevel="0" collapsed="false">
      <c r="B80" s="1" t="n">
        <v>77</v>
      </c>
      <c r="C80" s="0" t="n">
        <v>77</v>
      </c>
      <c r="D80" s="0" t="n">
        <f aca="false">D79-1</f>
        <v>53</v>
      </c>
      <c r="E80" s="0" t="n">
        <f aca="false">C80</f>
        <v>77</v>
      </c>
      <c r="F80" s="0" t="n">
        <f aca="false">C80-C79</f>
        <v>1</v>
      </c>
      <c r="G80" s="0" t="n">
        <f aca="false">IF(D79&gt;110,'数値入力＆結果'!$D$18*D79+'数値入力＆結果'!$F$18,'数値入力＆結果'!$D$17*D79+'数値入力＆結果'!$F$17)</f>
        <v>-1.8862</v>
      </c>
      <c r="H80" s="39" t="n">
        <f aca="false">10^G80</f>
        <v>0.0129957096566171</v>
      </c>
      <c r="I80" s="39" t="n">
        <f aca="false">F80/H80</f>
        <v>76.948471951343</v>
      </c>
      <c r="J80" s="39" t="n">
        <f aca="false">SUM(I80:$I$143)</f>
        <v>594.400581670608</v>
      </c>
      <c r="K80" s="40" t="n">
        <f aca="false">LOG10(J80)</f>
        <v>2.77407922574615</v>
      </c>
      <c r="L80" s="40" t="n">
        <f aca="false">'数値入力＆結果'!$D$19*K80^5+'数値入力＆結果'!$F$19*K80^4+'数値入力＆結果'!$H$19*K80^3+'数値入力＆結果'!$J$19*K80^2+'数値入力＆結果'!$L$19*K80+'数値入力＆結果'!$N$19</f>
        <v>9.69439247048619</v>
      </c>
      <c r="M80" s="39" t="n">
        <f aca="false">10^L80</f>
        <v>4947575958.23571</v>
      </c>
      <c r="N80" s="39" t="n">
        <f aca="false">(D80-D81)*'数値入力＆結果'!$D$12</f>
        <v>2.63E-005</v>
      </c>
      <c r="O80" s="39" t="n">
        <f aca="false">(6*'数値入力＆結果'!$D$7*M80*'数値入力＆結果'!$D$9*'数値入力＆結果'!$D$10*('数値入力＆結果'!$D$9+'数値入力＆結果'!$D$10)*N80)/('数値入力＆結果'!$D$7^2*'数値入力＆結果'!$D$9^4+'数値入力＆結果'!$D$7*M80*(4*'数値入力＆結果'!$D$9^3*'数値入力＆結果'!$D$10+6*'数値入力＆結果'!$D$9^2*'数値入力＆結果'!$D$10^2+4*'数値入力＆結果'!$D$9*'数値入力＆結果'!$D$10^3)+M80^2*'数値入力＆結果'!$D$10^4)</f>
        <v>3.61493202333132E-005</v>
      </c>
      <c r="P80" s="39" t="n">
        <f aca="false">SUM($O$4:O80)</f>
        <v>0.00149423746455887</v>
      </c>
      <c r="Q80" s="39" t="n">
        <f aca="false">1/P80</f>
        <v>669.23767052998</v>
      </c>
      <c r="R80" s="39" t="n">
        <f aca="false">1/P80*(1-COS('数値入力＆結果'!$D$8*P80/2))</f>
        <v>7.45729661398569</v>
      </c>
    </row>
    <row r="81" customFormat="false" ht="12.8" hidden="false" customHeight="false" outlineLevel="0" collapsed="false">
      <c r="B81" s="1" t="n">
        <v>78</v>
      </c>
      <c r="C81" s="0" t="n">
        <v>78</v>
      </c>
      <c r="D81" s="0" t="n">
        <f aca="false">D80-1</f>
        <v>52</v>
      </c>
      <c r="E81" s="0" t="n">
        <f aca="false">C81</f>
        <v>78</v>
      </c>
      <c r="F81" s="0" t="n">
        <f aca="false">C81-C80</f>
        <v>1</v>
      </c>
      <c r="G81" s="0" t="n">
        <f aca="false">IF(D80&gt;110,'数値入力＆結果'!$D$18*D80+'数値入力＆結果'!$F$18,'数値入力＆結果'!$D$17*D80+'数値入力＆結果'!$F$17)</f>
        <v>-1.826</v>
      </c>
      <c r="H81" s="39" t="n">
        <f aca="false">10^G81</f>
        <v>0.01492794409579</v>
      </c>
      <c r="I81" s="39" t="n">
        <f aca="false">F81/H81</f>
        <v>66.9884609416527</v>
      </c>
      <c r="J81" s="39" t="n">
        <f aca="false">SUM(I81:$I$143)</f>
        <v>517.452109719264</v>
      </c>
      <c r="K81" s="40" t="n">
        <f aca="false">LOG10(J81)</f>
        <v>2.71387016196068</v>
      </c>
      <c r="L81" s="40" t="n">
        <f aca="false">'数値入力＆結果'!$D$19*K81^5+'数値入力＆結果'!$F$19*K81^4+'数値入力＆結果'!$H$19*K81^3+'数値入力＆結果'!$J$19*K81^2+'数値入力＆結果'!$L$19*K81+'数値入力＆結果'!$N$19</f>
        <v>9.70502713907286</v>
      </c>
      <c r="M81" s="39" t="n">
        <f aca="false">10^L81</f>
        <v>5070223911.26457</v>
      </c>
      <c r="N81" s="39" t="n">
        <f aca="false">(D81-D82)*'数値入力＆結果'!$D$12</f>
        <v>2.63E-005</v>
      </c>
      <c r="O81" s="39" t="n">
        <f aca="false">(6*'数値入力＆結果'!$D$7*M81*'数値入力＆結果'!$D$9*'数値入力＆結果'!$D$10*('数値入力＆結果'!$D$9+'数値入力＆結果'!$D$10)*N81)/('数値入力＆結果'!$D$7^2*'数値入力＆結果'!$D$9^4+'数値入力＆結果'!$D$7*M81*(4*'数値入力＆結果'!$D$9^3*'数値入力＆結果'!$D$10+6*'数値入力＆結果'!$D$9^2*'数値入力＆結果'!$D$10^2+4*'数値入力＆結果'!$D$9*'数値入力＆結果'!$D$10^3)+M81^2*'数値入力＆結果'!$D$10^4)</f>
        <v>3.62773656520897E-005</v>
      </c>
      <c r="P81" s="39" t="n">
        <f aca="false">SUM($O$4:O81)</f>
        <v>0.00153051483021096</v>
      </c>
      <c r="Q81" s="39" t="n">
        <f aca="false">1/P81</f>
        <v>653.374916897843</v>
      </c>
      <c r="R81" s="39" t="n">
        <f aca="false">1/P81*(1-COS('数値入力＆結果'!$D$8*P81/2))</f>
        <v>7.63764750323864</v>
      </c>
    </row>
    <row r="82" customFormat="false" ht="12.8" hidden="false" customHeight="false" outlineLevel="0" collapsed="false">
      <c r="B82" s="1" t="n">
        <v>79</v>
      </c>
      <c r="C82" s="0" t="n">
        <v>79</v>
      </c>
      <c r="D82" s="0" t="n">
        <f aca="false">D81-1</f>
        <v>51</v>
      </c>
      <c r="E82" s="0" t="n">
        <f aca="false">C82</f>
        <v>79</v>
      </c>
      <c r="F82" s="0" t="n">
        <f aca="false">C82-C81</f>
        <v>1</v>
      </c>
      <c r="G82" s="0" t="n">
        <f aca="false">IF(D81&gt;110,'数値入力＆結果'!$D$18*D81+'数値入力＆結果'!$F$18,'数値入力＆結果'!$D$17*D81+'数値入力＆結果'!$F$17)</f>
        <v>-1.7658</v>
      </c>
      <c r="H82" s="39" t="n">
        <f aca="false">10^G82</f>
        <v>0.0171474679579013</v>
      </c>
      <c r="I82" s="39" t="n">
        <f aca="false">F82/H82</f>
        <v>58.3176479731643</v>
      </c>
      <c r="J82" s="39" t="n">
        <f aca="false">SUM(I82:$I$143)</f>
        <v>450.463648777612</v>
      </c>
      <c r="K82" s="40" t="n">
        <f aca="false">LOG10(J82)</f>
        <v>2.6536597503156</v>
      </c>
      <c r="L82" s="40" t="n">
        <f aca="false">'数値入力＆結果'!$D$19*K82^5+'数値入力＆結果'!$F$19*K82^4+'数値入力＆結果'!$H$19*K82^3+'数値入力＆結果'!$J$19*K82^2+'数値入力＆結果'!$L$19*K82+'数値入力＆結果'!$N$19</f>
        <v>9.71531360318681</v>
      </c>
      <c r="M82" s="39" t="n">
        <f aca="false">10^L82</f>
        <v>5191747987.01798</v>
      </c>
      <c r="N82" s="39" t="n">
        <f aca="false">(D82-D83)*'数値入力＆結果'!$D$12</f>
        <v>2.63E-005</v>
      </c>
      <c r="O82" s="39" t="n">
        <f aca="false">(6*'数値入力＆結果'!$D$7*M82*'数値入力＆結果'!$D$9*'数値入力＆結果'!$D$10*('数値入力＆結果'!$D$9+'数値入力＆結果'!$D$10)*N82)/('数値入力＆結果'!$D$7^2*'数値入力＆結果'!$D$9^4+'数値入力＆結果'!$D$7*M82*(4*'数値入力＆結果'!$D$9^3*'数値入力＆結果'!$D$10+6*'数値入力＆結果'!$D$9^2*'数値入力＆結果'!$D$10^2+4*'数値入力＆結果'!$D$9*'数値入力＆結果'!$D$10^3)+M82^2*'数値入力＆結果'!$D$10^4)</f>
        <v>3.63986115472362E-005</v>
      </c>
      <c r="P82" s="39" t="n">
        <f aca="false">SUM($O$4:O82)</f>
        <v>0.00156691344175819</v>
      </c>
      <c r="Q82" s="39" t="n">
        <f aca="false">1/P82</f>
        <v>638.19734603714</v>
      </c>
      <c r="R82" s="39" t="n">
        <f aca="false">1/P82*(1-COS('数値入力＆結果'!$D$8*P82/2))</f>
        <v>7.81855068150241</v>
      </c>
    </row>
    <row r="83" customFormat="false" ht="12.8" hidden="false" customHeight="false" outlineLevel="0" collapsed="false">
      <c r="B83" s="1" t="n">
        <v>80</v>
      </c>
      <c r="C83" s="0" t="n">
        <v>80</v>
      </c>
      <c r="D83" s="0" t="n">
        <f aca="false">D82-1</f>
        <v>50</v>
      </c>
      <c r="E83" s="0" t="n">
        <f aca="false">C83</f>
        <v>80</v>
      </c>
      <c r="F83" s="0" t="n">
        <f aca="false">C83-C82</f>
        <v>1</v>
      </c>
      <c r="G83" s="0" t="n">
        <f aca="false">IF(D82&gt;110,'数値入力＆結果'!$D$18*D82+'数値入力＆結果'!$F$18,'数値入力＆結果'!$D$17*D82+'数値入力＆結果'!$F$17)</f>
        <v>-1.7056</v>
      </c>
      <c r="H83" s="39" t="n">
        <f aca="false">10^G83</f>
        <v>0.0196969961489992</v>
      </c>
      <c r="I83" s="39" t="n">
        <f aca="false">F83/H83</f>
        <v>50.7691625888249</v>
      </c>
      <c r="J83" s="39" t="n">
        <f aca="false">SUM(I83:$I$143)</f>
        <v>392.146000804447</v>
      </c>
      <c r="K83" s="40" t="n">
        <f aca="false">LOG10(J83)</f>
        <v>2.59344779033319</v>
      </c>
      <c r="L83" s="40" t="n">
        <f aca="false">'数値入力＆結果'!$D$19*K83^5+'数値入力＆結果'!$F$19*K83^4+'数値入力＆結果'!$H$19*K83^3+'数値入力＆結果'!$J$19*K83^2+'数値入力＆結果'!$L$19*K83+'数値入力＆結果'!$N$19</f>
        <v>9.72525828158826</v>
      </c>
      <c r="M83" s="39" t="n">
        <f aca="false">10^L83</f>
        <v>5312002632.52942</v>
      </c>
      <c r="N83" s="39" t="n">
        <f aca="false">(D83-D84)*'数値入力＆結果'!$D$12</f>
        <v>2.63E-005</v>
      </c>
      <c r="O83" s="39" t="n">
        <f aca="false">(6*'数値入力＆結果'!$D$7*M83*'数値入力＆結果'!$D$9*'数値入力＆結果'!$D$10*('数値入力＆結果'!$D$9+'数値入力＆結果'!$D$10)*N83)/('数値入力＆結果'!$D$7^2*'数値入力＆結果'!$D$9^4+'数値入力＆結果'!$D$7*M83*(4*'数値入力＆結果'!$D$9^3*'数値入力＆結果'!$D$10+6*'数値入力＆結果'!$D$9^2*'数値入力＆結果'!$D$10^2+4*'数値入力＆結果'!$D$9*'数値入力＆結果'!$D$10^3)+M83^2*'数値入力＆結果'!$D$10^4)</f>
        <v>3.65133998159922E-005</v>
      </c>
      <c r="P83" s="39" t="n">
        <f aca="false">SUM($O$4:O83)</f>
        <v>0.00160342684157419</v>
      </c>
      <c r="Q83" s="39" t="n">
        <f aca="false">1/P83</f>
        <v>623.664250885458</v>
      </c>
      <c r="R83" s="39" t="n">
        <f aca="false">1/P83*(1-COS('数値入力＆結果'!$D$8*P83/2))</f>
        <v>7.99997236066964</v>
      </c>
    </row>
    <row r="84" customFormat="false" ht="12.8" hidden="false" customHeight="false" outlineLevel="0" collapsed="false">
      <c r="B84" s="1" t="n">
        <v>81</v>
      </c>
      <c r="C84" s="0" t="n">
        <v>81</v>
      </c>
      <c r="D84" s="0" t="n">
        <f aca="false">D83-1</f>
        <v>49</v>
      </c>
      <c r="E84" s="0" t="n">
        <f aca="false">C84</f>
        <v>81</v>
      </c>
      <c r="F84" s="0" t="n">
        <f aca="false">C84-C83</f>
        <v>1</v>
      </c>
      <c r="G84" s="0" t="n">
        <f aca="false">IF(D83&gt;110,'数値入力＆結果'!$D$18*D83+'数値入力＆結果'!$F$18,'数値入力＆結果'!$D$17*D83+'数値入力＆結果'!$F$17)</f>
        <v>-1.6454</v>
      </c>
      <c r="H84" s="39" t="n">
        <f aca="false">10^G84</f>
        <v>0.0226255945336186</v>
      </c>
      <c r="I84" s="39" t="n">
        <f aca="false">F84/H84</f>
        <v>44.1977336115582</v>
      </c>
      <c r="J84" s="39" t="n">
        <f aca="false">SUM(I84:$I$143)</f>
        <v>341.376838215622</v>
      </c>
      <c r="K84" s="40" t="n">
        <f aca="false">LOG10(J84)</f>
        <v>2.53323405170437</v>
      </c>
      <c r="L84" s="40" t="n">
        <f aca="false">'数値入力＆結果'!$D$19*K84^5+'数値入力＆結果'!$F$19*K84^4+'数値入力＆結果'!$H$19*K84^3+'数値入力＆結果'!$J$19*K84^2+'数値入力＆結果'!$L$19*K84+'数値入力＆結果'!$N$19</f>
        <v>9.73486752074447</v>
      </c>
      <c r="M84" s="39" t="n">
        <f aca="false">10^L84</f>
        <v>5430846410.9881</v>
      </c>
      <c r="N84" s="39" t="n">
        <f aca="false">(D84-D85)*'数値入力＆結果'!$D$12</f>
        <v>2.63E-005</v>
      </c>
      <c r="O84" s="39" t="n">
        <f aca="false">(6*'数値入力＆結果'!$D$7*M84*'数値入力＆結果'!$D$9*'数値入力＆結果'!$D$10*('数値入力＆結果'!$D$9+'数値入力＆結果'!$D$10)*N84)/('数値入力＆結果'!$D$7^2*'数値入力＆結果'!$D$9^4+'数値入力＆結果'!$D$7*M84*(4*'数値入力＆結果'!$D$9^3*'数値入力＆結果'!$D$10+6*'数値入力＆結果'!$D$9^2*'数値入力＆結果'!$D$10^2+4*'数値入力＆結果'!$D$9*'数値入力＆結果'!$D$10^3)+M84^2*'数値入力＆結果'!$D$10^4)</f>
        <v>3.66220555941734E-005</v>
      </c>
      <c r="P84" s="39" t="n">
        <f aca="false">SUM($O$4:O84)</f>
        <v>0.00164004889716836</v>
      </c>
      <c r="Q84" s="39" t="n">
        <f aca="false">1/P84</f>
        <v>609.737918013639</v>
      </c>
      <c r="R84" s="39" t="n">
        <f aca="false">1/P84*(1-COS('数値入力＆結果'!$D$8*P84/2))</f>
        <v>8.1818803804064</v>
      </c>
    </row>
    <row r="85" customFormat="false" ht="12.8" hidden="false" customHeight="false" outlineLevel="0" collapsed="false">
      <c r="B85" s="1" t="n">
        <v>82</v>
      </c>
      <c r="C85" s="0" t="n">
        <v>82</v>
      </c>
      <c r="D85" s="0" t="n">
        <f aca="false">D84-1</f>
        <v>48</v>
      </c>
      <c r="E85" s="0" t="n">
        <f aca="false">C85</f>
        <v>82</v>
      </c>
      <c r="F85" s="0" t="n">
        <f aca="false">C85-C84</f>
        <v>1</v>
      </c>
      <c r="G85" s="0" t="n">
        <f aca="false">IF(D84&gt;110,'数値入力＆結果'!$D$18*D84+'数値入力＆結果'!$F$18,'数値入力＆結果'!$D$17*D84+'数値入力＆結果'!$F$17)</f>
        <v>-1.5852</v>
      </c>
      <c r="H85" s="39" t="n">
        <f aca="false">10^G85</f>
        <v>0.0259896242110866</v>
      </c>
      <c r="I85" s="39" t="n">
        <f aca="false">F85/H85</f>
        <v>38.4768933893789</v>
      </c>
      <c r="J85" s="39" t="n">
        <f aca="false">SUM(I85:$I$143)</f>
        <v>297.179104604064</v>
      </c>
      <c r="K85" s="40" t="n">
        <f aca="false">LOG10(J85)</f>
        <v>2.47301826984567</v>
      </c>
      <c r="L85" s="40" t="n">
        <f aca="false">'数値入力＆結果'!$D$19*K85^5+'数値入力＆結果'!$F$19*K85^4+'数値入力＆結果'!$H$19*K85^3+'数値入力＆結果'!$J$19*K85^2+'数値入力＆結果'!$L$19*K85+'数値入力＆結果'!$N$19</f>
        <v>9.74414759583452</v>
      </c>
      <c r="M85" s="39" t="n">
        <f aca="false">10^L85</f>
        <v>5548142356.31242</v>
      </c>
      <c r="N85" s="39" t="n">
        <f aca="false">(D85-D86)*'数値入力＆結果'!$D$12</f>
        <v>2.63E-005</v>
      </c>
      <c r="O85" s="39" t="n">
        <f aca="false">(6*'数値入力＆結果'!$D$7*M85*'数値入力＆結果'!$D$9*'数値入力＆結果'!$D$10*('数値入力＆結果'!$D$9+'数値入力＆結果'!$D$10)*N85)/('数値入力＆結果'!$D$7^2*'数値入力＆結果'!$D$9^4+'数値入力＆結果'!$D$7*M85*(4*'数値入力＆結果'!$D$9^3*'数値入力＆結果'!$D$10+6*'数値入力＆結果'!$D$9^2*'数値入力＆結果'!$D$10^2+4*'数値入力＆結果'!$D$9*'数値入力＆結果'!$D$10^3)+M85^2*'数値入力＆結果'!$D$10^4)</f>
        <v>3.67248878806357E-005</v>
      </c>
      <c r="P85" s="39" t="n">
        <f aca="false">SUM($O$4:O85)</f>
        <v>0.00167677378504899</v>
      </c>
      <c r="Q85" s="39" t="n">
        <f aca="false">1/P85</f>
        <v>596.383369609264</v>
      </c>
      <c r="R85" s="39" t="n">
        <f aca="false">1/P85*(1-COS('数値入力＆結果'!$D$8*P85/2))</f>
        <v>8.36424412784123</v>
      </c>
    </row>
    <row r="86" customFormat="false" ht="12.8" hidden="false" customHeight="false" outlineLevel="0" collapsed="false">
      <c r="B86" s="1" t="n">
        <v>83</v>
      </c>
      <c r="C86" s="0" t="n">
        <v>83</v>
      </c>
      <c r="D86" s="0" t="n">
        <f aca="false">D85-1</f>
        <v>47</v>
      </c>
      <c r="E86" s="0" t="n">
        <f aca="false">C86</f>
        <v>83</v>
      </c>
      <c r="F86" s="0" t="n">
        <f aca="false">C86-C85</f>
        <v>1</v>
      </c>
      <c r="G86" s="0" t="n">
        <f aca="false">IF(D85&gt;110,'数値入力＆結果'!$D$18*D85+'数値入力＆結果'!$F$18,'数値入力＆結果'!$D$17*D85+'数値入力＆結果'!$F$17)</f>
        <v>-1.525</v>
      </c>
      <c r="H86" s="39" t="n">
        <f aca="false">10^G86</f>
        <v>0.0298538261891796</v>
      </c>
      <c r="I86" s="39" t="n">
        <f aca="false">F86/H86</f>
        <v>33.4965439157828</v>
      </c>
      <c r="J86" s="39" t="n">
        <f aca="false">SUM(I86:$I$143)</f>
        <v>258.702211214685</v>
      </c>
      <c r="K86" s="40" t="n">
        <f aca="false">LOG10(J86)</f>
        <v>2.4128001407932</v>
      </c>
      <c r="L86" s="40" t="n">
        <f aca="false">'数値入力＆結果'!$D$19*K86^5+'数値入力＆結果'!$F$19*K86^4+'数値入力＆結果'!$H$19*K86^3+'数値入力＆結果'!$J$19*K86^2+'数値入力＆結果'!$L$19*K86+'数値入力＆結果'!$N$19</f>
        <v>9.75310471175042</v>
      </c>
      <c r="M86" s="39" t="n">
        <f aca="false">10^L86</f>
        <v>5663758301.59596</v>
      </c>
      <c r="N86" s="39" t="n">
        <f aca="false">(D86-D87)*'数値入力＆結果'!$D$12</f>
        <v>2.63E-005</v>
      </c>
      <c r="O86" s="39" t="n">
        <f aca="false">(6*'数値入力＆結果'!$D$7*M86*'数値入力＆結果'!$D$9*'数値入力＆結果'!$D$10*('数値入力＆結果'!$D$9+'数値入力＆結果'!$D$10)*N86)/('数値入力＆結果'!$D$7^2*'数値入力＆結果'!$D$9^4+'数値入力＆結果'!$D$7*M86*(4*'数値入力＆結果'!$D$9^3*'数値入力＆結果'!$D$10+6*'数値入力＆結果'!$D$9^2*'数値入力＆結果'!$D$10^2+4*'数値入力＆結果'!$D$9*'数値入力＆結果'!$D$10^3)+M86^2*'数値入力＆結果'!$D$10^4)</f>
        <v>3.6822190168703E-005</v>
      </c>
      <c r="P86" s="39" t="n">
        <f aca="false">SUM($O$4:O86)</f>
        <v>0.0017135959752177</v>
      </c>
      <c r="Q86" s="39" t="n">
        <f aca="false">1/P86</f>
        <v>583.568130680838</v>
      </c>
      <c r="R86" s="39" t="n">
        <f aca="false">1/P86*(1-COS('数値入力＆結果'!$D$8*P86/2))</f>
        <v>8.5470344603744</v>
      </c>
    </row>
    <row r="87" customFormat="false" ht="12.8" hidden="false" customHeight="false" outlineLevel="0" collapsed="false">
      <c r="B87" s="1" t="n">
        <v>84</v>
      </c>
      <c r="C87" s="0" t="n">
        <v>84</v>
      </c>
      <c r="D87" s="0" t="n">
        <f aca="false">D86-1</f>
        <v>46</v>
      </c>
      <c r="E87" s="0" t="n">
        <f aca="false">C87</f>
        <v>84</v>
      </c>
      <c r="F87" s="0" t="n">
        <f aca="false">C87-C86</f>
        <v>1</v>
      </c>
      <c r="G87" s="0" t="n">
        <f aca="false">IF(D86&gt;110,'数値入力＆結果'!$D$18*D86+'数値入力＆結果'!$F$18,'数値入力＆結果'!$D$17*D86+'数値入力＆結果'!$F$17)</f>
        <v>-1.4648</v>
      </c>
      <c r="H87" s="39" t="n">
        <f aca="false">10^G87</f>
        <v>0.034292567329756</v>
      </c>
      <c r="I87" s="39" t="n">
        <f aca="false">F87/H87</f>
        <v>29.1608379852123</v>
      </c>
      <c r="J87" s="39" t="n">
        <f aca="false">SUM(I87:$I$143)</f>
        <v>225.205667298903</v>
      </c>
      <c r="K87" s="40" t="n">
        <f aca="false">LOG10(J87)</f>
        <v>2.35257931533416</v>
      </c>
      <c r="L87" s="40" t="n">
        <f aca="false">'数値入力＆結果'!$D$19*K87^5+'数値入力＆結果'!$F$19*K87^4+'数値入力＆結果'!$H$19*K87^3+'数値入力＆結果'!$J$19*K87^2+'数値入力＆結果'!$L$19*K87+'数値入力＆結果'!$N$19</f>
        <v>9.76174500409265</v>
      </c>
      <c r="M87" s="39" t="n">
        <f aca="false">10^L87</f>
        <v>5777567180.69855</v>
      </c>
      <c r="N87" s="39" t="n">
        <f aca="false">(D87-D88)*'数値入力＆結果'!$D$12</f>
        <v>2.63E-005</v>
      </c>
      <c r="O87" s="39" t="n">
        <f aca="false">(6*'数値入力＆結果'!$D$7*M87*'数値入力＆結果'!$D$9*'数値入力＆結果'!$D$10*('数値入力＆結果'!$D$9+'数値入力＆結果'!$D$10)*N87)/('数値入力＆結果'!$D$7^2*'数値入力＆結果'!$D$9^4+'数値入力＆結果'!$D$7*M87*(4*'数値入力＆結果'!$D$9^3*'数値入力＆結果'!$D$10+6*'数値入力＆結果'!$D$9^2*'数値入力＆結果'!$D$10^2+4*'数値入力＆結果'!$D$9*'数値入力＆結果'!$D$10^3)+M87^2*'数値入力＆結果'!$D$10^4)</f>
        <v>3.69142410783705E-005</v>
      </c>
      <c r="P87" s="39" t="n">
        <f aca="false">SUM($O$4:O87)</f>
        <v>0.00175051021629607</v>
      </c>
      <c r="Q87" s="39" t="n">
        <f aca="false">1/P87</f>
        <v>571.262018747834</v>
      </c>
      <c r="R87" s="39" t="n">
        <f aca="false">1/P87*(1-COS('数値入力＆結果'!$D$8*P87/2))</f>
        <v>8.73022363161637</v>
      </c>
    </row>
    <row r="88" customFormat="false" ht="12.8" hidden="false" customHeight="false" outlineLevel="0" collapsed="false">
      <c r="B88" s="1" t="n">
        <v>85</v>
      </c>
      <c r="C88" s="0" t="n">
        <v>85</v>
      </c>
      <c r="D88" s="0" t="n">
        <f aca="false">D87-1</f>
        <v>45</v>
      </c>
      <c r="E88" s="0" t="n">
        <f aca="false">C88</f>
        <v>85</v>
      </c>
      <c r="F88" s="0" t="n">
        <f aca="false">C88-C87</f>
        <v>1</v>
      </c>
      <c r="G88" s="0" t="n">
        <f aca="false">IF(D87&gt;110,'数値入力＆結果'!$D$18*D87+'数値入力＆結果'!$F$18,'数値入力＆結果'!$D$17*D87+'数値入力＆結果'!$F$17)</f>
        <v>-1.4046</v>
      </c>
      <c r="H88" s="39" t="n">
        <f aca="false">10^G88</f>
        <v>0.0393912715446866</v>
      </c>
      <c r="I88" s="39" t="n">
        <f aca="false">F88/H88</f>
        <v>25.3863346062737</v>
      </c>
      <c r="J88" s="39" t="n">
        <f aca="false">SUM(I88:$I$143)</f>
        <v>196.04482931369</v>
      </c>
      <c r="K88" s="40" t="n">
        <f aca="false">LOG10(J88)</f>
        <v>2.2923553922616</v>
      </c>
      <c r="L88" s="40" t="n">
        <f aca="false">'数値入力＆結果'!$D$19*K88^5+'数値入力＆結果'!$F$19*K88^4+'数値入力＆結果'!$H$19*K88^3+'数値入力＆結果'!$J$19*K88^2+'数値入力＆結果'!$L$19*K88+'数値入力＆結果'!$N$19</f>
        <v>9.77007454015783</v>
      </c>
      <c r="M88" s="39" t="n">
        <f aca="false">10^L88</f>
        <v>5889447302.4325</v>
      </c>
      <c r="N88" s="39" t="n">
        <f aca="false">(D88-D89)*'数値入力＆結果'!$D$12</f>
        <v>2.63E-005</v>
      </c>
      <c r="O88" s="39" t="n">
        <f aca="false">(6*'数値入力＆結果'!$D$7*M88*'数値入力＆結果'!$D$9*'数値入力＆結果'!$D$10*('数値入力＆結果'!$D$9+'数値入力＆結果'!$D$10)*N88)/('数値入力＆結果'!$D$7^2*'数値入力＆結果'!$D$9^4+'数値入力＆結果'!$D$7*M88*(4*'数値入力＆結果'!$D$9^3*'数値入力＆結果'!$D$10+6*'数値入力＆結果'!$D$9^2*'数値入力＆結果'!$D$10^2+4*'数値入力＆結果'!$D$9*'数値入力＆結果'!$D$10^3)+M88^2*'数値入力＆結果'!$D$10^4)</f>
        <v>3.7001304984232E-005</v>
      </c>
      <c r="P88" s="39" t="n">
        <f aca="false">SUM($O$4:O88)</f>
        <v>0.0017875115212803</v>
      </c>
      <c r="Q88" s="39" t="n">
        <f aca="false">1/P88</f>
        <v>559.436953605621</v>
      </c>
      <c r="R88" s="39" t="n">
        <f aca="false">1/P88*(1-COS('数値入力＆結果'!$D$8*P88/2))</f>
        <v>8.9137852204368</v>
      </c>
    </row>
    <row r="89" customFormat="false" ht="12.8" hidden="false" customHeight="false" outlineLevel="0" collapsed="false">
      <c r="B89" s="1" t="n">
        <v>86</v>
      </c>
      <c r="C89" s="0" t="n">
        <v>86</v>
      </c>
      <c r="D89" s="0" t="n">
        <f aca="false">D88-1</f>
        <v>44</v>
      </c>
      <c r="E89" s="0" t="n">
        <f aca="false">C89</f>
        <v>86</v>
      </c>
      <c r="F89" s="0" t="n">
        <f aca="false">C89-C88</f>
        <v>1</v>
      </c>
      <c r="G89" s="0" t="n">
        <f aca="false">IF(D88&gt;110,'数値入力＆結果'!$D$18*D88+'数値入力＆結果'!$F$18,'数値入力＆結果'!$D$17*D88+'数値入力＆結果'!$F$17)</f>
        <v>-1.3444</v>
      </c>
      <c r="H89" s="39" t="n">
        <f aca="false">10^G89</f>
        <v>0.0452480637855548</v>
      </c>
      <c r="I89" s="39" t="n">
        <f aca="false">F89/H89</f>
        <v>22.1003931734918</v>
      </c>
      <c r="J89" s="39" t="n">
        <f aca="false">SUM(I89:$I$143)</f>
        <v>170.658494707417</v>
      </c>
      <c r="K89" s="40" t="n">
        <f aca="false">LOG10(J89)</f>
        <v>2.23212791062074</v>
      </c>
      <c r="L89" s="40" t="n">
        <f aca="false">'数値入力＆結果'!$D$19*K89^5+'数値入力＆結果'!$F$19*K89^4+'数値入力＆結果'!$H$19*K89^3+'数値入力＆結果'!$J$19*K89^2+'数値入力＆結果'!$L$19*K89+'数値入力＆結果'!$N$19</f>
        <v>9.77809931991553</v>
      </c>
      <c r="M89" s="39" t="n">
        <f aca="false">10^L89</f>
        <v>5999282596.96189</v>
      </c>
      <c r="N89" s="39" t="n">
        <f aca="false">(D89-D90)*'数値入力＆結果'!$D$12</f>
        <v>2.63E-005</v>
      </c>
      <c r="O89" s="39" t="n">
        <f aca="false">(6*'数値入力＆結果'!$D$7*M89*'数値入力＆結果'!$D$9*'数値入力＆結果'!$D$10*('数値入力＆結果'!$D$9+'数値入力＆結果'!$D$10)*N89)/('数値入力＆結果'!$D$7^2*'数値入力＆結果'!$D$9^4+'数値入力＆結果'!$D$7*M89*(4*'数値入力＆結果'!$D$9^3*'数値入力＆結果'!$D$10+6*'数値入力＆結果'!$D$9^2*'数値入力＆結果'!$D$10^2+4*'数値入力＆結果'!$D$9*'数値入力＆結果'!$D$10^3)+M89^2*'数値入力＆結果'!$D$10^4)</f>
        <v>3.70836326350641E-005</v>
      </c>
      <c r="P89" s="39" t="n">
        <f aca="false">SUM($O$4:O89)</f>
        <v>0.00182459515391536</v>
      </c>
      <c r="Q89" s="39" t="n">
        <f aca="false">1/P89</f>
        <v>548.066785036735</v>
      </c>
      <c r="R89" s="39" t="n">
        <f aca="false">1/P89*(1-COS('数値入力＆結果'!$D$8*P89/2))</f>
        <v>9.09769406308351</v>
      </c>
    </row>
    <row r="90" customFormat="false" ht="12.8" hidden="false" customHeight="false" outlineLevel="0" collapsed="false">
      <c r="B90" s="1" t="n">
        <v>87</v>
      </c>
      <c r="C90" s="0" t="n">
        <v>87</v>
      </c>
      <c r="D90" s="0" t="n">
        <f aca="false">D89-1</f>
        <v>43</v>
      </c>
      <c r="E90" s="0" t="n">
        <f aca="false">C90</f>
        <v>87</v>
      </c>
      <c r="F90" s="0" t="n">
        <f aca="false">C90-C89</f>
        <v>1</v>
      </c>
      <c r="G90" s="0" t="n">
        <f aca="false">IF(D89&gt;110,'数値入力＆結果'!$D$18*D89+'数値入力＆結果'!$F$18,'数値入力＆結果'!$D$17*D89+'数値入力＆結果'!$F$17)</f>
        <v>-1.2842</v>
      </c>
      <c r="H90" s="39" t="n">
        <f aca="false">10^G90</f>
        <v>0.0519756584658362</v>
      </c>
      <c r="I90" s="39" t="n">
        <f aca="false">F90/H90</f>
        <v>19.2397754933168</v>
      </c>
      <c r="J90" s="39" t="n">
        <f aca="false">SUM(I90:$I$143)</f>
        <v>148.558101533925</v>
      </c>
      <c r="K90" s="40" t="n">
        <f aca="false">LOG10(J90)</f>
        <v>2.17189634079494</v>
      </c>
      <c r="L90" s="40" t="n">
        <f aca="false">'数値入力＆結果'!$D$19*K90^5+'数値入力＆結果'!$F$19*K90^4+'数値入力＆結果'!$H$19*K90^3+'数値入力＆結果'!$J$19*K90^2+'数値入力＆結果'!$L$19*K90+'数値入力＆結果'!$N$19</f>
        <v>9.78582527697088</v>
      </c>
      <c r="M90" s="39" t="n">
        <f aca="false">10^L90</f>
        <v>6106962834.19404</v>
      </c>
      <c r="N90" s="39" t="n">
        <f aca="false">(D90-D91)*'数値入力＆結果'!$D$12</f>
        <v>2.63E-005</v>
      </c>
      <c r="O90" s="39" t="n">
        <f aca="false">(6*'数値入力＆結果'!$D$7*M90*'数値入力＆結果'!$D$9*'数値入力＆結果'!$D$10*('数値入力＆結果'!$D$9+'数値入力＆結果'!$D$10)*N90)/('数値入力＆結果'!$D$7^2*'数値入力＆結果'!$D$9^4+'数値入力＆結果'!$D$7*M90*(4*'数値入力＆結果'!$D$9^3*'数値入力＆結果'!$D$10+6*'数値入力＆結果'!$D$9^2*'数値入力＆結果'!$D$10^2+4*'数値入力＆結果'!$D$9*'数値入力＆結果'!$D$10^3)+M90^2*'数値入力＆結果'!$D$10^4)</f>
        <v>3.71614617618306E-005</v>
      </c>
      <c r="P90" s="39" t="n">
        <f aca="false">SUM($O$4:O90)</f>
        <v>0.00186175661567719</v>
      </c>
      <c r="Q90" s="39" t="n">
        <f aca="false">1/P90</f>
        <v>537.12713658668</v>
      </c>
      <c r="R90" s="39" t="n">
        <f aca="false">1/P90*(1-COS('数値入力＆結果'!$D$8*P90/2))</f>
        <v>9.28192618831861</v>
      </c>
    </row>
    <row r="91" customFormat="false" ht="12.8" hidden="false" customHeight="false" outlineLevel="0" collapsed="false">
      <c r="B91" s="1" t="n">
        <v>88</v>
      </c>
      <c r="C91" s="0" t="n">
        <v>88</v>
      </c>
      <c r="D91" s="0" t="n">
        <f aca="false">D90-1</f>
        <v>42</v>
      </c>
      <c r="E91" s="0" t="n">
        <f aca="false">C91</f>
        <v>88</v>
      </c>
      <c r="F91" s="0" t="n">
        <f aca="false">C91-C90</f>
        <v>1</v>
      </c>
      <c r="G91" s="0" t="n">
        <f aca="false">IF(D90&gt;110,'数値入力＆結果'!$D$18*D90+'数値入力＆結果'!$F$18,'数値入力＆結果'!$D$17*D90+'数値入力＆結果'!$F$17)</f>
        <v>-1.224</v>
      </c>
      <c r="H91" s="39" t="n">
        <f aca="false">10^G91</f>
        <v>0.0597035286583837</v>
      </c>
      <c r="I91" s="39" t="n">
        <f aca="false">F91/H91</f>
        <v>16.7494287602644</v>
      </c>
      <c r="J91" s="39" t="n">
        <f aca="false">SUM(I91:$I$143)</f>
        <v>129.318326040608</v>
      </c>
      <c r="K91" s="40" t="n">
        <f aca="false">LOG10(J91)</f>
        <v>2.11166007425662</v>
      </c>
      <c r="L91" s="40" t="n">
        <f aca="false">'数値入力＆結果'!$D$19*K91^5+'数値入力＆結果'!$F$19*K91^4+'数値入力＆結果'!$H$19*K91^3+'数値入力＆結果'!$J$19*K91^2+'数値入力＆結果'!$L$19*K91+'数値入力＆結果'!$N$19</f>
        <v>9.79325827950874</v>
      </c>
      <c r="M91" s="39" t="n">
        <f aca="false">10^L91</f>
        <v>6212383814.09254</v>
      </c>
      <c r="N91" s="39" t="n">
        <f aca="false">(D91-D92)*'数値入力＆結果'!$D$12</f>
        <v>2.63E-005</v>
      </c>
      <c r="O91" s="39" t="n">
        <f aca="false">(6*'数値入力＆結果'!$D$7*M91*'数値入力＆結果'!$D$9*'数値入力＆結果'!$D$10*('数値入力＆結果'!$D$9+'数値入力＆結果'!$D$10)*N91)/('数値入力＆結果'!$D$7^2*'数値入力＆結果'!$D$9^4+'数値入力＆結果'!$D$7*M91*(4*'数値入力＆結果'!$D$9^3*'数値入力＆結果'!$D$10+6*'数値入力＆結果'!$D$9^2*'数値入力＆結果'!$D$10^2+4*'数値入力＆結果'!$D$9*'数値入力＆結果'!$D$10^3)+M91^2*'数値入力＆結果'!$D$10^4)</f>
        <v>3.72350176715779E-005</v>
      </c>
      <c r="P91" s="39" t="n">
        <f aca="false">SUM($O$4:O91)</f>
        <v>0.00189899163334877</v>
      </c>
      <c r="Q91" s="39" t="n">
        <f aca="false">1/P91</f>
        <v>526.595263738236</v>
      </c>
      <c r="R91" s="39" t="n">
        <f aca="false">1/P91*(1-COS('数値入力＆結果'!$D$8*P91/2))</f>
        <v>9.46645875550196</v>
      </c>
    </row>
    <row r="92" customFormat="false" ht="12.8" hidden="false" customHeight="false" outlineLevel="0" collapsed="false">
      <c r="B92" s="1" t="n">
        <v>89</v>
      </c>
      <c r="C92" s="0" t="n">
        <v>89</v>
      </c>
      <c r="D92" s="0" t="n">
        <f aca="false">D91-1</f>
        <v>41</v>
      </c>
      <c r="E92" s="0" t="n">
        <f aca="false">C92</f>
        <v>89</v>
      </c>
      <c r="F92" s="0" t="n">
        <f aca="false">C92-C91</f>
        <v>1</v>
      </c>
      <c r="G92" s="0" t="n">
        <f aca="false">IF(D91&gt;110,'数値入力＆結果'!$D$18*D91+'数値入力＆結果'!$F$18,'数値入力＆結果'!$D$17*D91+'数値入力＆結果'!$F$17)</f>
        <v>-1.1638</v>
      </c>
      <c r="H92" s="39" t="n">
        <f aca="false">10^G92</f>
        <v>0.0685803978145926</v>
      </c>
      <c r="I92" s="39" t="n">
        <f aca="false">F92/H92</f>
        <v>14.5814260614747</v>
      </c>
      <c r="J92" s="39" t="n">
        <f aca="false">SUM(I92:$I$143)</f>
        <v>112.568897280344</v>
      </c>
      <c r="K92" s="40" t="n">
        <f aca="false">LOG10(J92)</f>
        <v>2.05141841178143</v>
      </c>
      <c r="L92" s="40" t="n">
        <f aca="false">'数値入力＆結果'!$D$19*K92^5+'数値入力＆結果'!$F$19*K92^4+'数値入力＆結果'!$H$19*K92^3+'数値入力＆結果'!$J$19*K92^2+'数値入力＆結果'!$L$19*K92+'数値入力＆結果'!$N$19</f>
        <v>9.80040413121436</v>
      </c>
      <c r="M92" s="39" t="n">
        <f aca="false">10^L92</f>
        <v>6315447528.97969</v>
      </c>
      <c r="N92" s="39" t="n">
        <f aca="false">(D92-D93)*'数値入力＆結果'!$D$12</f>
        <v>2.63E-005</v>
      </c>
      <c r="O92" s="39" t="n">
        <f aca="false">(6*'数値入力＆結果'!$D$7*M92*'数値入力＆結果'!$D$9*'数値入力＆結果'!$D$10*('数値入力＆結果'!$D$9+'数値入力＆結果'!$D$10)*N92)/('数値入力＆結果'!$D$7^2*'数値入力＆結果'!$D$9^4+'数値入力＆結果'!$D$7*M92*(4*'数値入力＆結果'!$D$9^3*'数値入力＆結果'!$D$10+6*'数値入力＆結果'!$D$9^2*'数値入力＆結果'!$D$10^2+4*'数値入力＆結果'!$D$9*'数値入力＆結果'!$D$10^3)+M92^2*'数値入力＆結果'!$D$10^4)</f>
        <v>3.73045138252893E-005</v>
      </c>
      <c r="P92" s="39" t="n">
        <f aca="false">SUM($O$4:O92)</f>
        <v>0.00193629614717406</v>
      </c>
      <c r="Q92" s="39" t="n">
        <f aca="false">1/P92</f>
        <v>516.449925007316</v>
      </c>
      <c r="R92" s="39" t="n">
        <f aca="false">1/P92*(1-COS('数値入力＆結果'!$D$8*P92/2))</f>
        <v>9.65126999554426</v>
      </c>
    </row>
    <row r="93" customFormat="false" ht="12.8" hidden="false" customHeight="false" outlineLevel="0" collapsed="false">
      <c r="B93" s="1" t="n">
        <v>90</v>
      </c>
      <c r="C93" s="0" t="n">
        <v>90</v>
      </c>
      <c r="D93" s="0" t="n">
        <f aca="false">D92-1</f>
        <v>40</v>
      </c>
      <c r="E93" s="0" t="n">
        <f aca="false">C93</f>
        <v>90</v>
      </c>
      <c r="F93" s="0" t="n">
        <f aca="false">C93-C92</f>
        <v>1</v>
      </c>
      <c r="G93" s="0" t="n">
        <f aca="false">IF(D92&gt;110,'数値入力＆結果'!$D$18*D92+'数値入力＆結果'!$F$18,'数値入力＆結果'!$D$17*D92+'数値入力＆結果'!$F$17)</f>
        <v>-1.1036</v>
      </c>
      <c r="H93" s="39" t="n">
        <f aca="false">10^G93</f>
        <v>0.078777101958568</v>
      </c>
      <c r="I93" s="39" t="n">
        <f aca="false">F93/H93</f>
        <v>12.694044019618</v>
      </c>
      <c r="J93" s="39" t="n">
        <f aca="false">SUM(I93:$I$143)</f>
        <v>97.9874712188689</v>
      </c>
      <c r="K93" s="40" t="n">
        <f aca="false">LOG10(J93)</f>
        <v>1.99117054989298</v>
      </c>
      <c r="L93" s="40" t="n">
        <f aca="false">'数値入力＆結果'!$D$19*K93^5+'数値入力＆結果'!$F$19*K93^4+'数値入力＆結果'!$H$19*K93^3+'数値入力＆結果'!$J$19*K93^2+'数値入力＆結果'!$L$19*K93+'数値入力＆結果'!$N$19</f>
        <v>9.80726857216462</v>
      </c>
      <c r="M93" s="39" t="n">
        <f aca="false">10^L93</f>
        <v>6416062298.02404</v>
      </c>
      <c r="N93" s="39" t="n">
        <f aca="false">(D93-D94)*'数値入力＆結果'!$D$12</f>
        <v>2.63E-005</v>
      </c>
      <c r="O93" s="39" t="n">
        <f aca="false">(6*'数値入力＆結果'!$D$7*M93*'数値入力＆結果'!$D$9*'数値入力＆結果'!$D$10*('数値入力＆結果'!$D$9+'数値入力＆結果'!$D$10)*N93)/('数値入力＆結果'!$D$7^2*'数値入力＆結果'!$D$9^4+'数値入力＆結果'!$D$7*M93*(4*'数値入力＆結果'!$D$9^3*'数値入力＆結果'!$D$10+6*'数値入力＆結果'!$D$9^2*'数値入力＆結果'!$D$10^2+4*'数値入力＆結果'!$D$9*'数値入力＆結果'!$D$10^3)+M93^2*'数値入力＆結果'!$D$10^4)</f>
        <v>3.73701523982587E-005</v>
      </c>
      <c r="P93" s="39" t="n">
        <f aca="false">SUM($O$4:O93)</f>
        <v>0.00197366629957232</v>
      </c>
      <c r="Q93" s="39" t="n">
        <f aca="false">1/P93</f>
        <v>506.671264649294</v>
      </c>
      <c r="R93" s="39" t="n">
        <f aca="false">1/P93*(1-COS('数値入力＆結果'!$D$8*P93/2))</f>
        <v>9.83633915464543</v>
      </c>
    </row>
    <row r="94" customFormat="false" ht="12.8" hidden="false" customHeight="false" outlineLevel="0" collapsed="false">
      <c r="B94" s="1" t="n">
        <v>91</v>
      </c>
      <c r="C94" s="0" t="n">
        <v>91</v>
      </c>
      <c r="D94" s="0" t="n">
        <f aca="false">D93-1</f>
        <v>39</v>
      </c>
      <c r="E94" s="0" t="n">
        <f aca="false">C94</f>
        <v>91</v>
      </c>
      <c r="F94" s="0" t="n">
        <f aca="false">C94-C93</f>
        <v>1</v>
      </c>
      <c r="G94" s="0" t="n">
        <f aca="false">IF(D93&gt;110,'数値入力＆結果'!$D$18*D93+'数値入力＆結果'!$F$18,'数値入力＆結果'!$D$17*D93+'数値入力＆結果'!$F$17)</f>
        <v>-1.0434</v>
      </c>
      <c r="H94" s="39" t="n">
        <f aca="false">10^G94</f>
        <v>0.0904898774394413</v>
      </c>
      <c r="I94" s="39" t="n">
        <f aca="false">F94/H94</f>
        <v>11.0509598233154</v>
      </c>
      <c r="J94" s="39" t="n">
        <f aca="false">SUM(I94:$I$143)</f>
        <v>85.2934271992509</v>
      </c>
      <c r="K94" s="40" t="n">
        <f aca="false">LOG10(J94)</f>
        <v>1.93091556526975</v>
      </c>
      <c r="L94" s="40" t="n">
        <f aca="false">'数値入力＆結果'!$D$19*K94^5+'数値入力＆結果'!$F$19*K94^4+'数値入力＆結果'!$H$19*K94^3+'数値入力＆結果'!$J$19*K94^2+'数値入力＆結果'!$L$19*K94+'数値入力＆結果'!$N$19</f>
        <v>9.81385727968259</v>
      </c>
      <c r="M94" s="39" t="n">
        <f aca="false">10^L94</f>
        <v>6514142874.22179</v>
      </c>
      <c r="N94" s="39" t="n">
        <f aca="false">(D94-D95)*'数値入力＆結果'!$D$12</f>
        <v>2.63E-005</v>
      </c>
      <c r="O94" s="39" t="n">
        <f aca="false">(6*'数値入力＆結果'!$D$7*M94*'数値入力＆結果'!$D$9*'数値入力＆結果'!$D$10*('数値入力＆結果'!$D$9+'数値入力＆結果'!$D$10)*N94)/('数値入力＆結果'!$D$7^2*'数値入力＆結果'!$D$9^4+'数値入力＆結果'!$D$7*M94*(4*'数値入力＆結果'!$D$9^3*'数値入力＆結果'!$D$10+6*'数値入力＆結果'!$D$9^2*'数値入力＆結果'!$D$10^2+4*'数値入力＆結果'!$D$9*'数値入力＆結果'!$D$10^3)+M94^2*'数値入力＆結果'!$D$10^4)</f>
        <v>3.74321248219606E-005</v>
      </c>
      <c r="P94" s="39" t="n">
        <f aca="false">SUM($O$4:O94)</f>
        <v>0.00201109842439428</v>
      </c>
      <c r="Q94" s="39" t="n">
        <f aca="false">1/P94</f>
        <v>497.240705810402</v>
      </c>
      <c r="R94" s="39" t="n">
        <f aca="false">1/P94*(1-COS('数値入力＆結果'!$D$8*P94/2))</f>
        <v>10.0216464407266</v>
      </c>
    </row>
    <row r="95" customFormat="false" ht="12.8" hidden="false" customHeight="false" outlineLevel="0" collapsed="false">
      <c r="B95" s="1" t="n">
        <v>92</v>
      </c>
      <c r="C95" s="0" t="n">
        <v>92</v>
      </c>
      <c r="D95" s="0" t="n">
        <f aca="false">D94-1</f>
        <v>38</v>
      </c>
      <c r="E95" s="0" t="n">
        <f aca="false">C95</f>
        <v>92</v>
      </c>
      <c r="F95" s="0" t="n">
        <f aca="false">C95-C94</f>
        <v>1</v>
      </c>
      <c r="G95" s="0" t="n">
        <f aca="false">IF(D94&gt;110,'数値入力＆結果'!$D$18*D94+'数値入力＆結果'!$F$18,'数値入力＆結果'!$D$17*D94+'数値入力＆結果'!$F$17)</f>
        <v>-0.9832</v>
      </c>
      <c r="H95" s="39" t="n">
        <f aca="false">10^G95</f>
        <v>0.10394413751488</v>
      </c>
      <c r="I95" s="39" t="n">
        <f aca="false">F95/H95</f>
        <v>9.62055219186215</v>
      </c>
      <c r="J95" s="39" t="n">
        <f aca="false">SUM(I95:$I$143)</f>
        <v>74.2424673759356</v>
      </c>
      <c r="K95" s="40" t="n">
        <f aca="false">LOG10(J95)</f>
        <v>1.87065239680384</v>
      </c>
      <c r="L95" s="40" t="n">
        <f aca="false">'数値入力＆結果'!$D$19*K95^5+'数値入力＆結果'!$F$19*K95^4+'数値入力＆結果'!$H$19*K95^3+'数値入力＆結果'!$J$19*K95^2+'数値入力＆結果'!$L$19*K95+'数値入力＆結果'!$N$19</f>
        <v>9.8201758691469</v>
      </c>
      <c r="M95" s="39" t="n">
        <f aca="false">10^L95</f>
        <v>6609610524.28103</v>
      </c>
      <c r="N95" s="39" t="n">
        <f aca="false">(D95-D96)*'数値入力＆結果'!$D$12</f>
        <v>2.63E-005</v>
      </c>
      <c r="O95" s="39" t="n">
        <f aca="false">(6*'数値入力＆結果'!$D$7*M95*'数値入力＆結果'!$D$9*'数値入力＆結果'!$D$10*('数値入力＆結果'!$D$9+'数値入力＆結果'!$D$10)*N95)/('数値入力＆結果'!$D$7^2*'数値入力＆結果'!$D$9^4+'数値入力＆結果'!$D$7*M95*(4*'数値入力＆結果'!$D$9^3*'数値入力＆結果'!$D$10+6*'数値入力＆結果'!$D$9^2*'数値入力＆結果'!$D$10^2+4*'数値入力＆結果'!$D$9*'数値入力＆結果'!$D$10^3)+M95^2*'数値入力＆結果'!$D$10^4)</f>
        <v>3.74906123067317E-005</v>
      </c>
      <c r="P95" s="39" t="n">
        <f aca="false">SUM($O$4:O95)</f>
        <v>0.00204858903670101</v>
      </c>
      <c r="Q95" s="39" t="n">
        <f aca="false">1/P95</f>
        <v>488.140853087045</v>
      </c>
      <c r="R95" s="39" t="n">
        <f aca="false">1/P95*(1-COS('数値入力＆結果'!$D$8*P95/2))</f>
        <v>10.2071729724628</v>
      </c>
    </row>
    <row r="96" customFormat="false" ht="12.8" hidden="false" customHeight="false" outlineLevel="0" collapsed="false">
      <c r="B96" s="1" t="n">
        <v>93</v>
      </c>
      <c r="C96" s="0" t="n">
        <v>93</v>
      </c>
      <c r="D96" s="0" t="n">
        <f aca="false">D95-1</f>
        <v>37</v>
      </c>
      <c r="E96" s="0" t="n">
        <f aca="false">C96</f>
        <v>93</v>
      </c>
      <c r="F96" s="0" t="n">
        <f aca="false">C96-C95</f>
        <v>1</v>
      </c>
      <c r="G96" s="0" t="n">
        <f aca="false">IF(D95&gt;110,'数値入力＆結果'!$D$18*D95+'数値入力＆結果'!$F$18,'数値入力＆結果'!$D$17*D95+'数値入力＆結果'!$F$17)</f>
        <v>-0.923</v>
      </c>
      <c r="H96" s="39" t="n">
        <f aca="false">10^G96</f>
        <v>0.119398810446427</v>
      </c>
      <c r="I96" s="39" t="n">
        <f aca="false">F96/H96</f>
        <v>8.37529282126883</v>
      </c>
      <c r="J96" s="39" t="n">
        <f aca="false">SUM(I96:$I$143)</f>
        <v>64.6219151840734</v>
      </c>
      <c r="K96" s="40" t="n">
        <f aca="false">LOG10(J96)</f>
        <v>1.8103798249529</v>
      </c>
      <c r="L96" s="40" t="n">
        <f aca="false">'数値入力＆結果'!$D$19*K96^5+'数値入力＆結果'!$F$19*K96^4+'数値入力＆結果'!$H$19*K96^3+'数値入力＆結果'!$J$19*K96^2+'数値入力＆結果'!$L$19*K96+'数値入力＆結果'!$N$19</f>
        <v>9.82622989474587</v>
      </c>
      <c r="M96" s="39" t="n">
        <f aca="false">10^L96</f>
        <v>6702393081.90185</v>
      </c>
      <c r="N96" s="39" t="n">
        <f aca="false">(D96-D97)*'数値入力＆結果'!$D$12</f>
        <v>2.63E-005</v>
      </c>
      <c r="O96" s="39" t="n">
        <f aca="false">(6*'数値入力＆結果'!$D$7*M96*'数値入力＆結果'!$D$9*'数値入力＆結果'!$D$10*('数値入力＆結果'!$D$9+'数値入力＆結果'!$D$10)*N96)/('数値入力＆結果'!$D$7^2*'数値入力＆結果'!$D$9^4+'数値入力＆結果'!$D$7*M96*(4*'数値入力＆結果'!$D$9^3*'数値入力＆結果'!$D$10+6*'数値入力＆結果'!$D$9^2*'数値入力＆結果'!$D$10^2+4*'数値入力＆結果'!$D$9*'数値入力＆結果'!$D$10^3)+M96^2*'数値入力＆結果'!$D$10^4)</f>
        <v>3.75457863448548E-005</v>
      </c>
      <c r="P96" s="39" t="n">
        <f aca="false">SUM($O$4:O96)</f>
        <v>0.00208613482304587</v>
      </c>
      <c r="Q96" s="39" t="n">
        <f aca="false">1/P96</f>
        <v>479.355403568762</v>
      </c>
      <c r="R96" s="39" t="n">
        <f aca="false">1/P96*(1-COS('数値入力＆結果'!$D$8*P96/2))</f>
        <v>10.3929007308185</v>
      </c>
    </row>
    <row r="97" customFormat="false" ht="12.8" hidden="false" customHeight="false" outlineLevel="0" collapsed="false">
      <c r="B97" s="1" t="n">
        <v>94</v>
      </c>
      <c r="C97" s="0" t="n">
        <v>94</v>
      </c>
      <c r="D97" s="0" t="n">
        <f aca="false">D96-1</f>
        <v>36</v>
      </c>
      <c r="E97" s="0" t="n">
        <f aca="false">C97</f>
        <v>94</v>
      </c>
      <c r="F97" s="0" t="n">
        <f aca="false">C97-C96</f>
        <v>1</v>
      </c>
      <c r="G97" s="0" t="n">
        <f aca="false">IF(D96&gt;110,'数値入力＆結果'!$D$18*D96+'数値入力＆結果'!$F$18,'数値入力＆結果'!$D$17*D96+'数値入力＆結果'!$F$17)</f>
        <v>-0.8628</v>
      </c>
      <c r="H97" s="39" t="n">
        <f aca="false">10^G97</f>
        <v>0.137151322593648</v>
      </c>
      <c r="I97" s="39" t="n">
        <f aca="false">F97/H97</f>
        <v>7.29121659995068</v>
      </c>
      <c r="J97" s="39" t="n">
        <f aca="false">SUM(I97:$I$143)</f>
        <v>56.2466223628046</v>
      </c>
      <c r="K97" s="40" t="n">
        <f aca="false">LOG10(J97)</f>
        <v>1.75009644797027</v>
      </c>
      <c r="L97" s="40" t="n">
        <f aca="false">'数値入力＆結果'!$D$19*K97^5+'数値入力＆結果'!$F$19*K97^4+'数値入力＆結果'!$H$19*K97^3+'数値入力＆結果'!$J$19*K97^2+'数値入力＆結果'!$L$19*K97+'数値入力＆結果'!$N$19</f>
        <v>9.83202485016435</v>
      </c>
      <c r="M97" s="39" t="n">
        <f aca="false">10^L97</f>
        <v>6792424975.01487</v>
      </c>
      <c r="N97" s="39" t="n">
        <f aca="false">(D97-D98)*'数値入力＆結果'!$D$12</f>
        <v>2.63E-005</v>
      </c>
      <c r="O97" s="39" t="n">
        <f aca="false">(6*'数値入力＆結果'!$D$7*M97*'数値入力＆結果'!$D$9*'数値入力＆結果'!$D$10*('数値入力＆結果'!$D$9+'数値入力＆結果'!$D$10)*N97)/('数値入力＆結果'!$D$7^2*'数値入力＆結果'!$D$9^4+'数値入力＆結果'!$D$7*M97*(4*'数値入力＆結果'!$D$9^3*'数値入力＆結果'!$D$10+6*'数値入力＆結果'!$D$9^2*'数値入力＆結果'!$D$10^2+4*'数値入力＆結果'!$D$9*'数値入力＆結果'!$D$10^3)+M97^2*'数値入力＆結果'!$D$10^4)</f>
        <v>3.7597809193856E-005</v>
      </c>
      <c r="P97" s="39" t="n">
        <f aca="false">SUM($O$4:O97)</f>
        <v>0.00212373263223972</v>
      </c>
      <c r="Q97" s="39" t="n">
        <f aca="false">1/P97</f>
        <v>470.869065540225</v>
      </c>
      <c r="R97" s="39" t="n">
        <f aca="false">1/P97*(1-COS('数値入力＆結果'!$D$8*P97/2))</f>
        <v>10.5788125129906</v>
      </c>
    </row>
    <row r="98" customFormat="false" ht="12.8" hidden="false" customHeight="false" outlineLevel="0" collapsed="false">
      <c r="B98" s="1" t="n">
        <v>95</v>
      </c>
      <c r="C98" s="0" t="n">
        <v>95</v>
      </c>
      <c r="D98" s="0" t="n">
        <f aca="false">D97-1</f>
        <v>35</v>
      </c>
      <c r="E98" s="0" t="n">
        <f aca="false">C98</f>
        <v>95</v>
      </c>
      <c r="F98" s="0" t="n">
        <f aca="false">C98-C97</f>
        <v>1</v>
      </c>
      <c r="G98" s="0" t="n">
        <f aca="false">IF(D97&gt;110,'数値入力＆結果'!$D$18*D97+'数値入力＆結果'!$F$18,'数値入力＆結果'!$D$17*D97+'数値入力＆結果'!$F$17)</f>
        <v>-0.8026</v>
      </c>
      <c r="H98" s="39" t="n">
        <f aca="false">10^G98</f>
        <v>0.157543322407111</v>
      </c>
      <c r="I98" s="39" t="n">
        <f aca="false">F98/H98</f>
        <v>6.347460398327</v>
      </c>
      <c r="J98" s="39" t="n">
        <f aca="false">SUM(I98:$I$143)</f>
        <v>48.9554057628539</v>
      </c>
      <c r="K98" s="40" t="n">
        <f aca="false">LOG10(J98)</f>
        <v>1.68980065453251</v>
      </c>
      <c r="L98" s="40" t="n">
        <f aca="false">'数値入力＆結果'!$D$19*K98^5+'数値入力＆結果'!$F$19*K98^4+'数値入力＆結果'!$H$19*K98^3+'数値入力＆結果'!$J$19*K98^2+'数値入力＆結果'!$L$19*K98+'数値入力＆結果'!$N$19</f>
        <v>9.83756616918924</v>
      </c>
      <c r="M98" s="39" t="n">
        <f aca="false">10^L98</f>
        <v>6879647227.5915</v>
      </c>
      <c r="N98" s="39" t="n">
        <f aca="false">(D98-D99)*'数値入力＆結果'!$D$12</f>
        <v>2.63E-005</v>
      </c>
      <c r="O98" s="39" t="n">
        <f aca="false">(6*'数値入力＆結果'!$D$7*M98*'数値入力＆結果'!$D$9*'数値入力＆結果'!$D$10*('数値入力＆結果'!$D$9+'数値入力＆結果'!$D$10)*N98)/('数値入力＆結果'!$D$7^2*'数値入力＆結果'!$D$9^4+'数値入力＆結果'!$D$7*M98*(4*'数値入力＆結果'!$D$9^3*'数値入力＆結果'!$D$10+6*'数値入力＆結果'!$D$9^2*'数値入力＆結果'!$D$10^2+4*'数値入力＆結果'!$D$9*'数値入力＆結果'!$D$10^3)+M98^2*'数値入力＆結果'!$D$10^4)</f>
        <v>3.76468343400025E-005</v>
      </c>
      <c r="P98" s="39" t="n">
        <f aca="false">SUM($O$4:O98)</f>
        <v>0.00216137946657973</v>
      </c>
      <c r="Q98" s="39" t="n">
        <f aca="false">1/P98</f>
        <v>462.667484105625</v>
      </c>
      <c r="R98" s="39" t="n">
        <f aca="false">1/P98*(1-COS('数値入力＆結果'!$D$8*P98/2))</f>
        <v>10.7648918886595</v>
      </c>
    </row>
    <row r="99" customFormat="false" ht="12.8" hidden="false" customHeight="false" outlineLevel="0" collapsed="false">
      <c r="B99" s="1" t="n">
        <v>96</v>
      </c>
      <c r="C99" s="0" t="n">
        <v>96</v>
      </c>
      <c r="D99" s="0" t="n">
        <f aca="false">D98-1</f>
        <v>34</v>
      </c>
      <c r="E99" s="0" t="n">
        <f aca="false">C99</f>
        <v>96</v>
      </c>
      <c r="F99" s="0" t="n">
        <f aca="false">C99-C98</f>
        <v>1</v>
      </c>
      <c r="G99" s="0" t="n">
        <f aca="false">IF(D98&gt;110,'数値入力＆結果'!$D$18*D98+'数値入力＆結果'!$F$18,'数値入力＆結果'!$D$17*D98+'数値入力＆結果'!$F$17)</f>
        <v>-0.7424</v>
      </c>
      <c r="H99" s="39" t="n">
        <f aca="false">10^G99</f>
        <v>0.180967255478879</v>
      </c>
      <c r="I99" s="39" t="n">
        <f aca="false">F99/H99</f>
        <v>5.52586155630078</v>
      </c>
      <c r="J99" s="39" t="n">
        <f aca="false">SUM(I99:$I$143)</f>
        <v>42.6079453645269</v>
      </c>
      <c r="K99" s="40" t="n">
        <f aca="false">LOG10(J99)</f>
        <v>1.6294905922065</v>
      </c>
      <c r="L99" s="40" t="n">
        <f aca="false">'数値入力＆結果'!$D$19*K99^5+'数値入力＆結果'!$F$19*K99^4+'数値入力＆結果'!$H$19*K99^3+'数値入力＆結果'!$J$19*K99^2+'数値入力＆結果'!$L$19*K99+'数値入力＆結果'!$N$19</f>
        <v>9.84285922621688</v>
      </c>
      <c r="M99" s="39" t="n">
        <f aca="false">10^L99</f>
        <v>6964007436.67532</v>
      </c>
      <c r="N99" s="39" t="n">
        <f aca="false">(D99-D100)*'数値入力＆結果'!$D$12</f>
        <v>2.63E-005</v>
      </c>
      <c r="O99" s="39" t="n">
        <f aca="false">(6*'数値入力＆結果'!$D$7*M99*'数値入力＆結果'!$D$9*'数値入力＆結果'!$D$10*('数値入力＆結果'!$D$9+'数値入力＆結果'!$D$10)*N99)/('数値入力＆結果'!$D$7^2*'数値入力＆結果'!$D$9^4+'数値入力＆結果'!$D$7*M99*(4*'数値入力＆結果'!$D$9^3*'数値入力＆結果'!$D$10+6*'数値入力＆結果'!$D$9^2*'数値入力＆結果'!$D$10^2+4*'数値入力＆結果'!$D$9*'数値入力＆結果'!$D$10^3)+M99^2*'数値入力＆結果'!$D$10^4)</f>
        <v>3.76930069421181E-005</v>
      </c>
      <c r="P99" s="39" t="n">
        <f aca="false">SUM($O$4:O99)</f>
        <v>0.00219907247352184</v>
      </c>
      <c r="Q99" s="39" t="n">
        <f aca="false">1/P99</f>
        <v>454.73717307665</v>
      </c>
      <c r="R99" s="39" t="n">
        <f aca="false">1/P99*(1-COS('数値入力＆結果'!$D$8*P99/2))</f>
        <v>10.9511231584523</v>
      </c>
    </row>
    <row r="100" customFormat="false" ht="12.8" hidden="false" customHeight="false" outlineLevel="0" collapsed="false">
      <c r="B100" s="1" t="n">
        <v>97</v>
      </c>
      <c r="C100" s="0" t="n">
        <v>97</v>
      </c>
      <c r="D100" s="0" t="n">
        <f aca="false">D99-1</f>
        <v>33</v>
      </c>
      <c r="E100" s="0" t="n">
        <f aca="false">C100</f>
        <v>97</v>
      </c>
      <c r="F100" s="0" t="n">
        <f aca="false">C100-C99</f>
        <v>1</v>
      </c>
      <c r="G100" s="0" t="n">
        <f aca="false">IF(D99&gt;110,'数値入力＆結果'!$D$18*D99+'数値入力＆結果'!$F$18,'数値入力＆結果'!$D$17*D99+'数値入力＆結果'!$F$17)</f>
        <v>-0.6822</v>
      </c>
      <c r="H100" s="39" t="n">
        <f aca="false">10^G100</f>
        <v>0.207873917187871</v>
      </c>
      <c r="I100" s="39" t="n">
        <f aca="false">F100/H100</f>
        <v>4.81060834147954</v>
      </c>
      <c r="J100" s="39" t="n">
        <f aca="false">SUM(I100:$I$143)</f>
        <v>37.0820838082261</v>
      </c>
      <c r="K100" s="40" t="n">
        <f aca="false">LOG10(J100)</f>
        <v>1.56916413110854</v>
      </c>
      <c r="L100" s="40" t="n">
        <f aca="false">'数値入力＆結果'!$D$19*K100^5+'数値入力＆結果'!$F$19*K100^4+'数値入力＆結果'!$H$19*K100^3+'数値入力＆結果'!$J$19*K100^2+'数値入力＆結果'!$L$19*K100+'数値入力＆結果'!$N$19</f>
        <v>9.84790933664282</v>
      </c>
      <c r="M100" s="39" t="n">
        <f aca="false">10^L100</f>
        <v>7045459725.29788</v>
      </c>
      <c r="N100" s="39" t="n">
        <f aca="false">(D100-D101)*'数値入力＆結果'!$D$12</f>
        <v>2.63E-005</v>
      </c>
      <c r="O100" s="39" t="n">
        <f aca="false">(6*'数値入力＆結果'!$D$7*M100*'数値入力＆結果'!$D$9*'数値入力＆結果'!$D$10*('数値入力＆結果'!$D$9+'数値入力＆結果'!$D$10)*N100)/('数値入力＆結果'!$D$7^2*'数値入力＆結果'!$D$9^4+'数値入力＆結果'!$D$7*M100*(4*'数値入力＆結果'!$D$9^3*'数値入力＆結果'!$D$10+6*'数値入力＆結果'!$D$9^2*'数値入力＆結果'!$D$10^2+4*'数値入力＆結果'!$D$9*'数値入力＆結果'!$D$10^3)+M100^2*'数値入力＆結果'!$D$10^4)</f>
        <v>3.77364642559331E-005</v>
      </c>
      <c r="P100" s="39" t="n">
        <f aca="false">SUM($O$4:O100)</f>
        <v>0.00223680893777778</v>
      </c>
      <c r="Q100" s="39" t="n">
        <f aca="false">1/P100</f>
        <v>447.065452534126</v>
      </c>
      <c r="R100" s="39" t="n">
        <f aca="false">1/P100*(1-COS('数値入力＆結果'!$D$8*P100/2))</f>
        <v>11.1374913145215</v>
      </c>
    </row>
    <row r="101" customFormat="false" ht="12.8" hidden="false" customHeight="false" outlineLevel="0" collapsed="false">
      <c r="B101" s="1" t="n">
        <v>98</v>
      </c>
      <c r="C101" s="0" t="n">
        <v>98</v>
      </c>
      <c r="D101" s="0" t="n">
        <f aca="false">D100-1</f>
        <v>32</v>
      </c>
      <c r="E101" s="0" t="n">
        <f aca="false">C101</f>
        <v>98</v>
      </c>
      <c r="F101" s="0" t="n">
        <f aca="false">C101-C100</f>
        <v>1</v>
      </c>
      <c r="G101" s="0" t="n">
        <f aca="false">IF(D100&gt;110,'数値入力＆結果'!$D$18*D100+'数値入力＆結果'!$F$18,'数値入力＆結果'!$D$17*D100+'数値入力＆結果'!$F$17)</f>
        <v>-0.622</v>
      </c>
      <c r="H101" s="39" t="n">
        <f aca="false">10^G101</f>
        <v>0.238781128291318</v>
      </c>
      <c r="I101" s="39" t="n">
        <f aca="false">F101/H101</f>
        <v>4.18793565117919</v>
      </c>
      <c r="J101" s="39" t="n">
        <f aca="false">SUM(I101:$I$143)</f>
        <v>32.2714754667466</v>
      </c>
      <c r="K101" s="40" t="n">
        <f aca="false">LOG10(J101)</f>
        <v>1.50881882200191</v>
      </c>
      <c r="L101" s="40" t="n">
        <f aca="false">'数値入力＆結果'!$D$19*K101^5+'数値入力＆結果'!$F$19*K101^4+'数値入力＆結果'!$H$19*K101^3+'数値入力＆結果'!$J$19*K101^2+'数値入力＆結果'!$L$19*K101+'数値入力＆結果'!$N$19</f>
        <v>9.85272175711072</v>
      </c>
      <c r="M101" s="39" t="n">
        <f aca="false">10^L101</f>
        <v>7123964671.93954</v>
      </c>
      <c r="N101" s="39" t="n">
        <f aca="false">(D101-D102)*'数値入力＆結果'!$D$12</f>
        <v>2.63E-005</v>
      </c>
      <c r="O101" s="39" t="n">
        <f aca="false">(6*'数値入力＆結果'!$D$7*M101*'数値入力＆結果'!$D$9*'数値入力＆結果'!$D$10*('数値入力＆結果'!$D$9+'数値入力＆結果'!$D$10)*N101)/('数値入力＆結果'!$D$7^2*'数値入力＆結果'!$D$9^4+'数値入力＆結果'!$D$7*M101*(4*'数値入力＆結果'!$D$9^3*'数値入力＆結果'!$D$10+6*'数値入力＆結果'!$D$9^2*'数値入力＆結果'!$D$10^2+4*'数値入力＆結果'!$D$9*'数値入力＆結果'!$D$10^3)+M101^2*'数値入力＆結果'!$D$10^4)</f>
        <v>3.77773360392518E-005</v>
      </c>
      <c r="P101" s="39" t="n">
        <f aca="false">SUM($O$4:O101)</f>
        <v>0.00227458627381703</v>
      </c>
      <c r="Q101" s="39" t="n">
        <f aca="false">1/P101</f>
        <v>439.640391534536</v>
      </c>
      <c r="R101" s="39" t="n">
        <f aca="false">1/P101*(1-COS('数値入力＆結果'!$D$8*P101/2))</f>
        <v>11.3239820031448</v>
      </c>
    </row>
    <row r="102" customFormat="false" ht="12.8" hidden="false" customHeight="false" outlineLevel="0" collapsed="false">
      <c r="B102" s="1" t="n">
        <v>99</v>
      </c>
      <c r="C102" s="0" t="n">
        <v>99</v>
      </c>
      <c r="D102" s="0" t="n">
        <f aca="false">D101-1</f>
        <v>31</v>
      </c>
      <c r="E102" s="0" t="n">
        <f aca="false">C102</f>
        <v>99</v>
      </c>
      <c r="F102" s="0" t="n">
        <f aca="false">C102-C101</f>
        <v>1</v>
      </c>
      <c r="G102" s="0" t="n">
        <f aca="false">IF(D101&gt;110,'数値入力＆結果'!$D$18*D101+'数値入力＆結果'!$F$18,'数値入力＆結果'!$D$17*D101+'数値入力＆結果'!$F$17)</f>
        <v>-0.5618</v>
      </c>
      <c r="H102" s="39" t="n">
        <f aca="false">10^G102</f>
        <v>0.274283700424737</v>
      </c>
      <c r="I102" s="39" t="n">
        <f aca="false">F102/H102</f>
        <v>3.64586010197276</v>
      </c>
      <c r="J102" s="39" t="n">
        <f aca="false">SUM(I102:$I$143)</f>
        <v>28.0835398155674</v>
      </c>
      <c r="K102" s="40" t="n">
        <f aca="false">LOG10(J102)</f>
        <v>1.44845184795482</v>
      </c>
      <c r="L102" s="40" t="n">
        <f aca="false">'数値入力＆結果'!$D$19*K102^5+'数値入力＆結果'!$F$19*K102^4+'数値入力＆結果'!$H$19*K102^3+'数値入力＆結果'!$J$19*K102^2+'数値入力＆結果'!$L$19*K102+'数値入力＆結果'!$N$19</f>
        <v>9.85730168559327</v>
      </c>
      <c r="M102" s="39" t="n">
        <f aca="false">10^L102</f>
        <v>7199489217.16969</v>
      </c>
      <c r="N102" s="39" t="n">
        <f aca="false">(D102-D103)*'数値入力＆結果'!$D$12</f>
        <v>2.63E-005</v>
      </c>
      <c r="O102" s="39" t="n">
        <f aca="false">(6*'数値入力＆結果'!$D$7*M102*'数値入力＆結果'!$D$9*'数値入力＆結果'!$D$10*('数値入力＆結果'!$D$9+'数値入力＆結果'!$D$10)*N102)/('数値入力＆結果'!$D$7^2*'数値入力＆結果'!$D$9^4+'数値入力＆結果'!$D$7*M102*(4*'数値入力＆結果'!$D$9^3*'数値入力＆結果'!$D$10+6*'数値入力＆結果'!$D$9^2*'数値入力＆結果'!$D$10^2+4*'数値入力＆結果'!$D$9*'数値入力＆結果'!$D$10^3)+M102^2*'数値入力＆結果'!$D$10^4)</f>
        <v>3.78157449382571E-005</v>
      </c>
      <c r="P102" s="39" t="n">
        <f aca="false">SUM($O$4:O102)</f>
        <v>0.00231240201875529</v>
      </c>
      <c r="Q102" s="39" t="n">
        <f aca="false">1/P102</f>
        <v>432.450755486832</v>
      </c>
      <c r="R102" s="39" t="n">
        <f aca="false">1/P102*(1-COS('数値入力＆結果'!$D$8*P102/2))</f>
        <v>11.5105814892522</v>
      </c>
    </row>
    <row r="103" customFormat="false" ht="12.8" hidden="false" customHeight="false" outlineLevel="0" collapsed="false">
      <c r="B103" s="1" t="n">
        <v>100</v>
      </c>
      <c r="C103" s="0" t="n">
        <v>100</v>
      </c>
      <c r="D103" s="0" t="n">
        <f aca="false">D102-1</f>
        <v>30</v>
      </c>
      <c r="E103" s="0" t="n">
        <f aca="false">C103</f>
        <v>100</v>
      </c>
      <c r="F103" s="0" t="n">
        <f aca="false">C103-C102</f>
        <v>1</v>
      </c>
      <c r="G103" s="0" t="n">
        <f aca="false">IF(D102&gt;110,'数値入力＆結果'!$D$18*D102+'数値入力＆結果'!$F$18,'数値入力＆結果'!$D$17*D102+'数値入力＆結果'!$F$17)</f>
        <v>-0.5016</v>
      </c>
      <c r="H103" s="39" t="n">
        <f aca="false">10^G103</f>
        <v>0.315064883297239</v>
      </c>
      <c r="I103" s="39" t="n">
        <f aca="false">F103/H103</f>
        <v>3.17394940856223</v>
      </c>
      <c r="J103" s="39" t="n">
        <f aca="false">SUM(I103:$I$143)</f>
        <v>24.4376797135946</v>
      </c>
      <c r="K103" s="40" t="n">
        <f aca="false">LOG10(J103)</f>
        <v>1.38805996853372</v>
      </c>
      <c r="L103" s="40" t="n">
        <f aca="false">'数値入力＆結果'!$D$19*K103^5+'数値入力＆結果'!$F$19*K103^4+'数値入力＆結果'!$H$19*K103^3+'数値入力＆結果'!$J$19*K103^2+'数値入力＆結果'!$L$19*K103+'数値入力＆結果'!$N$19</f>
        <v>9.86165426127311</v>
      </c>
      <c r="M103" s="39" t="n">
        <f aca="false">10^L103</f>
        <v>7272006548.05412</v>
      </c>
      <c r="N103" s="39" t="n">
        <f aca="false">(D103-D104)*'数値入力＆結果'!$D$12</f>
        <v>2.63E-005</v>
      </c>
      <c r="O103" s="39" t="n">
        <f aca="false">(6*'数値入力＆結果'!$D$7*M103*'数値入力＆結果'!$D$9*'数値入力＆結果'!$D$10*('数値入力＆結果'!$D$9+'数値入力＆結果'!$D$10)*N103)/('数値入力＆結果'!$D$7^2*'数値入力＆結果'!$D$9^4+'数値入力＆結果'!$D$7*M103*(4*'数値入力＆結果'!$D$9^3*'数値入力＆結果'!$D$10+6*'数値入力＆結果'!$D$9^2*'数値入力＆結果'!$D$10^2+4*'数値入力＆結果'!$D$9*'数値入力＆結果'!$D$10^3)+M103^2*'数値入力＆結果'!$D$10^4)</f>
        <v>3.78518068552928E-005</v>
      </c>
      <c r="P103" s="39" t="n">
        <f aca="false">SUM($O$4:O103)</f>
        <v>0.00235025382561058</v>
      </c>
      <c r="Q103" s="39" t="n">
        <f aca="false">1/P103</f>
        <v>425.485957773181</v>
      </c>
      <c r="R103" s="39" t="n">
        <f aca="false">1/P103*(1-COS('数値入力＆結果'!$D$8*P103/2))</f>
        <v>11.6972766227894</v>
      </c>
    </row>
    <row r="104" customFormat="false" ht="12.8" hidden="false" customHeight="false" outlineLevel="0" collapsed="false">
      <c r="B104" s="1" t="n">
        <v>101</v>
      </c>
      <c r="C104" s="0" t="n">
        <v>101</v>
      </c>
      <c r="D104" s="0" t="n">
        <f aca="false">D103-1</f>
        <v>29</v>
      </c>
      <c r="E104" s="0" t="n">
        <f aca="false">C104</f>
        <v>101</v>
      </c>
      <c r="F104" s="0" t="n">
        <f aca="false">C104-C103</f>
        <v>1</v>
      </c>
      <c r="G104" s="0" t="n">
        <f aca="false">IF(D103&gt;110,'数値入力＆結果'!$D$18*D103+'数値入力＆結果'!$F$18,'数値入力＆結果'!$D$17*D103+'数値入力＆結果'!$F$17)</f>
        <v>-0.4414</v>
      </c>
      <c r="H104" s="39" t="n">
        <f aca="false">10^G104</f>
        <v>0.361909513884298</v>
      </c>
      <c r="I104" s="39" t="n">
        <f aca="false">F104/H104</f>
        <v>2.76312161365202</v>
      </c>
      <c r="J104" s="39" t="n">
        <f aca="false">SUM(I104:$I$143)</f>
        <v>21.2637303050324</v>
      </c>
      <c r="K104" s="40" t="n">
        <f aca="false">LOG10(J104)</f>
        <v>1.32763945533215</v>
      </c>
      <c r="L104" s="40" t="n">
        <f aca="false">'数値入力＆結果'!$D$19*K104^5+'数値入力＆結果'!$F$19*K104^4+'数値入力＆結果'!$H$19*K104^3+'数値入力＆結果'!$J$19*K104^2+'数値入力＆結果'!$L$19*K104+'数値入力＆結果'!$N$19</f>
        <v>9.86578456418614</v>
      </c>
      <c r="M104" s="39" t="n">
        <f aca="false">10^L104</f>
        <v>7341495960.84354</v>
      </c>
      <c r="N104" s="39" t="n">
        <f aca="false">(D104-D105)*'数値入力＆結果'!$D$12</f>
        <v>2.63E-005</v>
      </c>
      <c r="O104" s="39" t="n">
        <f aca="false">(6*'数値入力＆結果'!$D$7*M104*'数値入力＆結果'!$D$9*'数値入力＆結果'!$D$10*('数値入力＆結果'!$D$9+'数値入力＆結果'!$D$10)*N104)/('数値入力＆結果'!$D$7^2*'数値入力＆結果'!$D$9^4+'数値入力＆結果'!$D$7*M104*(4*'数値入力＆結果'!$D$9^3*'数値入力＆結果'!$D$10+6*'数値入力＆結果'!$D$9^2*'数値入力＆結果'!$D$10^2+4*'数値入力＆結果'!$D$9*'数値入力＆結果'!$D$10^3)+M104^2*'数値入力＆結果'!$D$10^4)</f>
        <v>3.78856312984501E-005</v>
      </c>
      <c r="P104" s="39" t="n">
        <f aca="false">SUM($O$4:O104)</f>
        <v>0.00238813945690903</v>
      </c>
      <c r="Q104" s="39" t="n">
        <f aca="false">1/P104</f>
        <v>418.736015230158</v>
      </c>
      <c r="R104" s="39" t="n">
        <f aca="false">1/P104*(1-COS('数値入力＆結果'!$D$8*P104/2))</f>
        <v>11.884054806827</v>
      </c>
    </row>
    <row r="105" customFormat="false" ht="12.8" hidden="false" customHeight="false" outlineLevel="0" collapsed="false">
      <c r="B105" s="1" t="n">
        <v>102</v>
      </c>
      <c r="C105" s="0" t="n">
        <v>102</v>
      </c>
      <c r="D105" s="0" t="n">
        <f aca="false">D104-1</f>
        <v>28</v>
      </c>
      <c r="E105" s="0" t="n">
        <f aca="false">C105</f>
        <v>102</v>
      </c>
      <c r="F105" s="0" t="n">
        <f aca="false">C105-C104</f>
        <v>1</v>
      </c>
      <c r="G105" s="0" t="n">
        <f aca="false">IF(D104&gt;110,'数値入力＆結果'!$D$18*D104+'数値入力＆結果'!$F$18,'数値入力＆結果'!$D$17*D104+'数値入力＆結果'!$F$17)</f>
        <v>-0.3812</v>
      </c>
      <c r="H105" s="39" t="n">
        <f aca="false">10^G105</f>
        <v>0.415719120675218</v>
      </c>
      <c r="I105" s="39" t="n">
        <f aca="false">F105/H105</f>
        <v>2.4054703049881</v>
      </c>
      <c r="J105" s="39" t="n">
        <f aca="false">SUM(I105:$I$143)</f>
        <v>18.5006086913804</v>
      </c>
      <c r="K105" s="40" t="n">
        <f aca="false">LOG10(J105)</f>
        <v>1.26718601742782</v>
      </c>
      <c r="L105" s="40" t="n">
        <f aca="false">'数値入力＆結果'!$D$19*K105^5+'数値入力＆結果'!$F$19*K105^4+'数値入力＆結果'!$H$19*K105^3+'数値入力＆結果'!$J$19*K105^2+'数値入力＆結果'!$L$19*K105+'数値入力＆結果'!$N$19</f>
        <v>9.86969761458297</v>
      </c>
      <c r="M105" s="39" t="n">
        <f aca="false">10^L105</f>
        <v>7407942702.35929</v>
      </c>
      <c r="N105" s="39" t="n">
        <f aca="false">(D105-D106)*'数値入力＆結果'!$D$12</f>
        <v>2.63E-005</v>
      </c>
      <c r="O105" s="39" t="n">
        <f aca="false">(6*'数値入力＆結果'!$D$7*M105*'数値入力＆結果'!$D$9*'数値入力＆結果'!$D$10*('数値入力＆結果'!$D$9+'数値入力＆結果'!$D$10)*N105)/('数値入力＆結果'!$D$7^2*'数値入力＆結果'!$D$9^4+'数値入力＆結果'!$D$7*M105*(4*'数値入力＆結果'!$D$9^3*'数値入力＆結果'!$D$10+6*'数値入力＆結果'!$D$9^2*'数値入力＆結果'!$D$10^2+4*'数値入力＆結果'!$D$9*'数値入力＆結果'!$D$10^3)+M105^2*'数値入力＆結果'!$D$10^4)</f>
        <v>3.79173217132624E-005</v>
      </c>
      <c r="P105" s="39" t="n">
        <f aca="false">SUM($O$4:O105)</f>
        <v>0.00242605677862229</v>
      </c>
      <c r="Q105" s="39" t="n">
        <f aca="false">1/P105</f>
        <v>412.191507145138</v>
      </c>
      <c r="R105" s="39" t="n">
        <f aca="false">1/P105*(1-COS('数値入力＆結果'!$D$8*P105/2))</f>
        <v>12.0709039673261</v>
      </c>
    </row>
    <row r="106" customFormat="false" ht="12.8" hidden="false" customHeight="false" outlineLevel="0" collapsed="false">
      <c r="B106" s="1" t="n">
        <v>103</v>
      </c>
      <c r="C106" s="0" t="n">
        <v>103</v>
      </c>
      <c r="D106" s="0" t="n">
        <f aca="false">D105-1</f>
        <v>27</v>
      </c>
      <c r="E106" s="0" t="n">
        <f aca="false">C106</f>
        <v>103</v>
      </c>
      <c r="F106" s="0" t="n">
        <f aca="false">C106-C105</f>
        <v>1</v>
      </c>
      <c r="G106" s="0" t="n">
        <f aca="false">IF(D105&gt;110,'数値入力＆結果'!$D$18*D105+'数値入力＆結果'!$F$18,'数値入力＆結果'!$D$17*D105+'数値入力＆結果'!$F$17)</f>
        <v>-0.321</v>
      </c>
      <c r="H106" s="39" t="n">
        <f aca="false">10^G106</f>
        <v>0.477529273657691</v>
      </c>
      <c r="I106" s="39" t="n">
        <f aca="false">F106/H106</f>
        <v>2.09411245585089</v>
      </c>
      <c r="J106" s="39" t="n">
        <f aca="false">SUM(I106:$I$143)</f>
        <v>16.0951383863923</v>
      </c>
      <c r="K106" s="40" t="n">
        <f aca="false">LOG10(J106)</f>
        <v>1.20669471511223</v>
      </c>
      <c r="L106" s="40" t="n">
        <f aca="false">'数値入力＆結果'!$D$19*K106^5+'数値入力＆結果'!$F$19*K106^4+'数値入力＆結果'!$H$19*K106^3+'数値入力＆結果'!$J$19*K106^2+'数値入力＆結果'!$L$19*K106+'数値入力＆結果'!$N$19</f>
        <v>9.87339837195642</v>
      </c>
      <c r="M106" s="39" t="n">
        <f aca="false">10^L106</f>
        <v>7471337790.36153</v>
      </c>
      <c r="N106" s="39" t="n">
        <f aca="false">(D106-D107)*'数値入力＆結果'!$D$12</f>
        <v>2.63E-005</v>
      </c>
      <c r="O106" s="39" t="n">
        <f aca="false">(6*'数値入力＆結果'!$D$7*M106*'数値入力＆結果'!$D$9*'数値入力＆結果'!$D$10*('数値入力＆結果'!$D$9+'数値入力＆結果'!$D$10)*N106)/('数値入力＆結果'!$D$7^2*'数値入力＆結果'!$D$9^4+'数値入力＆結果'!$D$7*M106*(4*'数値入力＆結果'!$D$9^3*'数値入力＆結果'!$D$10+6*'数値入力＆結果'!$D$9^2*'数値入力＆結果'!$D$10^2+4*'数値入力＆結果'!$D$9*'数値入力＆結果'!$D$10^3)+M106^2*'数値入力＆結果'!$D$10^4)</f>
        <v>3.79469757967636E-005</v>
      </c>
      <c r="P106" s="39" t="n">
        <f aca="false">SUM($O$4:O106)</f>
        <v>0.00246400375441906</v>
      </c>
      <c r="Q106" s="39" t="n">
        <f aca="false">1/P106</f>
        <v>405.843537456692</v>
      </c>
      <c r="R106" s="39" t="n">
        <f aca="false">1/P106*(1-COS('数値入力＆結果'!$D$8*P106/2))</f>
        <v>12.2578125244756</v>
      </c>
    </row>
    <row r="107" customFormat="false" ht="12.8" hidden="false" customHeight="false" outlineLevel="0" collapsed="false">
      <c r="B107" s="1" t="n">
        <v>104</v>
      </c>
      <c r="C107" s="0" t="n">
        <v>104</v>
      </c>
      <c r="D107" s="0" t="n">
        <f aca="false">D106-1</f>
        <v>26</v>
      </c>
      <c r="E107" s="0" t="n">
        <f aca="false">C107</f>
        <v>104</v>
      </c>
      <c r="F107" s="0" t="n">
        <f aca="false">C107-C106</f>
        <v>1</v>
      </c>
      <c r="G107" s="0" t="n">
        <f aca="false">IF(D106&gt;110,'数値入力＆結果'!$D$18*D106+'数値入力＆結果'!$F$18,'数値入力＆結果'!$D$17*D106+'数値入力＆結果'!$F$17)</f>
        <v>-0.2608</v>
      </c>
      <c r="H107" s="39" t="n">
        <f aca="false">10^G107</f>
        <v>0.548529513941203</v>
      </c>
      <c r="I107" s="39" t="n">
        <f aca="false">F107/H107</f>
        <v>1.82305596068107</v>
      </c>
      <c r="J107" s="39" t="n">
        <f aca="false">SUM(I107:$I$143)</f>
        <v>14.0010259305414</v>
      </c>
      <c r="K107" s="40" t="n">
        <f aca="false">LOG10(J107)</f>
        <v>1.14615985993884</v>
      </c>
      <c r="L107" s="40" t="n">
        <f aca="false">'数値入力＆結果'!$D$19*K107^5+'数値入力＆結果'!$F$19*K107^4+'数値入力＆結果'!$H$19*K107^3+'数値入力＆結果'!$J$19*K107^2+'数値入力＆結果'!$L$19*K107+'数値入力＆結果'!$N$19</f>
        <v>9.87689173367347</v>
      </c>
      <c r="M107" s="39" t="n">
        <f aca="false">10^L107</f>
        <v>7531677813.02276</v>
      </c>
      <c r="N107" s="39" t="n">
        <f aca="false">(D107-D108)*'数値入力＆結果'!$D$12</f>
        <v>2.63E-005</v>
      </c>
      <c r="O107" s="39" t="n">
        <f aca="false">(6*'数値入力＆結果'!$D$7*M107*'数値入力＆結果'!$D$9*'数値入力＆結果'!$D$10*('数値入力＆結果'!$D$9+'数値入力＆結果'!$D$10)*N107)/('数値入力＆結果'!$D$7^2*'数値入力＆結果'!$D$9^4+'数値入力＆結果'!$D$7*M107*(4*'数値入力＆結果'!$D$9^3*'数値入力＆結果'!$D$10+6*'数値入力＆結果'!$D$9^2*'数値入力＆結果'!$D$10^2+4*'数値入力＆結果'!$D$9*'数値入力＆結果'!$D$10^3)+M107^2*'数値入力＆結果'!$D$10^4)</f>
        <v>3.79746857940973E-005</v>
      </c>
      <c r="P107" s="39" t="n">
        <f aca="false">SUM($O$4:O107)</f>
        <v>0.00250197844021315</v>
      </c>
      <c r="Q107" s="39" t="n">
        <f aca="false">1/P107</f>
        <v>399.683699878248</v>
      </c>
      <c r="R107" s="39" t="n">
        <f aca="false">1/P107*(1-COS('数値入力＆結果'!$D$8*P107/2))</f>
        <v>12.444769365511</v>
      </c>
    </row>
    <row r="108" customFormat="false" ht="12.8" hidden="false" customHeight="false" outlineLevel="0" collapsed="false">
      <c r="B108" s="1" t="n">
        <v>105</v>
      </c>
      <c r="C108" s="0" t="n">
        <v>105</v>
      </c>
      <c r="D108" s="0" t="n">
        <f aca="false">D107-1</f>
        <v>25</v>
      </c>
      <c r="E108" s="0" t="n">
        <f aca="false">C108</f>
        <v>105</v>
      </c>
      <c r="F108" s="0" t="n">
        <f aca="false">C108-C107</f>
        <v>1</v>
      </c>
      <c r="G108" s="0" t="n">
        <f aca="false">IF(D107&gt;110,'数値入力＆結果'!$D$18*D107+'数値入力＆結果'!$F$18,'数値入力＆結果'!$D$17*D107+'数値入力＆結果'!$F$17)</f>
        <v>-0.2006</v>
      </c>
      <c r="H108" s="39" t="n">
        <f aca="false">10^G108</f>
        <v>0.630086246566439</v>
      </c>
      <c r="I108" s="39" t="n">
        <f aca="false">F108/H108</f>
        <v>1.58708431655087</v>
      </c>
      <c r="J108" s="39" t="n">
        <f aca="false">SUM(I108:$I$143)</f>
        <v>12.1779699698603</v>
      </c>
      <c r="K108" s="40" t="n">
        <f aca="false">LOG10(J108)</f>
        <v>1.08557489877582</v>
      </c>
      <c r="L108" s="40" t="n">
        <f aca="false">'数値入力＆結果'!$D$19*K108^5+'数値入力＆結果'!$F$19*K108^4+'数値入力＆結果'!$H$19*K108^3+'数値入力＆結果'!$J$19*K108^2+'数値入力＆結果'!$L$19*K108+'数値入力＆結果'!$N$19</f>
        <v>9.88018253313927</v>
      </c>
      <c r="M108" s="39" t="n">
        <f aca="false">10^L108</f>
        <v>7588964707.42569</v>
      </c>
      <c r="N108" s="39" t="n">
        <f aca="false">(D108-D109)*'数値入力＆結果'!$D$12</f>
        <v>2.63E-005</v>
      </c>
      <c r="O108" s="39" t="n">
        <f aca="false">(6*'数値入力＆結果'!$D$7*M108*'数値入力＆結果'!$D$9*'数値入力＆結果'!$D$10*('数値入力＆結果'!$D$9+'数値入力＆結果'!$D$10)*N108)/('数値入力＆結果'!$D$7^2*'数値入力＆結果'!$D$9^4+'数値入力＆結果'!$D$7*M108*(4*'数値入力＆結果'!$D$9^3*'数値入力＆結果'!$D$10+6*'数値入力＆結果'!$D$9^2*'数値入力＆結果'!$D$10^2+4*'数値入力＆結果'!$D$9*'数値入力＆結果'!$D$10^3)+M108^2*'数値入力＆結果'!$D$10^4)</f>
        <v>3.80005387777752E-005</v>
      </c>
      <c r="P108" s="39" t="n">
        <f aca="false">SUM($O$4:O108)</f>
        <v>0.00253997897899093</v>
      </c>
      <c r="Q108" s="39" t="n">
        <f aca="false">1/P108</f>
        <v>393.704045691463</v>
      </c>
      <c r="R108" s="39" t="n">
        <f aca="false">1/P108*(1-COS('数値入力＆結果'!$D$8*P108/2))</f>
        <v>12.6317638189319</v>
      </c>
    </row>
    <row r="109" customFormat="false" ht="12.8" hidden="false" customHeight="false" outlineLevel="0" collapsed="false">
      <c r="B109" s="1" t="n">
        <v>106</v>
      </c>
      <c r="C109" s="0" t="n">
        <v>106</v>
      </c>
      <c r="D109" s="0" t="n">
        <f aca="false">D108-1</f>
        <v>24</v>
      </c>
      <c r="E109" s="0" t="n">
        <f aca="false">C109</f>
        <v>106</v>
      </c>
      <c r="F109" s="0" t="n">
        <f aca="false">C109-C108</f>
        <v>1</v>
      </c>
      <c r="G109" s="0" t="n">
        <f aca="false">IF(D108&gt;110,'数値入力＆結果'!$D$18*D108+'数値入力＆結果'!$F$18,'数値入力＆結果'!$D$17*D108+'数値入力＆結果'!$F$17)</f>
        <v>-0.1404</v>
      </c>
      <c r="H109" s="39" t="n">
        <f aca="false">10^G109</f>
        <v>0.723769037074529</v>
      </c>
      <c r="I109" s="39" t="n">
        <f aca="false">F109/H109</f>
        <v>1.38165623116733</v>
      </c>
      <c r="J109" s="39" t="n">
        <f aca="false">SUM(I109:$I$143)</f>
        <v>10.5908856533094</v>
      </c>
      <c r="K109" s="40" t="n">
        <f aca="false">LOG10(J109)</f>
        <v>1.02493227911243</v>
      </c>
      <c r="L109" s="40" t="n">
        <f aca="false">'数値入力＆結果'!$D$19*K109^5+'数値入力＆結果'!$F$19*K109^4+'数値入力＆結果'!$H$19*K109^3+'数値入力＆結果'!$J$19*K109^2+'数値入力＆結果'!$L$19*K109+'数値入力＆結果'!$N$19</f>
        <v>9.88327553740697</v>
      </c>
      <c r="M109" s="39" t="n">
        <f aca="false">10^L109</f>
        <v>7643205516.75694</v>
      </c>
      <c r="N109" s="39" t="n">
        <f aca="false">(D109-D110)*'数値入力＆結果'!$D$12</f>
        <v>2.63E-005</v>
      </c>
      <c r="O109" s="39" t="n">
        <f aca="false">(6*'数値入力＆結果'!$D$7*M109*'数値入力＆結果'!$D$9*'数値入力＆結果'!$D$10*('数値入力＆結果'!$D$9+'数値入力＆結果'!$D$10)*N109)/('数値入力＆結果'!$D$7^2*'数値入力＆結果'!$D$9^4+'数値入力＆結果'!$D$7*M109*(4*'数値入力＆結果'!$D$9^3*'数値入力＆結果'!$D$10+6*'数値入力＆結果'!$D$9^2*'数値入力＆結果'!$D$10^2+4*'数値入力＆結果'!$D$9*'数値入力＆結果'!$D$10^3)+M109^2*'数値入力＆結果'!$D$10^4)</f>
        <v>3.80246169095763E-005</v>
      </c>
      <c r="P109" s="39" t="n">
        <f aca="false">SUM($O$4:O109)</f>
        <v>0.0025780035959005</v>
      </c>
      <c r="Q109" s="39" t="n">
        <f aca="false">1/P109</f>
        <v>387.897053980135</v>
      </c>
      <c r="R109" s="39" t="n">
        <f aca="false">1/P109*(1-COS('数値入力＆結果'!$D$8*P109/2))</f>
        <v>12.8187856300314</v>
      </c>
    </row>
    <row r="110" customFormat="false" ht="12.8" hidden="false" customHeight="false" outlineLevel="0" collapsed="false">
      <c r="B110" s="1" t="n">
        <v>107</v>
      </c>
      <c r="C110" s="0" t="n">
        <v>107</v>
      </c>
      <c r="D110" s="0" t="n">
        <f aca="false">D109-1</f>
        <v>23</v>
      </c>
      <c r="E110" s="0" t="n">
        <f aca="false">C110</f>
        <v>107</v>
      </c>
      <c r="F110" s="0" t="n">
        <f aca="false">C110-C109</f>
        <v>1</v>
      </c>
      <c r="G110" s="0" t="n">
        <f aca="false">IF(D109&gt;110,'数値入力＆結果'!$D$18*D109+'数値入力＆結果'!$F$18,'数値入力＆結果'!$D$17*D109+'数値入力＆結果'!$F$17)</f>
        <v>-0.0802000000000001</v>
      </c>
      <c r="H110" s="39" t="n">
        <f aca="false">10^G110</f>
        <v>0.831380817915622</v>
      </c>
      <c r="I110" s="39" t="n">
        <f aca="false">F110/H110</f>
        <v>1.20281822535565</v>
      </c>
      <c r="J110" s="39" t="n">
        <f aca="false">SUM(I110:$I$143)</f>
        <v>9.20922942214209</v>
      </c>
      <c r="K110" s="40" t="n">
        <f aca="false">LOG10(J110)</f>
        <v>0.964223292334489</v>
      </c>
      <c r="L110" s="40" t="n">
        <f aca="false">'数値入力＆結果'!$D$19*K110^5+'数値入力＆結果'!$F$19*K110^4+'数値入力＆結果'!$H$19*K110^3+'数値入力＆結果'!$J$19*K110^2+'数値入力＆結果'!$L$19*K110+'数値入力＆結果'!$N$19</f>
        <v>9.88617544413151</v>
      </c>
      <c r="M110" s="39" t="n">
        <f aca="false">10^L110</f>
        <v>7694412125.5632</v>
      </c>
      <c r="N110" s="39" t="n">
        <f aca="false">(D110-D111)*'数値入力＆結果'!$D$12</f>
        <v>2.63E-005</v>
      </c>
      <c r="O110" s="39" t="n">
        <f aca="false">(6*'数値入力＆結果'!$D$7*M110*'数値入力＆結果'!$D$9*'数値入力＆結果'!$D$10*('数値入力＆結果'!$D$9+'数値入力＆結果'!$D$10)*N110)/('数値入力＆結果'!$D$7^2*'数値入力＆結果'!$D$9^4+'数値入力＆結果'!$D$7*M110*(4*'数値入力＆結果'!$D$9^3*'数値入力＆結果'!$D$10+6*'数値入力＆結果'!$D$9^2*'数値入力＆結果'!$D$10^2+4*'数値入力＆結果'!$D$9*'数値入力＆結果'!$D$10^3)+M110^2*'数値入力＆結果'!$D$10^4)</f>
        <v>3.80469976849374E-005</v>
      </c>
      <c r="P110" s="39" t="n">
        <f aca="false">SUM($O$4:O110)</f>
        <v>0.00261605059358544</v>
      </c>
      <c r="Q110" s="39" t="n">
        <f aca="false">1/P110</f>
        <v>382.255604097261</v>
      </c>
      <c r="R110" s="39" t="n">
        <f aca="false">1/P110*(1-COS('数値入力＆結果'!$D$8*P110/2))</f>
        <v>13.005824937649</v>
      </c>
    </row>
    <row r="111" customFormat="false" ht="12.8" hidden="false" customHeight="false" outlineLevel="0" collapsed="false">
      <c r="B111" s="1" t="n">
        <v>108</v>
      </c>
      <c r="C111" s="0" t="n">
        <v>108</v>
      </c>
      <c r="D111" s="0" t="n">
        <f aca="false">D110-1</f>
        <v>22</v>
      </c>
      <c r="E111" s="0" t="n">
        <f aca="false">C111</f>
        <v>108</v>
      </c>
      <c r="F111" s="0" t="n">
        <f aca="false">C111-C110</f>
        <v>1</v>
      </c>
      <c r="G111" s="0" t="n">
        <f aca="false">IF(D110&gt;110,'数値入力＆結果'!$D$18*D110+'数値入力＆結果'!$F$18,'数値入力＆結果'!$D$17*D110+'数値入力＆結果'!$F$17)</f>
        <v>-0.02</v>
      </c>
      <c r="H111" s="39" t="n">
        <f aca="false">10^G111</f>
        <v>0.954992586021436</v>
      </c>
      <c r="I111" s="39" t="n">
        <f aca="false">F111/H111</f>
        <v>1.0471285480509</v>
      </c>
      <c r="J111" s="39" t="n">
        <f aca="false">SUM(I111:$I$143)</f>
        <v>8.00641119678644</v>
      </c>
      <c r="K111" s="40" t="n">
        <f aca="false">LOG10(J111)</f>
        <v>0.903437891028822</v>
      </c>
      <c r="L111" s="40" t="n">
        <f aca="false">'数値入力＆結果'!$D$19*K111^5+'数値入力＆結果'!$F$19*K111^4+'数値入力＆結果'!$H$19*K111^3+'数値入力＆結果'!$J$19*K111^2+'数値入力＆結果'!$L$19*K111+'数値入力＆結果'!$N$19</f>
        <v>9.88888687774544</v>
      </c>
      <c r="M111" s="39" t="n">
        <f aca="false">10^L111</f>
        <v>7742600972.06775</v>
      </c>
      <c r="N111" s="39" t="n">
        <f aca="false">(D111-D112)*'数値入力＆結果'!$D$12</f>
        <v>2.63E-005</v>
      </c>
      <c r="O111" s="39" t="n">
        <f aca="false">(6*'数値入力＆結果'!$D$7*M111*'数値入力＆結果'!$D$9*'数値入力＆結果'!$D$10*('数値入力＆結果'!$D$9+'数値入力＆結果'!$D$10)*N111)/('数値入力＆結果'!$D$7^2*'数値入力＆結果'!$D$9^4+'数値入力＆結果'!$D$7*M111*(4*'数値入力＆結果'!$D$9^3*'数値入力＆結果'!$D$10+6*'数値入力＆結果'!$D$9^2*'数値入力＆結果'!$D$10^2+4*'数値入力＆結果'!$D$9*'数値入力＆結果'!$D$10^3)+M111^2*'数値入力＆結果'!$D$10^4)</f>
        <v>3.80677541595222E-005</v>
      </c>
      <c r="P111" s="39" t="n">
        <f aca="false">SUM($O$4:O111)</f>
        <v>0.00265411834774496</v>
      </c>
      <c r="Q111" s="39" t="n">
        <f aca="false">1/P111</f>
        <v>376.772950177462</v>
      </c>
      <c r="R111" s="39" t="n">
        <f aca="false">1/P111*(1-COS('数値入力＆結果'!$D$8*P111/2))</f>
        <v>13.1928722520621</v>
      </c>
    </row>
    <row r="112" customFormat="false" ht="12.8" hidden="false" customHeight="false" outlineLevel="0" collapsed="false">
      <c r="B112" s="1" t="n">
        <v>109</v>
      </c>
      <c r="C112" s="0" t="n">
        <v>109</v>
      </c>
      <c r="D112" s="0" t="n">
        <f aca="false">D111-1</f>
        <v>21</v>
      </c>
      <c r="E112" s="0" t="n">
        <f aca="false">C112</f>
        <v>109</v>
      </c>
      <c r="F112" s="0" t="n">
        <f aca="false">C112-C111</f>
        <v>1</v>
      </c>
      <c r="G112" s="0" t="n">
        <f aca="false">IF(D111&gt;110,'数値入力＆結果'!$D$18*D111+'数値入力＆結果'!$F$18,'数値入力＆結果'!$D$17*D111+'数値入力＆結果'!$F$17)</f>
        <v>0.0402</v>
      </c>
      <c r="H112" s="39" t="n">
        <f aca="false">10^G112</f>
        <v>1.09698325929919</v>
      </c>
      <c r="I112" s="39" t="n">
        <f aca="false">F112/H112</f>
        <v>0.911590939536167</v>
      </c>
      <c r="J112" s="39" t="n">
        <f aca="false">SUM(I112:$I$143)</f>
        <v>6.95928264873554</v>
      </c>
      <c r="K112" s="40" t="n">
        <f aca="false">LOG10(J112)</f>
        <v>0.842564475565765</v>
      </c>
      <c r="L112" s="40" t="n">
        <f aca="false">'数値入力＆結果'!$D$19*K112^5+'数値入力＆結果'!$F$19*K112^4+'数値入力＆結果'!$H$19*K112^3+'数値入力＆結果'!$J$19*K112^2+'数値入力＆結果'!$L$19*K112+'数値入力＆結果'!$N$19</f>
        <v>9.89141438471119</v>
      </c>
      <c r="M112" s="39" t="n">
        <f aca="false">10^L112</f>
        <v>7787792736.09186</v>
      </c>
      <c r="N112" s="39" t="n">
        <f aca="false">(D112-D113)*'数値入力＆結果'!$D$12</f>
        <v>2.63E-005</v>
      </c>
      <c r="O112" s="39" t="n">
        <f aca="false">(6*'数値入力＆結果'!$D$7*M112*'数値入力＆結果'!$D$9*'数値入力＆結果'!$D$10*('数値入力＆結果'!$D$9+'数値入力＆結果'!$D$10)*N112)/('数値入力＆結果'!$D$7^2*'数値入力＆結果'!$D$9^4+'数値入力＆結果'!$D$7*M112*(4*'数値入力＆結果'!$D$9^3*'数値入力＆結果'!$D$10+6*'数値入力＆結果'!$D$9^2*'数値入力＆結果'!$D$10^2+4*'数値入力＆結果'!$D$9*'数値入力＆結果'!$D$10^3)+M112^2*'数値入力＆結果'!$D$10^4)</f>
        <v>3.80869551574535E-005</v>
      </c>
      <c r="P112" s="39" t="n">
        <f aca="false">SUM($O$4:O112)</f>
        <v>0.00269220530290242</v>
      </c>
      <c r="Q112" s="39" t="n">
        <f aca="false">1/P112</f>
        <v>371.44269752456</v>
      </c>
      <c r="R112" s="39" t="n">
        <f aca="false">1/P112*(1-COS('数値入力＆結果'!$D$8*P112/2))</f>
        <v>13.3799184339232</v>
      </c>
    </row>
    <row r="113" customFormat="false" ht="12.8" hidden="false" customHeight="false" outlineLevel="0" collapsed="false">
      <c r="B113" s="1" t="n">
        <v>110</v>
      </c>
      <c r="C113" s="0" t="n">
        <v>110</v>
      </c>
      <c r="D113" s="0" t="n">
        <f aca="false">D112-1</f>
        <v>20</v>
      </c>
      <c r="E113" s="0" t="n">
        <f aca="false">C113</f>
        <v>110</v>
      </c>
      <c r="F113" s="0" t="n">
        <f aca="false">C113-C112</f>
        <v>1</v>
      </c>
      <c r="G113" s="0" t="n">
        <f aca="false">IF(D112&gt;110,'数値入力＆結果'!$D$18*D112+'数値入力＆結果'!$F$18,'数値入力＆結果'!$D$17*D112+'数値入力＆結果'!$F$17)</f>
        <v>0.1004</v>
      </c>
      <c r="H113" s="39" t="n">
        <f aca="false">10^G113</f>
        <v>1.26008545908824</v>
      </c>
      <c r="I113" s="39" t="n">
        <f aca="false">F113/H113</f>
        <v>0.79359696819577</v>
      </c>
      <c r="J113" s="39" t="n">
        <f aca="false">SUM(I113:$I$143)</f>
        <v>6.04769170919937</v>
      </c>
      <c r="K113" s="40" t="n">
        <f aca="false">LOG10(J113)</f>
        <v>0.781589644198494</v>
      </c>
      <c r="L113" s="40" t="n">
        <f aca="false">'数値入力＆結果'!$D$19*K113^5+'数値入力＆結果'!$F$19*K113^4+'数値入力＆結果'!$H$19*K113^3+'数値入力＆結果'!$J$19*K113^2+'数値入力＆結果'!$L$19*K113+'数値入力＆結果'!$N$19</f>
        <v>9.89376242767458</v>
      </c>
      <c r="M113" s="39" t="n">
        <f aca="false">10^L113</f>
        <v>7830012000.57222</v>
      </c>
      <c r="N113" s="39" t="n">
        <f aca="false">(D113-D114)*'数値入力＆結果'!$D$12</f>
        <v>2.63E-005</v>
      </c>
      <c r="O113" s="39" t="n">
        <f aca="false">(6*'数値入力＆結果'!$D$7*M113*'数値入力＆結果'!$D$9*'数値入力＆結果'!$D$10*('数値入力＆結果'!$D$9+'数値入力＆結果'!$D$10)*N113)/('数値入力＆結果'!$D$7^2*'数値入力＆結果'!$D$9^4+'数値入力＆結果'!$D$7*M113*(4*'数値入力＆結果'!$D$9^3*'数値入力＆結果'!$D$10+6*'数値入力＆結果'!$D$9^2*'数値入力＆結果'!$D$10^2+4*'数値入力＆結果'!$D$9*'数値入力＆結果'!$D$10^3)+M113^2*'数値入力＆結果'!$D$10^4)</f>
        <v>3.81046654604444E-005</v>
      </c>
      <c r="P113" s="39" t="n">
        <f aca="false">SUM($O$4:O113)</f>
        <v>0.00273030996836286</v>
      </c>
      <c r="Q113" s="39" t="n">
        <f aca="false">1/P113</f>
        <v>366.258780719911</v>
      </c>
      <c r="R113" s="39" t="n">
        <f aca="false">1/P113*(1-COS('数値入力＆結果'!$D$8*P113/2))</f>
        <v>13.5669546741495</v>
      </c>
    </row>
    <row r="114" customFormat="false" ht="12.8" hidden="false" customHeight="false" outlineLevel="0" collapsed="false">
      <c r="B114" s="1" t="n">
        <v>111</v>
      </c>
      <c r="C114" s="0" t="n">
        <v>111</v>
      </c>
      <c r="D114" s="0" t="n">
        <f aca="false">D113-1</f>
        <v>19</v>
      </c>
      <c r="E114" s="0" t="n">
        <f aca="false">C114</f>
        <v>111</v>
      </c>
      <c r="F114" s="0" t="n">
        <f aca="false">C114-C113</f>
        <v>1</v>
      </c>
      <c r="G114" s="0" t="n">
        <f aca="false">IF(D113&gt;110,'数値入力＆結果'!$D$18*D113+'数値入力＆結果'!$F$18,'数値入力＆結果'!$D$17*D113+'数値入力＆結果'!$F$17)</f>
        <v>0.1606</v>
      </c>
      <c r="H114" s="39" t="n">
        <f aca="false">10^G114</f>
        <v>1.44743809966616</v>
      </c>
      <c r="I114" s="39" t="n">
        <f aca="false">F114/H114</f>
        <v>0.6908758310498</v>
      </c>
      <c r="J114" s="39" t="n">
        <f aca="false">SUM(I114:$I$143)</f>
        <v>5.25409474100361</v>
      </c>
      <c r="K114" s="40" t="n">
        <f aca="false">LOG10(J114)</f>
        <v>0.72049789964992</v>
      </c>
      <c r="L114" s="40" t="n">
        <f aca="false">'数値入力＆結果'!$D$19*K114^5+'数値入力＆結果'!$F$19*K114^4+'数値入力＆結果'!$H$19*K114^3+'数値入力＆結果'!$J$19*K114^2+'数値入力＆結果'!$L$19*K114+'数値入力＆結果'!$N$19</f>
        <v>9.89593537830756</v>
      </c>
      <c r="M114" s="39" t="n">
        <f aca="false">10^L114</f>
        <v>7869286883.97844</v>
      </c>
      <c r="N114" s="39" t="n">
        <f aca="false">(D114-D115)*'数値入力＆結果'!$D$12</f>
        <v>2.63E-005</v>
      </c>
      <c r="O114" s="39" t="n">
        <f aca="false">(6*'数値入力＆結果'!$D$7*M114*'数値入力＆結果'!$D$9*'数値入力＆結果'!$D$10*('数値入力＆結果'!$D$9+'数値入力＆結果'!$D$10)*N114)/('数値入力＆結果'!$D$7^2*'数値入力＆結果'!$D$9^4+'数値入力＆結果'!$D$7*M114*(4*'数値入力＆結果'!$D$9^3*'数値入力＆結果'!$D$10+6*'数値入力＆結果'!$D$9^2*'数値入力＆結果'!$D$10^2+4*'数値入力＆結果'!$D$9*'数値入力＆結果'!$D$10^3)+M114^2*'数値入力＆結果'!$D$10^4)</f>
        <v>3.81209459767614E-005</v>
      </c>
      <c r="P114" s="39" t="n">
        <f aca="false">SUM($O$4:O114)</f>
        <v>0.00276843091433962</v>
      </c>
      <c r="Q114" s="39" t="n">
        <f aca="false">1/P114</f>
        <v>361.215443311338</v>
      </c>
      <c r="R114" s="39" t="n">
        <f aca="false">1/P114*(1-COS('数値入力＆結果'!$D$8*P114/2))</f>
        <v>13.7539724746662</v>
      </c>
    </row>
    <row r="115" customFormat="false" ht="12.8" hidden="false" customHeight="false" outlineLevel="0" collapsed="false">
      <c r="B115" s="1" t="n">
        <v>112</v>
      </c>
      <c r="C115" s="0" t="n">
        <v>112</v>
      </c>
      <c r="D115" s="0" t="n">
        <f aca="false">D114-1</f>
        <v>18</v>
      </c>
      <c r="E115" s="0" t="n">
        <f aca="false">C115</f>
        <v>112</v>
      </c>
      <c r="F115" s="0" t="n">
        <f aca="false">C115-C114</f>
        <v>1</v>
      </c>
      <c r="G115" s="0" t="n">
        <f aca="false">IF(D114&gt;110,'数値入力＆結果'!$D$18*D114+'数値入力＆結果'!$F$18,'数値入力＆結果'!$D$17*D114+'数値入力＆結果'!$F$17)</f>
        <v>0.2208</v>
      </c>
      <c r="H115" s="39" t="n">
        <f aca="false">10^G115</f>
        <v>1.66264679689354</v>
      </c>
      <c r="I115" s="39" t="n">
        <f aca="false">F115/H115</f>
        <v>0.601450651977549</v>
      </c>
      <c r="J115" s="39" t="n">
        <f aca="false">SUM(I115:$I$143)</f>
        <v>4.56321890995381</v>
      </c>
      <c r="K115" s="40" t="n">
        <f aca="false">LOG10(J115)</f>
        <v>0.659271303553401</v>
      </c>
      <c r="L115" s="40" t="n">
        <f aca="false">'数値入力＆結果'!$D$19*K115^5+'数値入力＆結果'!$F$19*K115^4+'数値入力＆結果'!$H$19*K115^3+'数値入力＆結果'!$J$19*K115^2+'数値入力＆結果'!$L$19*K115+'数値入力＆結果'!$N$19</f>
        <v>9.89793750858212</v>
      </c>
      <c r="M115" s="39" t="n">
        <f aca="false">10^L115</f>
        <v>7905648640.08136</v>
      </c>
      <c r="N115" s="39" t="n">
        <f aca="false">(D115-D116)*'数値入力＆結果'!$D$12</f>
        <v>2.63E-005</v>
      </c>
      <c r="O115" s="39" t="n">
        <f aca="false">(6*'数値入力＆結果'!$D$7*M115*'数値入力＆結果'!$D$9*'数値入力＆結果'!$D$10*('数値入力＆結果'!$D$9+'数値入力＆結果'!$D$10)*N115)/('数値入力＆結果'!$D$7^2*'数値入力＆結果'!$D$9^4+'数値入力＆結果'!$D$7*M115*(4*'数値入力＆結果'!$D$9^3*'数値入力＆結果'!$D$10+6*'数値入力＆結果'!$D$9^2*'数値入力＆結果'!$D$10^2+4*'数値入力＆結果'!$D$9*'数値入力＆結果'!$D$10^3)+M115^2*'数値入力＆結果'!$D$10^4)</f>
        <v>3.81358538885761E-005</v>
      </c>
      <c r="P115" s="39" t="n">
        <f aca="false">SUM($O$4:O115)</f>
        <v>0.0028065667682282</v>
      </c>
      <c r="Q115" s="39" t="n">
        <f aca="false">1/P115</f>
        <v>356.307218955388</v>
      </c>
      <c r="R115" s="39" t="n">
        <f aca="false">1/P115*(1-COS('数値入力＆結果'!$D$8*P115/2))</f>
        <v>13.9409636298972</v>
      </c>
    </row>
    <row r="116" customFormat="false" ht="12.8" hidden="false" customHeight="false" outlineLevel="0" collapsed="false">
      <c r="B116" s="1" t="n">
        <v>113</v>
      </c>
      <c r="C116" s="0" t="n">
        <v>113</v>
      </c>
      <c r="D116" s="0" t="n">
        <f aca="false">D115-1</f>
        <v>17</v>
      </c>
      <c r="E116" s="0" t="n">
        <f aca="false">C116</f>
        <v>113</v>
      </c>
      <c r="F116" s="0" t="n">
        <f aca="false">C116-C115</f>
        <v>1</v>
      </c>
      <c r="G116" s="0" t="n">
        <f aca="false">IF(D115&gt;110,'数値入力＆結果'!$D$18*D115+'数値入力＆結果'!$F$18,'数値入力＆結果'!$D$17*D115+'数値入力＆結果'!$F$17)</f>
        <v>0.281</v>
      </c>
      <c r="H116" s="39" t="n">
        <f aca="false">10^G116</f>
        <v>1.90985325856624</v>
      </c>
      <c r="I116" s="39" t="n">
        <f aca="false">F116/H116</f>
        <v>0.52360043658575</v>
      </c>
      <c r="J116" s="39" t="n">
        <f aca="false">SUM(I116:$I$143)</f>
        <v>3.96176825797626</v>
      </c>
      <c r="K116" s="40" t="n">
        <f aca="false">LOG10(J116)</f>
        <v>0.597889068066321</v>
      </c>
      <c r="L116" s="40" t="n">
        <f aca="false">'数値入力＆結果'!$D$19*K116^5+'数値入力＆結果'!$F$19*K116^4+'数値入力＆結果'!$H$19*K116^3+'数値入力＆結果'!$J$19*K116^2+'数値入力＆結果'!$L$19*K116+'数値入力＆結果'!$N$19</f>
        <v>9.89977298015894</v>
      </c>
      <c r="M116" s="39" t="n">
        <f aca="false">10^L116</f>
        <v>7939131220.44762</v>
      </c>
      <c r="N116" s="39" t="n">
        <f aca="false">(D116-D117)*'数値入力＆結果'!$D$12</f>
        <v>2.63E-005</v>
      </c>
      <c r="O116" s="39" t="n">
        <f aca="false">(6*'数値入力＆結果'!$D$7*M116*'数値入力＆結果'!$D$9*'数値入力＆結果'!$D$10*('数値入力＆結果'!$D$9+'数値入力＆結果'!$D$10)*N116)/('数値入力＆結果'!$D$7^2*'数値入力＆結果'!$D$9^4+'数値入力＆結果'!$D$7*M116*(4*'数値入力＆結果'!$D$9^3*'数値入力＆結果'!$D$10+6*'数値入力＆結果'!$D$9^2*'数値入力＆結果'!$D$10^2+4*'数値入力＆結果'!$D$9*'数値入力＆結果'!$D$10^3)+M116^2*'数値入力＆結果'!$D$10^4)</f>
        <v>3.81494427757877E-005</v>
      </c>
      <c r="P116" s="39" t="n">
        <f aca="false">SUM($O$4:O116)</f>
        <v>0.00284471621100399</v>
      </c>
      <c r="Q116" s="39" t="n">
        <f aca="false">1/P116</f>
        <v>351.528913897204</v>
      </c>
      <c r="R116" s="39" t="n">
        <f aca="false">1/P116*(1-COS('数値入力＆結果'!$D$8*P116/2))</f>
        <v>14.1279202088875</v>
      </c>
    </row>
    <row r="117" customFormat="false" ht="12.8" hidden="false" customHeight="false" outlineLevel="0" collapsed="false">
      <c r="B117" s="1" t="n">
        <v>114</v>
      </c>
      <c r="C117" s="0" t="n">
        <v>114</v>
      </c>
      <c r="D117" s="0" t="n">
        <f aca="false">D116-1</f>
        <v>16</v>
      </c>
      <c r="E117" s="0" t="n">
        <f aca="false">C117</f>
        <v>114</v>
      </c>
      <c r="F117" s="0" t="n">
        <f aca="false">C117-C116</f>
        <v>1</v>
      </c>
      <c r="G117" s="0" t="n">
        <f aca="false">IF(D116&gt;110,'数値入力＆結果'!$D$18*D116+'数値入力＆結果'!$F$18,'数値入力＆結果'!$D$17*D116+'数値入力＆結果'!$F$17)</f>
        <v>0.3412</v>
      </c>
      <c r="H117" s="39" t="n">
        <f aca="false">10^G117</f>
        <v>2.19381499189791</v>
      </c>
      <c r="I117" s="39" t="n">
        <f aca="false">F117/H117</f>
        <v>0.455826951540194</v>
      </c>
      <c r="J117" s="39" t="n">
        <f aca="false">SUM(I117:$I$143)</f>
        <v>3.43816782139051</v>
      </c>
      <c r="K117" s="40" t="n">
        <f aca="false">LOG10(J117)</f>
        <v>0.536327071340282</v>
      </c>
      <c r="L117" s="40" t="n">
        <f aca="false">'数値入力＆結果'!$D$19*K117^5+'数値入力＆結果'!$F$19*K117^4+'数値入力＆結果'!$H$19*K117^3+'数値入力＆結果'!$J$19*K117^2+'数値入力＆結果'!$L$19*K117+'数値入力＆結果'!$N$19</f>
        <v>9.90144583149954</v>
      </c>
      <c r="M117" s="39" t="n">
        <f aca="false">10^L117</f>
        <v>7969770793.67007</v>
      </c>
      <c r="N117" s="39" t="n">
        <f aca="false">(D117-D118)*'数値入力＆結果'!$D$12</f>
        <v>2.63E-005</v>
      </c>
      <c r="O117" s="39" t="n">
        <f aca="false">(6*'数値入力＆結果'!$D$7*M117*'数値入力＆結果'!$D$9*'数値入力＆結果'!$D$10*('数値入力＆結果'!$D$9+'数値入力＆結果'!$D$10)*N117)/('数値入力＆結果'!$D$7^2*'数値入力＆結果'!$D$9^4+'数値入力＆結果'!$D$7*M117*(4*'数値入力＆結果'!$D$9^3*'数値入力＆結果'!$D$10+6*'数値入力＆結果'!$D$9^2*'数値入力＆結果'!$D$10^2+4*'数値入力＆結果'!$D$9*'数値入力＆結果'!$D$10^3)+M117^2*'数値入力＆結果'!$D$10^4)</f>
        <v>3.81617627138035E-005</v>
      </c>
      <c r="P117" s="39" t="n">
        <f aca="false">SUM($O$4:O117)</f>
        <v>0.00288287797371779</v>
      </c>
      <c r="Q117" s="39" t="n">
        <f aca="false">1/P117</f>
        <v>346.875590682872</v>
      </c>
      <c r="R117" s="39" t="n">
        <f aca="false">1/P117*(1-COS('数値入力＆結果'!$D$8*P117/2))</f>
        <v>14.3148345379317</v>
      </c>
    </row>
    <row r="118" customFormat="false" ht="12.8" hidden="false" customHeight="false" outlineLevel="0" collapsed="false">
      <c r="B118" s="1" t="n">
        <v>115</v>
      </c>
      <c r="C118" s="0" t="n">
        <v>115</v>
      </c>
      <c r="D118" s="0" t="n">
        <f aca="false">D117-1</f>
        <v>15</v>
      </c>
      <c r="E118" s="0" t="n">
        <f aca="false">C118</f>
        <v>115</v>
      </c>
      <c r="F118" s="0" t="n">
        <f aca="false">C118-C117</f>
        <v>1</v>
      </c>
      <c r="G118" s="0" t="n">
        <f aca="false">IF(D117&gt;110,'数値入力＆結果'!$D$18*D117+'数値入力＆結果'!$F$18,'数値入力＆結果'!$D$17*D117+'数値入力＆結果'!$F$17)</f>
        <v>0.4014</v>
      </c>
      <c r="H118" s="39" t="n">
        <f aca="false">10^G118</f>
        <v>2.51999686210924</v>
      </c>
      <c r="I118" s="39" t="n">
        <f aca="false">F118/H118</f>
        <v>0.396825890950912</v>
      </c>
      <c r="J118" s="39" t="n">
        <f aca="false">SUM(I118:$I$143)</f>
        <v>2.98234086985031</v>
      </c>
      <c r="K118" s="40" t="n">
        <f aca="false">LOG10(J118)</f>
        <v>0.474557280107801</v>
      </c>
      <c r="L118" s="40" t="n">
        <f aca="false">'数値入力＆結果'!$D$19*K118^5+'数値入力＆結果'!$F$19*K118^4+'数値入力＆結果'!$H$19*K118^3+'数値入力＆結果'!$J$19*K118^2+'数値入力＆結果'!$L$19*K118+'数値入力＆結果'!$N$19</f>
        <v>9.90295996221403</v>
      </c>
      <c r="M118" s="39" t="n">
        <f aca="false">10^L118</f>
        <v>7997605213.58636</v>
      </c>
      <c r="N118" s="39" t="n">
        <f aca="false">(D118-D119)*'数値入力＆結果'!$D$12</f>
        <v>2.63E-005</v>
      </c>
      <c r="O118" s="39" t="n">
        <f aca="false">(6*'数値入力＆結果'!$D$7*M118*'数値入力＆結果'!$D$9*'数値入力＆結果'!$D$10*('数値入力＆結果'!$D$9+'数値入力＆結果'!$D$10)*N118)/('数値入力＆結果'!$D$7^2*'数値入力＆結果'!$D$9^4+'数値入力＆結果'!$D$7*M118*(4*'数値入力＆結果'!$D$9^3*'数値入力＆結果'!$D$10+6*'数値入力＆結果'!$D$9^2*'数値入力＆結果'!$D$10^2+4*'数値入力＆結果'!$D$9*'数値入力＆結果'!$D$10^3)+M118^2*'数値入力＆結果'!$D$10^4)</f>
        <v>3.81728603419976E-005</v>
      </c>
      <c r="P118" s="39" t="n">
        <f aca="false">SUM($O$4:O118)</f>
        <v>0.00292105083405979</v>
      </c>
      <c r="Q118" s="39" t="n">
        <f aca="false">1/P118</f>
        <v>342.342553008624</v>
      </c>
      <c r="R118" s="39" t="n">
        <f aca="false">1/P118*(1-COS('数値入力＆結果'!$D$8*P118/2))</f>
        <v>14.5016991835646</v>
      </c>
    </row>
    <row r="119" customFormat="false" ht="12.8" hidden="false" customHeight="false" outlineLevel="0" collapsed="false">
      <c r="B119" s="1" t="n">
        <v>116</v>
      </c>
      <c r="C119" s="0" t="n">
        <v>116</v>
      </c>
      <c r="D119" s="0" t="n">
        <f aca="false">D118-1</f>
        <v>14</v>
      </c>
      <c r="E119" s="0" t="n">
        <f aca="false">C119</f>
        <v>116</v>
      </c>
      <c r="F119" s="0" t="n">
        <f aca="false">C119-C118</f>
        <v>1</v>
      </c>
      <c r="G119" s="0" t="n">
        <f aca="false">IF(D118&gt;110,'数値入力＆結果'!$D$18*D118+'数値入力＆結果'!$F$18,'数値入力＆結果'!$D$17*D118+'数値入力＆結果'!$F$17)</f>
        <v>0.4616</v>
      </c>
      <c r="H119" s="39" t="n">
        <f aca="false">10^G119</f>
        <v>2.89467626417603</v>
      </c>
      <c r="I119" s="39" t="n">
        <f aca="false">F119/H119</f>
        <v>0.34546177490582</v>
      </c>
      <c r="J119" s="39" t="n">
        <f aca="false">SUM(I119:$I$143)</f>
        <v>2.5855149788994</v>
      </c>
      <c r="K119" s="40" t="n">
        <f aca="false">LOG10(J119)</f>
        <v>0.412547058153152</v>
      </c>
      <c r="L119" s="40" t="n">
        <f aca="false">'数値入力＆結果'!$D$19*K119^5+'数値入力＆結果'!$F$19*K119^4+'数値入力＆結果'!$H$19*K119^3+'数値入力＆結果'!$J$19*K119^2+'数値入力＆結果'!$L$19*K119+'数値入力＆結果'!$N$19</f>
        <v>9.90431911403028</v>
      </c>
      <c r="M119" s="39" t="n">
        <f aca="false">10^L119</f>
        <v>8022673426.45379</v>
      </c>
      <c r="N119" s="39" t="n">
        <f aca="false">(D119-D120)*'数値入力＆結果'!$D$12</f>
        <v>2.63E-005</v>
      </c>
      <c r="O119" s="39" t="n">
        <f aca="false">(6*'数値入力＆結果'!$D$7*M119*'数値入力＆結果'!$D$9*'数値入力＆結果'!$D$10*('数値入力＆結果'!$D$9+'数値入力＆結果'!$D$10)*N119)/('数値入力＆結果'!$D$7^2*'数値入力＆結果'!$D$9^4+'数値入力＆結果'!$D$7*M119*(4*'数値入力＆結果'!$D$9^3*'数値入力＆結果'!$D$10+6*'数値入力＆結果'!$D$9^2*'数値入力＆結果'!$D$10^2+4*'数値入力＆結果'!$D$9*'数値入力＆結果'!$D$10^3)+M119^2*'数値入力＆結果'!$D$10^4)</f>
        <v>3.81827788985736E-005</v>
      </c>
      <c r="P119" s="39" t="n">
        <f aca="false">SUM($O$4:O119)</f>
        <v>0.00295923361295836</v>
      </c>
      <c r="Q119" s="39" t="n">
        <f aca="false">1/P119</f>
        <v>337.925331619998</v>
      </c>
      <c r="R119" s="39" t="n">
        <f aca="false">1/P119*(1-COS('数値入力＆結果'!$D$8*P119/2))</f>
        <v>14.6885069357522</v>
      </c>
    </row>
    <row r="120" customFormat="false" ht="12.8" hidden="false" customHeight="false" outlineLevel="0" collapsed="false">
      <c r="B120" s="1" t="n">
        <v>117</v>
      </c>
      <c r="C120" s="0" t="n">
        <v>117</v>
      </c>
      <c r="D120" s="0" t="n">
        <f aca="false">D119-1</f>
        <v>13</v>
      </c>
      <c r="E120" s="0" t="n">
        <f aca="false">C120</f>
        <v>117</v>
      </c>
      <c r="F120" s="0" t="n">
        <f aca="false">C120-C119</f>
        <v>1</v>
      </c>
      <c r="G120" s="0" t="n">
        <f aca="false">IF(D119&gt;110,'数値入力＆結果'!$D$18*D119+'数値入力＆結果'!$F$18,'数値入力＆結果'!$D$17*D119+'数値入力＆結果'!$F$17)</f>
        <v>0.5218</v>
      </c>
      <c r="H120" s="39" t="n">
        <f aca="false">10^G120</f>
        <v>3.3250639317744</v>
      </c>
      <c r="I120" s="39" t="n">
        <f aca="false">F120/H120</f>
        <v>0.300746097073194</v>
      </c>
      <c r="J120" s="39" t="n">
        <f aca="false">SUM(I120:$I$143)</f>
        <v>2.24005320399358</v>
      </c>
      <c r="K120" s="40" t="n">
        <f aca="false">LOG10(J120)</f>
        <v>0.350258333479888</v>
      </c>
      <c r="L120" s="40" t="n">
        <f aca="false">'数値入力＆結果'!$D$19*K120^5+'数値入力＆結果'!$F$19*K120^4+'数値入力＆結果'!$H$19*K120^3+'数値入力＆結果'!$J$19*K120^2+'数値入力＆結果'!$L$19*K120+'数値入力＆結果'!$N$19</f>
        <v>9.90552684760302</v>
      </c>
      <c r="M120" s="39" t="n">
        <f aca="false">10^L120</f>
        <v>8045014804.03859</v>
      </c>
      <c r="N120" s="39" t="n">
        <f aca="false">(D120-D121)*'数値入力＆結果'!$D$12</f>
        <v>2.63E-005</v>
      </c>
      <c r="O120" s="39" t="n">
        <f aca="false">(6*'数値入力＆結果'!$D$7*M120*'数値入力＆結果'!$D$9*'数値入力＆結果'!$D$10*('数値入力＆結果'!$D$9+'数値入力＆結果'!$D$10)*N120)/('数値入力＆結果'!$D$7^2*'数値入力＆結果'!$D$9^4+'数値入力＆結果'!$D$7*M120*(4*'数値入力＆結果'!$D$9^3*'数値入力＆結果'!$D$10+6*'数値入力＆結果'!$D$9^2*'数値入力＆結果'!$D$10^2+4*'数値入力＆結果'!$D$9*'数値入力＆結果'!$D$10^3)+M120^2*'数値入力＆結果'!$D$10^4)</f>
        <v>3.81915582162521E-005</v>
      </c>
      <c r="P120" s="39" t="n">
        <f aca="false">SUM($O$4:O120)</f>
        <v>0.00299742517117461</v>
      </c>
      <c r="Q120" s="39" t="n">
        <f aca="false">1/P120</f>
        <v>333.619671182025</v>
      </c>
      <c r="R120" s="39" t="n">
        <f aca="false">1/P120*(1-COS('数値入力＆結果'!$D$8*P120/2))</f>
        <v>14.875250791092</v>
      </c>
    </row>
    <row r="121" customFormat="false" ht="12.8" hidden="false" customHeight="false" outlineLevel="0" collapsed="false">
      <c r="B121" s="1" t="n">
        <v>118</v>
      </c>
      <c r="C121" s="0" t="n">
        <v>118</v>
      </c>
      <c r="D121" s="0" t="n">
        <f aca="false">D120-1</f>
        <v>12</v>
      </c>
      <c r="E121" s="0" t="n">
        <f aca="false">C121</f>
        <v>118</v>
      </c>
      <c r="F121" s="0" t="n">
        <f aca="false">C121-C120</f>
        <v>1</v>
      </c>
      <c r="G121" s="0" t="n">
        <f aca="false">IF(D120&gt;110,'数値入力＆結果'!$D$18*D120+'数値入力＆結果'!$F$18,'数値入力＆結果'!$D$17*D120+'数値入力＆結果'!$F$17)</f>
        <v>0.582</v>
      </c>
      <c r="H121" s="39" t="n">
        <f aca="false">10^G121</f>
        <v>3.81944270840047</v>
      </c>
      <c r="I121" s="39" t="n">
        <f aca="false">F121/H121</f>
        <v>0.261818300821899</v>
      </c>
      <c r="J121" s="39" t="n">
        <f aca="false">SUM(I121:$I$143)</f>
        <v>1.93930710692039</v>
      </c>
      <c r="K121" s="40" t="n">
        <f aca="false">LOG10(J121)</f>
        <v>0.28764658900638</v>
      </c>
      <c r="L121" s="40" t="n">
        <f aca="false">'数値入力＆結果'!$D$19*K121^5+'数値入力＆結果'!$F$19*K121^4+'数値入力＆結果'!$H$19*K121^3+'数値入力＆結果'!$J$19*K121^2+'数値入力＆結果'!$L$19*K121+'数値入力＆結果'!$N$19</f>
        <v>9.90658651415771</v>
      </c>
      <c r="M121" s="39" t="n">
        <f aca="false">10^L121</f>
        <v>8064668385.56524</v>
      </c>
      <c r="N121" s="39" t="n">
        <f aca="false">(D121-D122)*'数値入力＆結果'!$D$12</f>
        <v>2.63E-005</v>
      </c>
      <c r="O121" s="39" t="n">
        <f aca="false">(6*'数値入力＆結果'!$D$7*M121*'数値入力＆結果'!$D$9*'数値入力＆結果'!$D$10*('数値入力＆結果'!$D$9+'数値入力＆結果'!$D$10)*N121)/('数値入力＆結果'!$D$7^2*'数値入力＆結果'!$D$9^4+'数値入力＆結果'!$D$7*M121*(4*'数値入力＆結果'!$D$9^3*'数値入力＆結果'!$D$10+6*'数値入力＆結果'!$D$9^2*'数値入力＆結果'!$D$10^2+4*'数値入力＆結果'!$D$9*'数値入力＆結果'!$D$10^3)+M121^2*'数値入力＆結果'!$D$10^4)</f>
        <v>3.8199234671463E-005</v>
      </c>
      <c r="P121" s="39" t="n">
        <f aca="false">SUM($O$4:O121)</f>
        <v>0.00303562440584608</v>
      </c>
      <c r="Q121" s="39" t="n">
        <f aca="false">1/P121</f>
        <v>329.421518048865</v>
      </c>
      <c r="R121" s="39" t="n">
        <f aca="false">1/P121*(1-COS('数値入力＆結果'!$D$8*P121/2))</f>
        <v>15.0619239357998</v>
      </c>
    </row>
    <row r="122" customFormat="false" ht="12.8" hidden="false" customHeight="false" outlineLevel="0" collapsed="false">
      <c r="B122" s="1" t="n">
        <v>119</v>
      </c>
      <c r="C122" s="0" t="n">
        <v>119</v>
      </c>
      <c r="D122" s="0" t="n">
        <f aca="false">D121-1</f>
        <v>11</v>
      </c>
      <c r="E122" s="0" t="n">
        <f aca="false">C122</f>
        <v>119</v>
      </c>
      <c r="F122" s="0" t="n">
        <f aca="false">C122-C121</f>
        <v>1</v>
      </c>
      <c r="G122" s="0" t="n">
        <f aca="false">IF(D121&gt;110,'数値入力＆結果'!$D$18*D121+'数値入力＆結果'!$F$18,'数値入力＆結果'!$D$17*D121+'数値入力＆結果'!$F$17)</f>
        <v>0.6422</v>
      </c>
      <c r="H122" s="39" t="n">
        <f aca="false">10^G122</f>
        <v>4.3873269513253</v>
      </c>
      <c r="I122" s="39" t="n">
        <f aca="false">F122/H122</f>
        <v>0.227929217743375</v>
      </c>
      <c r="J122" s="39" t="n">
        <f aca="false">SUM(I122:$I$143)</f>
        <v>1.67748880609849</v>
      </c>
      <c r="K122" s="40" t="n">
        <f aca="false">LOG10(J122)</f>
        <v>0.224659630798777</v>
      </c>
      <c r="L122" s="40" t="n">
        <f aca="false">'数値入力＆結果'!$D$19*K122^5+'数値入力＆結果'!$F$19*K122^4+'数値入力＆結果'!$H$19*K122^3+'数値入力＆結果'!$J$19*K122^2+'数値入力＆結果'!$L$19*K122+'数値入力＆結果'!$N$19</f>
        <v>9.90750122066084</v>
      </c>
      <c r="M122" s="39" t="n">
        <f aca="false">10^L122</f>
        <v>8081672006.05056</v>
      </c>
      <c r="N122" s="39" t="n">
        <f aca="false">(D122-D123)*'数値入力＆結果'!$D$12</f>
        <v>2.63E-005</v>
      </c>
      <c r="O122" s="39" t="n">
        <f aca="false">(6*'数値入力＆結果'!$D$7*M122*'数値入力＆結果'!$D$9*'数値入力＆結果'!$D$10*('数値入力＆結果'!$D$9+'数値入力＆結果'!$D$10)*N122)/('数値入力＆結果'!$D$7^2*'数値入力＆結果'!$D$9^4+'数値入力＆結果'!$D$7*M122*(4*'数値入力＆結果'!$D$9^3*'数値入力＆結果'!$D$10+6*'数値入力＆結果'!$D$9^2*'数値入力＆結果'!$D$10^2+4*'数値入力＆結果'!$D$9*'数値入力＆結果'!$D$10^3)+M122^2*'数値入力＆結果'!$D$10^4)</f>
        <v>3.82058410773755E-005</v>
      </c>
      <c r="P122" s="39" t="n">
        <f aca="false">SUM($O$4:O122)</f>
        <v>0.00307383024692345</v>
      </c>
      <c r="Q122" s="39" t="n">
        <f aca="false">1/P122</f>
        <v>325.327008868132</v>
      </c>
      <c r="R122" s="39" t="n">
        <f aca="false">1/P122*(1-COS('数値入力＆結果'!$D$8*P122/2))</f>
        <v>15.2485197282113</v>
      </c>
    </row>
    <row r="123" customFormat="false" ht="12.8" hidden="false" customHeight="false" outlineLevel="0" collapsed="false">
      <c r="B123" s="1" t="n">
        <v>120</v>
      </c>
      <c r="C123" s="0" t="n">
        <v>120</v>
      </c>
      <c r="D123" s="0" t="n">
        <f aca="false">D122-1</f>
        <v>10</v>
      </c>
      <c r="E123" s="0" t="n">
        <f aca="false">C123</f>
        <v>120</v>
      </c>
      <c r="F123" s="0" t="n">
        <f aca="false">C123-C122</f>
        <v>1</v>
      </c>
      <c r="G123" s="0" t="n">
        <f aca="false">IF(D122&gt;110,'数値入力＆結果'!$D$18*D122+'数値入力＆結果'!$F$18,'数値入力＆結果'!$D$17*D122+'数値入力＆結果'!$F$17)</f>
        <v>0.7024</v>
      </c>
      <c r="H123" s="39" t="n">
        <f aca="false">10^G123</f>
        <v>5.03964563612643</v>
      </c>
      <c r="I123" s="39" t="n">
        <f aca="false">F123/H123</f>
        <v>0.198426649848464</v>
      </c>
      <c r="J123" s="39" t="n">
        <f aca="false">SUM(I123:$I$143)</f>
        <v>1.44955958835511</v>
      </c>
      <c r="K123" s="40" t="n">
        <f aca="false">LOG10(J123)</f>
        <v>0.161236072993459</v>
      </c>
      <c r="L123" s="40" t="n">
        <f aca="false">'数値入力＆結果'!$D$19*K123^5+'数値入力＆結果'!$F$19*K123^4+'数値入力＆結果'!$H$19*K123^3+'数値入力＆結果'!$J$19*K123^2+'数値入力＆結果'!$L$19*K123+'数値入力＆結果'!$N$19</f>
        <v>9.90827378679222</v>
      </c>
      <c r="M123" s="39" t="n">
        <f aca="false">10^L123</f>
        <v>8096061281.122</v>
      </c>
      <c r="N123" s="39" t="n">
        <f aca="false">(D123-D124)*'数値入力＆結果'!$D$12</f>
        <v>2.63E-005</v>
      </c>
      <c r="O123" s="39" t="n">
        <f aca="false">(6*'数値入力＆結果'!$D$7*M123*'数値入力＆結果'!$D$9*'数値入力＆結果'!$D$10*('数値入力＆結果'!$D$9+'数値入力＆結果'!$D$10)*N123)/('数値入力＆結果'!$D$7^2*'数値入力＆結果'!$D$9^4+'数値入力＆結果'!$D$7*M123*(4*'数値入力＆結果'!$D$9^3*'数値入力＆結果'!$D$10+6*'数値入力＆結果'!$D$9^2*'数値入力＆結果'!$D$10^2+4*'数値入力＆結果'!$D$9*'数値入力＆結果'!$D$10^3)+M123^2*'数値入力＆結果'!$D$10^4)</f>
        <v>3.82114065078798E-005</v>
      </c>
      <c r="P123" s="39" t="n">
        <f aca="false">SUM($O$4:O123)</f>
        <v>0.00311204165343133</v>
      </c>
      <c r="Q123" s="39" t="n">
        <f aca="false">1/P123</f>
        <v>321.332459961582</v>
      </c>
      <c r="R123" s="39" t="n">
        <f aca="false">1/P123*(1-COS('数値入力＆結果'!$D$8*P123/2))</f>
        <v>15.4350316804665</v>
      </c>
    </row>
    <row r="124" customFormat="false" ht="12.8" hidden="false" customHeight="false" outlineLevel="0" collapsed="false">
      <c r="B124" s="1" t="n">
        <v>121</v>
      </c>
      <c r="C124" s="0" t="n">
        <v>121</v>
      </c>
      <c r="D124" s="0" t="n">
        <f aca="false">D123-1</f>
        <v>9</v>
      </c>
      <c r="E124" s="0" t="n">
        <f aca="false">C124</f>
        <v>121</v>
      </c>
      <c r="F124" s="0" t="n">
        <f aca="false">C124-C123</f>
        <v>1</v>
      </c>
      <c r="G124" s="0" t="n">
        <f aca="false">IF(D123&gt;110,'数値入力＆結果'!$D$18*D123+'数値入力＆結果'!$F$18,'数値入力＆結果'!$D$17*D123+'数値入力＆結果'!$F$17)</f>
        <v>0.7626</v>
      </c>
      <c r="H124" s="39" t="n">
        <f aca="false">10^G124</f>
        <v>5.7889526856566</v>
      </c>
      <c r="I124" s="39" t="n">
        <f aca="false">F124/H124</f>
        <v>0.172742817967353</v>
      </c>
      <c r="J124" s="39" t="n">
        <f aca="false">SUM(I124:$I$143)</f>
        <v>1.25113293850665</v>
      </c>
      <c r="K124" s="40" t="n">
        <f aca="false">LOG10(J124)</f>
        <v>0.0973034578888541</v>
      </c>
      <c r="L124" s="40" t="n">
        <f aca="false">'数値入力＆結果'!$D$19*K124^5+'数値入力＆結果'!$F$19*K124^4+'数値入力＆結果'!$H$19*K124^3+'数値入力＆結果'!$J$19*K124^2+'数値入力＆結果'!$L$19*K124+'数値入力＆結果'!$N$19</f>
        <v>9.90890669141517</v>
      </c>
      <c r="M124" s="39" t="n">
        <f aca="false">10^L124</f>
        <v>8107868408.10908</v>
      </c>
      <c r="N124" s="39" t="n">
        <f aca="false">(D124-D125)*'数値入力＆結果'!$D$12</f>
        <v>2.63E-005</v>
      </c>
      <c r="O124" s="39" t="n">
        <f aca="false">(6*'数値入力＆結果'!$D$7*M124*'数値入力＆結果'!$D$9*'数値入力＆結果'!$D$10*('数値入力＆結果'!$D$9+'数値入力＆結果'!$D$10)*N124)/('数値入力＆結果'!$D$7^2*'数値入力＆結果'!$D$9^4+'数値入力＆結果'!$D$7*M124*(4*'数値入力＆結果'!$D$9^3*'数値入力＆結果'!$D$10+6*'数値入力＆結果'!$D$9^2*'数値入力＆結果'!$D$10^2+4*'数値入力＆結果'!$D$9*'数値入力＆結果'!$D$10^3)+M124^2*'数値入力＆結果'!$D$10^4)</f>
        <v>3.8215956035168E-005</v>
      </c>
      <c r="P124" s="39" t="n">
        <f aca="false">SUM($O$4:O124)</f>
        <v>0.0031502576094665</v>
      </c>
      <c r="Q124" s="39" t="n">
        <f aca="false">1/P124</f>
        <v>317.434357430011</v>
      </c>
      <c r="R124" s="39" t="n">
        <f aca="false">1/P124*(1-COS('数値入力＆結果'!$D$8*P124/2))</f>
        <v>15.6214534389628</v>
      </c>
    </row>
    <row r="125" customFormat="false" ht="12.8" hidden="false" customHeight="false" outlineLevel="0" collapsed="false">
      <c r="B125" s="1" t="n">
        <v>122</v>
      </c>
      <c r="C125" s="0" t="n">
        <v>122</v>
      </c>
      <c r="D125" s="0" t="n">
        <f aca="false">D124-1</f>
        <v>8</v>
      </c>
      <c r="E125" s="0" t="n">
        <f aca="false">C125</f>
        <v>122</v>
      </c>
      <c r="F125" s="0" t="n">
        <f aca="false">C125-C124</f>
        <v>1</v>
      </c>
      <c r="G125" s="0" t="n">
        <f aca="false">IF(D124&gt;110,'数値入力＆結果'!$D$18*D124+'数値入力＆結果'!$F$18,'数値入力＆結果'!$D$17*D124+'数値入力＆結果'!$F$17)</f>
        <v>0.8228</v>
      </c>
      <c r="H125" s="39" t="n">
        <f aca="false">10^G125</f>
        <v>6.64966857124676</v>
      </c>
      <c r="I125" s="39" t="n">
        <f aca="false">F125/H125</f>
        <v>0.150383434796136</v>
      </c>
      <c r="J125" s="39" t="n">
        <f aca="false">SUM(I125:$I$143)</f>
        <v>1.0783901205393</v>
      </c>
      <c r="K125" s="40" t="n">
        <f aca="false">LOG10(J125)</f>
        <v>0.0327759005053006</v>
      </c>
      <c r="L125" s="40" t="n">
        <f aca="false">'数値入力＆結果'!$D$19*K125^5+'数値入力＆結果'!$F$19*K125^4+'数値入力＆結果'!$H$19*K125^3+'数値入力＆結果'!$J$19*K125^2+'数値入力＆結果'!$L$19*K125+'数値入力＆結果'!$N$19</f>
        <v>9.90940200542265</v>
      </c>
      <c r="M125" s="39" t="n">
        <f aca="false">10^L125</f>
        <v>8117120728.65936</v>
      </c>
      <c r="N125" s="39" t="n">
        <f aca="false">(D125-D126)*'数値入力＆結果'!$D$12</f>
        <v>2.63E-005</v>
      </c>
      <c r="O125" s="39" t="n">
        <f aca="false">(6*'数値入力＆結果'!$D$7*M125*'数値入力＆結果'!$D$9*'数値入力＆結果'!$D$10*('数値入力＆結果'!$D$9+'数値入力＆結果'!$D$10)*N125)/('数値入力＆結果'!$D$7^2*'数値入力＆結果'!$D$9^4+'数値入力＆結果'!$D$7*M125*(4*'数値入力＆結果'!$D$9^3*'数値入力＆結果'!$D$10+6*'数値入力＆結果'!$D$9^2*'数値入力＆結果'!$D$10^2+4*'数値入力＆結果'!$D$9*'数値入力＆結果'!$D$10^3)+M125^2*'数値入力＆結果'!$D$10^4)</f>
        <v>3.82195103572509E-005</v>
      </c>
      <c r="P125" s="39" t="n">
        <f aca="false">SUM($O$4:O125)</f>
        <v>0.00318847711982375</v>
      </c>
      <c r="Q125" s="39" t="n">
        <f aca="false">1/P125</f>
        <v>313.629347936258</v>
      </c>
      <c r="R125" s="39" t="n">
        <f aca="false">1/P125*(1-COS('数値入力＆結果'!$D$8*P125/2))</f>
        <v>15.807778763047</v>
      </c>
    </row>
    <row r="126" customFormat="false" ht="12.8" hidden="false" customHeight="false" outlineLevel="0" collapsed="false">
      <c r="B126" s="1" t="n">
        <v>123</v>
      </c>
      <c r="C126" s="0" t="n">
        <v>123</v>
      </c>
      <c r="D126" s="0" t="n">
        <f aca="false">D125-1</f>
        <v>7</v>
      </c>
      <c r="E126" s="0" t="n">
        <f aca="false">C126</f>
        <v>123</v>
      </c>
      <c r="F126" s="0" t="n">
        <f aca="false">C126-C125</f>
        <v>1</v>
      </c>
      <c r="G126" s="0" t="n">
        <f aca="false">IF(D125&gt;110,'数値入力＆結果'!$D$18*D125+'数値入力＆結果'!$F$18,'数値入力＆結果'!$D$17*D125+'数値入力＆結果'!$F$17)</f>
        <v>0.883</v>
      </c>
      <c r="H126" s="39" t="n">
        <f aca="false">10^G126</f>
        <v>7.63835783577691</v>
      </c>
      <c r="I126" s="39" t="n">
        <f aca="false">F126/H126</f>
        <v>0.130918192299941</v>
      </c>
      <c r="J126" s="39" t="n">
        <f aca="false">SUM(I126:$I$143)</f>
        <v>0.928006685743159</v>
      </c>
      <c r="K126" s="40" t="n">
        <f aca="false">LOG10(J126)</f>
        <v>-0.032448894933183</v>
      </c>
      <c r="L126" s="40" t="n">
        <f aca="false">'数値入力＆結果'!$D$19*K126^5+'数値入力＆結果'!$F$19*K126^4+'数値入力＆結果'!$H$19*K126^3+'数値入力＆結果'!$J$19*K126^2+'数値入力＆結果'!$L$19*K126+'数値入力＆結果'!$N$19</f>
        <v>9.90976130666276</v>
      </c>
      <c r="M126" s="39" t="n">
        <f aca="false">10^L126</f>
        <v>8123838977.30543</v>
      </c>
      <c r="N126" s="39" t="n">
        <f aca="false">(D126-D127)*'数値入力＆結果'!$D$12</f>
        <v>2.63E-005</v>
      </c>
      <c r="O126" s="39" t="n">
        <f aca="false">(6*'数値入力＆結果'!$D$7*M126*'数値入力＆結果'!$D$9*'数値入力＆結果'!$D$10*('数値入力＆結果'!$D$9+'数値入力＆結果'!$D$10)*N126)/('数値入力＆結果'!$D$7^2*'数値入力＆結果'!$D$9^4+'数値入力＆結果'!$D$7*M126*(4*'数値入力＆結果'!$D$9^3*'数値入力＆結果'!$D$10+6*'数値入力＆結果'!$D$9^2*'数値入力＆結果'!$D$10^2+4*'数値入力＆結果'!$D$9*'数値入力＆結果'!$D$10^3)+M126^2*'数値入力＆結果'!$D$10^4)</f>
        <v>3.82220852826983E-005</v>
      </c>
      <c r="P126" s="39" t="n">
        <f aca="false">SUM($O$4:O126)</f>
        <v>0.00322669920510645</v>
      </c>
      <c r="Q126" s="39" t="n">
        <f aca="false">1/P126</f>
        <v>309.91423012639</v>
      </c>
      <c r="R126" s="39" t="n">
        <f aca="false">1/P126*(1-COS('数値入力＆結果'!$D$8*P126/2))</f>
        <v>15.9940015012637</v>
      </c>
    </row>
    <row r="127" customFormat="false" ht="12.8" hidden="false" customHeight="false" outlineLevel="0" collapsed="false">
      <c r="B127" s="1" t="n">
        <v>124</v>
      </c>
      <c r="C127" s="0" t="n">
        <v>124</v>
      </c>
      <c r="D127" s="0" t="n">
        <f aca="false">D126-1</f>
        <v>6</v>
      </c>
      <c r="E127" s="0" t="n">
        <f aca="false">C127</f>
        <v>124</v>
      </c>
      <c r="F127" s="0" t="n">
        <f aca="false">C127-C126</f>
        <v>1</v>
      </c>
      <c r="G127" s="0" t="n">
        <f aca="false">IF(D126&gt;110,'数値入力＆結果'!$D$18*D126+'数値入力＆結果'!$F$18,'数値入力＆結果'!$D$17*D126+'数値入力＆結果'!$F$17)</f>
        <v>0.9432</v>
      </c>
      <c r="H127" s="39" t="n">
        <f aca="false">10^G127</f>
        <v>8.77404787956754</v>
      </c>
      <c r="I127" s="39" t="n">
        <f aca="false">F127/H127</f>
        <v>0.113972480401975</v>
      </c>
      <c r="J127" s="39" t="n">
        <f aca="false">SUM(I127:$I$143)</f>
        <v>0.797088493443219</v>
      </c>
      <c r="K127" s="40" t="n">
        <f aca="false">LOG10(J127)</f>
        <v>-0.0984934601840546</v>
      </c>
      <c r="L127" s="40" t="n">
        <f aca="false">'数値入力＆結果'!$D$19*K127^5+'数値入力＆結果'!$F$19*K127^4+'数値入力＆結果'!$H$19*K127^3+'数値入力＆結果'!$J$19*K127^2+'数値入力＆結果'!$L$19*K127+'数値入力＆結果'!$N$19</f>
        <v>9.90998557093296</v>
      </c>
      <c r="M127" s="39" t="n">
        <f aca="false">10^L127</f>
        <v>8128035110.05913</v>
      </c>
      <c r="N127" s="39" t="n">
        <f aca="false">(D127-D128)*'数値入力＆結果'!$D$12</f>
        <v>2.63E-005</v>
      </c>
      <c r="O127" s="39" t="n">
        <f aca="false">(6*'数値入力＆結果'!$D$7*M127*'数値入力＆結果'!$D$9*'数値入力＆結果'!$D$10*('数値入力＆結果'!$D$9+'数値入力＆結果'!$D$10)*N127)/('数値入力＆結果'!$D$7^2*'数値入力＆結果'!$D$9^4+'数値入力＆結果'!$D$7*M127*(4*'数値入力＆結果'!$D$9^3*'数値入力＆結果'!$D$10+6*'数値入力＆結果'!$D$9^2*'数値入力＆結果'!$D$10^2+4*'数値入力＆結果'!$D$9*'数値入力＆結果'!$D$10^3)+M127^2*'数値入力＆結果'!$D$10^4)</f>
        <v>3.82236910266715E-005</v>
      </c>
      <c r="P127" s="39" t="n">
        <f aca="false">SUM($O$4:O127)</f>
        <v>0.00326492289613312</v>
      </c>
      <c r="Q127" s="39" t="n">
        <f aca="false">1/P127</f>
        <v>306.285946655699</v>
      </c>
      <c r="R127" s="39" t="n">
        <f aca="false">1/P127*(1-COS('数値入力＆結果'!$D$8*P127/2))</f>
        <v>16.1801155642539</v>
      </c>
    </row>
    <row r="128" customFormat="false" ht="12.8" hidden="false" customHeight="false" outlineLevel="0" collapsed="false">
      <c r="B128" s="1" t="n">
        <v>125</v>
      </c>
      <c r="C128" s="0" t="n">
        <v>125</v>
      </c>
      <c r="D128" s="0" t="n">
        <f aca="false">D127-1</f>
        <v>5</v>
      </c>
      <c r="E128" s="0" t="n">
        <f aca="false">C128</f>
        <v>125</v>
      </c>
      <c r="F128" s="0" t="n">
        <f aca="false">C128-C127</f>
        <v>1</v>
      </c>
      <c r="G128" s="0" t="n">
        <f aca="false">IF(D127&gt;110,'数値入力＆結果'!$D$18*D127+'数値入力＆結果'!$F$18,'数値入力＆結果'!$D$17*D127+'数値入力＆結果'!$F$17)</f>
        <v>1.0034</v>
      </c>
      <c r="H128" s="39" t="n">
        <f aca="false">10^G128</f>
        <v>10.0785951441503</v>
      </c>
      <c r="I128" s="39" t="n">
        <f aca="false">F128/H128</f>
        <v>0.0992201775840166</v>
      </c>
      <c r="J128" s="39" t="n">
        <f aca="false">SUM(I128:$I$143)</f>
        <v>0.683116013041244</v>
      </c>
      <c r="K128" s="40" t="n">
        <f aca="false">LOG10(J128)</f>
        <v>-0.165505534173406</v>
      </c>
      <c r="L128" s="40" t="n">
        <f aca="false">'数値入力＆結果'!$D$19*K128^5+'数値入力＆結果'!$F$19*K128^4+'数値入力＆結果'!$H$19*K128^3+'数値入力＆結果'!$J$19*K128^2+'数値入力＆結果'!$L$19*K128+'数値入力＆結果'!$N$19</f>
        <v>9.91007503048249</v>
      </c>
      <c r="M128" s="39" t="n">
        <f aca="false">10^L128</f>
        <v>8129709562.03841</v>
      </c>
      <c r="N128" s="39" t="n">
        <f aca="false">(D128-D129)*'数値入力＆結果'!$D$12</f>
        <v>2.63E-005</v>
      </c>
      <c r="O128" s="39" t="n">
        <f aca="false">(6*'数値入力＆結果'!$D$7*M128*'数値入力＆結果'!$D$9*'数値入力＆結果'!$D$10*('数値入力＆結果'!$D$9+'数値入力＆結果'!$D$10)*N128)/('数値入力＆結果'!$D$7^2*'数値入力＆結果'!$D$9^4+'数値入力＆結果'!$D$7*M128*(4*'数値入力＆結果'!$D$9^3*'数値入力＆結果'!$D$10+6*'数値入力＆結果'!$D$9^2*'数値入力＆結果'!$D$10^2+4*'数値入力＆結果'!$D$9*'数値入力＆結果'!$D$10^3)+M128^2*'数値入力＆結果'!$D$10^4)</f>
        <v>3.82243312526354E-005</v>
      </c>
      <c r="P128" s="39" t="n">
        <f aca="false">SUM($O$4:O128)</f>
        <v>0.00330314722738576</v>
      </c>
      <c r="Q128" s="39" t="n">
        <f aca="false">1/P128</f>
        <v>302.741576793548</v>
      </c>
      <c r="R128" s="39" t="n">
        <f aca="false">1/P128*(1-COS('数値入力＆結果'!$D$8*P128/2))</f>
        <v>16.3661148930876</v>
      </c>
    </row>
    <row r="129" customFormat="false" ht="12.8" hidden="false" customHeight="false" outlineLevel="0" collapsed="false">
      <c r="B129" s="1" t="n">
        <v>126</v>
      </c>
      <c r="C129" s="0" t="n">
        <v>126</v>
      </c>
      <c r="D129" s="0" t="n">
        <f aca="false">D128-1</f>
        <v>4</v>
      </c>
      <c r="E129" s="0" t="n">
        <f aca="false">C129</f>
        <v>126</v>
      </c>
      <c r="F129" s="0" t="n">
        <f aca="false">C129-C128</f>
        <v>1</v>
      </c>
      <c r="G129" s="0" t="n">
        <f aca="false">IF(D128&gt;110,'数値入力＆結果'!$D$18*D128+'数値入力＆結果'!$F$18,'数値入力＆結果'!$D$17*D128+'数値入力＆結果'!$F$17)</f>
        <v>1.0636</v>
      </c>
      <c r="H129" s="39" t="n">
        <f aca="false">10^G129</f>
        <v>11.5771057411527</v>
      </c>
      <c r="I129" s="39" t="n">
        <f aca="false">F129/H129</f>
        <v>0.0863773746529184</v>
      </c>
      <c r="J129" s="39" t="n">
        <f aca="false">SUM(I129:$I$143)</f>
        <v>0.583895835457227</v>
      </c>
      <c r="K129" s="40" t="n">
        <f aca="false">LOG10(J129)</f>
        <v>-0.233664622272939</v>
      </c>
      <c r="L129" s="40" t="n">
        <f aca="false">'数値入力＆結果'!$D$19*K129^5+'数値入力＆結果'!$F$19*K129^4+'数値入力＆結果'!$H$19*K129^3+'数値入力＆結果'!$J$19*K129^2+'数値入力＆結果'!$L$19*K129+'数値入力＆結果'!$N$19</f>
        <v>9.9100289875903</v>
      </c>
      <c r="M129" s="39" t="n">
        <f aca="false">10^L129</f>
        <v>8128847714.80072</v>
      </c>
      <c r="N129" s="39" t="n">
        <f aca="false">(D129-D130)*'数値入力＆結果'!$D$12</f>
        <v>2.63E-005</v>
      </c>
      <c r="O129" s="39" t="n">
        <f aca="false">(6*'数値入力＆結果'!$D$7*M129*'数値入力＆結果'!$D$9*'数値入力＆結果'!$D$10*('数値入力＆結果'!$D$9+'数値入力＆結果'!$D$10)*N129)/('数値入力＆結果'!$D$7^2*'数値入力＆結果'!$D$9^4+'数値入力＆結果'!$D$7*M129*(4*'数値入力＆結果'!$D$9^3*'数値入力＆結果'!$D$10+6*'数値入力＆結果'!$D$9^2*'数値入力＆結果'!$D$10^2+4*'数値入力＆結果'!$D$9*'数値入力＆結果'!$D$10^3)+M129^2*'数値入力＆結果'!$D$10^4)</f>
        <v>3.82240017642174E-005</v>
      </c>
      <c r="P129" s="39" t="n">
        <f aca="false">SUM($O$4:O129)</f>
        <v>0.00334137122914997</v>
      </c>
      <c r="Q129" s="39" t="n">
        <f aca="false">1/P129</f>
        <v>299.278329589973</v>
      </c>
      <c r="R129" s="39" t="n">
        <f aca="false">1/P129*(1-COS('数値入力＆結果'!$D$8*P129/2))</f>
        <v>16.5519934213529</v>
      </c>
    </row>
    <row r="130" customFormat="false" ht="12.8" hidden="false" customHeight="false" outlineLevel="0" collapsed="false">
      <c r="B130" s="1" t="n">
        <v>127</v>
      </c>
      <c r="C130" s="0" t="n">
        <v>127</v>
      </c>
      <c r="D130" s="0" t="n">
        <f aca="false">D129-1</f>
        <v>3</v>
      </c>
      <c r="E130" s="0" t="n">
        <f aca="false">C130</f>
        <v>127</v>
      </c>
      <c r="F130" s="0" t="n">
        <f aca="false">C130-C129</f>
        <v>1</v>
      </c>
      <c r="G130" s="0" t="n">
        <f aca="false">IF(D129&gt;110,'数値入力＆結果'!$D$18*D129+'数値入力＆結果'!$F$18,'数値入力＆結果'!$D$17*D129+'数値入力＆結果'!$F$17)</f>
        <v>1.1238</v>
      </c>
      <c r="H130" s="39" t="n">
        <f aca="false">10^G130</f>
        <v>13.2984186213316</v>
      </c>
      <c r="I130" s="39" t="n">
        <f aca="false">F130/H130</f>
        <v>0.0751969108865265</v>
      </c>
      <c r="J130" s="39" t="n">
        <f aca="false">SUM(I130:$I$143)</f>
        <v>0.497518460804309</v>
      </c>
      <c r="K130" s="40" t="n">
        <f aca="false">LOG10(J130)</f>
        <v>-0.303190799789221</v>
      </c>
      <c r="L130" s="40" t="n">
        <f aca="false">'数値入力＆結果'!$D$19*K130^5+'数値入力＆結果'!$F$19*K130^4+'数値入力＆結果'!$H$19*K130^3+'数値入力＆結果'!$J$19*K130^2+'数値入力＆結果'!$L$19*K130+'数値入力＆結果'!$N$19</f>
        <v>9.90984556476859</v>
      </c>
      <c r="M130" s="39" t="n">
        <f aca="false">10^L130</f>
        <v>8125415248.05605</v>
      </c>
      <c r="N130" s="39" t="n">
        <f aca="false">(D130-D131)*'数値入力＆結果'!$D$12</f>
        <v>2.63E-005</v>
      </c>
      <c r="O130" s="39" t="n">
        <f aca="false">(6*'数値入力＆結果'!$D$7*M130*'数値入力＆結果'!$D$9*'数値入力＆結果'!$D$10*('数値入力＆結果'!$D$9+'数値入力＆結果'!$D$10)*N130)/('数値入力＆結果'!$D$7^2*'数値入力＆結果'!$D$9^4+'数値入力＆結果'!$D$7*M130*(4*'数値入力＆結果'!$D$9^3*'数値入力＆結果'!$D$10+6*'数値入力＆結果'!$D$9^2*'数値入力＆結果'!$D$10^2+4*'数値入力＆結果'!$D$9*'数値入力＆結果'!$D$10^3)+M130^2*'数値入力＆結果'!$D$10^4)</f>
        <v>3.82226887051037E-005</v>
      </c>
      <c r="P130" s="39" t="n">
        <f aca="false">SUM($O$4:O130)</f>
        <v>0.00337959391785508</v>
      </c>
      <c r="Q130" s="39" t="n">
        <f aca="false">1/P130</f>
        <v>295.893537598348</v>
      </c>
      <c r="R130" s="39" t="n">
        <f aca="false">1/P130*(1-COS('数値入力＆結果'!$D$8*P130/2))</f>
        <v>16.7377450286466</v>
      </c>
    </row>
    <row r="131" customFormat="false" ht="12.8" hidden="false" customHeight="false" outlineLevel="0" collapsed="false">
      <c r="B131" s="1" t="n">
        <v>128</v>
      </c>
      <c r="C131" s="0" t="n">
        <v>128</v>
      </c>
      <c r="D131" s="0" t="n">
        <f aca="false">D130-1</f>
        <v>2</v>
      </c>
      <c r="E131" s="0" t="n">
        <f aca="false">C131</f>
        <v>128</v>
      </c>
      <c r="F131" s="0" t="n">
        <f aca="false">C131-C130</f>
        <v>1</v>
      </c>
      <c r="G131" s="0" t="n">
        <f aca="false">IF(D130&gt;110,'数値入力＆結果'!$D$18*D130+'数値入力＆結果'!$F$18,'数値入力＆結果'!$D$17*D130+'数値入力＆結果'!$F$17)</f>
        <v>1.184</v>
      </c>
      <c r="H131" s="39" t="n">
        <f aca="false">10^G131</f>
        <v>15.2756605823807</v>
      </c>
      <c r="I131" s="39" t="n">
        <f aca="false">F131/H131</f>
        <v>0.0654636174067275</v>
      </c>
      <c r="J131" s="39" t="n">
        <f aca="false">SUM(I131:$I$143)</f>
        <v>0.422321549917782</v>
      </c>
      <c r="K131" s="40" t="n">
        <f aca="false">LOG10(J131)</f>
        <v>-0.374356757145796</v>
      </c>
      <c r="L131" s="40" t="n">
        <f aca="false">'数値入力＆結果'!$D$19*K131^5+'数値入力＆結果'!$F$19*K131^4+'数値入力＆結果'!$H$19*K131^3+'数値入力＆結果'!$J$19*K131^2+'数値入力＆結果'!$L$19*K131+'数値入力＆結果'!$N$19</f>
        <v>9.90952136354769</v>
      </c>
      <c r="M131" s="39" t="n">
        <f aca="false">10^L131</f>
        <v>8119351881.70939</v>
      </c>
      <c r="N131" s="39" t="n">
        <f aca="false">(D131-D132)*'数値入力＆結果'!$D$12</f>
        <v>2.63E-005</v>
      </c>
      <c r="O131" s="39" t="n">
        <f aca="false">(6*'数値入力＆結果'!$D$7*M131*'数値入力＆結果'!$D$9*'数値入力＆結果'!$D$10*('数値入力＆結果'!$D$9+'数値入力＆結果'!$D$10)*N131)/('数値入力＆結果'!$D$7^2*'数値入力＆結果'!$D$9^4+'数値入力＆結果'!$D$7*M131*(4*'数値入力＆結果'!$D$9^3*'数値入力＆結果'!$D$10+6*'数値入力＆結果'!$D$9^2*'数値入力＆結果'!$D$10^2+4*'数値入力＆結果'!$D$9*'数値入力＆結果'!$D$10^3)+M131^2*'数値入力＆結果'!$D$10^4)</f>
        <v>3.82203660504633E-005</v>
      </c>
      <c r="P131" s="39" t="n">
        <f aca="false">SUM($O$4:O131)</f>
        <v>0.00341781428390554</v>
      </c>
      <c r="Q131" s="39" t="n">
        <f aca="false">1/P131</f>
        <v>292.584651164047</v>
      </c>
      <c r="R131" s="39" t="n">
        <f aca="false">1/P131*(1-COS('数値入力＆結果'!$D$8*P131/2))</f>
        <v>16.9233634820722</v>
      </c>
    </row>
    <row r="132" customFormat="false" ht="12.8" hidden="false" customHeight="false" outlineLevel="0" collapsed="false">
      <c r="B132" s="1" t="n">
        <v>129</v>
      </c>
      <c r="C132" s="0" t="n">
        <v>129</v>
      </c>
      <c r="D132" s="0" t="n">
        <f aca="false">D131-1</f>
        <v>1</v>
      </c>
      <c r="E132" s="0" t="n">
        <f aca="false">C132</f>
        <v>129</v>
      </c>
      <c r="F132" s="0" t="n">
        <f aca="false">C132-C131</f>
        <v>1</v>
      </c>
      <c r="G132" s="0" t="n">
        <f aca="false">IF(D131&gt;110,'数値入力＆結果'!$D$18*D131+'数値入力＆結果'!$F$18,'数値入力＆結果'!$D$17*D131+'数値入力＆結果'!$F$17)</f>
        <v>1.2442</v>
      </c>
      <c r="H132" s="39" t="n">
        <f aca="false">10^G132</f>
        <v>17.5468837966791</v>
      </c>
      <c r="I132" s="39" t="n">
        <f aca="false">F132/H132</f>
        <v>0.0569901762379743</v>
      </c>
      <c r="J132" s="39" t="n">
        <f aca="false">SUM(I132:$I$143)</f>
        <v>0.356857932511055</v>
      </c>
      <c r="K132" s="40" t="n">
        <f aca="false">LOG10(J132)</f>
        <v>-0.447504644969855</v>
      </c>
      <c r="L132" s="40" t="n">
        <f aca="false">'数値入力＆結果'!$D$19*K132^5+'数値入力＆結果'!$F$19*K132^4+'数値入力＆結果'!$H$19*K132^3+'数値入力＆結果'!$J$19*K132^2+'数値入力＆結果'!$L$19*K132+'数値入力＆結果'!$N$19</f>
        <v>9.90905098804695</v>
      </c>
      <c r="M132" s="39" t="n">
        <f aca="false">10^L132</f>
        <v>8110562737.72086</v>
      </c>
      <c r="N132" s="39" t="n">
        <f aca="false">(D132-D133)*'数値入力＆結果'!$D$12</f>
        <v>2.63E-005</v>
      </c>
      <c r="O132" s="39" t="n">
        <f aca="false">(6*'数値入力＆結果'!$D$7*M132*'数値入力＆結果'!$D$9*'数値入力＆結果'!$D$10*('数値入力＆結果'!$D$9+'数値入力＆結果'!$D$10)*N132)/('数値入力＆結果'!$D$7^2*'数値入力＆結果'!$D$9^4+'数値入力＆結果'!$D$7*M132*(4*'数値入力＆結果'!$D$9^3*'数値入力＆結果'!$D$10+6*'数値入力＆結果'!$D$9^2*'数値入力＆結果'!$D$10^2+4*'数値入力＆結果'!$D$9*'数値入力＆結果'!$D$10^3)+M132^2*'数値入力＆結果'!$D$10^4)</f>
        <v>3.8216992050986E-005</v>
      </c>
      <c r="P132" s="39" t="n">
        <f aca="false">SUM($O$4:O132)</f>
        <v>0.00345603127595653</v>
      </c>
      <c r="Q132" s="39" t="n">
        <f aca="false">1/P132</f>
        <v>289.349233311909</v>
      </c>
      <c r="R132" s="39" t="n">
        <f aca="false">1/P132*(1-COS('数値入力＆結果'!$D$8*P132/2))</f>
        <v>17.1088423607286</v>
      </c>
    </row>
    <row r="133" customFormat="false" ht="12.8" hidden="false" customHeight="false" outlineLevel="0" collapsed="false">
      <c r="B133" s="1" t="n">
        <v>130</v>
      </c>
      <c r="C133" s="0" t="n">
        <v>130</v>
      </c>
      <c r="D133" s="0" t="n">
        <f aca="false">D132-1</f>
        <v>0</v>
      </c>
      <c r="E133" s="0" t="n">
        <f aca="false">C133</f>
        <v>130</v>
      </c>
      <c r="F133" s="0" t="n">
        <f aca="false">C133-C132</f>
        <v>1</v>
      </c>
      <c r="G133" s="0" t="n">
        <f aca="false">IF(D132&gt;110,'数値入力＆結果'!$D$18*D132+'数値入力＆結果'!$F$18,'数値入力＆結果'!$D$17*D132+'数値入力＆結果'!$F$17)</f>
        <v>1.3044</v>
      </c>
      <c r="H133" s="39" t="n">
        <f aca="false">10^G133</f>
        <v>20.1557981282519</v>
      </c>
      <c r="I133" s="39" t="n">
        <f aca="false">F133/H133</f>
        <v>0.049613515358557</v>
      </c>
      <c r="J133" s="39" t="n">
        <f aca="false">SUM(I133:$I$143)</f>
        <v>0.29986775627308</v>
      </c>
      <c r="K133" s="40" t="n">
        <f aca="false">LOG10(J133)</f>
        <v>-0.523070229890728</v>
      </c>
      <c r="L133" s="40" t="n">
        <f aca="false">'数値入力＆結果'!$D$19*K133^5+'数値入力＆結果'!$F$19*K133^4+'数値入力＆結果'!$H$19*K133^3+'数値入力＆結果'!$J$19*K133^2+'数値入力＆結果'!$L$19*K133+'数値入力＆結果'!$N$19</f>
        <v>9.90842636280637</v>
      </c>
      <c r="M133" s="39" t="n">
        <f aca="false">10^L133</f>
        <v>8098906083.03318</v>
      </c>
      <c r="N133" s="39" t="n">
        <f aca="false">(D133-D134)*'数値入力＆結果'!$D$12</f>
        <v>2.63E-005</v>
      </c>
      <c r="O133" s="39" t="n">
        <f aca="false">(6*'数値入力＆結果'!$D$7*M133*'数値入力＆結果'!$D$9*'数値入力＆結果'!$D$10*('数値入力＆結果'!$D$9+'数値入力＆結果'!$D$10)*N133)/('数値入力＆結果'!$D$7^2*'数値入力＆結果'!$D$9^4+'数値入力＆結果'!$D$7*M133*(4*'数値入力＆結果'!$D$9^3*'数値入力＆結果'!$D$10+6*'数値入力＆結果'!$D$9^2*'数値入力＆結果'!$D$10^2+4*'数値入力＆結果'!$D$9*'数値入力＆結果'!$D$10^3)+M133^2*'数値入力＆結果'!$D$10^4)</f>
        <v>3.82125040824082E-005</v>
      </c>
      <c r="P133" s="39" t="n">
        <f aca="false">SUM($O$4:O133)</f>
        <v>0.00349424378003894</v>
      </c>
      <c r="Q133" s="39" t="n">
        <f aca="false">1/P133</f>
        <v>286.184955300645</v>
      </c>
      <c r="R133" s="39" t="n">
        <f aca="false">1/P133*(1-COS('数値入力＆結果'!$D$8*P133/2))</f>
        <v>17.2941749555474</v>
      </c>
    </row>
    <row r="134" customFormat="false" ht="12.8" hidden="false" customHeight="false" outlineLevel="0" collapsed="false">
      <c r="B134" s="1" t="n">
        <v>131</v>
      </c>
      <c r="C134" s="0" t="n">
        <v>131</v>
      </c>
      <c r="D134" s="0" t="n">
        <f aca="false">D133-1</f>
        <v>-1</v>
      </c>
      <c r="E134" s="0" t="n">
        <f aca="false">C134</f>
        <v>131</v>
      </c>
      <c r="F134" s="0" t="n">
        <f aca="false">C134-C133</f>
        <v>1</v>
      </c>
      <c r="G134" s="0" t="n">
        <f aca="false">IF(D133&gt;110,'数値入力＆結果'!$D$18*D133+'数値入力＆結果'!$F$18,'数値入力＆結果'!$D$17*D133+'数値入力＆結果'!$F$17)</f>
        <v>1.3646</v>
      </c>
      <c r="H134" s="39" t="n">
        <f aca="false">10^G134</f>
        <v>23.1526123324376</v>
      </c>
      <c r="I134" s="39" t="n">
        <f aca="false">F134/H134</f>
        <v>0.0431916703671043</v>
      </c>
      <c r="J134" s="39" t="n">
        <f aca="false">SUM(I134:$I$143)</f>
        <v>0.250254240914523</v>
      </c>
      <c r="K134" s="40" t="n">
        <f aca="false">LOG10(J134)</f>
        <v>-0.601618554047766</v>
      </c>
      <c r="L134" s="40" t="n">
        <f aca="false">'数値入力＆結果'!$D$19*K134^5+'数値入力＆結果'!$F$19*K134^4+'数値入力＆結果'!$H$19*K134^3+'数値入力＆結果'!$J$19*K134^2+'数値入力＆結果'!$L$19*K134+'数値入力＆結果'!$N$19</f>
        <v>9.90763572722538</v>
      </c>
      <c r="M134" s="39" t="n">
        <f aca="false">10^L134</f>
        <v>8084175391.04565</v>
      </c>
      <c r="N134" s="39" t="n">
        <f aca="false">(D134-D135)*'数値入力＆結果'!$D$12</f>
        <v>2.63E-005</v>
      </c>
      <c r="O134" s="39" t="n">
        <f aca="false">(6*'数値入力＆結果'!$D$7*M134*'数値入力＆結果'!$D$9*'数値入力＆結果'!$D$10*('数値入力＆結果'!$D$9+'数値入力＆結果'!$D$10)*N134)/('数値入力＆結果'!$D$7^2*'数値入力＆結果'!$D$9^4+'数値入力＆結果'!$D$7*M134*(4*'数値入力＆結果'!$D$9^3*'数値入力＆結果'!$D$10+6*'数値入力＆結果'!$D$9^2*'数値入力＆結果'!$D$10^2+4*'数値入力＆結果'!$D$9*'数値入力＆結果'!$D$10^3)+M134^2*'数値入力＆結果'!$D$10^4)</f>
        <v>3.82068109853432E-005</v>
      </c>
      <c r="P134" s="39" t="n">
        <f aca="false">SUM($O$4:O134)</f>
        <v>0.00353245059102428</v>
      </c>
      <c r="Q134" s="39" t="n">
        <f aca="false">1/P134</f>
        <v>283.089592970085</v>
      </c>
      <c r="R134" s="39" t="n">
        <f aca="false">1/P134*(1-COS('数値入力＆結果'!$D$8*P134/2))</f>
        <v>17.4793541324509</v>
      </c>
    </row>
    <row r="135" customFormat="false" ht="12.8" hidden="false" customHeight="false" outlineLevel="0" collapsed="false">
      <c r="B135" s="1" t="n">
        <v>132</v>
      </c>
      <c r="C135" s="0" t="n">
        <v>132</v>
      </c>
      <c r="D135" s="0" t="n">
        <f aca="false">D134-1</f>
        <v>-2</v>
      </c>
      <c r="E135" s="0" t="n">
        <f aca="false">C135</f>
        <v>132</v>
      </c>
      <c r="F135" s="0" t="n">
        <f aca="false">C135-C134</f>
        <v>1</v>
      </c>
      <c r="G135" s="0" t="n">
        <f aca="false">IF(D134&gt;110,'数値入力＆結果'!$D$18*D134+'数値入力＆結果'!$F$18,'数値入力＆結果'!$D$17*D134+'数値入力＆結果'!$F$17)</f>
        <v>1.4248</v>
      </c>
      <c r="H135" s="39" t="n">
        <f aca="false">10^G135</f>
        <v>26.5950003272152</v>
      </c>
      <c r="I135" s="39" t="n">
        <f aca="false">F135/H135</f>
        <v>0.0376010523668496</v>
      </c>
      <c r="J135" s="39" t="n">
        <f aca="false">SUM(I135:$I$143)</f>
        <v>0.207062570547419</v>
      </c>
      <c r="K135" s="40" t="n">
        <f aca="false">LOG10(J135)</f>
        <v>-0.68389839880729</v>
      </c>
      <c r="L135" s="40" t="n">
        <f aca="false">'数値入力＆結果'!$D$19*K135^5+'数値入力＆結果'!$F$19*K135^4+'数値入力＆結果'!$H$19*K135^3+'数値入力＆結果'!$J$19*K135^2+'数値入力＆結果'!$L$19*K135+'数値入力＆結果'!$N$19</f>
        <v>9.90666210209199</v>
      </c>
      <c r="M135" s="39" t="n">
        <f aca="false">10^L135</f>
        <v>8066072144.30826</v>
      </c>
      <c r="N135" s="39" t="n">
        <f aca="false">(D135-D136)*'数値入力＆結果'!$D$12</f>
        <v>2.63E-005</v>
      </c>
      <c r="O135" s="39" t="n">
        <f aca="false">(6*'数値入力＆結果'!$D$7*M135*'数値入力＆結果'!$D$9*'数値入力＆結果'!$D$10*('数値入力＆結果'!$D$9+'数値入力＆結果'!$D$10)*N135)/('数値入力＆結果'!$D$7^2*'数値入力＆結果'!$D$9^4+'数値入力＆結果'!$D$7*M135*(4*'数値入力＆結果'!$D$9^3*'数値入力＆結果'!$D$10+6*'数値入力＆結果'!$D$9^2*'数値入力＆結果'!$D$10^2+4*'数値入力＆結果'!$D$9*'数値入力＆結果'!$D$10^3)+M135^2*'数値入力＆結果'!$D$10^4)</f>
        <v>3.81997812999276E-005</v>
      </c>
      <c r="P135" s="39" t="n">
        <f aca="false">SUM($O$4:O135)</f>
        <v>0.00357065037232421</v>
      </c>
      <c r="Q135" s="39" t="n">
        <f aca="false">1/P135</f>
        <v>280.061024106676</v>
      </c>
      <c r="R135" s="39" t="n">
        <f aca="false">1/P135*(1-COS('数値入力＆結果'!$D$8*P135/2))</f>
        <v>17.6643721391477</v>
      </c>
    </row>
    <row r="136" customFormat="false" ht="12.8" hidden="false" customHeight="false" outlineLevel="0" collapsed="false">
      <c r="B136" s="1" t="n">
        <v>133</v>
      </c>
      <c r="C136" s="0" t="n">
        <v>133</v>
      </c>
      <c r="D136" s="0" t="n">
        <f aca="false">D135-1</f>
        <v>-3</v>
      </c>
      <c r="E136" s="0" t="n">
        <f aca="false">C136</f>
        <v>133</v>
      </c>
      <c r="F136" s="0" t="n">
        <f aca="false">C136-C135</f>
        <v>1</v>
      </c>
      <c r="G136" s="0" t="n">
        <f aca="false">IF(D135&gt;110,'数値入力＆結果'!$D$18*D135+'数値入力＆結果'!$F$18,'数値入力＆結果'!$D$17*D135+'数値入力＆結果'!$F$17)</f>
        <v>1.485</v>
      </c>
      <c r="H136" s="39" t="n">
        <f aca="false">10^G136</f>
        <v>30.5492111321551</v>
      </c>
      <c r="I136" s="39" t="n">
        <f aca="false">F136/H136</f>
        <v>0.0327340694878838</v>
      </c>
      <c r="J136" s="39" t="n">
        <f aca="false">SUM(I136:$I$143)</f>
        <v>0.16946151818057</v>
      </c>
      <c r="K136" s="40" t="n">
        <f aca="false">LOG10(J136)</f>
        <v>-0.770928907131954</v>
      </c>
      <c r="L136" s="40" t="n">
        <f aca="false">'数値入力＆結果'!$D$19*K136^5+'数値入力＆結果'!$F$19*K136^4+'数値入力＆結果'!$H$19*K136^3+'数値入力＆結果'!$J$19*K136^2+'数値入力＆結果'!$L$19*K136+'数値入力＆結果'!$N$19</f>
        <v>9.90548085497885</v>
      </c>
      <c r="M136" s="39" t="n">
        <f aca="false">10^L136</f>
        <v>8044162866.54913</v>
      </c>
      <c r="N136" s="39" t="n">
        <f aca="false">(D136-D137)*'数値入力＆結果'!$D$12</f>
        <v>2.63E-005</v>
      </c>
      <c r="O136" s="39" t="n">
        <f aca="false">(6*'数値入力＆結果'!$D$7*M136*'数値入力＆結果'!$D$9*'数値入力＆結果'!$D$10*('数値入力＆結果'!$D$9+'数値入力＆結果'!$D$10)*N136)/('数値入力＆結果'!$D$7^2*'数値入力＆結果'!$D$9^4+'数値入力＆結果'!$D$7*M136*(4*'数値入力＆結果'!$D$9^3*'数値入力＆結果'!$D$10+6*'数値入力＆結果'!$D$9^2*'数値入力＆結果'!$D$10^2+4*'数値入力＆結果'!$D$9*'数値入力＆結果'!$D$10^3)+M136^2*'数値入力＆結果'!$D$10^4)</f>
        <v>3.81912244743655E-005</v>
      </c>
      <c r="P136" s="39" t="n">
        <f aca="false">SUM($O$4:O136)</f>
        <v>0.00360884159679857</v>
      </c>
      <c r="Q136" s="39" t="n">
        <f aca="false">1/P136</f>
        <v>277.097227234109</v>
      </c>
      <c r="R136" s="39" t="n">
        <f aca="false">1/P136*(1-COS('数値入力＆結果'!$D$8*P136/2))</f>
        <v>17.8492203218707</v>
      </c>
    </row>
    <row r="137" customFormat="false" ht="12.8" hidden="false" customHeight="false" outlineLevel="0" collapsed="false">
      <c r="B137" s="1" t="n">
        <v>134</v>
      </c>
      <c r="C137" s="0" t="n">
        <v>134</v>
      </c>
      <c r="D137" s="0" t="n">
        <f aca="false">D136-1</f>
        <v>-4</v>
      </c>
      <c r="E137" s="0" t="n">
        <f aca="false">C137</f>
        <v>134</v>
      </c>
      <c r="F137" s="0" t="n">
        <f aca="false">C137-C136</f>
        <v>1</v>
      </c>
      <c r="G137" s="0" t="n">
        <f aca="false">IF(D136&gt;110,'数値入力＆結果'!$D$18*D136+'数値入力＆結果'!$F$18,'数値入力＆結果'!$D$17*D136+'数値入力＆結果'!$F$17)</f>
        <v>1.5452</v>
      </c>
      <c r="H137" s="39" t="n">
        <f aca="false">10^G137</f>
        <v>35.0913438358553</v>
      </c>
      <c r="I137" s="39" t="n">
        <f aca="false">F137/H137</f>
        <v>0.0284970562734115</v>
      </c>
      <c r="J137" s="39" t="n">
        <f aca="false">SUM(I137:$I$143)</f>
        <v>0.136727448692686</v>
      </c>
      <c r="K137" s="40" t="n">
        <f aca="false">LOG10(J137)</f>
        <v>-0.86414428997418</v>
      </c>
      <c r="L137" s="40" t="n">
        <f aca="false">'数値入力＆結果'!$D$19*K137^5+'数値入力＆結果'!$F$19*K137^4+'数値入力＆結果'!$H$19*K137^3+'数値入力＆結果'!$J$19*K137^2+'数値入力＆結果'!$L$19*K137+'数値入力＆結果'!$N$19</f>
        <v>9.9040556424188</v>
      </c>
      <c r="M137" s="39" t="n">
        <f aca="false">10^L137</f>
        <v>8017807820.86852</v>
      </c>
      <c r="N137" s="39" t="n">
        <f aca="false">(D137-D138)*'数値入力＆結果'!$D$12</f>
        <v>2.63E-005</v>
      </c>
      <c r="O137" s="39" t="n">
        <f aca="false">(6*'数値入力＆結果'!$D$7*M137*'数値入力＆結果'!$D$9*'数値入力＆結果'!$D$10*('数値入力＆結果'!$D$9+'数値入力＆結果'!$D$10)*N137)/('数値入力＆結果'!$D$7^2*'数値入力＆結果'!$D$9^4+'数値入力＆結果'!$D$7*M137*(4*'数値入力＆結果'!$D$9^3*'数値入力＆結果'!$D$10+6*'数値入力＆結果'!$D$9^2*'数値入力＆結果'!$D$10^2+4*'数値入力＆結果'!$D$9*'数値入力＆結果'!$D$10^3)+M137^2*'数値入力＆結果'!$D$10^4)</f>
        <v>3.81808593761296E-005</v>
      </c>
      <c r="P137" s="39" t="n">
        <f aca="false">SUM($O$4:O137)</f>
        <v>0.0036470224561747</v>
      </c>
      <c r="Q137" s="39" t="n">
        <f aca="false">1/P137</f>
        <v>274.196282588532</v>
      </c>
      <c r="R137" s="39" t="n">
        <f aca="false">1/P137*(1-COS('数値入力＆結果'!$D$8*P137/2))</f>
        <v>18.0338886911406</v>
      </c>
    </row>
    <row r="138" customFormat="false" ht="12.8" hidden="false" customHeight="false" outlineLevel="0" collapsed="false">
      <c r="B138" s="1" t="n">
        <v>135</v>
      </c>
      <c r="C138" s="0" t="n">
        <v>135</v>
      </c>
      <c r="D138" s="0" t="n">
        <f aca="false">D137-1</f>
        <v>-5</v>
      </c>
      <c r="E138" s="0" t="n">
        <f aca="false">C138</f>
        <v>135</v>
      </c>
      <c r="F138" s="0" t="n">
        <f aca="false">C138-C137</f>
        <v>1</v>
      </c>
      <c r="G138" s="0" t="n">
        <f aca="false">IF(D137&gt;110,'数値入力＆結果'!$D$18*D137+'数値入力＆結果'!$F$18,'数値入力＆結果'!$D$17*D137+'数値入力＆結果'!$F$17)</f>
        <v>1.6054</v>
      </c>
      <c r="H138" s="39" t="n">
        <f aca="false">10^G138</f>
        <v>40.308812128706</v>
      </c>
      <c r="I138" s="39" t="n">
        <f aca="false">F138/H138</f>
        <v>0.0248084710808892</v>
      </c>
      <c r="J138" s="39" t="n">
        <f aca="false">SUM(I138:$I$143)</f>
        <v>0.108230392419274</v>
      </c>
      <c r="K138" s="40" t="n">
        <f aca="false">LOG10(J138)</f>
        <v>-0.965650766895326</v>
      </c>
      <c r="L138" s="40" t="n">
        <f aca="false">'数値入力＆結果'!$D$19*K138^5+'数値入力＆結果'!$F$19*K138^4+'数値入力＆結果'!$H$19*K138^3+'数値入力＆結果'!$J$19*K138^2+'数値入力＆結果'!$L$19*K138+'数値入力＆結果'!$N$19</f>
        <v>9.90233122786945</v>
      </c>
      <c r="M138" s="39" t="n">
        <f aca="false">10^L138</f>
        <v>7986035342.87332</v>
      </c>
      <c r="N138" s="39" t="n">
        <f aca="false">(D138-D139)*'数値入力＆結果'!$D$12</f>
        <v>2.63E-005</v>
      </c>
      <c r="O138" s="39" t="n">
        <f aca="false">(6*'数値入力＆結果'!$D$7*M138*'数値入力＆結果'!$D$9*'数値入力＆結果'!$D$10*('数値入力＆結果'!$D$9+'数値入力＆結果'!$D$10)*N138)/('数値入力＆結果'!$D$7^2*'数値入力＆結果'!$D$9^4+'数値入力＆結果'!$D$7*M138*(4*'数値入力＆結果'!$D$9^3*'数値入力＆結果'!$D$10+6*'数値入力＆結果'!$D$9^2*'数値入力＆結果'!$D$10^2+4*'数値入力＆結果'!$D$9*'数値入力＆結果'!$D$10^3)+M138^2*'数値入力＆結果'!$D$10^4)</f>
        <v>3.81682582701415E-005</v>
      </c>
      <c r="P138" s="39" t="n">
        <f aca="false">SUM($O$4:O138)</f>
        <v>0.00368519071444484</v>
      </c>
      <c r="Q138" s="39" t="n">
        <f aca="false">1/P138</f>
        <v>271.356376775915</v>
      </c>
      <c r="R138" s="39" t="n">
        <f aca="false">1/P138*(1-COS('数値入力＆結果'!$D$8*P138/2))</f>
        <v>18.2183652188275</v>
      </c>
    </row>
    <row r="139" customFormat="false" ht="12.8" hidden="false" customHeight="false" outlineLevel="0" collapsed="false">
      <c r="B139" s="1" t="n">
        <v>136</v>
      </c>
      <c r="C139" s="0" t="n">
        <v>136</v>
      </c>
      <c r="D139" s="0" t="n">
        <f aca="false">D138-1</f>
        <v>-6</v>
      </c>
      <c r="E139" s="0" t="n">
        <f aca="false">C139</f>
        <v>136</v>
      </c>
      <c r="F139" s="0" t="n">
        <f aca="false">C139-C138</f>
        <v>1</v>
      </c>
      <c r="G139" s="0" t="n">
        <f aca="false">IF(D138&gt;110,'数値入力＆結果'!$D$18*D138+'数値入力＆結果'!$F$18,'数値入力＆結果'!$D$17*D138+'数値入力＆結果'!$F$17)</f>
        <v>1.6656</v>
      </c>
      <c r="H139" s="39" t="n">
        <f aca="false">10^G139</f>
        <v>46.3020265860308</v>
      </c>
      <c r="I139" s="39" t="n">
        <f aca="false">F139/H139</f>
        <v>0.0215973268068939</v>
      </c>
      <c r="J139" s="39" t="n">
        <f aca="false">SUM(I139:$I$143)</f>
        <v>0.083421921338385</v>
      </c>
      <c r="K139" s="40" t="n">
        <f aca="false">LOG10(J139)</f>
        <v>-1.0787198118883</v>
      </c>
      <c r="L139" s="40" t="n">
        <f aca="false">'数値入力＆結果'!$D$19*K139^5+'数値入力＆結果'!$F$19*K139^4+'数値入力＆結果'!$H$19*K139^3+'数値入力＆結果'!$J$19*K139^2+'数値入力＆結果'!$L$19*K139+'数値入力＆結果'!$N$19</f>
        <v>9.90021975968784</v>
      </c>
      <c r="M139" s="39" t="n">
        <f aca="false">10^L139</f>
        <v>7947302787.40471</v>
      </c>
      <c r="N139" s="39" t="n">
        <f aca="false">(D139-D140)*'数値入力＆結果'!$D$12</f>
        <v>2.63E-005</v>
      </c>
      <c r="O139" s="39" t="n">
        <f aca="false">(6*'数値入力＆結果'!$D$7*M139*'数値入力＆結果'!$D$9*'数値入力＆結果'!$D$10*('数値入力＆結果'!$D$9+'数値入力＆結果'!$D$10)*N139)/('数値入力＆結果'!$D$7^2*'数値入力＆結果'!$D$9^4+'数値入力＆結果'!$D$7*M139*(4*'数値入力＆結果'!$D$9^3*'数値入力＆結果'!$D$10+6*'数値入力＆結果'!$D$9^2*'数値入力＆結果'!$D$10^2+4*'数値入力＆結果'!$D$9*'数値入力＆結果'!$D$10^3)+M139^2*'数値入力＆結果'!$D$10^4)</f>
        <v>3.8152739207282E-005</v>
      </c>
      <c r="P139" s="39" t="n">
        <f aca="false">SUM($O$4:O139)</f>
        <v>0.00372334345365213</v>
      </c>
      <c r="Q139" s="39" t="n">
        <f aca="false">1/P139</f>
        <v>268.575814304514</v>
      </c>
      <c r="R139" s="39" t="n">
        <f aca="false">1/P139*(1-COS('数値入力＆結果'!$D$8*P139/2))</f>
        <v>18.4026346188564</v>
      </c>
    </row>
    <row r="140" customFormat="false" ht="12.8" hidden="false" customHeight="false" outlineLevel="0" collapsed="false">
      <c r="B140" s="1" t="n">
        <v>137</v>
      </c>
      <c r="C140" s="0" t="n">
        <v>137</v>
      </c>
      <c r="D140" s="0" t="n">
        <f aca="false">D139-1</f>
        <v>-7</v>
      </c>
      <c r="E140" s="0" t="n">
        <f aca="false">C140</f>
        <v>137</v>
      </c>
      <c r="F140" s="0" t="n">
        <f aca="false">C140-C139</f>
        <v>1</v>
      </c>
      <c r="G140" s="0" t="n">
        <f aca="false">IF(D139&gt;110,'数値入力＆結果'!$D$18*D139+'数値入力＆結果'!$F$18,'数値入力＆結果'!$D$17*D139+'数値入力＆結果'!$F$17)</f>
        <v>1.7258</v>
      </c>
      <c r="H140" s="39" t="n">
        <f aca="false">10^G140</f>
        <v>53.186327077268</v>
      </c>
      <c r="I140" s="39" t="n">
        <f aca="false">F140/H140</f>
        <v>0.0188018247349026</v>
      </c>
      <c r="J140" s="39" t="n">
        <f aca="false">SUM(I140:$I$143)</f>
        <v>0.0618245945314911</v>
      </c>
      <c r="K140" s="40" t="n">
        <f aca="false">LOG10(J140)</f>
        <v>-1.20883872322083</v>
      </c>
      <c r="L140" s="40" t="n">
        <f aca="false">'数値入力＆結果'!$D$19*K140^5+'数値入力＆結果'!$F$19*K140^4+'数値入力＆結果'!$H$19*K140^3+'数値入力＆結果'!$J$19*K140^2+'数値入力＆結果'!$L$19*K140+'数値入力＆結果'!$N$19</f>
        <v>9.89757175783146</v>
      </c>
      <c r="M140" s="39" t="n">
        <f aca="false">10^L140</f>
        <v>7898993525.13635</v>
      </c>
      <c r="N140" s="39" t="n">
        <f aca="false">(D140-D141)*'数値入力＆結果'!$D$12</f>
        <v>2.63E-005</v>
      </c>
      <c r="O140" s="39" t="n">
        <f aca="false">(6*'数値入力＆結果'!$D$7*M140*'数値入力＆結果'!$D$9*'数値入力＆結果'!$D$10*('数値入力＆結果'!$D$9+'数値入力＆結果'!$D$10)*N140)/('数値入力＆結果'!$D$7^2*'数値入力＆結果'!$D$9^4+'数値入力＆結果'!$D$7*M140*(4*'数値入力＆結果'!$D$9^3*'数値入力＆結果'!$D$10+6*'数値入力＆結果'!$D$9^2*'数値入力＆結果'!$D$10^2+4*'数値入力＆結果'!$D$9*'数値入力＆結果'!$D$10^3)+M140^2*'数値入力＆結果'!$D$10^4)</f>
        <v>3.81331371363576E-005</v>
      </c>
      <c r="P140" s="39" t="n">
        <f aca="false">SUM($O$4:O140)</f>
        <v>0.00376147659078848</v>
      </c>
      <c r="Q140" s="39" t="n">
        <f aca="false">1/P140</f>
        <v>265.853043575736</v>
      </c>
      <c r="R140" s="39" t="n">
        <f aca="false">1/P140*(1-COS('数値入力＆結果'!$D$8*P140/2))</f>
        <v>18.5866760292021</v>
      </c>
    </row>
    <row r="141" customFormat="false" ht="12.8" hidden="false" customHeight="false" outlineLevel="0" collapsed="false">
      <c r="B141" s="1" t="n">
        <v>138</v>
      </c>
      <c r="C141" s="0" t="n">
        <v>138</v>
      </c>
      <c r="D141" s="0" t="n">
        <f aca="false">D140-1</f>
        <v>-8</v>
      </c>
      <c r="E141" s="0" t="n">
        <f aca="false">C141</f>
        <v>138</v>
      </c>
      <c r="F141" s="0" t="n">
        <f aca="false">C141-C140</f>
        <v>1</v>
      </c>
      <c r="G141" s="0" t="n">
        <f aca="false">IF(D140&gt;110,'数値入力＆結果'!$D$18*D140+'数値入力＆結果'!$F$18,'数値入力＆結果'!$D$17*D140+'数値入力＆結果'!$F$17)</f>
        <v>1.786</v>
      </c>
      <c r="H141" s="39" t="n">
        <f aca="false">10^G141</f>
        <v>61.0942024905572</v>
      </c>
      <c r="I141" s="39" t="n">
        <f aca="false">F141/H141</f>
        <v>0.0163681652142781</v>
      </c>
      <c r="J141" s="39" t="n">
        <f aca="false">SUM(I141:$I$143)</f>
        <v>0.0430227697965885</v>
      </c>
      <c r="K141" s="40" t="n">
        <f aca="false">LOG10(J141)</f>
        <v>-1.36630163326394</v>
      </c>
      <c r="L141" s="40" t="n">
        <f aca="false">'数値入力＆結果'!$D$19*K141^5+'数値入力＆結果'!$F$19*K141^4+'数値入力＆結果'!$H$19*K141^3+'数値入力＆結果'!$J$19*K141^2+'数値入力＆結果'!$L$19*K141+'数値入力＆結果'!$N$19</f>
        <v>9.89410540426252</v>
      </c>
      <c r="M141" s="39" t="n">
        <f aca="false">10^L141</f>
        <v>7836198060.05147</v>
      </c>
      <c r="N141" s="39" t="n">
        <f aca="false">(D141-D142)*'数値入力＆結果'!$D$12</f>
        <v>2.63E-005</v>
      </c>
      <c r="O141" s="39" t="n">
        <f aca="false">(6*'数値入力＆結果'!$D$7*M141*'数値入力＆結果'!$D$9*'数値入力＆結果'!$D$10*('数値入力＆結果'!$D$9+'数値入力＆結果'!$D$10)*N141)/('数値入力＆結果'!$D$7^2*'数値入力＆結果'!$D$9^4+'数値入力＆結果'!$D$7*M141*(4*'数値入力＆結果'!$D$9^3*'数値入力＆結果'!$D$10+6*'数値入力＆結果'!$D$9^2*'数値入力＆結果'!$D$10^2+4*'数値入力＆結果'!$D$9*'数値入力＆結果'!$D$10^3)+M141^2*'数値入力＆結果'!$D$10^4)</f>
        <v>3.81072421320375E-005</v>
      </c>
      <c r="P141" s="39" t="n">
        <f aca="false">SUM($O$4:O141)</f>
        <v>0.00379958383292052</v>
      </c>
      <c r="Q141" s="39" t="n">
        <f aca="false">1/P141</f>
        <v>263.186718328401</v>
      </c>
      <c r="R141" s="39" t="n">
        <f aca="false">1/P141*(1-COS('数値入力＆結果'!$D$8*P141/2))</f>
        <v>18.7704579961926</v>
      </c>
    </row>
    <row r="142" customFormat="false" ht="12.8" hidden="false" customHeight="false" outlineLevel="0" collapsed="false">
      <c r="B142" s="1" t="n">
        <v>139</v>
      </c>
      <c r="C142" s="0" t="n">
        <v>139</v>
      </c>
      <c r="D142" s="0" t="n">
        <f aca="false">D141-1</f>
        <v>-9</v>
      </c>
      <c r="E142" s="0" t="n">
        <f aca="false">C142</f>
        <v>139</v>
      </c>
      <c r="F142" s="0" t="n">
        <f aca="false">C142-C141</f>
        <v>1</v>
      </c>
      <c r="G142" s="0" t="n">
        <f aca="false">IF(D141&gt;110,'数値入力＆結果'!$D$18*D141+'数値入力＆結果'!$F$18,'数値入力＆結果'!$D$17*D141+'数値入力＆結果'!$F$17)</f>
        <v>1.8462</v>
      </c>
      <c r="H142" s="39" t="n">
        <f aca="false">10^G142</f>
        <v>70.177840491499</v>
      </c>
      <c r="I142" s="39" t="n">
        <f aca="false">F142/H142</f>
        <v>0.0142495122818881</v>
      </c>
      <c r="J142" s="39" t="n">
        <f aca="false">SUM(I142:$I$143)</f>
        <v>0.0266546045823104</v>
      </c>
      <c r="K142" s="40" t="n">
        <f aca="false">LOG10(J142)</f>
        <v>-1.57422775579497</v>
      </c>
      <c r="L142" s="40" t="n">
        <f aca="false">'数値入力＆結果'!$D$19*K142^5+'数値入力＆結果'!$F$19*K142^4+'数値入力＆結果'!$H$19*K142^3+'数値入力＆結果'!$J$19*K142^2+'数値入力＆結果'!$L$19*K142+'数値入力＆結果'!$N$19</f>
        <v>9.88919226797526</v>
      </c>
      <c r="M142" s="39" t="n">
        <f aca="false">10^L142</f>
        <v>7748047383.04392</v>
      </c>
      <c r="N142" s="39" t="n">
        <f aca="false">(D142-D143)*'数値入力＆結果'!$D$12</f>
        <v>2.63E-005</v>
      </c>
      <c r="O142" s="39" t="n">
        <f aca="false">(6*'数値入力＆結果'!$D$7*M142*'数値入力＆結果'!$D$9*'数値入力＆結果'!$D$10*('数値入力＆結果'!$D$9+'数値入力＆結果'!$D$10)*N142)/('数値入力＆結果'!$D$7^2*'数値入力＆結果'!$D$9^4+'数値入力＆結果'!$D$7*M142*(4*'数値入力＆結果'!$D$9^3*'数値入力＆結果'!$D$10+6*'数値入力＆結果'!$D$9^2*'数値入力＆結果'!$D$10^2+4*'数値入力＆結果'!$D$9*'数値入力＆結果'!$D$10^3)+M142^2*'数値入力＆結果'!$D$10^4)</f>
        <v>3.80700817065825E-005</v>
      </c>
      <c r="P142" s="39" t="n">
        <f aca="false">SUM($O$4:O142)</f>
        <v>0.0038376539146271</v>
      </c>
      <c r="Q142" s="39" t="n">
        <f aca="false">1/P142</f>
        <v>260.5758680293</v>
      </c>
      <c r="R142" s="39" t="n">
        <f aca="false">1/P142*(1-COS('数値入力＆結果'!$D$8*P142/2))</f>
        <v>18.9539252069773</v>
      </c>
    </row>
    <row r="143" customFormat="false" ht="12.8" hidden="false" customHeight="false" outlineLevel="0" collapsed="false">
      <c r="B143" s="1" t="n">
        <v>140</v>
      </c>
      <c r="C143" s="0" t="n">
        <v>140</v>
      </c>
      <c r="D143" s="0" t="n">
        <f aca="false">D142-1</f>
        <v>-10</v>
      </c>
      <c r="E143" s="0" t="n">
        <f aca="false">C143</f>
        <v>140</v>
      </c>
      <c r="F143" s="0" t="n">
        <f aca="false">C143-C142</f>
        <v>1</v>
      </c>
      <c r="G143" s="0" t="n">
        <f aca="false">IF(D142&gt;110,'数値入力＆結果'!$D$18*D142+'数値入力＆結果'!$F$18,'数値入力＆結果'!$D$17*D142+'数値入力＆結果'!$F$17)</f>
        <v>1.9064</v>
      </c>
      <c r="H143" s="39" t="n">
        <f aca="false">10^G143</f>
        <v>80.6120563863891</v>
      </c>
      <c r="I143" s="39" t="n">
        <f aca="false">F143/H143</f>
        <v>0.0124050923004223</v>
      </c>
      <c r="J143" s="39" t="n">
        <f aca="false">SUM(I143:$I$143)</f>
        <v>0.0124050923004223</v>
      </c>
      <c r="K143" s="40" t="n">
        <f aca="false">LOG10(J143)</f>
        <v>-1.9064</v>
      </c>
      <c r="L143" s="40" t="n">
        <f aca="false">'数値入力＆結果'!$D$19*K143^5+'数値入力＆結果'!$F$19*K143^4+'数値入力＆結果'!$H$19*K143^3+'数値入力＆結果'!$J$19*K143^2+'数値入力＆結果'!$L$19*K143+'数値入力＆結果'!$N$19</f>
        <v>9.88089112243435</v>
      </c>
      <c r="M143" s="39" t="n">
        <f aca="false">10^L143</f>
        <v>7601356871.4069</v>
      </c>
      <c r="N143" s="39" t="n">
        <f aca="false">(D143-D144)*'数値入力＆結果'!$D$12</f>
        <v>-0.000263</v>
      </c>
      <c r="O143" s="39" t="n">
        <f aca="false">(6*'数値入力＆結果'!$D$7*M143*'数値入力＆結果'!$D$9*'数値入力＆結果'!$D$10*('数値入力＆結果'!$D$9+'数値入力＆結果'!$D$10)*N143)/('数値入力＆結果'!$D$7^2*'数値入力＆結果'!$D$9^4+'数値入力＆結果'!$D$7*M143*(4*'数値入力＆結果'!$D$9^3*'数値入力＆結果'!$D$10+6*'数値入力＆結果'!$D$9^2*'数値入力＆結果'!$D$10^2+4*'数値入力＆結果'!$D$9*'数値入力＆結果'!$D$10^3)+M143^2*'数値入力＆結果'!$D$10^4)</f>
        <v>-0.000380060738304821</v>
      </c>
      <c r="P143" s="39" t="n">
        <f aca="false">SUM($O$4:O143)</f>
        <v>0.00345759317632228</v>
      </c>
      <c r="Q143" s="39" t="n">
        <f aca="false">1/P143</f>
        <v>289.218525432094</v>
      </c>
      <c r="R143" s="39" t="n">
        <f aca="false">1/P143*(1-COS('数値入力＆結果'!$D$8*P143/2))</f>
        <v>17.1164201066333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75" zeroHeight="false" outlineLevelRow="0" outlineLevelCol="0"/>
  <cols>
    <col collapsed="false" customWidth="true" hidden="false" outlineLevel="0" max="8" min="1" style="0" width="10.14"/>
    <col collapsed="false" customWidth="true" hidden="false" outlineLevel="0" max="9" min="9" style="0" width="15.09"/>
    <col collapsed="false" customWidth="true" hidden="false" outlineLevel="0" max="10" min="10" style="0" width="10.14"/>
    <col collapsed="false" customWidth="true" hidden="false" outlineLevel="0" max="11" min="11" style="0" width="7.73"/>
    <col collapsed="false" customWidth="true" hidden="false" outlineLevel="0" max="12" min="12" style="0" width="10"/>
    <col collapsed="false" customWidth="true" hidden="false" outlineLevel="0" max="1025" min="13" style="0" width="10.14"/>
  </cols>
  <sheetData>
    <row r="2" customFormat="false" ht="12.75" hidden="false" customHeight="false" outlineLevel="0" collapsed="false">
      <c r="B2" s="35" t="s">
        <v>50</v>
      </c>
      <c r="C2" s="35" t="s">
        <v>51</v>
      </c>
      <c r="D2" s="35" t="s">
        <v>52</v>
      </c>
      <c r="E2" s="35" t="s">
        <v>51</v>
      </c>
      <c r="F2" s="35" t="s">
        <v>53</v>
      </c>
      <c r="G2" s="35" t="s">
        <v>54</v>
      </c>
      <c r="H2" s="35" t="s">
        <v>55</v>
      </c>
      <c r="I2" s="35" t="s">
        <v>56</v>
      </c>
      <c r="J2" s="35" t="s">
        <v>57</v>
      </c>
      <c r="K2" s="35" t="s">
        <v>58</v>
      </c>
      <c r="L2" s="35" t="s">
        <v>59</v>
      </c>
      <c r="M2" s="35" t="s">
        <v>60</v>
      </c>
      <c r="N2" s="35" t="s">
        <v>61</v>
      </c>
      <c r="O2" s="35" t="s">
        <v>62</v>
      </c>
      <c r="P2" s="35" t="s">
        <v>63</v>
      </c>
      <c r="Q2" s="35" t="s">
        <v>64</v>
      </c>
      <c r="R2" s="35" t="s">
        <v>65</v>
      </c>
    </row>
    <row r="3" customFormat="false" ht="12.75" hidden="false" customHeight="false" outlineLevel="0" collapsed="false">
      <c r="B3" s="1" t="n">
        <v>0</v>
      </c>
      <c r="C3" s="0" t="n">
        <v>0</v>
      </c>
      <c r="D3" s="36" t="n">
        <f aca="false">'数値入力＆結果'!D13</f>
        <v>130</v>
      </c>
      <c r="E3" s="0" t="n">
        <f aca="false">C3</f>
        <v>0</v>
      </c>
      <c r="F3" s="17" t="s">
        <v>66</v>
      </c>
      <c r="G3" s="17" t="s">
        <v>66</v>
      </c>
      <c r="H3" s="37" t="s">
        <v>66</v>
      </c>
      <c r="I3" s="37" t="s">
        <v>66</v>
      </c>
      <c r="J3" s="37" t="s">
        <v>66</v>
      </c>
      <c r="K3" s="38" t="s">
        <v>66</v>
      </c>
      <c r="L3" s="38" t="s">
        <v>66</v>
      </c>
      <c r="M3" s="37" t="s">
        <v>66</v>
      </c>
      <c r="N3" s="37" t="s">
        <v>66</v>
      </c>
      <c r="O3" s="37" t="s">
        <v>66</v>
      </c>
      <c r="P3" s="37" t="s">
        <v>66</v>
      </c>
      <c r="Q3" s="37" t="s">
        <v>66</v>
      </c>
      <c r="R3" s="37" t="s">
        <v>66</v>
      </c>
    </row>
    <row r="4" customFormat="false" ht="12.8" hidden="false" customHeight="false" outlineLevel="0" collapsed="false">
      <c r="B4" s="1" t="n">
        <v>1</v>
      </c>
      <c r="C4" s="0" t="n">
        <v>10</v>
      </c>
      <c r="D4" s="0" t="n">
        <f aca="false">D3-1</f>
        <v>129</v>
      </c>
      <c r="E4" s="0" t="n">
        <f aca="false">C4</f>
        <v>10</v>
      </c>
      <c r="F4" s="0" t="n">
        <f aca="false">C4-C3</f>
        <v>10</v>
      </c>
      <c r="G4" s="0" t="n">
        <f aca="false">IF(D3&gt;110,'数値入力＆結果'!$D$18*D3+'数値入力＆結果'!$F$18,'数値入力＆結果'!$D$17*D3+'数値入力＆結果'!$F$17)</f>
        <v>-7.943</v>
      </c>
      <c r="H4" s="39" t="n">
        <f aca="false">10^G4</f>
        <v>1.14024978756117E-008</v>
      </c>
      <c r="I4" s="39" t="n">
        <f aca="false">F4/H4</f>
        <v>877000821.143638</v>
      </c>
      <c r="J4" s="39" t="n">
        <f aca="false">SUM(I4:$I$143)</f>
        <v>3222241523.41571</v>
      </c>
      <c r="K4" s="40" t="n">
        <f aca="false">LOG10(J4)</f>
        <v>9.50815808988689</v>
      </c>
      <c r="L4" s="40" t="n">
        <f aca="false">'数値入力＆結果'!$D$19*K4^5+'数値入力＆結果'!$F$19*K4^4+'数値入力＆結果'!$H$19*K4^3+'数値入力＆結果'!$J$19*K4^2+'数値入力＆結果'!$L$19*K4+'数値入力＆結果'!$N$19</f>
        <v>4.11552957851672</v>
      </c>
      <c r="M4" s="39" t="n">
        <f aca="false">10^L4</f>
        <v>13047.5682875463</v>
      </c>
      <c r="N4" s="39" t="n">
        <f aca="false">(D3-D4)*'数値入力＆結果'!$D$12</f>
        <v>2.63E-005</v>
      </c>
      <c r="O4" s="39" t="n">
        <f aca="false">(6*'数値入力＆結果'!$D$7*M4*'数値入力＆結果'!$D$9*'数値入力＆結果'!$D$10*('数値入力＆結果'!$D$9+'数値入力＆結果'!$D$10)*N4)/('数値入力＆結果'!$D$7^2*'数値入力＆結果'!$D$9^4+'数値入力＆結果'!$D$7*M4*(4*'数値入力＆結果'!$D$9^3*'数値入力＆結果'!$D$10+6*'数値入力＆結果'!$D$9^2*'数値入力＆結果'!$D$10^2+4*'数値入力＆結果'!$D$9*'数値入力＆結果'!$D$10^3)+M4^2*'数値入力＆結果'!$D$10^4)</f>
        <v>6.03783428838343E-010</v>
      </c>
      <c r="P4" s="39" t="n">
        <f aca="false">SUM($O$4:O4)</f>
        <v>6.03783428838343E-010</v>
      </c>
      <c r="Q4" s="39" t="n">
        <f aca="false">1/P4</f>
        <v>1656222996.91789</v>
      </c>
      <c r="R4" s="39" t="n">
        <f aca="false">1/P4*(1-COS('数値入力＆結果'!$D$8*P4/2))</f>
        <v>0</v>
      </c>
    </row>
    <row r="5" customFormat="false" ht="12.8" hidden="false" customHeight="false" outlineLevel="0" collapsed="false">
      <c r="B5" s="1" t="n">
        <v>2</v>
      </c>
      <c r="C5" s="0" t="n">
        <v>20</v>
      </c>
      <c r="D5" s="0" t="n">
        <f aca="false">D4-1</f>
        <v>128</v>
      </c>
      <c r="E5" s="0" t="n">
        <f aca="false">C5</f>
        <v>20</v>
      </c>
      <c r="F5" s="0" t="n">
        <f aca="false">C5-C4</f>
        <v>10</v>
      </c>
      <c r="G5" s="0" t="n">
        <f aca="false">IF(D4&gt;110,'数値入力＆結果'!$D$18*D4+'数値入力＆結果'!$F$18,'数値入力＆結果'!$D$17*D4+'数値入力＆結果'!$F$17)</f>
        <v>-7.8046</v>
      </c>
      <c r="H5" s="39" t="n">
        <f aca="false">10^G5</f>
        <v>1.56819476591596E-008</v>
      </c>
      <c r="I5" s="39" t="n">
        <f aca="false">F5/H5</f>
        <v>637675894.43261</v>
      </c>
      <c r="J5" s="39" t="n">
        <f aca="false">SUM(I5:$I$143)</f>
        <v>2345240702.27208</v>
      </c>
      <c r="K5" s="40" t="n">
        <f aca="false">LOG10(J5)</f>
        <v>9.37018742287365</v>
      </c>
      <c r="L5" s="40" t="n">
        <f aca="false">'数値入力＆結果'!$D$19*K5^5+'数値入力＆結果'!$F$19*K5^4+'数値入力＆結果'!$H$19*K5^3+'数値入力＆結果'!$J$19*K5^2+'数値入力＆結果'!$L$19*K5+'数値入力＆結果'!$N$19</f>
        <v>4.374516835063</v>
      </c>
      <c r="M5" s="39" t="n">
        <f aca="false">10^L5</f>
        <v>23687.3695211477</v>
      </c>
      <c r="N5" s="39" t="n">
        <f aca="false">(D4-D5)*'数値入力＆結果'!$D$12</f>
        <v>2.63E-005</v>
      </c>
      <c r="O5" s="39" t="n">
        <f aca="false">(6*'数値入力＆結果'!$D$7*M5*'数値入力＆結果'!$D$9*'数値入力＆結果'!$D$10*('数値入力＆結果'!$D$9+'数値入力＆結果'!$D$10)*N5)/('数値入力＆結果'!$D$7^2*'数値入力＆結果'!$D$9^4+'数値入力＆結果'!$D$7*M5*(4*'数値入力＆結果'!$D$9^3*'数値入力＆結果'!$D$10+6*'数値入力＆結果'!$D$9^2*'数値入力＆結果'!$D$10^2+4*'数値入力＆結果'!$D$9*'数値入力＆結果'!$D$10^3)+M5^2*'数値入力＆結果'!$D$10^4)</f>
        <v>1.09613370947075E-009</v>
      </c>
      <c r="P5" s="39" t="n">
        <f aca="false">SUM($O$4:O5)</f>
        <v>1.6999171383091E-009</v>
      </c>
      <c r="Q5" s="39" t="n">
        <f aca="false">1/P5</f>
        <v>588263967.380609</v>
      </c>
      <c r="R5" s="39" t="n">
        <f aca="false">1/P5*(1-COS('数値入力＆結果'!$D$8*P5/2))</f>
        <v>8.49035461486282E-006</v>
      </c>
    </row>
    <row r="6" customFormat="false" ht="12.8" hidden="false" customHeight="false" outlineLevel="0" collapsed="false">
      <c r="B6" s="1" t="n">
        <v>3</v>
      </c>
      <c r="C6" s="0" t="n">
        <v>30</v>
      </c>
      <c r="D6" s="0" t="n">
        <f aca="false">D5-1</f>
        <v>127</v>
      </c>
      <c r="E6" s="0" t="n">
        <f aca="false">C6</f>
        <v>30</v>
      </c>
      <c r="F6" s="0" t="n">
        <f aca="false">C6-C5</f>
        <v>10</v>
      </c>
      <c r="G6" s="0" t="n">
        <f aca="false">IF(D5&gt;110,'数値入力＆結果'!$D$18*D5+'数値入力＆結果'!$F$18,'数値入力＆結果'!$D$17*D5+'数値入力＆結果'!$F$17)</f>
        <v>-7.6662</v>
      </c>
      <c r="H6" s="39" t="n">
        <f aca="false">10^G6</f>
        <v>2.15675095989817E-008</v>
      </c>
      <c r="I6" s="39" t="n">
        <f aca="false">F6/H6</f>
        <v>463660394.080555</v>
      </c>
      <c r="J6" s="39" t="n">
        <f aca="false">SUM(I6:$I$143)</f>
        <v>1707564807.83947</v>
      </c>
      <c r="K6" s="40" t="n">
        <f aca="false">LOG10(J6)</f>
        <v>9.23237719560566</v>
      </c>
      <c r="L6" s="40" t="n">
        <f aca="false">'数値入力＆結果'!$D$19*K6^5+'数値入力＆結果'!$F$19*K6^4+'数値入力＆結果'!$H$19*K6^3+'数値入力＆結果'!$J$19*K6^2+'数値入力＆結果'!$L$19*K6+'数値入力＆結果'!$N$19</f>
        <v>4.62413836899321</v>
      </c>
      <c r="M6" s="39" t="n">
        <f aca="false">10^L6</f>
        <v>42086.0695929194</v>
      </c>
      <c r="N6" s="39" t="n">
        <f aca="false">(D5-D6)*'数値入力＆結果'!$D$12</f>
        <v>2.63E-005</v>
      </c>
      <c r="O6" s="39" t="n">
        <f aca="false">(6*'数値入力＆結果'!$D$7*M6*'数値入力＆結果'!$D$9*'数値入力＆結果'!$D$10*('数値入力＆結果'!$D$9+'数値入力＆結果'!$D$10)*N6)/('数値入力＆結果'!$D$7^2*'数値入力＆結果'!$D$9^4+'数値入力＆結果'!$D$7*M6*(4*'数値入力＆結果'!$D$9^3*'数値入力＆結果'!$D$10+6*'数値入力＆結果'!$D$9^2*'数値入力＆結果'!$D$10^2+4*'数値入力＆結果'!$D$9*'数値入力＆結果'!$D$10^3)+M6^2*'数値入力＆結果'!$D$10^4)</f>
        <v>1.9474959972121E-009</v>
      </c>
      <c r="P6" s="39" t="n">
        <f aca="false">SUM($O$4:O6)</f>
        <v>3.64741313552119E-009</v>
      </c>
      <c r="Q6" s="39" t="n">
        <f aca="false">1/P6</f>
        <v>274166913.054423</v>
      </c>
      <c r="R6" s="39" t="n">
        <f aca="false">1/P6*(1-COS('数値入力＆結果'!$D$8*P6/2))</f>
        <v>1.82327465258591E-005</v>
      </c>
    </row>
    <row r="7" customFormat="false" ht="12.8" hidden="false" customHeight="false" outlineLevel="0" collapsed="false">
      <c r="B7" s="1" t="n">
        <v>4</v>
      </c>
      <c r="C7" s="0" t="n">
        <v>40</v>
      </c>
      <c r="D7" s="0" t="n">
        <f aca="false">D6-1</f>
        <v>126</v>
      </c>
      <c r="E7" s="0" t="n">
        <f aca="false">C7</f>
        <v>40</v>
      </c>
      <c r="F7" s="0" t="n">
        <f aca="false">C7-C6</f>
        <v>10</v>
      </c>
      <c r="G7" s="0" t="n">
        <f aca="false">IF(D6&gt;110,'数値入力＆結果'!$D$18*D6+'数値入力＆結果'!$F$18,'数値入力＆結果'!$D$17*D6+'数値入力＆結果'!$F$17)</f>
        <v>-7.5278</v>
      </c>
      <c r="H7" s="39" t="n">
        <f aca="false">10^G7</f>
        <v>2.96619705926944E-008</v>
      </c>
      <c r="I7" s="39" t="n">
        <f aca="false">F7/H7</f>
        <v>337132017.872843</v>
      </c>
      <c r="J7" s="39" t="n">
        <f aca="false">SUM(I7:$I$143)</f>
        <v>1243904413.75891</v>
      </c>
      <c r="K7" s="40" t="n">
        <f aca="false">LOG10(J7)</f>
        <v>9.0947870088339</v>
      </c>
      <c r="L7" s="40" t="n">
        <f aca="false">'数値入力＆結果'!$D$19*K7^5+'数値入力＆結果'!$F$19*K7^4+'数値入力＆結果'!$H$19*K7^3+'数値入力＆結果'!$J$19*K7^2+'数値入力＆結果'!$L$19*K7+'数値入力＆結果'!$N$19</f>
        <v>4.86456609192479</v>
      </c>
      <c r="M7" s="39" t="n">
        <f aca="false">10^L7</f>
        <v>73209.2726263637</v>
      </c>
      <c r="N7" s="39" t="n">
        <f aca="false">(D6-D7)*'数値入力＆結果'!$D$12</f>
        <v>2.63E-005</v>
      </c>
      <c r="O7" s="39" t="n">
        <f aca="false">(6*'数値入力＆結果'!$D$7*M7*'数値入力＆結果'!$D$9*'数値入力＆結果'!$D$10*('数値入力＆結果'!$D$9+'数値入力＆結果'!$D$10)*N7)/('数値入力＆結果'!$D$7^2*'数値入力＆結果'!$D$9^4+'数値入力＆結果'!$D$7*M7*(4*'数値入力＆結果'!$D$9^3*'数値入力＆結果'!$D$10+6*'数値入力＆結果'!$D$9^2*'数値入力＆結果'!$D$10^2+4*'数値入力＆結果'!$D$9*'数値入力＆結果'!$D$10^3)+M7^2*'数値入力＆結果'!$D$10^4)</f>
        <v>3.38758287312185E-009</v>
      </c>
      <c r="P7" s="39" t="n">
        <f aca="false">SUM($O$4:O7)</f>
        <v>7.03499600864305E-009</v>
      </c>
      <c r="Q7" s="39" t="n">
        <f aca="false">1/P7</f>
        <v>142146491.450943</v>
      </c>
      <c r="R7" s="39" t="n">
        <f aca="false">1/P7*(1-COS('数値入力＆結果'!$D$8*P7/2))</f>
        <v>3.51768091815422E-005</v>
      </c>
    </row>
    <row r="8" customFormat="false" ht="12.8" hidden="false" customHeight="false" outlineLevel="0" collapsed="false">
      <c r="B8" s="1" t="n">
        <v>5</v>
      </c>
      <c r="C8" s="0" t="n">
        <v>50</v>
      </c>
      <c r="D8" s="0" t="n">
        <f aca="false">D7-1</f>
        <v>125</v>
      </c>
      <c r="E8" s="0" t="n">
        <f aca="false">C8</f>
        <v>50</v>
      </c>
      <c r="F8" s="0" t="n">
        <f aca="false">C8-C7</f>
        <v>10</v>
      </c>
      <c r="G8" s="0" t="n">
        <f aca="false">IF(D7&gt;110,'数値入力＆結果'!$D$18*D7+'数値入力＆結果'!$F$18,'数値入力＆結果'!$D$17*D7+'数値入力＆結果'!$F$17)</f>
        <v>-7.3894</v>
      </c>
      <c r="H8" s="39" t="n">
        <f aca="false">10^G8</f>
        <v>4.07943483416097E-008</v>
      </c>
      <c r="I8" s="39" t="n">
        <f aca="false">F8/H8</f>
        <v>245131995.154342</v>
      </c>
      <c r="J8" s="39" t="n">
        <f aca="false">SUM(I8:$I$143)</f>
        <v>906772395.886068</v>
      </c>
      <c r="K8" s="40" t="n">
        <f aca="false">LOG10(J8)</f>
        <v>8.9574982907919</v>
      </c>
      <c r="L8" s="40" t="n">
        <f aca="false">'数値入力＆結果'!$D$19*K8^5+'数値入力＆結果'!$F$19*K8^4+'数値入力＆結果'!$H$19*K8^3+'数値入力＆結果'!$J$19*K8^2+'数値入力＆結果'!$L$19*K8+'数値入力＆結果'!$N$19</f>
        <v>5.09594382289588</v>
      </c>
      <c r="M8" s="39" t="n">
        <f aca="false">10^L8</f>
        <v>124722.217242416</v>
      </c>
      <c r="N8" s="39" t="n">
        <f aca="false">(D7-D8)*'数値入力＆結果'!$D$12</f>
        <v>2.63E-005</v>
      </c>
      <c r="O8" s="39" t="n">
        <f aca="false">(6*'数値入力＆結果'!$D$7*M8*'数値入力＆結果'!$D$9*'数値入力＆結果'!$D$10*('数値入力＆結果'!$D$9+'数値入力＆結果'!$D$10)*N8)/('数値入力＆結果'!$D$7^2*'数値入力＆結果'!$D$9^4+'数値入力＆結果'!$D$7*M8*(4*'数値入力＆結果'!$D$9^3*'数値入力＆結果'!$D$10+6*'数値入力＆結果'!$D$9^2*'数値入力＆結果'!$D$10^2+4*'数値入力＆結果'!$D$9*'数値入力＆結果'!$D$10^3)+M8^2*'数値入力＆結果'!$D$10^4)</f>
        <v>5.77090439276233E-009</v>
      </c>
      <c r="P8" s="39" t="n">
        <f aca="false">SUM($O$4:O8)</f>
        <v>1.28059004014054E-008</v>
      </c>
      <c r="Q8" s="39" t="n">
        <f aca="false">1/P8</f>
        <v>78089003.4011396</v>
      </c>
      <c r="R8" s="39" t="n">
        <f aca="false">1/P8*(1-COS('数値入力＆結果'!$D$8*P8/2))</f>
        <v>6.40338203706589E-005</v>
      </c>
    </row>
    <row r="9" customFormat="false" ht="12.8" hidden="false" customHeight="false" outlineLevel="0" collapsed="false">
      <c r="B9" s="1" t="n">
        <v>6</v>
      </c>
      <c r="C9" s="0" t="n">
        <v>60</v>
      </c>
      <c r="D9" s="0" t="n">
        <f aca="false">D8-1</f>
        <v>124</v>
      </c>
      <c r="E9" s="0" t="n">
        <f aca="false">C9</f>
        <v>60</v>
      </c>
      <c r="F9" s="0" t="n">
        <f aca="false">C9-C8</f>
        <v>10</v>
      </c>
      <c r="G9" s="0" t="n">
        <f aca="false">IF(D8&gt;110,'数値入力＆結果'!$D$18*D8+'数値入力＆結果'!$F$18,'数値入力＆結果'!$D$17*D8+'数値入力＆結果'!$F$17)</f>
        <v>-7.251</v>
      </c>
      <c r="H9" s="39" t="n">
        <f aca="false">10^G9</f>
        <v>5.61047976032469E-008</v>
      </c>
      <c r="I9" s="39" t="n">
        <f aca="false">F9/H9</f>
        <v>178237876.744809</v>
      </c>
      <c r="J9" s="39" t="n">
        <f aca="false">SUM(I9:$I$143)</f>
        <v>661640400.731726</v>
      </c>
      <c r="K9" s="40" t="n">
        <f aca="false">LOG10(J9)</f>
        <v>8.82062201601117</v>
      </c>
      <c r="L9" s="40" t="n">
        <f aca="false">'数値入力＆結果'!$D$19*K9^5+'数値入力＆結果'!$F$19*K9^4+'数値入力＆結果'!$H$19*K9^3+'数値入力＆結果'!$J$19*K9^2+'数値入力＆結果'!$L$19*K9+'数値入力＆結果'!$N$19</f>
        <v>5.31838051342411</v>
      </c>
      <c r="M9" s="39" t="n">
        <f aca="false">10^L9</f>
        <v>208151.964207844</v>
      </c>
      <c r="N9" s="39" t="n">
        <f aca="false">(D8-D9)*'数値入力＆結果'!$D$12</f>
        <v>2.63E-005</v>
      </c>
      <c r="O9" s="39" t="n">
        <f aca="false">(6*'数値入力＆結果'!$D$7*M9*'数値入力＆結果'!$D$9*'数値入力＆結果'!$D$10*('数値入力＆結果'!$D$9+'数値入力＆結果'!$D$10)*N9)/('数値入力＆結果'!$D$7^2*'数値入力＆結果'!$D$9^4+'数値入力＆結果'!$D$7*M9*(4*'数値入力＆結果'!$D$9^3*'数値入力＆結果'!$D$10+6*'数値入力＆結果'!$D$9^2*'数値入力＆結果'!$D$10^2+4*'数値入力＆結果'!$D$9*'数値入力＆結果'!$D$10^3)+M9^2*'数値入力＆結果'!$D$10^4)</f>
        <v>9.63034972256665E-009</v>
      </c>
      <c r="P9" s="39" t="n">
        <f aca="false">SUM($O$4:O9)</f>
        <v>2.2436250123972E-008</v>
      </c>
      <c r="Q9" s="39" t="n">
        <f aca="false">1/P9</f>
        <v>44570727.9279949</v>
      </c>
      <c r="R9" s="39" t="n">
        <f aca="false">1/P9*(1-COS('数値入力＆結果'!$D$8*P9/2))</f>
        <v>0.000112178977454707</v>
      </c>
    </row>
    <row r="10" customFormat="false" ht="12.8" hidden="false" customHeight="false" outlineLevel="0" collapsed="false">
      <c r="B10" s="1" t="n">
        <v>7</v>
      </c>
      <c r="C10" s="0" t="n">
        <v>70</v>
      </c>
      <c r="D10" s="0" t="n">
        <f aca="false">D9-1</f>
        <v>123</v>
      </c>
      <c r="E10" s="0" t="n">
        <f aca="false">C10</f>
        <v>70</v>
      </c>
      <c r="F10" s="0" t="n">
        <f aca="false">C10-C9</f>
        <v>10</v>
      </c>
      <c r="G10" s="0" t="n">
        <f aca="false">IF(D9&gt;110,'数値入力＆結果'!$D$18*D9+'数値入力＆結果'!$F$18,'数値入力＆結果'!$D$17*D9+'数値入力＆結果'!$F$17)</f>
        <v>-7.1126</v>
      </c>
      <c r="H10" s="39" t="n">
        <f aca="false">10^G10</f>
        <v>7.71613824479373E-008</v>
      </c>
      <c r="I10" s="39" t="n">
        <f aca="false">F10/H10</f>
        <v>129598507.475514</v>
      </c>
      <c r="J10" s="39" t="n">
        <f aca="false">SUM(I10:$I$143)</f>
        <v>483402523.986917</v>
      </c>
      <c r="K10" s="40" t="n">
        <f aca="false">LOG10(J10)</f>
        <v>8.68430891365692</v>
      </c>
      <c r="L10" s="40" t="n">
        <f aca="false">'数値入力＆結果'!$D$19*K10^5+'数値入力＆結果'!$F$19*K10^4+'数値入力＆結果'!$H$19*K10^3+'数値入力＆結果'!$J$19*K10^2+'数値入力＆結果'!$L$19*K10+'数値入力＆結果'!$N$19</f>
        <v>5.53194174651463</v>
      </c>
      <c r="M10" s="39" t="n">
        <f aca="false">10^L10</f>
        <v>340362.532584799</v>
      </c>
      <c r="N10" s="39" t="n">
        <f aca="false">(D9-D10)*'数値入力＆結果'!$D$12</f>
        <v>2.63E-005</v>
      </c>
      <c r="O10" s="39" t="n">
        <f aca="false">(6*'数値入力＆結果'!$D$7*M10*'数値入力＆結果'!$D$9*'数値入力＆結果'!$D$10*('数値入力＆結果'!$D$9+'数値入力＆結果'!$D$10)*N10)/('数値入力＆結果'!$D$7^2*'数値入力＆結果'!$D$9^4+'数値入力＆結果'!$D$7*M10*(4*'数値入力＆結果'!$D$9^3*'数値入力＆結果'!$D$10+6*'数値入力＆結果'!$D$9^2*'数値入力＆結果'!$D$10^2+4*'数値入力＆結果'!$D$9*'数値入力＆結果'!$D$10^3)+M10^2*'数値入力＆結果'!$D$10^4)</f>
        <v>1.57449856877631E-008</v>
      </c>
      <c r="P10" s="39" t="n">
        <f aca="false">SUM($O$4:O10)</f>
        <v>3.81812358117352E-008</v>
      </c>
      <c r="Q10" s="39" t="n">
        <f aca="false">1/P10</f>
        <v>26190875.6681114</v>
      </c>
      <c r="R10" s="39" t="n">
        <f aca="false">1/P10*(1-COS('数値入力＆結果'!$D$8*P10/2))</f>
        <v>0.000190906818255308</v>
      </c>
    </row>
    <row r="11" customFormat="false" ht="12.8" hidden="false" customHeight="false" outlineLevel="0" collapsed="false">
      <c r="B11" s="1" t="n">
        <v>8</v>
      </c>
      <c r="C11" s="0" t="n">
        <v>80</v>
      </c>
      <c r="D11" s="0" t="n">
        <f aca="false">D10-1</f>
        <v>122</v>
      </c>
      <c r="E11" s="0" t="n">
        <f aca="false">C11</f>
        <v>80</v>
      </c>
      <c r="F11" s="0" t="n">
        <f aca="false">C11-C10</f>
        <v>10</v>
      </c>
      <c r="G11" s="0" t="n">
        <f aca="false">IF(D10&gt;110,'数値入力＆結果'!$D$18*D10+'数値入力＆結果'!$F$18,'数値入力＆結果'!$D$17*D10+'数値入力＆結果'!$F$17)</f>
        <v>-6.9742</v>
      </c>
      <c r="H11" s="39" t="n">
        <f aca="false">10^G11</f>
        <v>1.06120674088882E-007</v>
      </c>
      <c r="I11" s="39" t="n">
        <f aca="false">F11/H11</f>
        <v>94232345.2603067</v>
      </c>
      <c r="J11" s="39" t="n">
        <f aca="false">SUM(I11:$I$143)</f>
        <v>353804016.511403</v>
      </c>
      <c r="K11" s="40" t="n">
        <f aca="false">LOG10(J11)</f>
        <v>8.54876275887002</v>
      </c>
      <c r="L11" s="40" t="n">
        <f aca="false">'数値入力＆結果'!$D$19*K11^5+'数値入力＆結果'!$F$19*K11^4+'数値入力＆結果'!$H$19*K11^3+'数値入力＆結果'!$J$19*K11^2+'数値入力＆結果'!$L$19*K11+'数値入力＆結果'!$N$19</f>
        <v>5.73663930325691</v>
      </c>
      <c r="M11" s="39" t="n">
        <f aca="false">10^L11</f>
        <v>545304.778293407</v>
      </c>
      <c r="N11" s="39" t="n">
        <f aca="false">(D10-D11)*'数値入力＆結果'!$D$12</f>
        <v>2.63E-005</v>
      </c>
      <c r="O11" s="39" t="n">
        <f aca="false">(6*'数値入力＆結果'!$D$7*M11*'数値入力＆結果'!$D$9*'数値入力＆結果'!$D$10*('数値入力＆結果'!$D$9+'数値入力＆結果'!$D$10)*N11)/('数値入力＆結果'!$D$7^2*'数値入力＆結果'!$D$9^4+'数値入力＆結果'!$D$7*M11*(4*'数値入力＆結果'!$D$9^3*'数値入力＆結果'!$D$10+6*'数値入力＆結果'!$D$9^2*'数値入力＆結果'!$D$10^2+4*'数値入力＆結果'!$D$9*'数値入力＆結果'!$D$10^3)+M11^2*'数値入力＆結果'!$D$10^4)</f>
        <v>2.52200099206947E-008</v>
      </c>
      <c r="P11" s="39" t="n">
        <f aca="false">SUM($O$4:O11)</f>
        <v>6.34012457324299E-008</v>
      </c>
      <c r="Q11" s="39" t="n">
        <f aca="false">1/P11</f>
        <v>15772560.7509396</v>
      </c>
      <c r="R11" s="39" t="n">
        <f aca="false">1/P11*(1-COS('数値入力＆結果'!$D$8*P11/2))</f>
        <v>0.000317006223256488</v>
      </c>
    </row>
    <row r="12" customFormat="false" ht="12.8" hidden="false" customHeight="false" outlineLevel="0" collapsed="false">
      <c r="B12" s="1" t="n">
        <v>9</v>
      </c>
      <c r="C12" s="0" t="n">
        <v>90</v>
      </c>
      <c r="D12" s="0" t="n">
        <f aca="false">D11-1</f>
        <v>121</v>
      </c>
      <c r="E12" s="0" t="n">
        <f aca="false">C12</f>
        <v>90</v>
      </c>
      <c r="F12" s="0" t="n">
        <f aca="false">C12-C11</f>
        <v>10</v>
      </c>
      <c r="G12" s="0" t="n">
        <f aca="false">IF(D11&gt;110,'数値入力＆結果'!$D$18*D11+'数値入力＆結果'!$F$18,'数値入力＆結果'!$D$17*D11+'数値入力＆結果'!$F$17)</f>
        <v>-6.8358</v>
      </c>
      <c r="H12" s="39" t="n">
        <f aca="false">10^G12</f>
        <v>1.45948622378262E-007</v>
      </c>
      <c r="I12" s="39" t="n">
        <f aca="false">F12/H12</f>
        <v>68517262.0134947</v>
      </c>
      <c r="J12" s="39" t="n">
        <f aca="false">SUM(I12:$I$143)</f>
        <v>259571671.251096</v>
      </c>
      <c r="K12" s="40" t="n">
        <f aca="false">LOG10(J12)</f>
        <v>8.4142572933261</v>
      </c>
      <c r="L12" s="40" t="n">
        <f aca="false">'数値入力＆結果'!$D$19*K12^5+'数値入力＆結果'!$F$19*K12^4+'数値入力＆結果'!$H$19*K12^3+'数値入力＆結果'!$J$19*K12^2+'数値入力＆結果'!$L$19*K12+'数値入力＆結果'!$N$19</f>
        <v>5.9324187662817</v>
      </c>
      <c r="M12" s="39" t="n">
        <f aca="false">10^L12</f>
        <v>855891.604320081</v>
      </c>
      <c r="N12" s="39" t="n">
        <f aca="false">(D11-D12)*'数値入力＆結果'!$D$12</f>
        <v>2.63E-005</v>
      </c>
      <c r="O12" s="39" t="n">
        <f aca="false">(6*'数値入力＆結果'!$D$7*M12*'数値入力＆結果'!$D$9*'数値入力＆結果'!$D$10*('数値入力＆結果'!$D$9+'数値入力＆結果'!$D$10)*N12)/('数値入力＆結果'!$D$7^2*'数値入力＆結果'!$D$9^4+'数値入力＆結果'!$D$7*M12*(4*'数値入力＆結果'!$D$9^3*'数値入力＆結果'!$D$10+6*'数値入力＆結果'!$D$9^2*'数値入力＆結果'!$D$10^2+4*'数値入力＆結果'!$D$9*'数値入力＆結果'!$D$10^3)+M12^2*'数値入力＆結果'!$D$10^4)</f>
        <v>3.95714013130383E-008</v>
      </c>
      <c r="P12" s="39" t="n">
        <f aca="false">SUM($O$4:O12)</f>
        <v>1.02972647045468E-007</v>
      </c>
      <c r="Q12" s="39" t="n">
        <f aca="false">1/P12</f>
        <v>9711316.82725845</v>
      </c>
      <c r="R12" s="39" t="n">
        <f aca="false">1/P12*(1-COS('数値入力＆結果'!$D$8*P12/2))</f>
        <v>0.000514863069786121</v>
      </c>
    </row>
    <row r="13" customFormat="false" ht="12.8" hidden="false" customHeight="false" outlineLevel="0" collapsed="false">
      <c r="B13" s="1" t="n">
        <v>10</v>
      </c>
      <c r="C13" s="0" t="n">
        <v>100</v>
      </c>
      <c r="D13" s="0" t="n">
        <f aca="false">D12-1</f>
        <v>120</v>
      </c>
      <c r="E13" s="0" t="n">
        <f aca="false">C13</f>
        <v>100</v>
      </c>
      <c r="F13" s="0" t="n">
        <f aca="false">C13-C12</f>
        <v>10</v>
      </c>
      <c r="G13" s="0" t="n">
        <f aca="false">IF(D12&gt;110,'数値入力＆結果'!$D$18*D12+'数値入力＆結果'!$F$18,'数値入力＆結果'!$D$17*D12+'数値入力＆結果'!$F$17)</f>
        <v>-6.6974</v>
      </c>
      <c r="H13" s="39" t="n">
        <f aca="false">10^G13</f>
        <v>2.0072432216433E-007</v>
      </c>
      <c r="I13" s="39" t="n">
        <f aca="false">F13/H13</f>
        <v>49819572.895671</v>
      </c>
      <c r="J13" s="39" t="n">
        <f aca="false">SUM(I13:$I$143)</f>
        <v>191054409.237601</v>
      </c>
      <c r="K13" s="40" t="n">
        <f aca="false">LOG10(J13)</f>
        <v>8.28115706497896</v>
      </c>
      <c r="L13" s="40" t="n">
        <f aca="false">'数値入力＆結果'!$D$19*K13^5+'数値入力＆結果'!$F$19*K13^4+'数値入力＆結果'!$H$19*K13^3+'数値入力＆結果'!$J$19*K13^2+'数値入力＆結果'!$L$19*K13+'数値入力＆結果'!$N$19</f>
        <v>6.11914550768363</v>
      </c>
      <c r="M13" s="39" t="n">
        <f aca="false">10^L13</f>
        <v>1315665.56397654</v>
      </c>
      <c r="N13" s="39" t="n">
        <f aca="false">(D12-D13)*'数値入力＆結果'!$D$12</f>
        <v>2.63E-005</v>
      </c>
      <c r="O13" s="39" t="n">
        <f aca="false">(6*'数値入力＆結果'!$D$7*M13*'数値入力＆結果'!$D$9*'数値入力＆結果'!$D$10*('数値入力＆結果'!$D$9+'数値入力＆結果'!$D$10)*N13)/('数値入力＆結果'!$D$7^2*'数値入力＆結果'!$D$9^4+'数値入力＆結果'!$D$7*M13*(4*'数値入力＆結果'!$D$9^3*'数値入力＆結果'!$D$10+6*'数値入力＆結果'!$D$9^2*'数値入力＆結果'!$D$10^2+4*'数値入力＆結果'!$D$9*'数値入力＆結果'!$D$10^3)+M13^2*'数値入力＆結果'!$D$10^4)</f>
        <v>6.07989592793809E-008</v>
      </c>
      <c r="P13" s="39" t="n">
        <f aca="false">SUM($O$4:O13)</f>
        <v>1.63771606324849E-007</v>
      </c>
      <c r="Q13" s="39" t="n">
        <f aca="false">1/P13</f>
        <v>6106064.55197399</v>
      </c>
      <c r="R13" s="39" t="n">
        <f aca="false">1/P13*(1-COS('数値入力＆結果'!$D$8*P13/2))</f>
        <v>0.000818858222942561</v>
      </c>
    </row>
    <row r="14" customFormat="false" ht="12.8" hidden="false" customHeight="false" outlineLevel="0" collapsed="false">
      <c r="B14" s="1" t="n">
        <v>11</v>
      </c>
      <c r="C14" s="0" t="n">
        <v>110</v>
      </c>
      <c r="D14" s="0" t="n">
        <f aca="false">D13-1</f>
        <v>119</v>
      </c>
      <c r="E14" s="0" t="n">
        <f aca="false">C14</f>
        <v>110</v>
      </c>
      <c r="F14" s="0" t="n">
        <f aca="false">C14-C13</f>
        <v>10</v>
      </c>
      <c r="G14" s="0" t="n">
        <f aca="false">IF(D13&gt;110,'数値入力＆結果'!$D$18*D13+'数値入力＆結果'!$F$18,'数値入力＆結果'!$D$17*D13+'数値入力＆結果'!$F$17)</f>
        <v>-6.559</v>
      </c>
      <c r="H14" s="39" t="n">
        <f aca="false">10^G14</f>
        <v>2.76057785622034E-007</v>
      </c>
      <c r="I14" s="39" t="n">
        <f aca="false">F14/H14</f>
        <v>36224299.84167</v>
      </c>
      <c r="J14" s="39" t="n">
        <f aca="false">SUM(I14:$I$143)</f>
        <v>141234836.34193</v>
      </c>
      <c r="K14" s="40" t="n">
        <f aca="false">LOG10(J14)</f>
        <v>8.14994183102926</v>
      </c>
      <c r="L14" s="40" t="n">
        <f aca="false">'数値入力＆結果'!$D$19*K14^5+'数値入力＆結果'!$F$19*K14^4+'数値入力＆結果'!$H$19*K14^3+'数値入力＆結果'!$J$19*K14^2+'数値入力＆結果'!$L$19*K14+'数値入力＆結果'!$N$19</f>
        <v>6.29659011299887</v>
      </c>
      <c r="M14" s="39" t="n">
        <f aca="false">10^L14</f>
        <v>1979657.74344817</v>
      </c>
      <c r="N14" s="39" t="n">
        <f aca="false">(D13-D14)*'数値入力＆結果'!$D$12</f>
        <v>2.63E-005</v>
      </c>
      <c r="O14" s="39" t="n">
        <f aca="false">(6*'数値入力＆結果'!$D$7*M14*'数値入力＆結果'!$D$9*'数値入力＆結果'!$D$10*('数値入力＆結果'!$D$9+'数値入力＆結果'!$D$10)*N14)/('数値入力＆結果'!$D$7^2*'数値入力＆結果'!$D$9^4+'数値入力＆結果'!$D$7*M14*(4*'数値入力＆結果'!$D$9^3*'数値入力＆結果'!$D$10+6*'数値入力＆結果'!$D$9^2*'数値入力＆結果'!$D$10^2+4*'数値入力＆結果'!$D$9*'数値入力＆結果'!$D$10^3)+M14^2*'数値入力＆結果'!$D$10^4)</f>
        <v>9.14186346048384E-008</v>
      </c>
      <c r="P14" s="39" t="n">
        <f aca="false">SUM($O$4:O14)</f>
        <v>2.55190240929687E-007</v>
      </c>
      <c r="Q14" s="39" t="n">
        <f aca="false">1/P14</f>
        <v>3918645.15020984</v>
      </c>
      <c r="R14" s="39" t="n">
        <f aca="false">1/P14*(1-COS('数値入力＆結果'!$D$8*P14/2))</f>
        <v>0.00127595128756108</v>
      </c>
    </row>
    <row r="15" customFormat="false" ht="12.8" hidden="false" customHeight="false" outlineLevel="0" collapsed="false">
      <c r="B15" s="1" t="n">
        <v>12</v>
      </c>
      <c r="C15" s="0" t="n">
        <v>120</v>
      </c>
      <c r="D15" s="0" t="n">
        <f aca="false">D14-1</f>
        <v>118</v>
      </c>
      <c r="E15" s="0" t="n">
        <f aca="false">C15</f>
        <v>120</v>
      </c>
      <c r="F15" s="0" t="n">
        <f aca="false">C15-C14</f>
        <v>10</v>
      </c>
      <c r="G15" s="0" t="n">
        <f aca="false">IF(D14&gt;110,'数値入力＆結果'!$D$18*D14+'数値入力＆結果'!$F$18,'数値入力＆結果'!$D$17*D14+'数値入力＆結果'!$F$17)</f>
        <v>-6.4206</v>
      </c>
      <c r="H15" s="39" t="n">
        <f aca="false">10^G15</f>
        <v>3.79664507922219E-007</v>
      </c>
      <c r="I15" s="39" t="n">
        <f aca="false">F15/H15</f>
        <v>26339043.5274731</v>
      </c>
      <c r="J15" s="39" t="n">
        <f aca="false">SUM(I15:$I$143)</f>
        <v>105010536.50026</v>
      </c>
      <c r="K15" s="40" t="n">
        <f aca="false">LOG10(J15)</f>
        <v>8.02123287730179</v>
      </c>
      <c r="L15" s="40" t="n">
        <f aca="false">'数値入力＆結果'!$D$19*K15^5+'数値入力＆結果'!$F$19*K15^4+'数値入力＆結果'!$H$19*K15^3+'数値入力＆結果'!$J$19*K15^2+'数値入力＆結果'!$L$19*K15+'数値入力＆結果'!$N$19</f>
        <v>6.4644154647371</v>
      </c>
      <c r="M15" s="39" t="n">
        <f aca="false">10^L15</f>
        <v>2913502.96728051</v>
      </c>
      <c r="N15" s="39" t="n">
        <f aca="false">(D14-D15)*'数値入力＆結果'!$D$12</f>
        <v>2.63E-005</v>
      </c>
      <c r="O15" s="39" t="n">
        <f aca="false">(6*'数値入力＆結果'!$D$7*M15*'数値入力＆結果'!$D$9*'数値入力＆結果'!$D$10*('数値入力＆結果'!$D$9+'数値入力＆結果'!$D$10)*N15)/('数値入力＆結果'!$D$7^2*'数値入力＆結果'!$D$9^4+'数値入力＆結果'!$D$7*M15*(4*'数値入力＆結果'!$D$9^3*'数値入力＆結果'!$D$10+6*'数値入力＆結果'!$D$9^2*'数値入力＆結果'!$D$10^2+4*'数値入力＆結果'!$D$9*'数値入力＆結果'!$D$10^3)+M15^2*'数値入力＆結果'!$D$10^4)</f>
        <v>1.34409527735128E-007</v>
      </c>
      <c r="P15" s="39" t="n">
        <f aca="false">SUM($O$4:O15)</f>
        <v>3.89599768664815E-007</v>
      </c>
      <c r="Q15" s="39" t="n">
        <f aca="false">1/P15</f>
        <v>2566736.63700332</v>
      </c>
      <c r="R15" s="39" t="n">
        <f aca="false">1/P15*(1-COS('数値入力＆結果'!$D$8*P15/2))</f>
        <v>0.00194799887463334</v>
      </c>
    </row>
    <row r="16" customFormat="false" ht="12.8" hidden="false" customHeight="false" outlineLevel="0" collapsed="false">
      <c r="B16" s="1" t="n">
        <v>13</v>
      </c>
      <c r="C16" s="0" t="n">
        <v>130</v>
      </c>
      <c r="D16" s="0" t="n">
        <f aca="false">D15-1</f>
        <v>117</v>
      </c>
      <c r="E16" s="0" t="n">
        <f aca="false">C16</f>
        <v>130</v>
      </c>
      <c r="F16" s="0" t="n">
        <f aca="false">C16-C15</f>
        <v>10</v>
      </c>
      <c r="G16" s="0" t="n">
        <f aca="false">IF(D15&gt;110,'数値入力＆結果'!$D$18*D15+'数値入力＆結果'!$F$18,'数値入力＆結果'!$D$17*D15+'数値入力＆結果'!$F$17)</f>
        <v>-6.2822</v>
      </c>
      <c r="H16" s="39" t="n">
        <f aca="false">10^G16</f>
        <v>5.2215567204896E-007</v>
      </c>
      <c r="I16" s="39" t="n">
        <f aca="false">F16/H16</f>
        <v>19151376.7546747</v>
      </c>
      <c r="J16" s="39" t="n">
        <f aca="false">SUM(I16:$I$143)</f>
        <v>78671492.972787</v>
      </c>
      <c r="K16" s="40" t="n">
        <f aca="false">LOG10(J16)</f>
        <v>7.89581739198546</v>
      </c>
      <c r="L16" s="40" t="n">
        <f aca="false">'数値入力＆結果'!$D$19*K16^5+'数値入力＆結果'!$F$19*K16^4+'数値入力＆結果'!$H$19*K16^3+'数値入力＆結果'!$J$19*K16^2+'数値入力＆結果'!$L$19*K16+'数値入力＆結果'!$N$19</f>
        <v>6.62216944314127</v>
      </c>
      <c r="M16" s="39" t="n">
        <f aca="false">10^L16</f>
        <v>4189569.92343187</v>
      </c>
      <c r="N16" s="39" t="n">
        <f aca="false">(D15-D16)*'数値入力＆結果'!$D$12</f>
        <v>2.63E-005</v>
      </c>
      <c r="O16" s="39" t="n">
        <f aca="false">(6*'数値入力＆結果'!$D$7*M16*'数値入力＆結果'!$D$9*'数値入力＆結果'!$D$10*('数値入力＆結果'!$D$9+'数値入力＆結果'!$D$10)*N16)/('数値入力＆結果'!$D$7^2*'数値入力＆結果'!$D$9^4+'数値入力＆結果'!$D$7*M16*(4*'数値入力＆結果'!$D$9^3*'数値入力＆結果'!$D$10+6*'数値入力＆結果'!$D$9^2*'数値入力＆結果'!$D$10^2+4*'数値入力＆結果'!$D$9*'数値入力＆結果'!$D$10^3)+M16^2*'数値入力＆結果'!$D$10^4)</f>
        <v>1.93017684055953E-007</v>
      </c>
      <c r="P16" s="39" t="n">
        <f aca="false">SUM($O$4:O16)</f>
        <v>5.82617452720768E-007</v>
      </c>
      <c r="Q16" s="39" t="n">
        <f aca="false">1/P16</f>
        <v>1716392.11171944</v>
      </c>
      <c r="R16" s="39" t="n">
        <f aca="false">1/P16*(1-COS('数値入力＆結果'!$D$8*P16/2))</f>
        <v>0.00291308726050418</v>
      </c>
    </row>
    <row r="17" customFormat="false" ht="12.8" hidden="false" customHeight="false" outlineLevel="0" collapsed="false">
      <c r="B17" s="1" t="n">
        <v>14</v>
      </c>
      <c r="C17" s="0" t="n">
        <v>140</v>
      </c>
      <c r="D17" s="0" t="n">
        <f aca="false">D16-1</f>
        <v>116</v>
      </c>
      <c r="E17" s="0" t="n">
        <f aca="false">C17</f>
        <v>140</v>
      </c>
      <c r="F17" s="0" t="n">
        <f aca="false">C17-C16</f>
        <v>10</v>
      </c>
      <c r="G17" s="0" t="n">
        <f aca="false">IF(D16&gt;110,'数値入力＆結果'!$D$18*D16+'数値入力＆結果'!$F$18,'数値入力＆結果'!$D$17*D16+'数値入力＆結果'!$F$17)</f>
        <v>-6.1438</v>
      </c>
      <c r="H17" s="39" t="n">
        <f aca="false">10^G17</f>
        <v>7.18124923883476E-007</v>
      </c>
      <c r="I17" s="39" t="n">
        <f aca="false">F17/H17</f>
        <v>13925153.782328</v>
      </c>
      <c r="J17" s="39" t="n">
        <f aca="false">SUM(I17:$I$143)</f>
        <v>59520116.2181124</v>
      </c>
      <c r="K17" s="40" t="n">
        <f aca="false">LOG10(J17)</f>
        <v>7.77466377053573</v>
      </c>
      <c r="L17" s="40" t="n">
        <f aca="false">'数値入力＆結果'!$D$19*K17^5+'数値入力＆結果'!$F$19*K17^4+'数値入力＆結果'!$H$19*K17^3+'数値入力＆結果'!$J$19*K17^2+'数値入力＆結果'!$L$19*K17+'数値入力＆結果'!$N$19</f>
        <v>6.76928938085519</v>
      </c>
      <c r="M17" s="39" t="n">
        <f aca="false">10^L17</f>
        <v>5878809.41258588</v>
      </c>
      <c r="N17" s="39" t="n">
        <f aca="false">(D16-D17)*'数値入力＆結果'!$D$12</f>
        <v>2.63E-005</v>
      </c>
      <c r="O17" s="39" t="n">
        <f aca="false">(6*'数値入力＆結果'!$D$7*M17*'数値入力＆結果'!$D$9*'数値入力＆結果'!$D$10*('数値入力＆結果'!$D$9+'数値入力＆結果'!$D$10)*N17)/('数値入力＆結果'!$D$7^2*'数値入力＆結果'!$D$9^4+'数値入力＆結果'!$D$7*M17*(4*'数値入力＆結果'!$D$9^3*'数値入力＆結果'!$D$10+6*'数値入力＆結果'!$D$9^2*'数値入力＆結果'!$D$10^2+4*'数値入力＆結果'!$D$9*'数値入力＆結果'!$D$10^3)+M17^2*'数値入力＆結果'!$D$10^4)</f>
        <v>2.70359276606202E-007</v>
      </c>
      <c r="P17" s="39" t="n">
        <f aca="false">SUM($O$4:O17)</f>
        <v>8.5297672932697E-007</v>
      </c>
      <c r="Q17" s="39" t="n">
        <f aca="false">1/P17</f>
        <v>1172364.92581578</v>
      </c>
      <c r="R17" s="39" t="n">
        <f aca="false">1/P17*(1-COS('数値入力＆結果'!$D$8*P17/2))</f>
        <v>0.00426488360518062</v>
      </c>
    </row>
    <row r="18" customFormat="false" ht="12.8" hidden="false" customHeight="false" outlineLevel="0" collapsed="false">
      <c r="B18" s="1" t="n">
        <v>15</v>
      </c>
      <c r="C18" s="0" t="n">
        <v>150</v>
      </c>
      <c r="D18" s="0" t="n">
        <f aca="false">D17-1</f>
        <v>115</v>
      </c>
      <c r="E18" s="0" t="n">
        <f aca="false">C18</f>
        <v>150</v>
      </c>
      <c r="F18" s="0" t="n">
        <f aca="false">C18-C17</f>
        <v>10</v>
      </c>
      <c r="G18" s="0" t="n">
        <f aca="false">IF(D17&gt;110,'数値入力＆結果'!$D$18*D17+'数値入力＆結果'!$F$18,'数値入力＆結果'!$D$17*D17+'数値入力＆結果'!$F$17)</f>
        <v>-6.0054</v>
      </c>
      <c r="H18" s="39" t="n">
        <f aca="false">10^G18</f>
        <v>9.87643022777103E-007</v>
      </c>
      <c r="I18" s="39" t="n">
        <f aca="false">F18/H18</f>
        <v>10125115.8256366</v>
      </c>
      <c r="J18" s="39" t="n">
        <f aca="false">SUM(I18:$I$143)</f>
        <v>45594962.4357843</v>
      </c>
      <c r="K18" s="40" t="n">
        <f aca="false">LOG10(J18)</f>
        <v>7.65891686224348</v>
      </c>
      <c r="L18" s="40" t="n">
        <f aca="false">'数値入力＆結果'!$D$19*K18^5+'数値入力＆結果'!$F$19*K18^4+'数値入力＆結果'!$H$19*K18^3+'数値入力＆結果'!$J$19*K18^2+'数値入力＆結果'!$L$19*K18+'数値入力＆結果'!$N$19</f>
        <v>6.90512641257981</v>
      </c>
      <c r="M18" s="39" t="n">
        <f aca="false">10^L18</f>
        <v>8037600.43174362</v>
      </c>
      <c r="N18" s="39" t="n">
        <f aca="false">(D17-D18)*'数値入力＆結果'!$D$12</f>
        <v>2.63E-005</v>
      </c>
      <c r="O18" s="39" t="n">
        <f aca="false">(6*'数値入力＆結果'!$D$7*M18*'数値入力＆結果'!$D$9*'数値入力＆結果'!$D$10*('数値入力＆結果'!$D$9+'数値入力＆結果'!$D$10)*N18)/('数値入力＆結果'!$D$7^2*'数値入力＆結果'!$D$9^4+'数値入力＆結果'!$D$7*M18*(4*'数値入力＆結果'!$D$9^3*'数値入力＆結果'!$D$10+6*'数値入力＆結果'!$D$9^2*'数値入力＆結果'!$D$10^2+4*'数値入力＆結果'!$D$9*'数値入力＆結果'!$D$10^3)+M18^2*'数値入力＆結果'!$D$10^4)</f>
        <v>3.68798300709221E-007</v>
      </c>
      <c r="P18" s="39" t="n">
        <f aca="false">SUM($O$4:O18)</f>
        <v>1.22177503003619E-006</v>
      </c>
      <c r="Q18" s="39" t="n">
        <f aca="false">1/P18</f>
        <v>818481.287811536</v>
      </c>
      <c r="R18" s="39" t="n">
        <f aca="false">1/P18*(1-COS('数値入力＆結果'!$D$8*P18/2))</f>
        <v>0.00610887515467049</v>
      </c>
    </row>
    <row r="19" customFormat="false" ht="12.8" hidden="false" customHeight="false" outlineLevel="0" collapsed="false">
      <c r="B19" s="1" t="n">
        <v>16</v>
      </c>
      <c r="C19" s="0" t="n">
        <v>160</v>
      </c>
      <c r="D19" s="0" t="n">
        <f aca="false">D18-1</f>
        <v>114</v>
      </c>
      <c r="E19" s="0" t="n">
        <f aca="false">C19</f>
        <v>160</v>
      </c>
      <c r="F19" s="0" t="n">
        <f aca="false">C19-C18</f>
        <v>10</v>
      </c>
      <c r="G19" s="0" t="n">
        <f aca="false">IF(D18&gt;110,'数値入力＆結果'!$D$18*D18+'数値入力＆結果'!$F$18,'数値入力＆結果'!$D$17*D18+'数値入力＆結果'!$F$17)</f>
        <v>-5.867</v>
      </c>
      <c r="H19" s="39" t="n">
        <f aca="false">10^G19</f>
        <v>1.35831344658716E-006</v>
      </c>
      <c r="I19" s="39" t="n">
        <f aca="false">F19/H19</f>
        <v>7362070.97494735</v>
      </c>
      <c r="J19" s="39" t="n">
        <f aca="false">SUM(I19:$I$143)</f>
        <v>35469846.6101477</v>
      </c>
      <c r="K19" s="40" t="n">
        <f aca="false">LOG10(J19)</f>
        <v>7.54985931036339</v>
      </c>
      <c r="L19" s="40" t="n">
        <f aca="false">'数値入力＆結果'!$D$19*K19^5+'数値入力＆結果'!$F$19*K19^4+'数値入力＆結果'!$H$19*K19^3+'数値入力＆結果'!$J$19*K19^2+'数値入力＆結果'!$L$19*K19+'数値入力＆結果'!$N$19</f>
        <v>7.02899823909452</v>
      </c>
      <c r="M19" s="39" t="n">
        <f aca="false">10^L19</f>
        <v>10690505.4460443</v>
      </c>
      <c r="N19" s="39" t="n">
        <f aca="false">(D18-D19)*'数値入力＆結果'!$D$12</f>
        <v>2.63E-005</v>
      </c>
      <c r="O19" s="39" t="n">
        <f aca="false">(6*'数値入力＆結果'!$D$7*M19*'数値入力＆結果'!$D$9*'数値入力＆結果'!$D$10*('数値入力＆結果'!$D$9+'数値入力＆結果'!$D$10)*N19)/('数値入力＆結果'!$D$7^2*'数値入力＆結果'!$D$9^4+'数値入力＆結果'!$D$7*M19*(4*'数値入力＆結果'!$D$9^3*'数値入力＆結果'!$D$10+6*'数値入力＆結果'!$D$9^2*'数値入力＆結果'!$D$10^2+4*'数値入力＆結果'!$D$9*'数値入力＆結果'!$D$10^3)+M19^2*'数値入力＆結果'!$D$10^4)</f>
        <v>4.89156632363641E-007</v>
      </c>
      <c r="P19" s="39" t="n">
        <f aca="false">SUM($O$4:O19)</f>
        <v>1.71093166239983E-006</v>
      </c>
      <c r="Q19" s="39" t="n">
        <f aca="false">1/P19</f>
        <v>584476.880039355</v>
      </c>
      <c r="R19" s="39" t="n">
        <f aca="false">1/P19*(1-COS('数値入力＆結果'!$D$8*P19/2))</f>
        <v>0.00855465829041103</v>
      </c>
    </row>
    <row r="20" customFormat="false" ht="12.8" hidden="false" customHeight="false" outlineLevel="0" collapsed="false">
      <c r="B20" s="1" t="n">
        <v>17</v>
      </c>
      <c r="C20" s="0" t="n">
        <v>170</v>
      </c>
      <c r="D20" s="0" t="n">
        <f aca="false">D19-1</f>
        <v>113</v>
      </c>
      <c r="E20" s="0" t="n">
        <f aca="false">C20</f>
        <v>170</v>
      </c>
      <c r="F20" s="0" t="n">
        <f aca="false">C20-C19</f>
        <v>10</v>
      </c>
      <c r="G20" s="0" t="n">
        <f aca="false">IF(D19&gt;110,'数値入力＆結果'!$D$18*D19+'数値入力＆結果'!$F$18,'数値入力＆結果'!$D$17*D19+'数値入力＆結果'!$F$17)</f>
        <v>-5.7286</v>
      </c>
      <c r="H20" s="39" t="n">
        <f aca="false">10^G20</f>
        <v>1.86809948192775E-006</v>
      </c>
      <c r="I20" s="39" t="n">
        <f aca="false">F20/H20</f>
        <v>5353033.97744143</v>
      </c>
      <c r="J20" s="39" t="n">
        <f aca="false">SUM(I20:$I$143)</f>
        <v>28107775.6352004</v>
      </c>
      <c r="K20" s="40" t="n">
        <f aca="false">LOG10(J20)</f>
        <v>7.4488264782086</v>
      </c>
      <c r="L20" s="40" t="n">
        <f aca="false">'数値入力＆結果'!$D$19*K20^5+'数値入力＆結果'!$F$19*K20^4+'数値入力＆結果'!$H$19*K20^3+'数値入力＆結果'!$J$19*K20^2+'数値入力＆結果'!$L$19*K20+'数値入力＆結果'!$N$19</f>
        <v>7.14027529940261</v>
      </c>
      <c r="M20" s="39" t="n">
        <f aca="false">10^L20</f>
        <v>13812595.6800132</v>
      </c>
      <c r="N20" s="39" t="n">
        <f aca="false">(D19-D20)*'数値入力＆結果'!$D$12</f>
        <v>2.63E-005</v>
      </c>
      <c r="O20" s="39" t="n">
        <f aca="false">(6*'数値入力＆結果'!$D$7*M20*'数値入力＆結果'!$D$9*'数値入力＆結果'!$D$10*('数値入力＆結果'!$D$9+'数値入力＆結果'!$D$10)*N20)/('数値入力＆結果'!$D$7^2*'数値入力＆結果'!$D$9^4+'数値入力＆結果'!$D$7*M20*(4*'数値入力＆結果'!$D$9^3*'数値入力＆結果'!$D$10+6*'数値入力＆結果'!$D$9^2*'数値入力＆結果'!$D$10^2+4*'数値入力＆結果'!$D$9*'数値入力＆結果'!$D$10^3)+M20^2*'数値入力＆結果'!$D$10^4)</f>
        <v>6.29944119023593E-007</v>
      </c>
      <c r="P20" s="39" t="n">
        <f aca="false">SUM($O$4:O20)</f>
        <v>2.34087578142342E-006</v>
      </c>
      <c r="Q20" s="39" t="n">
        <f aca="false">1/P20</f>
        <v>427190.544639633</v>
      </c>
      <c r="R20" s="39" t="n">
        <f aca="false">1/P20*(1-COS('数値入力＆結果'!$D$8*P20/2))</f>
        <v>0.0117043788671474</v>
      </c>
    </row>
    <row r="21" customFormat="false" ht="12.8" hidden="false" customHeight="false" outlineLevel="0" collapsed="false">
      <c r="B21" s="1" t="n">
        <v>18</v>
      </c>
      <c r="C21" s="0" t="n">
        <v>180</v>
      </c>
      <c r="D21" s="0" t="n">
        <f aca="false">D20-1</f>
        <v>112</v>
      </c>
      <c r="E21" s="0" t="n">
        <f aca="false">C21</f>
        <v>180</v>
      </c>
      <c r="F21" s="0" t="n">
        <f aca="false">C21-C20</f>
        <v>10</v>
      </c>
      <c r="G21" s="0" t="n">
        <f aca="false">IF(D20&gt;110,'数値入力＆結果'!$D$18*D20+'数値入力＆結果'!$F$18,'数値入力＆結果'!$D$17*D20+'数値入力＆結果'!$F$17)</f>
        <v>-5.5902</v>
      </c>
      <c r="H21" s="39" t="n">
        <f aca="false">10^G21</f>
        <v>2.56921234428406E-006</v>
      </c>
      <c r="I21" s="39" t="n">
        <f aca="false">F21/H21</f>
        <v>3892243.48164441</v>
      </c>
      <c r="J21" s="39" t="n">
        <f aca="false">SUM(I21:$I$143)</f>
        <v>22754741.657759</v>
      </c>
      <c r="K21" s="40" t="n">
        <f aca="false">LOG10(J21)</f>
        <v>7.35707190917897</v>
      </c>
      <c r="L21" s="40" t="n">
        <f aca="false">'数値入力＆結果'!$D$19*K21^5+'数値入力＆結果'!$F$19*K21^4+'数値入力＆結果'!$H$19*K21^3+'数値入力＆結果'!$J$19*K21^2+'数値入力＆結果'!$L$19*K21+'数値入力＆結果'!$N$19</f>
        <v>7.23849586316463</v>
      </c>
      <c r="M21" s="39" t="n">
        <f aca="false">10^L21</f>
        <v>17317925.3462817</v>
      </c>
      <c r="N21" s="39" t="n">
        <f aca="false">(D20-D21)*'数値入力＆結果'!$D$12</f>
        <v>2.63E-005</v>
      </c>
      <c r="O21" s="39" t="n">
        <f aca="false">(6*'数値入力＆結果'!$D$7*M21*'数値入力＆結果'!$D$9*'数値入力＆結果'!$D$10*('数値入力＆結果'!$D$9+'数値入力＆結果'!$D$10)*N21)/('数値入力＆結果'!$D$7^2*'数値入力＆結果'!$D$9^4+'数値入力＆結果'!$D$7*M21*(4*'数値入力＆結果'!$D$9^3*'数値入力＆結果'!$D$10+6*'数値入力＆結果'!$D$9^2*'数値入力＆結果'!$D$10^2+4*'数値入力＆結果'!$D$9*'数値入力＆結果'!$D$10^3)+M21^2*'数値入力＆結果'!$D$10^4)</f>
        <v>7.86919745836894E-007</v>
      </c>
      <c r="P21" s="39" t="n">
        <f aca="false">SUM($O$4:O21)</f>
        <v>3.12779552726032E-006</v>
      </c>
      <c r="Q21" s="39" t="n">
        <f aca="false">1/P21</f>
        <v>319713.99386069</v>
      </c>
      <c r="R21" s="39" t="n">
        <f aca="false">1/P21*(1-COS('数値入力＆結果'!$D$8*P21/2))</f>
        <v>0.0156389774930432</v>
      </c>
    </row>
    <row r="22" customFormat="false" ht="12.8" hidden="false" customHeight="false" outlineLevel="0" collapsed="false">
      <c r="B22" s="1" t="n">
        <v>19</v>
      </c>
      <c r="C22" s="0" t="n">
        <v>190</v>
      </c>
      <c r="D22" s="0" t="n">
        <f aca="false">D21-1</f>
        <v>111</v>
      </c>
      <c r="E22" s="0" t="n">
        <f aca="false">C22</f>
        <v>190</v>
      </c>
      <c r="F22" s="0" t="n">
        <f aca="false">C22-C21</f>
        <v>10</v>
      </c>
      <c r="G22" s="0" t="n">
        <f aca="false">IF(D21&gt;110,'数値入力＆結果'!$D$18*D21+'数値入力＆結果'!$F$18,'数値入力＆結果'!$D$17*D21+'数値入力＆結果'!$F$17)</f>
        <v>-5.4518</v>
      </c>
      <c r="H22" s="39" t="n">
        <f aca="false">10^G22</f>
        <v>3.53345854108902E-006</v>
      </c>
      <c r="I22" s="39" t="n">
        <f aca="false">F22/H22</f>
        <v>2830088.39178795</v>
      </c>
      <c r="J22" s="39" t="n">
        <f aca="false">SUM(I22:$I$143)</f>
        <v>18862498.1761146</v>
      </c>
      <c r="K22" s="40" t="n">
        <f aca="false">LOG10(J22)</f>
        <v>7.27559921079009</v>
      </c>
      <c r="L22" s="40" t="n">
        <f aca="false">'数値入力＆結果'!$D$19*K22^5+'数値入力＆結果'!$F$19*K22^4+'数値入力＆結果'!$H$19*K22^3+'数値入力＆結果'!$J$19*K22^2+'数値入力＆結果'!$L$19*K22+'数値入力＆結果'!$N$19</f>
        <v>7.32349082341693</v>
      </c>
      <c r="M22" s="39" t="n">
        <f aca="false">10^L22</f>
        <v>21061573.9570304</v>
      </c>
      <c r="N22" s="39" t="n">
        <f aca="false">(D21-D22)*'数値入力＆結果'!$D$12</f>
        <v>2.63E-005</v>
      </c>
      <c r="O22" s="39" t="n">
        <f aca="false">(6*'数値入力＆結果'!$D$7*M22*'数値入力＆結果'!$D$9*'数値入力＆結果'!$D$10*('数値入力＆結果'!$D$9+'数値入力＆結果'!$D$10)*N22)/('数値入力＆結果'!$D$7^2*'数値入力＆結果'!$D$9^4+'数値入力＆結果'!$D$7*M22*(4*'数値入力＆結果'!$D$9^3*'数値入力＆結果'!$D$10+6*'数値入力＆結果'!$D$9^2*'数値入力＆結果'!$D$10^2+4*'数値入力＆結果'!$D$9*'数値入力＆結果'!$D$10^3)+M22^2*'数値入力＆結果'!$D$10^4)</f>
        <v>9.53303959034624E-007</v>
      </c>
      <c r="P22" s="39" t="n">
        <f aca="false">SUM($O$4:O22)</f>
        <v>4.08109948629494E-006</v>
      </c>
      <c r="Q22" s="39" t="n">
        <f aca="false">1/P22</f>
        <v>245032.007516155</v>
      </c>
      <c r="R22" s="39" t="n">
        <f aca="false">1/P22*(1-COS('数値入力＆結果'!$D$8*P22/2))</f>
        <v>0.0204054971558317</v>
      </c>
    </row>
    <row r="23" customFormat="false" ht="12.8" hidden="false" customHeight="false" outlineLevel="0" collapsed="false">
      <c r="B23" s="1" t="n">
        <v>20</v>
      </c>
      <c r="C23" s="0" t="n">
        <v>200</v>
      </c>
      <c r="D23" s="0" t="n">
        <f aca="false">D22-1</f>
        <v>110</v>
      </c>
      <c r="E23" s="0" t="n">
        <f aca="false">C23</f>
        <v>200</v>
      </c>
      <c r="F23" s="0" t="n">
        <f aca="false">C23-C22</f>
        <v>10</v>
      </c>
      <c r="G23" s="0" t="n">
        <f aca="false">IF(D22&gt;110,'数値入力＆結果'!$D$18*D22+'数値入力＆結果'!$F$18,'数値入力＆結果'!$D$17*D22+'数値入力＆結果'!$F$17)</f>
        <v>-5.3134</v>
      </c>
      <c r="H23" s="39" t="n">
        <f aca="false">10^G23</f>
        <v>4.85959414346273E-006</v>
      </c>
      <c r="I23" s="39" t="n">
        <f aca="false">F23/H23</f>
        <v>2057785.01347737</v>
      </c>
      <c r="J23" s="39" t="n">
        <f aca="false">SUM(I23:$I$143)</f>
        <v>16032409.7843266</v>
      </c>
      <c r="K23" s="40" t="n">
        <f aca="false">LOG10(J23)</f>
        <v>7.20499880478579</v>
      </c>
      <c r="L23" s="40" t="n">
        <f aca="false">'数値入力＆結果'!$D$19*K23^5+'数値入力＆結果'!$F$19*K23^4+'数値入力＆結果'!$H$19*K23^3+'数値入力＆結果'!$J$19*K23^2+'数値入力＆結果'!$L$19*K23+'数値入力＆結果'!$N$19</f>
        <v>7.39548508420637</v>
      </c>
      <c r="M23" s="39" t="n">
        <f aca="false">10^L23</f>
        <v>24859081.8453368</v>
      </c>
      <c r="N23" s="39" t="n">
        <f aca="false">(D22-D23)*'数値入力＆結果'!$D$12</f>
        <v>2.63E-005</v>
      </c>
      <c r="O23" s="39" t="n">
        <f aca="false">(6*'数値入力＆結果'!$D$7*M23*'数値入力＆結果'!$D$9*'数値入力＆結果'!$D$10*('数値入力＆結果'!$D$9+'数値入力＆結果'!$D$10)*N23)/('数値入力＆結果'!$D$7^2*'数値入力＆結果'!$D$9^4+'数値入力＆結果'!$D$7*M23*(4*'数値入力＆結果'!$D$9^3*'数値入力＆結果'!$D$10+6*'数値入力＆結果'!$D$9^2*'数値入力＆結果'!$D$10^2+4*'数値入力＆結果'!$D$9*'数値入力＆結果'!$D$10^3)+M23^2*'数値入力＆結果'!$D$10^4)</f>
        <v>1.12076347004404E-006</v>
      </c>
      <c r="P23" s="39" t="n">
        <f aca="false">SUM($O$4:O23)</f>
        <v>5.20186295633898E-006</v>
      </c>
      <c r="Q23" s="39" t="n">
        <f aca="false">1/P23</f>
        <v>192238.820667392</v>
      </c>
      <c r="R23" s="39" t="n">
        <f aca="false">1/P23*(1-COS('数値入力＆結果'!$D$8*P23/2))</f>
        <v>0.0260093141941598</v>
      </c>
    </row>
    <row r="24" customFormat="false" ht="12.8" hidden="false" customHeight="false" outlineLevel="0" collapsed="false">
      <c r="B24" s="1" t="n">
        <v>21</v>
      </c>
      <c r="C24" s="0" t="n">
        <v>210</v>
      </c>
      <c r="D24" s="0" t="n">
        <f aca="false">D23-1</f>
        <v>109</v>
      </c>
      <c r="E24" s="0" t="n">
        <f aca="false">C24</f>
        <v>210</v>
      </c>
      <c r="F24" s="0" t="n">
        <f aca="false">C24-C23</f>
        <v>10</v>
      </c>
      <c r="G24" s="0" t="n">
        <f aca="false">IF(D23&gt;110,'数値入力＆結果'!$D$18*D23+'数値入力＆結果'!$F$18,'数値入力＆結果'!$D$17*D23+'数値入力＆結果'!$F$17)</f>
        <v>-5.2574</v>
      </c>
      <c r="H24" s="39" t="n">
        <f aca="false">10^G24</f>
        <v>5.52840689563093E-006</v>
      </c>
      <c r="I24" s="39" t="n">
        <f aca="false">F24/H24</f>
        <v>1808839.36164376</v>
      </c>
      <c r="J24" s="39" t="n">
        <f aca="false">SUM(I24:$I$143)</f>
        <v>13974624.7708492</v>
      </c>
      <c r="K24" s="40" t="n">
        <f aca="false">LOG10(J24)</f>
        <v>7.14534015558262</v>
      </c>
      <c r="L24" s="40" t="n">
        <f aca="false">'数値入力＆結果'!$D$19*K24^5+'数値入力＆結果'!$F$19*K24^4+'数値入力＆結果'!$H$19*K24^3+'数値入力＆結果'!$J$19*K24^2+'数値入力＆結果'!$L$19*K24+'数値入力＆結果'!$N$19</f>
        <v>7.45513973657225</v>
      </c>
      <c r="M24" s="39" t="n">
        <f aca="false">10^L24</f>
        <v>28519357.454731</v>
      </c>
      <c r="N24" s="39" t="n">
        <f aca="false">(D23-D24)*'数値入力＆結果'!$D$12</f>
        <v>2.63E-005</v>
      </c>
      <c r="O24" s="39" t="n">
        <f aca="false">(6*'数値入力＆結果'!$D$7*M24*'数値入力＆結果'!$D$9*'数値入力＆結果'!$D$10*('数値入力＆結果'!$D$9+'数値入力＆結果'!$D$10)*N24)/('数値入力＆結果'!$D$7^2*'数値入力＆結果'!$D$9^4+'数値入力＆結果'!$D$7*M24*(4*'数値入力＆結果'!$D$9^3*'数値入力＆結果'!$D$10+6*'数値入力＆結果'!$D$9^2*'数値入力＆結果'!$D$10^2+4*'数値入力＆結果'!$D$9*'数値入力＆結果'!$D$10^3)+M24^2*'数値入力＆結果'!$D$10^4)</f>
        <v>1.28092915669466E-006</v>
      </c>
      <c r="P24" s="39" t="n">
        <f aca="false">SUM($O$4:O24)</f>
        <v>6.48279211303364E-006</v>
      </c>
      <c r="Q24" s="39" t="n">
        <f aca="false">1/P24</f>
        <v>154254.522212659</v>
      </c>
      <c r="R24" s="39" t="n">
        <f aca="false">1/P24*(1-COS('数値入力＆結果'!$D$8*P24/2))</f>
        <v>0.0324139594365521</v>
      </c>
    </row>
    <row r="25" customFormat="false" ht="12.8" hidden="false" customHeight="false" outlineLevel="0" collapsed="false">
      <c r="B25" s="1" t="n">
        <v>22</v>
      </c>
      <c r="C25" s="0" t="n">
        <v>220</v>
      </c>
      <c r="D25" s="0" t="n">
        <f aca="false">D24-1</f>
        <v>108</v>
      </c>
      <c r="E25" s="0" t="n">
        <f aca="false">C25</f>
        <v>220</v>
      </c>
      <c r="F25" s="0" t="n">
        <f aca="false">C25-C24</f>
        <v>10</v>
      </c>
      <c r="G25" s="0" t="n">
        <f aca="false">IF(D24&gt;110,'数値入力＆結果'!$D$18*D24+'数値入力＆結果'!$F$18,'数値入力＆結果'!$D$17*D24+'数値入力＆結果'!$F$17)</f>
        <v>-5.1972</v>
      </c>
      <c r="H25" s="39" t="n">
        <f aca="false">10^G25</f>
        <v>6.3503841850404E-006</v>
      </c>
      <c r="I25" s="39" t="n">
        <f aca="false">F25/H25</f>
        <v>1574707.87728985</v>
      </c>
      <c r="J25" s="39" t="n">
        <f aca="false">SUM(I25:$I$143)</f>
        <v>12165785.4092055</v>
      </c>
      <c r="K25" s="40" t="n">
        <f aca="false">LOG10(J25)</f>
        <v>7.08514015172744</v>
      </c>
      <c r="L25" s="40" t="n">
        <f aca="false">'数値入力＆結果'!$D$19*K25^5+'数値入力＆結果'!$F$19*K25^4+'数値入力＆結果'!$H$19*K25^3+'数値入力＆結果'!$J$19*K25^2+'数値入力＆結果'!$L$19*K25+'数値入力＆結果'!$N$19</f>
        <v>7.51425365769489</v>
      </c>
      <c r="M25" s="39" t="n">
        <f aca="false">10^L25</f>
        <v>32677863.7530012</v>
      </c>
      <c r="N25" s="39" t="n">
        <f aca="false">(D24-D25)*'数値入力＆結果'!$D$12</f>
        <v>2.63E-005</v>
      </c>
      <c r="O25" s="39" t="n">
        <f aca="false">(6*'数値入力＆結果'!$D$7*M25*'数値入力＆結果'!$D$9*'数値入力＆結果'!$D$10*('数値入力＆結果'!$D$9+'数値入力＆結果'!$D$10)*N25)/('数値入力＆結果'!$D$7^2*'数値入力＆結果'!$D$9^4+'数値入力＆結果'!$D$7*M25*(4*'数値入力＆結果'!$D$9^3*'数値入力＆結果'!$D$10+6*'数値入力＆結果'!$D$9^2*'数値入力＆結果'!$D$10^2+4*'数値入力＆結果'!$D$9*'数値入力＆結果'!$D$10^3)+M25^2*'数値入力＆結果'!$D$10^4)</f>
        <v>1.46143427014141E-006</v>
      </c>
      <c r="P25" s="39" t="n">
        <f aca="false">SUM($O$4:O25)</f>
        <v>7.94422638317505E-006</v>
      </c>
      <c r="Q25" s="39" t="n">
        <f aca="false">1/P25</f>
        <v>125877.580996167</v>
      </c>
      <c r="R25" s="39" t="n">
        <f aca="false">1/P25*(1-COS('数値入力＆結果'!$D$8*P25/2))</f>
        <v>0.0397211298275077</v>
      </c>
    </row>
    <row r="26" customFormat="false" ht="12.8" hidden="false" customHeight="false" outlineLevel="0" collapsed="false">
      <c r="B26" s="1" t="n">
        <v>23</v>
      </c>
      <c r="C26" s="0" t="n">
        <v>230</v>
      </c>
      <c r="D26" s="0" t="n">
        <f aca="false">D25-1</f>
        <v>107</v>
      </c>
      <c r="E26" s="0" t="n">
        <f aca="false">C26</f>
        <v>230</v>
      </c>
      <c r="F26" s="0" t="n">
        <f aca="false">C26-C25</f>
        <v>10</v>
      </c>
      <c r="G26" s="0" t="n">
        <f aca="false">IF(D25&gt;110,'数値入力＆結果'!$D$18*D25+'数値入力＆結果'!$F$18,'数値入力＆結果'!$D$17*D25+'数値入力＆結果'!$F$17)</f>
        <v>-5.137</v>
      </c>
      <c r="H26" s="39" t="n">
        <f aca="false">10^G26</f>
        <v>7.29457510254568E-006</v>
      </c>
      <c r="I26" s="39" t="n">
        <f aca="false">F26/H26</f>
        <v>1370881.76616486</v>
      </c>
      <c r="J26" s="39" t="n">
        <f aca="false">SUM(I26:$I$143)</f>
        <v>10591077.5319156</v>
      </c>
      <c r="K26" s="40" t="n">
        <f aca="false">LOG10(J26)</f>
        <v>7.02494014729907</v>
      </c>
      <c r="L26" s="40" t="n">
        <f aca="false">'数値入力＆結果'!$D$19*K26^5+'数値入力＆結果'!$F$19*K26^4+'数値入力＆結果'!$H$19*K26^3+'数値入力＆結果'!$J$19*K26^2+'数値入力＆結果'!$L$19*K26+'数値入力＆結果'!$N$19</f>
        <v>7.57229500964849</v>
      </c>
      <c r="M26" s="39" t="n">
        <f aca="false">10^L26</f>
        <v>37350378.7095074</v>
      </c>
      <c r="N26" s="39" t="n">
        <f aca="false">(D25-D26)*'数値入力＆結果'!$D$12</f>
        <v>2.63E-005</v>
      </c>
      <c r="O26" s="39" t="n">
        <f aca="false">(6*'数値入力＆結果'!$D$7*M26*'数値入力＆結果'!$D$9*'数値入力＆結果'!$D$10*('数値入力＆結果'!$D$9+'数値入力＆結果'!$D$10)*N26)/('数値入力＆結果'!$D$7^2*'数値入力＆結果'!$D$9^4+'数値入力＆結果'!$D$7*M26*(4*'数値入力＆結果'!$D$9^3*'数値入力＆結果'!$D$10+6*'数値入力＆結果'!$D$9^2*'数値入力＆結果'!$D$10^2+4*'数値入力＆結果'!$D$9*'数値入力＆結果'!$D$10^3)+M26^2*'数値入力＆結果'!$D$10^4)</f>
        <v>1.66241874422844E-006</v>
      </c>
      <c r="P26" s="39" t="n">
        <f aca="false">SUM($O$4:O26)</f>
        <v>9.60664512740349E-006</v>
      </c>
      <c r="Q26" s="39" t="n">
        <f aca="false">1/P26</f>
        <v>104094.612295758</v>
      </c>
      <c r="R26" s="39" t="n">
        <f aca="false">1/P26*(1-COS('数値入力＆結果'!$D$8*P26/2))</f>
        <v>0.0480332219390103</v>
      </c>
    </row>
    <row r="27" customFormat="false" ht="12.8" hidden="false" customHeight="false" outlineLevel="0" collapsed="false">
      <c r="B27" s="1" t="n">
        <v>24</v>
      </c>
      <c r="C27" s="0" t="n">
        <v>240</v>
      </c>
      <c r="D27" s="0" t="n">
        <f aca="false">D26-1</f>
        <v>106</v>
      </c>
      <c r="E27" s="0" t="n">
        <f aca="false">C27</f>
        <v>240</v>
      </c>
      <c r="F27" s="0" t="n">
        <f aca="false">C27-C26</f>
        <v>10</v>
      </c>
      <c r="G27" s="0" t="n">
        <f aca="false">IF(D26&gt;110,'数値入力＆結果'!$D$18*D26+'数値入力＆結果'!$F$18,'数値入力＆結果'!$D$17*D26+'数値入力＆結果'!$F$17)</f>
        <v>-5.0768</v>
      </c>
      <c r="H27" s="39" t="n">
        <f aca="false">10^G27</f>
        <v>8.37915067438409E-006</v>
      </c>
      <c r="I27" s="39" t="n">
        <f aca="false">F27/H27</f>
        <v>1193438.3792108</v>
      </c>
      <c r="J27" s="39" t="n">
        <f aca="false">SUM(I27:$I$143)</f>
        <v>9220195.76575078</v>
      </c>
      <c r="K27" s="40" t="n">
        <f aca="false">LOG10(J27)</f>
        <v>6.96474014221228</v>
      </c>
      <c r="L27" s="40" t="n">
        <f aca="false">'数値入力＆結果'!$D$19*K27^5+'数値入力＆結果'!$F$19*K27^4+'数値入力＆結果'!$H$19*K27^3+'数値入力＆結果'!$J$19*K27^2+'数値入力＆結果'!$L$19*K27+'数値入力＆結果'!$N$19</f>
        <v>7.62927805992182</v>
      </c>
      <c r="M27" s="39" t="n">
        <f aca="false">10^L27</f>
        <v>42587099.2590958</v>
      </c>
      <c r="N27" s="39" t="n">
        <f aca="false">(D26-D27)*'数値入力＆結果'!$D$12</f>
        <v>2.63E-005</v>
      </c>
      <c r="O27" s="39" t="n">
        <f aca="false">(6*'数値入力＆結果'!$D$7*M27*'数値入力＆結果'!$D$9*'数値入力＆結果'!$D$10*('数値入力＆結果'!$D$9+'数値入力＆結果'!$D$10)*N27)/('数値入力＆結果'!$D$7^2*'数値入力＆結果'!$D$9^4+'数値入力＆結果'!$D$7*M27*(4*'数値入力＆結果'!$D$9^3*'数値入力＆結果'!$D$10+6*'数値入力＆結果'!$D$9^2*'数値入力＆結果'!$D$10^2+4*'数値入力＆結果'!$D$9*'数値入力＆結果'!$D$10^3)+M27^2*'数値入力＆結果'!$D$10^4)</f>
        <v>1.88540126879364E-006</v>
      </c>
      <c r="P27" s="39" t="n">
        <f aca="false">SUM($O$4:O27)</f>
        <v>1.14920463961971E-005</v>
      </c>
      <c r="Q27" s="39" t="n">
        <f aca="false">1/P27</f>
        <v>87016.7040337492</v>
      </c>
      <c r="R27" s="39" t="n">
        <f aca="false">1/P27*(1-COS('数値入力＆結果'!$D$8*P27/2))</f>
        <v>0.0574602256596576</v>
      </c>
    </row>
    <row r="28" customFormat="false" ht="12.8" hidden="false" customHeight="false" outlineLevel="0" collapsed="false">
      <c r="B28" s="1" t="n">
        <v>25</v>
      </c>
      <c r="C28" s="0" t="n">
        <v>250</v>
      </c>
      <c r="D28" s="0" t="n">
        <f aca="false">D27-1</f>
        <v>105</v>
      </c>
      <c r="E28" s="0" t="n">
        <f aca="false">C28</f>
        <v>250</v>
      </c>
      <c r="F28" s="0" t="n">
        <f aca="false">C28-C27</f>
        <v>10</v>
      </c>
      <c r="G28" s="0" t="n">
        <f aca="false">IF(D27&gt;110,'数値入力＆結果'!$D$18*D27+'数値入力＆結果'!$F$18,'数値入力＆結果'!$D$17*D27+'数値入力＆結果'!$F$17)</f>
        <v>-5.0166</v>
      </c>
      <c r="H28" s="39" t="n">
        <f aca="false">10^G28</f>
        <v>9.62498364017518E-006</v>
      </c>
      <c r="I28" s="39" t="n">
        <f aca="false">F28/H28</f>
        <v>1038962.80490904</v>
      </c>
      <c r="J28" s="39" t="n">
        <f aca="false">SUM(I28:$I$143)</f>
        <v>8026757.38653999</v>
      </c>
      <c r="K28" s="40" t="n">
        <f aca="false">LOG10(J28)</f>
        <v>6.90454013636916</v>
      </c>
      <c r="L28" s="40" t="n">
        <f aca="false">'数値入力＆結果'!$D$19*K28^5+'数値入力＆結果'!$F$19*K28^4+'数値入力＆結果'!$H$19*K28^3+'数値入力＆結果'!$J$19*K28^2+'数値入力＆結果'!$L$19*K28+'数値入力＆結果'!$N$19</f>
        <v>7.68521693377358</v>
      </c>
      <c r="M28" s="39" t="n">
        <f aca="false">10^L28</f>
        <v>48441427.6196869</v>
      </c>
      <c r="N28" s="39" t="n">
        <f aca="false">(D27-D28)*'数値入力＆結果'!$D$12</f>
        <v>2.63E-005</v>
      </c>
      <c r="O28" s="39" t="n">
        <f aca="false">(6*'数値入力＆結果'!$D$7*M28*'数値入力＆結果'!$D$9*'数値入力＆結果'!$D$10*('数値入力＆結果'!$D$9+'数値入力＆結果'!$D$10)*N28)/('数値入力＆結果'!$D$7^2*'数値入力＆結果'!$D$9^4+'数値入力＆結果'!$D$7*M28*(4*'数値入力＆結果'!$D$9^3*'数値入力＆結果'!$D$10+6*'数値入力＆結果'!$D$9^2*'数値入力＆結果'!$D$10^2+4*'数値入力＆結果'!$D$9*'数値入力＆結果'!$D$10^3)+M28^2*'数値入力＆結果'!$D$10^4)</f>
        <v>2.13188567370989E-006</v>
      </c>
      <c r="P28" s="39" t="n">
        <f aca="false">SUM($O$4:O28)</f>
        <v>1.3623932069907E-005</v>
      </c>
      <c r="Q28" s="39" t="n">
        <f aca="false">1/P28</f>
        <v>73400.2485382933</v>
      </c>
      <c r="R28" s="39" t="n">
        <f aca="false">1/P28*(1-COS('数値入力＆結果'!$D$8*P28/2))</f>
        <v>0.068119649810324</v>
      </c>
    </row>
    <row r="29" customFormat="false" ht="12.8" hidden="false" customHeight="false" outlineLevel="0" collapsed="false">
      <c r="B29" s="1" t="n">
        <v>26</v>
      </c>
      <c r="C29" s="0" t="n">
        <v>260</v>
      </c>
      <c r="D29" s="0" t="n">
        <f aca="false">D28-1</f>
        <v>104</v>
      </c>
      <c r="E29" s="0" t="n">
        <f aca="false">C29</f>
        <v>260</v>
      </c>
      <c r="F29" s="0" t="n">
        <f aca="false">C29-C28</f>
        <v>10</v>
      </c>
      <c r="G29" s="0" t="n">
        <f aca="false">IF(D28&gt;110,'数値入力＆結果'!$D$18*D28+'数値入力＆結果'!$F$18,'数値入力＆結果'!$D$17*D28+'数値入力＆結果'!$F$17)</f>
        <v>-4.9564</v>
      </c>
      <c r="H29" s="39" t="n">
        <f aca="false">10^G29</f>
        <v>1.1056050150387E-005</v>
      </c>
      <c r="I29" s="39" t="n">
        <f aca="false">F29/H29</f>
        <v>904482.149047591</v>
      </c>
      <c r="J29" s="39" t="n">
        <f aca="false">SUM(I29:$I$143)</f>
        <v>6987794.58163095</v>
      </c>
      <c r="K29" s="40" t="n">
        <f aca="false">LOG10(J29)</f>
        <v>6.84434012965729</v>
      </c>
      <c r="L29" s="40" t="n">
        <f aca="false">'数値入力＆結果'!$D$19*K29^5+'数値入力＆結果'!$F$19*K29^4+'数値入力＆結果'!$H$19*K29^3+'数値入力＆結果'!$J$19*K29^2+'数値入力＆結果'!$L$19*K29+'数値入力＆結果'!$N$19</f>
        <v>7.74012561518194</v>
      </c>
      <c r="M29" s="39" t="n">
        <f aca="false">10^L29</f>
        <v>54969984.5854498</v>
      </c>
      <c r="N29" s="39" t="n">
        <f aca="false">(D28-D29)*'数値入力＆結果'!$D$12</f>
        <v>2.63E-005</v>
      </c>
      <c r="O29" s="39" t="n">
        <f aca="false">(6*'数値入力＆結果'!$D$7*M29*'数値入力＆結果'!$D$9*'数値入力＆結果'!$D$10*('数値入力＆結果'!$D$9+'数値入力＆結果'!$D$10)*N29)/('数値入力＆結果'!$D$7^2*'数値入力＆結果'!$D$9^4+'数値入力＆結果'!$D$7*M29*(4*'数値入力＆結果'!$D$9^3*'数値入力＆結果'!$D$10+6*'数値入力＆結果'!$D$9^2*'数値入力＆結果'!$D$10^2+4*'数値入力＆結果'!$D$9*'数値入力＆結果'!$D$10^3)+M29^2*'数値入力＆結果'!$D$10^4)</f>
        <v>2.40333709416222E-006</v>
      </c>
      <c r="P29" s="39" t="n">
        <f aca="false">SUM($O$4:O29)</f>
        <v>1.60272691640692E-005</v>
      </c>
      <c r="Q29" s="39" t="n">
        <f aca="false">1/P29</f>
        <v>62393.6610637233</v>
      </c>
      <c r="R29" s="39" t="n">
        <f aca="false">1/P29*(1-COS('数値入力＆結果'!$D$8*P29/2))</f>
        <v>0.0801363286671477</v>
      </c>
    </row>
    <row r="30" customFormat="false" ht="12.8" hidden="false" customHeight="false" outlineLevel="0" collapsed="false">
      <c r="B30" s="1" t="n">
        <v>27</v>
      </c>
      <c r="C30" s="0" t="n">
        <v>270</v>
      </c>
      <c r="D30" s="0" t="n">
        <f aca="false">D29-1</f>
        <v>103</v>
      </c>
      <c r="E30" s="0" t="n">
        <f aca="false">C30</f>
        <v>270</v>
      </c>
      <c r="F30" s="0" t="n">
        <f aca="false">C30-C29</f>
        <v>10</v>
      </c>
      <c r="G30" s="0" t="n">
        <f aca="false">IF(D29&gt;110,'数値入力＆結果'!$D$18*D29+'数値入力＆結果'!$F$18,'数値入力＆結果'!$D$17*D29+'数値入力＆結果'!$F$17)</f>
        <v>-4.8962</v>
      </c>
      <c r="H30" s="39" t="n">
        <f aca="false">10^G30</f>
        <v>1.26998911891811E-005</v>
      </c>
      <c r="I30" s="39" t="n">
        <f aca="false">F30/H30</f>
        <v>787408.321145215</v>
      </c>
      <c r="J30" s="39" t="n">
        <f aca="false">SUM(I30:$I$143)</f>
        <v>6083312.43258336</v>
      </c>
      <c r="K30" s="40" t="n">
        <f aca="false">LOG10(J30)</f>
        <v>6.78414012194747</v>
      </c>
      <c r="L30" s="40" t="n">
        <f aca="false">'数値入力＆結果'!$D$19*K30^5+'数値入力＆結果'!$F$19*K30^4+'数値入力＆結果'!$H$19*K30^3+'数値入力＆結果'!$J$19*K30^2+'数値入力＆結果'!$L$19*K30+'数値入力＆結果'!$N$19</f>
        <v>7.79401794779426</v>
      </c>
      <c r="M30" s="39" t="n">
        <f aca="false">10^L30</f>
        <v>62232600.3083473</v>
      </c>
      <c r="N30" s="39" t="n">
        <f aca="false">(D29-D30)*'数値入力＆結果'!$D$12</f>
        <v>2.63E-005</v>
      </c>
      <c r="O30" s="39" t="n">
        <f aca="false">(6*'数値入力＆結果'!$D$7*M30*'数値入力＆結果'!$D$9*'数値入力＆結果'!$D$10*('数値入力＆結果'!$D$9+'数値入力＆結果'!$D$10)*N30)/('数値入力＆結果'!$D$7^2*'数値入力＆結果'!$D$9^4+'数値入力＆結果'!$D$7*M30*(4*'数値入力＆結果'!$D$9^3*'数値入力＆結果'!$D$10+6*'数値入力＆結果'!$D$9^2*'数値入力＆結果'!$D$10^2+4*'数値入力＆結果'!$D$9*'数値入力＆結果'!$D$10^3)+M30^2*'数値入力＆結果'!$D$10^4)</f>
        <v>2.70115559039093E-006</v>
      </c>
      <c r="P30" s="39" t="n">
        <f aca="false">SUM($O$4:O30)</f>
        <v>1.87284247544602E-005</v>
      </c>
      <c r="Q30" s="39" t="n">
        <f aca="false">1/P30</f>
        <v>53394.7736187396</v>
      </c>
      <c r="R30" s="39" t="n">
        <f aca="false">1/P30*(1-COS('数値入力＆結果'!$D$8*P30/2))</f>
        <v>0.0936420964001847</v>
      </c>
    </row>
    <row r="31" customFormat="false" ht="12.8" hidden="false" customHeight="false" outlineLevel="0" collapsed="false">
      <c r="B31" s="1" t="n">
        <v>28</v>
      </c>
      <c r="C31" s="0" t="n">
        <v>280</v>
      </c>
      <c r="D31" s="0" t="n">
        <f aca="false">D30-1</f>
        <v>102</v>
      </c>
      <c r="E31" s="0" t="n">
        <f aca="false">C31</f>
        <v>280</v>
      </c>
      <c r="F31" s="0" t="n">
        <f aca="false">C31-C30</f>
        <v>10</v>
      </c>
      <c r="G31" s="0" t="n">
        <f aca="false">IF(D30&gt;110,'数値入力＆結果'!$D$18*D30+'数値入力＆結果'!$F$18,'数値入力＆結果'!$D$17*D30+'数値入力＆結果'!$F$17)</f>
        <v>-4.836</v>
      </c>
      <c r="H31" s="39" t="n">
        <f aca="false">10^G31</f>
        <v>1.45881426027535E-005</v>
      </c>
      <c r="I31" s="39" t="n">
        <f aca="false">F31/H31</f>
        <v>685488.226452662</v>
      </c>
      <c r="J31" s="39" t="n">
        <f aca="false">SUM(I31:$I$143)</f>
        <v>5295904.11143814</v>
      </c>
      <c r="K31" s="40" t="n">
        <f aca="false">LOG10(J31)</f>
        <v>6.72394011309133</v>
      </c>
      <c r="L31" s="40" t="n">
        <f aca="false">'数値入力＆結果'!$D$19*K31^5+'数値入力＆結果'!$F$19*K31^4+'数値入力＆結果'!$H$19*K31^3+'数値入力＆結果'!$J$19*K31^2+'数値入力＆結果'!$L$19*K31+'数値入力＆結果'!$N$19</f>
        <v>7.84690763587684</v>
      </c>
      <c r="M31" s="39" t="n">
        <f aca="false">10^L31</f>
        <v>70292280.8996437</v>
      </c>
      <c r="N31" s="39" t="n">
        <f aca="false">(D30-D31)*'数値入力＆結果'!$D$12</f>
        <v>2.63E-005</v>
      </c>
      <c r="O31" s="39" t="n">
        <f aca="false">(6*'数値入力＆結果'!$D$7*M31*'数値入力＆結果'!$D$9*'数値入力＆結果'!$D$10*('数値入力＆結果'!$D$9+'数値入力＆結果'!$D$10)*N31)/('数値入力＆結果'!$D$7^2*'数値入力＆結果'!$D$9^4+'数値入力＆結果'!$D$7*M31*(4*'数値入力＆結果'!$D$9^3*'数値入力＆結果'!$D$10+6*'数値入力＆結果'!$D$9^2*'数値入力＆結果'!$D$10^2+4*'数値入力＆結果'!$D$9*'数値入力＆結果'!$D$10^3)+M31^2*'数値入力＆結果'!$D$10^4)</f>
        <v>3.02664759631778E-006</v>
      </c>
      <c r="P31" s="39" t="n">
        <f aca="false">SUM($O$4:O31)</f>
        <v>2.17550723507779E-005</v>
      </c>
      <c r="Q31" s="39" t="n">
        <f aca="false">1/P31</f>
        <v>45966.2916250536</v>
      </c>
      <c r="R31" s="39" t="n">
        <f aca="false">1/P31*(1-COS('数値入力＆結果'!$D$8*P31/2))</f>
        <v>0.108775318850197</v>
      </c>
    </row>
    <row r="32" customFormat="false" ht="12.8" hidden="false" customHeight="false" outlineLevel="0" collapsed="false">
      <c r="B32" s="1" t="n">
        <v>29</v>
      </c>
      <c r="C32" s="0" t="n">
        <v>290</v>
      </c>
      <c r="D32" s="0" t="n">
        <f aca="false">D31-1</f>
        <v>101</v>
      </c>
      <c r="E32" s="0" t="n">
        <f aca="false">C32</f>
        <v>290</v>
      </c>
      <c r="F32" s="0" t="n">
        <f aca="false">C32-C31</f>
        <v>10</v>
      </c>
      <c r="G32" s="0" t="n">
        <f aca="false">IF(D31&gt;110,'数値入力＆結果'!$D$18*D31+'数値入力＆結果'!$F$18,'数値入力＆結果'!$D$17*D31+'数値入力＆結果'!$F$17)</f>
        <v>-4.7758</v>
      </c>
      <c r="H32" s="39" t="n">
        <f aca="false">10^G32</f>
        <v>1.67571439336082E-005</v>
      </c>
      <c r="I32" s="39" t="n">
        <f aca="false">F32/H32</f>
        <v>596760.40497235</v>
      </c>
      <c r="J32" s="39" t="n">
        <f aca="false">SUM(I32:$I$143)</f>
        <v>4610415.88498548</v>
      </c>
      <c r="K32" s="40" t="n">
        <f aca="false">LOG10(J32)</f>
        <v>6.66374010291844</v>
      </c>
      <c r="L32" s="40" t="n">
        <f aca="false">'数値入力＆結果'!$D$19*K32^5+'数値入力＆結果'!$F$19*K32^4+'数値入力＆結果'!$H$19*K32^3+'数値入力＆結果'!$J$19*K32^2+'数値入力＆結果'!$L$19*K32+'数値入力＆結果'!$N$19</f>
        <v>7.89880824526487</v>
      </c>
      <c r="M32" s="39" t="n">
        <f aca="false">10^L32</f>
        <v>79215149.3342046</v>
      </c>
      <c r="N32" s="39" t="n">
        <f aca="false">(D31-D32)*'数値入力＆結果'!$D$12</f>
        <v>2.63E-005</v>
      </c>
      <c r="O32" s="39" t="n">
        <f aca="false">(6*'数値入力＆結果'!$D$7*M32*'数値入力＆結果'!$D$9*'数値入力＆結果'!$D$10*('数値入力＆結果'!$D$9+'数値入力＆結果'!$D$10)*N32)/('数値入力＆結果'!$D$7^2*'数値入力＆結果'!$D$9^4+'数値入力＆結果'!$D$7*M32*(4*'数値入力＆結果'!$D$9^3*'数値入力＆結果'!$D$10+6*'数値入力＆結果'!$D$9^2*'数値入力＆結果'!$D$10^2+4*'数値入力＆結果'!$D$9*'数値入力＆結果'!$D$10^3)+M32^2*'数値入力＆結果'!$D$10^4)</f>
        <v>3.38099572279738E-006</v>
      </c>
      <c r="P32" s="39" t="n">
        <f aca="false">SUM($O$4:O32)</f>
        <v>2.51360680735753E-005</v>
      </c>
      <c r="Q32" s="39" t="n">
        <f aca="false">1/P32</f>
        <v>39783.4695972703</v>
      </c>
      <c r="R32" s="39" t="n">
        <f aca="false">1/P32*(1-COS('数値入力＆結果'!$D$8*P32/2))</f>
        <v>0.125680274196034</v>
      </c>
    </row>
    <row r="33" customFormat="false" ht="12.8" hidden="false" customHeight="false" outlineLevel="0" collapsed="false">
      <c r="B33" s="1" t="n">
        <v>30</v>
      </c>
      <c r="C33" s="0" t="n">
        <v>300</v>
      </c>
      <c r="D33" s="0" t="n">
        <f aca="false">D32-1</f>
        <v>100</v>
      </c>
      <c r="E33" s="0" t="n">
        <f aca="false">C33</f>
        <v>300</v>
      </c>
      <c r="F33" s="0" t="n">
        <f aca="false">C33-C32</f>
        <v>10</v>
      </c>
      <c r="G33" s="0" t="n">
        <f aca="false">IF(D32&gt;110,'数値入力＆結果'!$D$18*D32+'数値入力＆結果'!$F$18,'数値入力＆結果'!$D$17*D32+'数値入力＆結果'!$F$17)</f>
        <v>-4.7156</v>
      </c>
      <c r="H33" s="39" t="n">
        <f aca="false">10^G33</f>
        <v>1.92486377778253E-005</v>
      </c>
      <c r="I33" s="39" t="n">
        <f aca="false">F33/H33</f>
        <v>519517.283011068</v>
      </c>
      <c r="J33" s="39" t="n">
        <f aca="false">SUM(I33:$I$143)</f>
        <v>4013655.48001313</v>
      </c>
      <c r="K33" s="40" t="n">
        <f aca="false">LOG10(J33)</f>
        <v>6.60354009123303</v>
      </c>
      <c r="L33" s="40" t="n">
        <f aca="false">'数値入力＆結果'!$D$19*K33^5+'数値入力＆結果'!$F$19*K33^4+'数値入力＆結果'!$H$19*K33^3+'数値入力＆結果'!$J$19*K33^2+'数値入力＆結果'!$L$19*K33+'数値入力＆結果'!$N$19</f>
        <v>7.94973320431249</v>
      </c>
      <c r="M33" s="39" t="n">
        <f aca="false">10^L33</f>
        <v>89070359.3199425</v>
      </c>
      <c r="N33" s="39" t="n">
        <f aca="false">(D32-D33)*'数値入力＆結果'!$D$12</f>
        <v>2.63E-005</v>
      </c>
      <c r="O33" s="39" t="n">
        <f aca="false">(6*'数値入力＆結果'!$D$7*M33*'数値入力＆結果'!$D$9*'数値入力＆結果'!$D$10*('数値入力＆結果'!$D$9+'数値入力＆結果'!$D$10)*N33)/('数値入力＆結果'!$D$7^2*'数値入力＆結果'!$D$9^4+'数値入力＆結果'!$D$7*M33*(4*'数値入力＆結果'!$D$9^3*'数値入力＆結果'!$D$10+6*'数値入力＆結果'!$D$9^2*'数値入力＆結果'!$D$10^2+4*'数値入力＆結果'!$D$9*'数値入力＆結果'!$D$10^3)+M33^2*'数値入力＆結果'!$D$10^4)</f>
        <v>3.76522759558574E-006</v>
      </c>
      <c r="P33" s="39" t="n">
        <f aca="false">SUM($O$4:O33)</f>
        <v>2.89012956691611E-005</v>
      </c>
      <c r="Q33" s="39" t="n">
        <f aca="false">1/P33</f>
        <v>34600.5248846696</v>
      </c>
      <c r="R33" s="39" t="n">
        <f aca="false">1/P33*(1-COS('数値入力＆結果'!$D$8*P33/2))</f>
        <v>0.144506377759488</v>
      </c>
    </row>
    <row r="34" customFormat="false" ht="12.8" hidden="false" customHeight="false" outlineLevel="0" collapsed="false">
      <c r="B34" s="1" t="n">
        <v>31</v>
      </c>
      <c r="C34" s="0" t="n">
        <v>310</v>
      </c>
      <c r="D34" s="0" t="n">
        <f aca="false">D33-1</f>
        <v>99</v>
      </c>
      <c r="E34" s="0" t="n">
        <f aca="false">C34</f>
        <v>310</v>
      </c>
      <c r="F34" s="0" t="n">
        <f aca="false">C34-C33</f>
        <v>10</v>
      </c>
      <c r="G34" s="0" t="n">
        <f aca="false">IF(D33&gt;110,'数値入力＆結果'!$D$18*D33+'数値入力＆結果'!$F$18,'数値入力＆結果'!$D$17*D33+'数値入力＆結果'!$F$17)</f>
        <v>-4.6554</v>
      </c>
      <c r="H34" s="39" t="n">
        <f aca="false">10^G34</f>
        <v>2.21105731245064E-005</v>
      </c>
      <c r="I34" s="39" t="n">
        <f aca="false">F34/H34</f>
        <v>452272.31079399</v>
      </c>
      <c r="J34" s="39" t="n">
        <f aca="false">SUM(I34:$I$143)</f>
        <v>3494138.19700207</v>
      </c>
      <c r="K34" s="40" t="n">
        <f aca="false">LOG10(J34)</f>
        <v>6.54334007781019</v>
      </c>
      <c r="L34" s="40" t="n">
        <f aca="false">'数値入力＆結果'!$D$19*K34^5+'数値入力＆結果'!$F$19*K34^4+'数値入力＆結果'!$H$19*K34^3+'数値入力＆結果'!$J$19*K34^2+'数値入力＆結果'!$L$19*K34+'数値入力＆結果'!$N$19</f>
        <v>7.99969580484297</v>
      </c>
      <c r="M34" s="39" t="n">
        <f aca="false">10^L34</f>
        <v>99929981.0013565</v>
      </c>
      <c r="N34" s="39" t="n">
        <f aca="false">(D33-D34)*'数値入力＆結果'!$D$12</f>
        <v>2.63E-005</v>
      </c>
      <c r="O34" s="39" t="n">
        <f aca="false">(6*'数値入力＆結果'!$D$7*M34*'数値入力＆結果'!$D$9*'数値入力＆結果'!$D$10*('数値入力＆結果'!$D$9+'数値入力＆結果'!$D$10)*N34)/('数値入力＆結果'!$D$7^2*'数値入力＆結果'!$D$9^4+'数値入力＆結果'!$D$7*M34*(4*'数値入力＆結果'!$D$9^3*'数値入力＆結果'!$D$10+6*'数値入力＆結果'!$D$9^2*'数値入力＆結果'!$D$10^2+4*'数値入力＆結果'!$D$9*'数値入力＆結果'!$D$10^3)+M34^2*'数値入力＆結果'!$D$10^4)</f>
        <v>4.18018455619088E-006</v>
      </c>
      <c r="P34" s="39" t="n">
        <f aca="false">SUM($O$4:O34)</f>
        <v>3.3081480225352E-005</v>
      </c>
      <c r="Q34" s="39" t="n">
        <f aca="false">1/P34</f>
        <v>30228.3934451534</v>
      </c>
      <c r="R34" s="39" t="n">
        <f aca="false">1/P34*(1-COS('数値入力＆結果'!$D$8*P34/2))</f>
        <v>0.165407250278307</v>
      </c>
    </row>
    <row r="35" customFormat="false" ht="12.8" hidden="false" customHeight="false" outlineLevel="0" collapsed="false">
      <c r="B35" s="1" t="n">
        <v>32</v>
      </c>
      <c r="C35" s="0" t="n">
        <v>320</v>
      </c>
      <c r="D35" s="0" t="n">
        <f aca="false">D34-1</f>
        <v>98</v>
      </c>
      <c r="E35" s="0" t="n">
        <f aca="false">C35</f>
        <v>320</v>
      </c>
      <c r="F35" s="0" t="n">
        <f aca="false">C35-C34</f>
        <v>10</v>
      </c>
      <c r="G35" s="0" t="n">
        <f aca="false">IF(D34&gt;110,'数値入力＆結果'!$D$18*D34+'数値入力＆結果'!$F$18,'数値入力＆結果'!$D$17*D34+'数値入力＆結果'!$F$17)</f>
        <v>-4.5952</v>
      </c>
      <c r="H35" s="39" t="n">
        <f aca="false">10^G35</f>
        <v>2.53980281377282E-005</v>
      </c>
      <c r="I35" s="39" t="n">
        <f aca="false">F35/H35</f>
        <v>393731.353700851</v>
      </c>
      <c r="J35" s="39" t="n">
        <f aca="false">SUM(I35:$I$143)</f>
        <v>3041865.88620808</v>
      </c>
      <c r="K35" s="40" t="n">
        <f aca="false">LOG10(J35)</f>
        <v>6.48314006239162</v>
      </c>
      <c r="L35" s="40" t="n">
        <f aca="false">'数値入力＆結果'!$D$19*K35^5+'数値入力＆結果'!$F$19*K35^4+'数値入力＆結果'!$H$19*K35^3+'数値入力＆結果'!$J$19*K35^2+'数値入力＆結果'!$L$19*K35+'数値入力＆結果'!$N$19</f>
        <v>8.04870920309913</v>
      </c>
      <c r="M35" s="39" t="n">
        <f aca="false">10^L35</f>
        <v>111868857.597999</v>
      </c>
      <c r="N35" s="39" t="n">
        <f aca="false">(D34-D35)*'数値入力＆結果'!$D$12</f>
        <v>2.63E-005</v>
      </c>
      <c r="O35" s="39" t="n">
        <f aca="false">(6*'数値入力＆結果'!$D$7*M35*'数値入力＆結果'!$D$9*'数値入力＆結果'!$D$10*('数値入力＆結果'!$D$9+'数値入力＆結果'!$D$10)*N35)/('数値入力＆結果'!$D$7^2*'数値入力＆結果'!$D$9^4+'数値入力＆結果'!$D$7*M35*(4*'数値入力＆結果'!$D$9^3*'数値入力＆結果'!$D$10+6*'数値入力＆結果'!$D$9^2*'数値入力＆結果'!$D$10^2+4*'数値入力＆結果'!$D$9*'数値入力＆結果'!$D$10^3)+M35^2*'数値入力＆結果'!$D$10^4)</f>
        <v>4.62649118458994E-006</v>
      </c>
      <c r="P35" s="39" t="n">
        <f aca="false">SUM($O$4:O35)</f>
        <v>3.77079714099419E-005</v>
      </c>
      <c r="Q35" s="39" t="n">
        <f aca="false">1/P35</f>
        <v>26519.5915507761</v>
      </c>
      <c r="R35" s="39" t="n">
        <f aca="false">1/P35*(1-COS('数値入力＆結果'!$D$8*P35/2))</f>
        <v>0.188539633647978</v>
      </c>
    </row>
    <row r="36" customFormat="false" ht="12.8" hidden="false" customHeight="false" outlineLevel="0" collapsed="false">
      <c r="B36" s="1" t="n">
        <v>33</v>
      </c>
      <c r="C36" s="0" t="n">
        <v>330</v>
      </c>
      <c r="D36" s="0" t="n">
        <f aca="false">D35-1</f>
        <v>97</v>
      </c>
      <c r="E36" s="0" t="n">
        <f aca="false">C36</f>
        <v>330</v>
      </c>
      <c r="F36" s="0" t="n">
        <f aca="false">C36-C35</f>
        <v>10</v>
      </c>
      <c r="G36" s="0" t="n">
        <f aca="false">IF(D35&gt;110,'数値入力＆結果'!$D$18*D35+'数値入力＆結果'!$F$18,'数値入力＆結果'!$D$17*D35+'数値入力＆結果'!$F$17)</f>
        <v>-4.535</v>
      </c>
      <c r="H36" s="39" t="n">
        <f aca="false">10^G36</f>
        <v>2.91742701400117E-005</v>
      </c>
      <c r="I36" s="39" t="n">
        <f aca="false">F36/H36</f>
        <v>342767.78654645</v>
      </c>
      <c r="J36" s="39" t="n">
        <f aca="false">SUM(I36:$I$143)</f>
        <v>2648134.53250723</v>
      </c>
      <c r="K36" s="40" t="n">
        <f aca="false">LOG10(J36)</f>
        <v>6.42294004468057</v>
      </c>
      <c r="L36" s="40" t="n">
        <f aca="false">'数値入力＆結果'!$D$19*K36^5+'数値入力＆結果'!$F$19*K36^4+'数値入力＆結果'!$H$19*K36^3+'数値入力＆結果'!$J$19*K36^2+'数値入力＆結果'!$L$19*K36+'数値入力＆結果'!$N$19</f>
        <v>8.09678642069388</v>
      </c>
      <c r="M36" s="39" t="n">
        <f aca="false">10^L36</f>
        <v>124964432.333667</v>
      </c>
      <c r="N36" s="39" t="n">
        <f aca="false">(D35-D36)*'数値入力＆結果'!$D$12</f>
        <v>2.63E-005</v>
      </c>
      <c r="O36" s="39" t="n">
        <f aca="false">(6*'数値入力＆結果'!$D$7*M36*'数値入力＆結果'!$D$9*'数値入力＆結果'!$D$10*('数値入力＆結果'!$D$9+'数値入力＆結果'!$D$10)*N36)/('数値入力＆結果'!$D$7^2*'数値入力＆結果'!$D$9^4+'数値入力＆結果'!$D$7*M36*(4*'数値入力＆結果'!$D$9^3*'数値入力＆結果'!$D$10+6*'数値入力＆結果'!$D$9^2*'数値入力＆結果'!$D$10^2+4*'数値入力＆結果'!$D$9*'数値入力＆結果'!$D$10^3)+M36^2*'数値入力＆結果'!$D$10^4)</f>
        <v>5.10452670436222E-006</v>
      </c>
      <c r="P36" s="39" t="n">
        <f aca="false">SUM($O$4:O36)</f>
        <v>4.28124981143041E-005</v>
      </c>
      <c r="Q36" s="39" t="n">
        <f aca="false">1/P36</f>
        <v>23357.6652623755</v>
      </c>
      <c r="R36" s="39" t="n">
        <f aca="false">1/P36*(1-COS('数値入力＆結果'!$D$8*P36/2))</f>
        <v>0.214062163607027</v>
      </c>
    </row>
    <row r="37" customFormat="false" ht="12.8" hidden="false" customHeight="false" outlineLevel="0" collapsed="false">
      <c r="B37" s="1" t="n">
        <v>34</v>
      </c>
      <c r="C37" s="0" t="n">
        <v>340</v>
      </c>
      <c r="D37" s="0" t="n">
        <f aca="false">D36-1</f>
        <v>96</v>
      </c>
      <c r="E37" s="0" t="n">
        <f aca="false">C37</f>
        <v>340</v>
      </c>
      <c r="F37" s="0" t="n">
        <f aca="false">C37-C36</f>
        <v>10</v>
      </c>
      <c r="G37" s="0" t="n">
        <f aca="false">IF(D36&gt;110,'数値入力＆結果'!$D$18*D36+'数値入力＆結果'!$F$18,'数値入力＆結果'!$D$17*D36+'数値入力＆結果'!$F$17)</f>
        <v>-4.4748</v>
      </c>
      <c r="H37" s="39" t="n">
        <f aca="false">10^G37</f>
        <v>3.35119731967708E-005</v>
      </c>
      <c r="I37" s="39" t="n">
        <f aca="false">F37/H37</f>
        <v>298400.811593022</v>
      </c>
      <c r="J37" s="39" t="n">
        <f aca="false">SUM(I37:$I$143)</f>
        <v>2305366.74596077</v>
      </c>
      <c r="K37" s="40" t="n">
        <f aca="false">LOG10(J37)</f>
        <v>6.3627400243362</v>
      </c>
      <c r="L37" s="40" t="n">
        <f aca="false">'数値入力＆結果'!$D$19*K37^5+'数値入力＆結果'!$F$19*K37^4+'数値入力＆結果'!$H$19*K37^3+'数値入力＆結果'!$J$19*K37^2+'数値入力＆結果'!$L$19*K37+'数値入力＆結果'!$N$19</f>
        <v>8.14394034556105</v>
      </c>
      <c r="M37" s="39" t="n">
        <f aca="false">10^L37</f>
        <v>139296545.287445</v>
      </c>
      <c r="N37" s="39" t="n">
        <f aca="false">(D36-D37)*'数値入力＆結果'!$D$12</f>
        <v>2.63E-005</v>
      </c>
      <c r="O37" s="39" t="n">
        <f aca="false">(6*'数値入力＆結果'!$D$7*M37*'数値入力＆結果'!$D$9*'数値入力＆結果'!$D$10*('数値入力＆結果'!$D$9+'数値入力＆結果'!$D$10)*N37)/('数値入力＆結果'!$D$7^2*'数値入力＆結果'!$D$9^4+'数値入力＆結果'!$D$7*M37*(4*'数値入力＆結果'!$D$9^3*'数値入力＆結果'!$D$10+6*'数値入力＆結果'!$D$9^2*'数値入力＆結果'!$D$10^2+4*'数値入力＆結果'!$D$9*'数値入力＆結果'!$D$10^3)+M37^2*'数値入力＆結果'!$D$10^4)</f>
        <v>5.61439939101466E-006</v>
      </c>
      <c r="P37" s="39" t="n">
        <f aca="false">SUM($O$4:O37)</f>
        <v>4.84268975053188E-005</v>
      </c>
      <c r="Q37" s="39" t="n">
        <f aca="false">1/P37</f>
        <v>20649.6813034568</v>
      </c>
      <c r="R37" s="39" t="n">
        <f aca="false">1/P37*(1-COS('数値入力＆結果'!$D$8*P37/2))</f>
        <v>0.242134014322398</v>
      </c>
    </row>
    <row r="38" customFormat="false" ht="12.8" hidden="false" customHeight="false" outlineLevel="0" collapsed="false">
      <c r="B38" s="1" t="n">
        <v>35</v>
      </c>
      <c r="C38" s="0" t="n">
        <v>350</v>
      </c>
      <c r="D38" s="0" t="n">
        <f aca="false">D37-1</f>
        <v>95</v>
      </c>
      <c r="E38" s="0" t="n">
        <f aca="false">C38</f>
        <v>350</v>
      </c>
      <c r="F38" s="0" t="n">
        <f aca="false">C38-C37</f>
        <v>10</v>
      </c>
      <c r="G38" s="0" t="n">
        <f aca="false">IF(D37&gt;110,'数値入力＆結果'!$D$18*D37+'数値入力＆結果'!$F$18,'数値入力＆結果'!$D$17*D37+'数値入力＆結果'!$F$17)</f>
        <v>-4.4146</v>
      </c>
      <c r="H38" s="39" t="n">
        <f aca="false">10^G38</f>
        <v>3.84946167342452E-005</v>
      </c>
      <c r="I38" s="39" t="n">
        <f aca="false">F38/H38</f>
        <v>259776.583022942</v>
      </c>
      <c r="J38" s="39" t="n">
        <f aca="false">SUM(I38:$I$143)</f>
        <v>2006965.93436775</v>
      </c>
      <c r="K38" s="40" t="n">
        <f aca="false">LOG10(J38)</f>
        <v>6.30254000096697</v>
      </c>
      <c r="L38" s="40" t="n">
        <f aca="false">'数値入力＆結果'!$D$19*K38^5+'数値入力＆結果'!$F$19*K38^4+'数値入力＆結果'!$H$19*K38^3+'数値入力＆結果'!$J$19*K38^2+'数値入力＆結果'!$L$19*K38+'数値入力＆結果'!$N$19</f>
        <v>8.19018373290639</v>
      </c>
      <c r="M38" s="39" t="n">
        <f aca="false">10^L38</f>
        <v>154947200.090348</v>
      </c>
      <c r="N38" s="39" t="n">
        <f aca="false">(D37-D38)*'数値入力＆結果'!$D$12</f>
        <v>2.63E-005</v>
      </c>
      <c r="O38" s="39" t="n">
        <f aca="false">(6*'数値入力＆結果'!$D$7*M38*'数値入力＆結果'!$D$9*'数値入力＆結果'!$D$10*('数値入力＆結果'!$D$9+'数値入力＆結果'!$D$10)*N38)/('数値入力＆結果'!$D$7^2*'数値入力＆結果'!$D$9^4+'数値入力＆結果'!$D$7*M38*(4*'数値入力＆結果'!$D$9^3*'数値入力＆結果'!$D$10+6*'数値入力＆結果'!$D$9^2*'数値入力＆結果'!$D$10^2+4*'数値入力＆結果'!$D$9*'数値入力＆結果'!$D$10^3)+M38^2*'数値入力＆結果'!$D$10^4)</f>
        <v>6.15592511218599E-006</v>
      </c>
      <c r="P38" s="39" t="n">
        <f aca="false">SUM($O$4:O38)</f>
        <v>5.45828226175048E-005</v>
      </c>
      <c r="Q38" s="39" t="n">
        <f aca="false">1/P38</f>
        <v>18320.7821077267</v>
      </c>
      <c r="R38" s="39" t="n">
        <f aca="false">1/P38*(1-COS('数値入力＆結果'!$D$8*P38/2))</f>
        <v>0.272913435513396</v>
      </c>
    </row>
    <row r="39" customFormat="false" ht="12.8" hidden="false" customHeight="false" outlineLevel="0" collapsed="false">
      <c r="B39" s="1" t="n">
        <v>36</v>
      </c>
      <c r="C39" s="0" t="n">
        <v>360</v>
      </c>
      <c r="D39" s="0" t="n">
        <f aca="false">D38-1</f>
        <v>94</v>
      </c>
      <c r="E39" s="0" t="n">
        <f aca="false">C39</f>
        <v>360</v>
      </c>
      <c r="F39" s="0" t="n">
        <f aca="false">C39-C38</f>
        <v>10</v>
      </c>
      <c r="G39" s="0" t="n">
        <f aca="false">IF(D38&gt;110,'数値入力＆結果'!$D$18*D38+'数値入力＆結果'!$F$18,'数値入力＆結果'!$D$17*D38+'数値入力＆結果'!$F$17)</f>
        <v>-4.3544</v>
      </c>
      <c r="H39" s="39" t="n">
        <f aca="false">10^G39</f>
        <v>4.42180921074269E-005</v>
      </c>
      <c r="I39" s="39" t="n">
        <f aca="false">F39/H39</f>
        <v>226151.774610836</v>
      </c>
      <c r="J39" s="39" t="n">
        <f aca="false">SUM(I39:$I$143)</f>
        <v>1747189.35134481</v>
      </c>
      <c r="K39" s="40" t="n">
        <f aca="false">LOG10(J39)</f>
        <v>6.24233997412315</v>
      </c>
      <c r="L39" s="40" t="n">
        <f aca="false">'数値入力＆結果'!$D$19*K39^5+'数値入力＆結果'!$F$19*K39^4+'数値入力＆結果'!$H$19*K39^3+'数値入力＆結果'!$J$19*K39^2+'数値入力＆結果'!$L$19*K39+'数値入力＆結果'!$N$19</f>
        <v>8.23552920615891</v>
      </c>
      <c r="M39" s="39" t="n">
        <f aca="false">10^L39</f>
        <v>172000300.697692</v>
      </c>
      <c r="N39" s="39" t="n">
        <f aca="false">(D38-D39)*'数値入力＆結果'!$D$12</f>
        <v>2.63E-005</v>
      </c>
      <c r="O39" s="39" t="n">
        <f aca="false">(6*'数値入力＆結果'!$D$7*M39*'数値入力＆結果'!$D$9*'数値入力＆結果'!$D$10*('数値入力＆結果'!$D$9+'数値入力＆結果'!$D$10)*N39)/('数値入力＆結果'!$D$7^2*'数値入力＆結果'!$D$9^4+'数値入力＆結果'!$D$7*M39*(4*'数値入力＆結果'!$D$9^3*'数値入力＆結果'!$D$10+6*'数値入力＆結果'!$D$9^2*'数値入力＆結果'!$D$10^2+4*'数値入力＆結果'!$D$9*'数値入力＆結果'!$D$10^3)+M39^2*'数値入力＆結果'!$D$10^4)</f>
        <v>6.7286110754577E-006</v>
      </c>
      <c r="P39" s="39" t="n">
        <f aca="false">SUM($O$4:O39)</f>
        <v>6.13114336929625E-005</v>
      </c>
      <c r="Q39" s="39" t="n">
        <f aca="false">1/P39</f>
        <v>16310.1715253934</v>
      </c>
      <c r="R39" s="39" t="n">
        <f aca="false">1/P39*(1-COS('数値入力＆結果'!$D$8*P39/2))</f>
        <v>0.306556208152751</v>
      </c>
    </row>
    <row r="40" customFormat="false" ht="12.8" hidden="false" customHeight="false" outlineLevel="0" collapsed="false">
      <c r="B40" s="1" t="n">
        <v>37</v>
      </c>
      <c r="C40" s="0" t="n">
        <v>370</v>
      </c>
      <c r="D40" s="0" t="n">
        <f aca="false">D39-1</f>
        <v>93</v>
      </c>
      <c r="E40" s="0" t="n">
        <f aca="false">C40</f>
        <v>370</v>
      </c>
      <c r="F40" s="0" t="n">
        <f aca="false">C40-C39</f>
        <v>10</v>
      </c>
      <c r="G40" s="0" t="n">
        <f aca="false">IF(D39&gt;110,'数値入力＆結果'!$D$18*D39+'数値入力＆結果'!$F$18,'数値入力＆結果'!$D$17*D39+'数値入力＆結果'!$F$17)</f>
        <v>-4.2942</v>
      </c>
      <c r="H40" s="39" t="n">
        <f aca="false">10^G40</f>
        <v>5.07925480365021E-005</v>
      </c>
      <c r="I40" s="39" t="n">
        <f aca="false">F40/H40</f>
        <v>196879.274353661</v>
      </c>
      <c r="J40" s="39" t="n">
        <f aca="false">SUM(I40:$I$143)</f>
        <v>1521037.57673397</v>
      </c>
      <c r="K40" s="40" t="n">
        <f aca="false">LOG10(J40)</f>
        <v>6.18213994328813</v>
      </c>
      <c r="L40" s="40" t="n">
        <f aca="false">'数値入力＆結果'!$D$19*K40^5+'数値入力＆結果'!$F$19*K40^4+'数値入力＆結果'!$H$19*K40^3+'数値入力＆結果'!$J$19*K40^2+'数値入力＆結果'!$L$19*K40+'数値入力＆結果'!$N$19</f>
        <v>8.27998925792246</v>
      </c>
      <c r="M40" s="39" t="n">
        <f aca="false">10^L40</f>
        <v>190541358.783729</v>
      </c>
      <c r="N40" s="39" t="n">
        <f aca="false">(D39-D40)*'数値入力＆結果'!$D$12</f>
        <v>2.63E-005</v>
      </c>
      <c r="O40" s="39" t="n">
        <f aca="false">(6*'数値入力＆結果'!$D$7*M40*'数値入力＆結果'!$D$9*'数値入力＆結果'!$D$10*('数値入力＆結果'!$D$9+'数値入力＆結果'!$D$10)*N40)/('数値入力＆結果'!$D$7^2*'数値入力＆結果'!$D$9^4+'数値入力＆結果'!$D$7*M40*(4*'数値入力＆結果'!$D$9^3*'数値入力＆結果'!$D$10+6*'数値入力＆結果'!$D$9^2*'数値入力＆結果'!$D$10^2+4*'数値入力＆結果'!$D$9*'数値入力＆結果'!$D$10^3)+M40^2*'数値入力＆結果'!$D$10^4)</f>
        <v>7.33164574087207E-006</v>
      </c>
      <c r="P40" s="39" t="n">
        <f aca="false">SUM($O$4:O40)</f>
        <v>6.86430794338345E-005</v>
      </c>
      <c r="Q40" s="39" t="n">
        <f aca="false">1/P40</f>
        <v>14568.1109916391</v>
      </c>
      <c r="R40" s="39" t="n">
        <f aca="false">1/P40*(1-COS('数値入力＆結果'!$D$8*P40/2))</f>
        <v>0.343214049515103</v>
      </c>
    </row>
    <row r="41" customFormat="false" ht="12.8" hidden="false" customHeight="false" outlineLevel="0" collapsed="false">
      <c r="B41" s="1" t="n">
        <v>38</v>
      </c>
      <c r="C41" s="0" t="n">
        <v>380</v>
      </c>
      <c r="D41" s="0" t="n">
        <f aca="false">D40-1</f>
        <v>92</v>
      </c>
      <c r="E41" s="0" t="n">
        <f aca="false">C41</f>
        <v>380</v>
      </c>
      <c r="F41" s="0" t="n">
        <f aca="false">C41-C40</f>
        <v>10</v>
      </c>
      <c r="G41" s="0" t="n">
        <f aca="false">IF(D40&gt;110,'数値入力＆結果'!$D$18*D40+'数値入力＆結果'!$F$18,'数値入力＆結果'!$D$17*D40+'数値入力＆結果'!$F$17)</f>
        <v>-4.234</v>
      </c>
      <c r="H41" s="39" t="n">
        <f aca="false">10^G41</f>
        <v>5.83445104273745E-005</v>
      </c>
      <c r="I41" s="39" t="n">
        <f aca="false">F41/H41</f>
        <v>171395.730750843</v>
      </c>
      <c r="J41" s="39" t="n">
        <f aca="false">SUM(I41:$I$143)</f>
        <v>1324158.30238031</v>
      </c>
      <c r="K41" s="40" t="n">
        <f aca="false">LOG10(J41)</f>
        <v>6.12193990786847</v>
      </c>
      <c r="L41" s="40" t="n">
        <f aca="false">'数値入力＆結果'!$D$19*K41^5+'数値入力＆結果'!$F$19*K41^4+'数値入力＆結果'!$H$19*K41^3+'数値入力＆結果'!$J$19*K41^2+'数値入力＆結果'!$L$19*K41+'数値入力＆結果'!$N$19</f>
        <v>8.3235762509277</v>
      </c>
      <c r="M41" s="39" t="n">
        <f aca="false">10^L41</f>
        <v>210657172.627395</v>
      </c>
      <c r="N41" s="39" t="n">
        <f aca="false">(D40-D41)*'数値入力＆結果'!$D$12</f>
        <v>2.63E-005</v>
      </c>
      <c r="O41" s="39" t="n">
        <f aca="false">(6*'数値入力＆結果'!$D$7*M41*'数値入力＆結果'!$D$9*'数値入力＆結果'!$D$10*('数値入力＆結果'!$D$9+'数値入力＆結果'!$D$10)*N41)/('数値入力＆結果'!$D$7^2*'数値入力＆結果'!$D$9^4+'数値入力＆結果'!$D$7*M41*(4*'数値入力＆結果'!$D$9^3*'数値入力＆結果'!$D$10+6*'数値入力＆結果'!$D$9^2*'数値入力＆結果'!$D$10^2+4*'数値入力＆結果'!$D$9*'数値入力＆結果'!$D$10^3)+M41^2*'数値入力＆結果'!$D$10^4)</f>
        <v>7.9638956710215E-006</v>
      </c>
      <c r="P41" s="39" t="n">
        <f aca="false">SUM($O$4:O41)</f>
        <v>7.6606975104856E-005</v>
      </c>
      <c r="Q41" s="39" t="n">
        <f aca="false">1/P41</f>
        <v>13053.6416381308</v>
      </c>
      <c r="R41" s="39" t="n">
        <f aca="false">1/P41*(1-COS('数値入力＆結果'!$D$8*P41/2))</f>
        <v>0.383033002286508</v>
      </c>
    </row>
    <row r="42" customFormat="false" ht="12.8" hidden="false" customHeight="false" outlineLevel="0" collapsed="false">
      <c r="B42" s="1" t="n">
        <v>39</v>
      </c>
      <c r="C42" s="0" t="n">
        <v>390</v>
      </c>
      <c r="D42" s="0" t="n">
        <f aca="false">D41-1</f>
        <v>91</v>
      </c>
      <c r="E42" s="0" t="n">
        <f aca="false">C42</f>
        <v>390</v>
      </c>
      <c r="F42" s="0" t="n">
        <f aca="false">C42-C41</f>
        <v>10</v>
      </c>
      <c r="G42" s="0" t="n">
        <f aca="false">IF(D41&gt;110,'数値入力＆結果'!$D$18*D41+'数値入力＆結果'!$F$18,'数値入力＆結果'!$D$17*D41+'数値入力＆結果'!$F$17)</f>
        <v>-4.1738</v>
      </c>
      <c r="H42" s="39" t="n">
        <f aca="false">10^G42</f>
        <v>6.70193173723764E-005</v>
      </c>
      <c r="I42" s="39" t="n">
        <f aca="false">F42/H42</f>
        <v>149210.71106167</v>
      </c>
      <c r="J42" s="39" t="n">
        <f aca="false">SUM(I42:$I$143)</f>
        <v>1152762.57162947</v>
      </c>
      <c r="K42" s="40" t="n">
        <f aca="false">LOG10(J42)</f>
        <v>6.06173986718252</v>
      </c>
      <c r="L42" s="40" t="n">
        <f aca="false">'数値入力＆結果'!$D$19*K42^5+'数値入力＆結果'!$F$19*K42^4+'数値入力＆結果'!$H$19*K42^3+'数値入力＆結果'!$J$19*K42^2+'数値入力＆結果'!$L$19*K42+'数値入力＆結果'!$N$19</f>
        <v>8.36630241898436</v>
      </c>
      <c r="M42" s="39" t="n">
        <f aca="false">10^L42</f>
        <v>232435478.68205</v>
      </c>
      <c r="N42" s="39" t="n">
        <f aca="false">(D41-D42)*'数値入力＆結果'!$D$12</f>
        <v>2.63E-005</v>
      </c>
      <c r="O42" s="39" t="n">
        <f aca="false">(6*'数値入力＆結果'!$D$7*M42*'数値入力＆結果'!$D$9*'数値入力＆結果'!$D$10*('数値入力＆結果'!$D$9+'数値入力＆結果'!$D$10)*N42)/('数値入力＆結果'!$D$7^2*'数値入力＆結果'!$D$9^4+'数値入力＆結果'!$D$7*M42*(4*'数値入力＆結果'!$D$9^3*'数値入力＆結果'!$D$10+6*'数値入力＆結果'!$D$9^2*'数値入力＆結果'!$D$10^2+4*'数値入力＆結果'!$D$9*'数値入力＆結果'!$D$10^3)+M42^2*'数値入力＆結果'!$D$10^4)</f>
        <v>8.62390984738402E-006</v>
      </c>
      <c r="P42" s="39" t="n">
        <f aca="false">SUM($O$4:O42)</f>
        <v>8.523088495224E-005</v>
      </c>
      <c r="Q42" s="39" t="n">
        <f aca="false">1/P42</f>
        <v>11732.8360553849</v>
      </c>
      <c r="R42" s="39" t="n">
        <f aca="false">1/P42*(1-COS('数値入力＆結果'!$D$8*P42/2))</f>
        <v>0.426151845004518</v>
      </c>
    </row>
    <row r="43" customFormat="false" ht="12.8" hidden="false" customHeight="false" outlineLevel="0" collapsed="false">
      <c r="B43" s="1" t="n">
        <v>40</v>
      </c>
      <c r="C43" s="0" t="n">
        <v>400</v>
      </c>
      <c r="D43" s="0" t="n">
        <f aca="false">D42-1</f>
        <v>90</v>
      </c>
      <c r="E43" s="0" t="n">
        <f aca="false">C43</f>
        <v>400</v>
      </c>
      <c r="F43" s="0" t="n">
        <f aca="false">C43-C42</f>
        <v>10</v>
      </c>
      <c r="G43" s="0" t="n">
        <f aca="false">IF(D42&gt;110,'数値入力＆結果'!$D$18*D42+'数値入力＆結果'!$F$18,'数値入力＆結果'!$D$17*D42+'数値入力＆結果'!$F$17)</f>
        <v>-4.1136</v>
      </c>
      <c r="H43" s="39" t="n">
        <f aca="false">10^G43</f>
        <v>7.69839161929435E-005</v>
      </c>
      <c r="I43" s="39" t="n">
        <f aca="false">F43/H43</f>
        <v>129897.262889785</v>
      </c>
      <c r="J43" s="39" t="n">
        <f aca="false">SUM(I43:$I$143)</f>
        <v>1003551.8605678</v>
      </c>
      <c r="K43" s="40" t="n">
        <f aca="false">LOG10(J43)</f>
        <v>6.00153982044728</v>
      </c>
      <c r="L43" s="40" t="n">
        <f aca="false">'数値入力＆結果'!$D$19*K43^5+'数値入力＆結果'!$F$19*K43^4+'数値入力＆結果'!$H$19*K43^3+'数値入力＆結果'!$J$19*K43^2+'数値入力＆結果'!$L$19*K43+'数値入力＆結果'!$N$19</f>
        <v>8.40817986793408</v>
      </c>
      <c r="M43" s="39" t="n">
        <f aca="false">10^L43</f>
        <v>255964577.343439</v>
      </c>
      <c r="N43" s="39" t="n">
        <f aca="false">(D42-D43)*'数値入力＆結果'!$D$12</f>
        <v>2.63E-005</v>
      </c>
      <c r="O43" s="39" t="n">
        <f aca="false">(6*'数値入力＆結果'!$D$7*M43*'数値入力＆結果'!$D$9*'数値入力＆結果'!$D$10*('数値入力＆結果'!$D$9+'数値入力＆結果'!$D$10)*N43)/('数値入力＆結果'!$D$7^2*'数値入力＆結果'!$D$9^4+'数値入力＆結果'!$D$7*M43*(4*'数値入力＆結果'!$D$9^3*'数値入力＆結果'!$D$10+6*'数値入力＆結果'!$D$9^2*'数値入力＆結果'!$D$10^2+4*'数値入力＆結果'!$D$9*'数値入力＆結果'!$D$10^3)+M43^2*'数値入力＆結果'!$D$10^4)</f>
        <v>9.30993168884491E-006</v>
      </c>
      <c r="P43" s="39" t="n">
        <f aca="false">SUM($O$4:O43)</f>
        <v>9.4540816641085E-005</v>
      </c>
      <c r="Q43" s="39" t="n">
        <f aca="false">1/P43</f>
        <v>10577.4419507756</v>
      </c>
      <c r="R43" s="39" t="n">
        <f aca="false">1/P43*(1-COS('数値入力＆結果'!$D$8*P43/2))</f>
        <v>0.472700562371198</v>
      </c>
    </row>
    <row r="44" customFormat="false" ht="12.8" hidden="false" customHeight="false" outlineLevel="0" collapsed="false">
      <c r="B44" s="1" t="n">
        <v>41</v>
      </c>
      <c r="C44" s="0" t="n">
        <v>410</v>
      </c>
      <c r="D44" s="0" t="n">
        <f aca="false">D43-1</f>
        <v>89</v>
      </c>
      <c r="E44" s="0" t="n">
        <f aca="false">C44</f>
        <v>410</v>
      </c>
      <c r="F44" s="0" t="n">
        <f aca="false">C44-C43</f>
        <v>10</v>
      </c>
      <c r="G44" s="0" t="n">
        <f aca="false">IF(D43&gt;110,'数値入力＆結果'!$D$18*D43+'数値入力＆結果'!$F$18,'数値入力＆結果'!$D$17*D43+'数値入力＆結果'!$F$17)</f>
        <v>-4.0534</v>
      </c>
      <c r="H44" s="39" t="n">
        <f aca="false">10^G44</f>
        <v>8.84300763535516E-005</v>
      </c>
      <c r="I44" s="39" t="n">
        <f aca="false">F44/H44</f>
        <v>113083.697451748</v>
      </c>
      <c r="J44" s="39" t="n">
        <f aca="false">SUM(I44:$I$143)</f>
        <v>873654.597678014</v>
      </c>
      <c r="K44" s="40" t="n">
        <f aca="false">LOG10(J44)</f>
        <v>5.94133976676332</v>
      </c>
      <c r="L44" s="40" t="n">
        <f aca="false">'数値入力＆結果'!$D$19*K44^5+'数値入力＆結果'!$F$19*K44^4+'数値入力＆結果'!$H$19*K44^3+'数値入力＆結果'!$J$19*K44^2+'数値入力＆結果'!$L$19*K44+'数値入力＆結果'!$N$19</f>
        <v>8.44922057660353</v>
      </c>
      <c r="M44" s="39" t="n">
        <f aca="false">10^L44</f>
        <v>281332934.744407</v>
      </c>
      <c r="N44" s="39" t="n">
        <f aca="false">(D43-D44)*'数値入力＆結果'!$D$12</f>
        <v>2.63E-005</v>
      </c>
      <c r="O44" s="39" t="n">
        <f aca="false">(6*'数値入力＆結果'!$D$7*M44*'数値入力＆結果'!$D$9*'数値入力＆結果'!$D$10*('数値入力＆結果'!$D$9+'数値入力＆結果'!$D$10)*N44)/('数値入力＆結果'!$D$7^2*'数値入力＆結果'!$D$9^4+'数値入力＆結果'!$D$7*M44*(4*'数値入力＆結果'!$D$9^3*'数値入力＆結果'!$D$10+6*'数値入力＆結果'!$D$9^2*'数値入力＆結果'!$D$10^2+4*'数値入力＆結果'!$D$9*'数値入力＆結果'!$D$10^3)+M44^2*'数値入力＆結果'!$D$10^4)</f>
        <v>1.00199186837035E-005</v>
      </c>
      <c r="P44" s="39" t="n">
        <f aca="false">SUM($O$4:O44)</f>
        <v>0.000104560735324788</v>
      </c>
      <c r="Q44" s="39" t="n">
        <f aca="false">1/P44</f>
        <v>9563.81950541742</v>
      </c>
      <c r="R44" s="39" t="n">
        <f aca="false">1/P44*(1-COS('数値入力＆結果'!$D$8*P44/2))</f>
        <v>0.522798913486674</v>
      </c>
    </row>
    <row r="45" customFormat="false" ht="12.8" hidden="false" customHeight="false" outlineLevel="0" collapsed="false">
      <c r="B45" s="1" t="n">
        <v>42</v>
      </c>
      <c r="C45" s="0" t="n">
        <v>420</v>
      </c>
      <c r="D45" s="0" t="n">
        <f aca="false">D44-1</f>
        <v>88</v>
      </c>
      <c r="E45" s="0" t="n">
        <f aca="false">C45</f>
        <v>420</v>
      </c>
      <c r="F45" s="0" t="n">
        <f aca="false">C45-C44</f>
        <v>10</v>
      </c>
      <c r="G45" s="0" t="n">
        <f aca="false">IF(D44&gt;110,'数値入力＆結果'!$D$18*D44+'数値入力＆結果'!$F$18,'数値入力＆結果'!$D$17*D44+'数値入力＆結果'!$F$17)</f>
        <v>-3.9932</v>
      </c>
      <c r="H45" s="39" t="n">
        <f aca="false">10^G45</f>
        <v>0.00010157808007969</v>
      </c>
      <c r="I45" s="39" t="n">
        <f aca="false">F45/H45</f>
        <v>98446.4363980378</v>
      </c>
      <c r="J45" s="39" t="n">
        <f aca="false">SUM(I45:$I$143)</f>
        <v>760570.900226266</v>
      </c>
      <c r="K45" s="40" t="n">
        <f aca="false">LOG10(J45)</f>
        <v>5.88113970509749</v>
      </c>
      <c r="L45" s="40" t="n">
        <f aca="false">'数値入力＆結果'!$D$19*K45^5+'数値入力＆結果'!$F$19*K45^4+'数値入力＆結果'!$H$19*K45^3+'数値入力＆結果'!$J$19*K45^2+'数値入力＆結果'!$L$19*K45+'数値入力＆結果'!$N$19</f>
        <v>8.48943639775815</v>
      </c>
      <c r="M45" s="39" t="n">
        <f aca="false">10^L45</f>
        <v>308628762.707759</v>
      </c>
      <c r="N45" s="39" t="n">
        <f aca="false">(D44-D45)*'数値入力＆結果'!$D$12</f>
        <v>2.63E-005</v>
      </c>
      <c r="O45" s="39" t="n">
        <f aca="false">(6*'数値入力＆結果'!$D$7*M45*'数値入力＆結果'!$D$9*'数値入力＆結果'!$D$10*('数値入力＆結果'!$D$9+'数値入力＆結果'!$D$10)*N45)/('数値入力＆結果'!$D$7^2*'数値入力＆結果'!$D$9^4+'数値入力＆結果'!$D$7*M45*(4*'数値入力＆結果'!$D$9^3*'数値入力＆結果'!$D$10+6*'数値入力＆結果'!$D$9^2*'数値入力＆結果'!$D$10^2+4*'数値入力＆結果'!$D$9*'数値入力＆結果'!$D$10^3)+M45^2*'数値入力＆結果'!$D$10^4)</f>
        <v>1.07515692105889E-005</v>
      </c>
      <c r="P45" s="39" t="n">
        <f aca="false">SUM($O$4:O45)</f>
        <v>0.000115312304535377</v>
      </c>
      <c r="Q45" s="39" t="n">
        <f aca="false">1/P45</f>
        <v>8672.10142082629</v>
      </c>
      <c r="R45" s="39" t="n">
        <f aca="false">1/P45*(1-COS('数値入力＆結果'!$D$8*P45/2))</f>
        <v>0.576555133957584</v>
      </c>
    </row>
    <row r="46" customFormat="false" ht="12.8" hidden="false" customHeight="false" outlineLevel="0" collapsed="false">
      <c r="B46" s="1" t="n">
        <v>43</v>
      </c>
      <c r="C46" s="0" t="n">
        <v>430</v>
      </c>
      <c r="D46" s="0" t="n">
        <f aca="false">D45-1</f>
        <v>87</v>
      </c>
      <c r="E46" s="0" t="n">
        <f aca="false">C46</f>
        <v>430</v>
      </c>
      <c r="F46" s="0" t="n">
        <f aca="false">C46-C45</f>
        <v>10</v>
      </c>
      <c r="G46" s="0" t="n">
        <f aca="false">IF(D45&gt;110,'数値入力＆結果'!$D$18*D45+'数値入力＆結果'!$F$18,'数値入力＆結果'!$D$17*D45+'数値入力＆結果'!$F$17)</f>
        <v>-3.933</v>
      </c>
      <c r="H46" s="39" t="n">
        <f aca="false">10^G46</f>
        <v>0.000116680961706096</v>
      </c>
      <c r="I46" s="39" t="n">
        <f aca="false">F46/H46</f>
        <v>85703.7845230369</v>
      </c>
      <c r="J46" s="39" t="n">
        <f aca="false">SUM(I46:$I$143)</f>
        <v>662124.463828228</v>
      </c>
      <c r="K46" s="40" t="n">
        <f aca="false">LOG10(J46)</f>
        <v>5.82093963426303</v>
      </c>
      <c r="L46" s="40" t="n">
        <f aca="false">'数値入力＆結果'!$D$19*K46^5+'数値入力＆結果'!$F$19*K46^4+'数値入力＆結果'!$H$19*K46^3+'数値入力＆結果'!$J$19*K46^2+'数値入力＆結果'!$L$19*K46+'数値入力＆結果'!$N$19</f>
        <v>8.52883905905652</v>
      </c>
      <c r="M46" s="39" t="n">
        <f aca="false">10^L46</f>
        <v>337939579.275817</v>
      </c>
      <c r="N46" s="39" t="n">
        <f aca="false">(D45-D46)*'数値入力＆結果'!$D$12</f>
        <v>2.63E-005</v>
      </c>
      <c r="O46" s="39" t="n">
        <f aca="false">(6*'数値入力＆結果'!$D$7*M46*'数値入力＆結果'!$D$9*'数値入力＆結果'!$D$10*('数値入力＆結果'!$D$9+'数値入力＆結果'!$D$10)*N46)/('数値入力＆結果'!$D$7^2*'数値入力＆結果'!$D$9^4+'数値入力＆結果'!$D$7*M46*(4*'数値入力＆結果'!$D$9^3*'数値入力＆結果'!$D$10+6*'数値入力＆結果'!$D$9^2*'数値入力＆結果'!$D$10^2+4*'数値入力＆結果'!$D$9*'数値入力＆結果'!$D$10^3)+M46^2*'数値入力＆結果'!$D$10^4)</f>
        <v>1.15023557994896E-005</v>
      </c>
      <c r="P46" s="39" t="n">
        <f aca="false">SUM($O$4:O46)</f>
        <v>0.000126814660334867</v>
      </c>
      <c r="Q46" s="39" t="n">
        <f aca="false">1/P46</f>
        <v>7885.52362447212</v>
      </c>
      <c r="R46" s="39" t="n">
        <f aca="false">1/P46*(1-COS('数値入力＆結果'!$D$8*P46/2))</f>
        <v>0.634064804102898</v>
      </c>
    </row>
    <row r="47" customFormat="false" ht="12.8" hidden="false" customHeight="false" outlineLevel="0" collapsed="false">
      <c r="B47" s="1" t="n">
        <v>44</v>
      </c>
      <c r="C47" s="0" t="n">
        <v>440</v>
      </c>
      <c r="D47" s="0" t="n">
        <f aca="false">D46-1</f>
        <v>86</v>
      </c>
      <c r="E47" s="0" t="n">
        <f aca="false">C47</f>
        <v>440</v>
      </c>
      <c r="F47" s="0" t="n">
        <f aca="false">C47-C46</f>
        <v>10</v>
      </c>
      <c r="G47" s="0" t="n">
        <f aca="false">IF(D46&gt;110,'数値入力＆結果'!$D$18*D46+'数値入力＆結果'!$F$18,'数値入力＆結果'!$D$17*D46+'数値入力＆結果'!$F$17)</f>
        <v>-3.8728</v>
      </c>
      <c r="H47" s="39" t="n">
        <f aca="false">10^G47</f>
        <v>0.000134029377341831</v>
      </c>
      <c r="I47" s="39" t="n">
        <f aca="false">F47/H47</f>
        <v>74610.5085193063</v>
      </c>
      <c r="J47" s="39" t="n">
        <f aca="false">SUM(I47:$I$143)</f>
        <v>576420.679305191</v>
      </c>
      <c r="K47" s="40" t="n">
        <f aca="false">LOG10(J47)</f>
        <v>5.7607395528967</v>
      </c>
      <c r="L47" s="40" t="n">
        <f aca="false">'数値入力＆結果'!$D$19*K47^5+'数値入力＆結果'!$F$19*K47^4+'数値入力＆結果'!$H$19*K47^3+'数値入力＆結果'!$J$19*K47^2+'数値入力＆結果'!$L$19*K47+'数値入力＆結果'!$N$19</f>
        <v>8.56744016400524</v>
      </c>
      <c r="M47" s="39" t="n">
        <f aca="false">10^L47</f>
        <v>369351752.502655</v>
      </c>
      <c r="N47" s="39" t="n">
        <f aca="false">(D46-D47)*'数値入力＆結果'!$D$12</f>
        <v>2.63E-005</v>
      </c>
      <c r="O47" s="39" t="n">
        <f aca="false">(6*'数値入力＆結果'!$D$7*M47*'数値入力＆結果'!$D$9*'数値入力＆結果'!$D$10*('数値入力＆結果'!$D$9+'数値入力＆結果'!$D$10)*N47)/('数値入力＆結果'!$D$7^2*'数値入力＆結果'!$D$9^4+'数値入力＆結果'!$D$7*M47*(4*'数値入力＆結果'!$D$9^3*'数値入力＆結果'!$D$10+6*'数値入力＆結果'!$D$9^2*'数値入力＆結果'!$D$10^2+4*'数値入力＆結果'!$D$9*'数値入力＆結果'!$D$10^3)+M47^2*'数値入力＆結果'!$D$10^4)</f>
        <v>1.2269563794443E-005</v>
      </c>
      <c r="P47" s="39" t="n">
        <f aca="false">SUM($O$4:O47)</f>
        <v>0.00013908422412931</v>
      </c>
      <c r="Q47" s="39" t="n">
        <f aca="false">1/P47</f>
        <v>7189.88804273212</v>
      </c>
      <c r="R47" s="39" t="n">
        <f aca="false">1/P47*(1-COS('数値入力＆結果'!$D$8*P47/2))</f>
        <v>0.6954099102859</v>
      </c>
    </row>
    <row r="48" customFormat="false" ht="12.8" hidden="false" customHeight="false" outlineLevel="0" collapsed="false">
      <c r="B48" s="1" t="n">
        <v>45</v>
      </c>
      <c r="C48" s="0" t="n">
        <v>450</v>
      </c>
      <c r="D48" s="0" t="n">
        <f aca="false">D47-1</f>
        <v>85</v>
      </c>
      <c r="E48" s="0" t="n">
        <f aca="false">C48</f>
        <v>450</v>
      </c>
      <c r="F48" s="0" t="n">
        <f aca="false">C48-C47</f>
        <v>10</v>
      </c>
      <c r="G48" s="0" t="n">
        <f aca="false">IF(D47&gt;110,'数値入力＆結果'!$D$18*D47+'数値入力＆結果'!$F$18,'数値入力＆結果'!$D$17*D47+'数値入力＆結果'!$F$17)</f>
        <v>-3.8126</v>
      </c>
      <c r="H48" s="39" t="n">
        <f aca="false">10^G48</f>
        <v>0.000153957198569271</v>
      </c>
      <c r="I48" s="39" t="n">
        <f aca="false">F48/H48</f>
        <v>64953.1174438762</v>
      </c>
      <c r="J48" s="39" t="n">
        <f aca="false">SUM(I48:$I$143)</f>
        <v>501810.170785884</v>
      </c>
      <c r="K48" s="40" t="n">
        <f aca="false">LOG10(J48)</f>
        <v>5.7005394594326</v>
      </c>
      <c r="L48" s="40" t="n">
        <f aca="false">'数値入力＆結果'!$D$19*K48^5+'数値入力＆結果'!$F$19*K48^4+'数値入力＆結果'!$H$19*K48^3+'数値入力＆結果'!$J$19*K48^2+'数値入力＆結果'!$L$19*K48+'数値入力＆結果'!$N$19</f>
        <v>8.60525119291469</v>
      </c>
      <c r="M48" s="39" t="n">
        <f aca="false">10^L48</f>
        <v>402950030.438761</v>
      </c>
      <c r="N48" s="39" t="n">
        <f aca="false">(D47-D48)*'数値入力＆結果'!$D$12</f>
        <v>2.63E-005</v>
      </c>
      <c r="O48" s="39" t="n">
        <f aca="false">(6*'数値入力＆結果'!$D$7*M48*'数値入力＆結果'!$D$9*'数値入力＆結果'!$D$10*('数値入力＆結果'!$D$9+'数値入力＆結果'!$D$10)*N48)/('数値入力＆結果'!$D$7^2*'数値入力＆結果'!$D$9^4+'数値入力＆結果'!$D$7*M48*(4*'数値入力＆結果'!$D$9^3*'数値入力＆結果'!$D$10+6*'数値入力＆結果'!$D$9^2*'数値入力＆結果'!$D$10^2+4*'数値入力＆結果'!$D$9*'数値入力＆結果'!$D$10^3)+M48^2*'数値入力＆結果'!$D$10^4)</f>
        <v>1.30503341449389E-005</v>
      </c>
      <c r="P48" s="39" t="n">
        <f aca="false">SUM($O$4:O48)</f>
        <v>0.000152134558274249</v>
      </c>
      <c r="Q48" s="39" t="n">
        <f aca="false">1/P48</f>
        <v>6573.12849456155</v>
      </c>
      <c r="R48" s="39" t="n">
        <f aca="false">1/P48*(1-COS('数値入力＆結果'!$D$8*P48/2))</f>
        <v>0.760658120056091</v>
      </c>
    </row>
    <row r="49" customFormat="false" ht="12.8" hidden="false" customHeight="false" outlineLevel="0" collapsed="false">
      <c r="B49" s="1" t="n">
        <v>46</v>
      </c>
      <c r="C49" s="0" t="n">
        <v>460</v>
      </c>
      <c r="D49" s="0" t="n">
        <f aca="false">D48-1</f>
        <v>84</v>
      </c>
      <c r="E49" s="0" t="n">
        <f aca="false">C49</f>
        <v>460</v>
      </c>
      <c r="F49" s="0" t="n">
        <f aca="false">C49-C48</f>
        <v>10</v>
      </c>
      <c r="G49" s="0" t="n">
        <f aca="false">IF(D48&gt;110,'数値入力＆結果'!$D$18*D48+'数値入力＆結果'!$F$18,'数値入力＆結果'!$D$17*D48+'数値入力＆結果'!$F$17)</f>
        <v>-3.7524</v>
      </c>
      <c r="H49" s="39" t="n">
        <f aca="false">10^G49</f>
        <v>0.00017684793782818</v>
      </c>
      <c r="I49" s="39" t="n">
        <f aca="false">F49/H49</f>
        <v>56545.7540687621</v>
      </c>
      <c r="J49" s="39" t="n">
        <f aca="false">SUM(I49:$I$143)</f>
        <v>436857.053342008</v>
      </c>
      <c r="K49" s="40" t="n">
        <f aca="false">LOG10(J49)</f>
        <v>5.64033935207201</v>
      </c>
      <c r="L49" s="40" t="n">
        <f aca="false">'数値入力＆結果'!$D$19*K49^5+'数値入力＆結果'!$F$19*K49^4+'数値入力＆結果'!$H$19*K49^3+'数値入力＆結果'!$J$19*K49^2+'数値入力＆結果'!$L$19*K49+'数値入力＆結果'!$N$19</f>
        <v>8.64228350385543</v>
      </c>
      <c r="M49" s="39" t="n">
        <f aca="false">10^L49</f>
        <v>438817060.454621</v>
      </c>
      <c r="N49" s="39" t="n">
        <f aca="false">(D48-D49)*'数値入力＆結果'!$D$12</f>
        <v>2.63E-005</v>
      </c>
      <c r="O49" s="39" t="n">
        <f aca="false">(6*'数値入力＆結果'!$D$7*M49*'数値入力＆結果'!$D$9*'数値入力＆結果'!$D$10*('数値入力＆結果'!$D$9+'数値入力＆結果'!$D$10)*N49)/('数値入力＆結果'!$D$7^2*'数値入力＆結果'!$D$9^4+'数値入力＆結果'!$D$7*M49*(4*'数値入力＆結果'!$D$9^3*'数値入力＆結果'!$D$10+6*'数値入力＆結果'!$D$9^2*'数値入力＆結果'!$D$10^2+4*'数値入力＆結果'!$D$9*'数値入力＆結果'!$D$10^3)+M49^2*'数値入力＆結果'!$D$10^4)</f>
        <v>1.38417088899384E-005</v>
      </c>
      <c r="P49" s="39" t="n">
        <f aca="false">SUM($O$4:O49)</f>
        <v>0.000165976267164187</v>
      </c>
      <c r="Q49" s="39" t="n">
        <f aca="false">1/P49</f>
        <v>6024.95776706907</v>
      </c>
      <c r="R49" s="39" t="n">
        <f aca="false">1/P49*(1-COS('数値入力＆結果'!$D$8*P49/2))</f>
        <v>0.82986228460277</v>
      </c>
    </row>
    <row r="50" customFormat="false" ht="12.8" hidden="false" customHeight="false" outlineLevel="0" collapsed="false">
      <c r="B50" s="1" t="n">
        <v>47</v>
      </c>
      <c r="C50" s="0" t="n">
        <v>470</v>
      </c>
      <c r="D50" s="0" t="n">
        <f aca="false">D49-1</f>
        <v>83</v>
      </c>
      <c r="E50" s="0" t="n">
        <f aca="false">C50</f>
        <v>470</v>
      </c>
      <c r="F50" s="0" t="n">
        <f aca="false">C50-C49</f>
        <v>10</v>
      </c>
      <c r="G50" s="0" t="n">
        <f aca="false">IF(D49&gt;110,'数値入力＆結果'!$D$18*D49+'数値入力＆結果'!$F$18,'数値入力＆結果'!$D$17*D49+'数値入力＆結果'!$F$17)</f>
        <v>-3.6922</v>
      </c>
      <c r="H50" s="39" t="n">
        <f aca="false">10^G50</f>
        <v>0.000203142129141874</v>
      </c>
      <c r="I50" s="39" t="n">
        <f aca="false">F50/H50</f>
        <v>49226.6180444335</v>
      </c>
      <c r="J50" s="39" t="n">
        <f aca="false">SUM(I50:$I$143)</f>
        <v>380311.299273246</v>
      </c>
      <c r="K50" s="40" t="n">
        <f aca="false">LOG10(J50)</f>
        <v>5.58013922874874</v>
      </c>
      <c r="L50" s="40" t="n">
        <f aca="false">'数値入力＆結果'!$D$19*K50^5+'数値入力＆結果'!$F$19*K50^4+'数値入力＆結果'!$H$19*K50^3+'数値入力＆結果'!$J$19*K50^2+'数値入力＆結果'!$L$19*K50+'数値入力＆結果'!$N$19</f>
        <v>8.67854833361565</v>
      </c>
      <c r="M50" s="39" t="n">
        <f aca="false">10^L50</f>
        <v>477032901.236124</v>
      </c>
      <c r="N50" s="39" t="n">
        <f aca="false">(D49-D50)*'数値入力＆結果'!$D$12</f>
        <v>2.63E-005</v>
      </c>
      <c r="O50" s="39" t="n">
        <f aca="false">(6*'数値入力＆結果'!$D$7*M50*'数値入力＆結果'!$D$9*'数値入力＆結果'!$D$10*('数値入力＆結果'!$D$9+'数値入力＆結果'!$D$10)*N50)/('数値入力＆結果'!$D$7^2*'数値入力＆結果'!$D$9^4+'数値入力＆結果'!$D$7*M50*(4*'数値入力＆結果'!$D$9^3*'数値入力＆結果'!$D$10+6*'数値入力＆結果'!$D$9^2*'数値入力＆結果'!$D$10^2+4*'数値入力＆結果'!$D$9*'数値入力＆結果'!$D$10^3)+M50^2*'数値入力＆結果'!$D$10^4)</f>
        <v>1.46406778167286E-005</v>
      </c>
      <c r="P50" s="39" t="n">
        <f aca="false">SUM($O$4:O50)</f>
        <v>0.000180616944980916</v>
      </c>
      <c r="Q50" s="39" t="n">
        <f aca="false">1/P50</f>
        <v>5536.57908512217</v>
      </c>
      <c r="R50" s="39" t="n">
        <f aca="false">1/P50*(1-COS('数値入力＆結果'!$D$8*P50/2))</f>
        <v>0.903060174451221</v>
      </c>
    </row>
    <row r="51" customFormat="false" ht="12.8" hidden="false" customHeight="false" outlineLevel="0" collapsed="false">
      <c r="B51" s="1" t="n">
        <v>48</v>
      </c>
      <c r="C51" s="0" t="n">
        <v>480</v>
      </c>
      <c r="D51" s="0" t="n">
        <f aca="false">D50-1</f>
        <v>82</v>
      </c>
      <c r="E51" s="0" t="n">
        <f aca="false">C51</f>
        <v>480</v>
      </c>
      <c r="F51" s="0" t="n">
        <f aca="false">C51-C50</f>
        <v>10</v>
      </c>
      <c r="G51" s="0" t="n">
        <f aca="false">IF(D50&gt;110,'数値入力＆結果'!$D$18*D50+'数値入力＆結果'!$F$18,'数値入力＆結果'!$D$17*D50+'数値入力＆結果'!$F$17)</f>
        <v>-3.632</v>
      </c>
      <c r="H51" s="39" t="n">
        <f aca="false">10^G51</f>
        <v>0.0002333458062281</v>
      </c>
      <c r="I51" s="39" t="n">
        <f aca="false">F51/H51</f>
        <v>42854.8520397439</v>
      </c>
      <c r="J51" s="39" t="n">
        <f aca="false">SUM(I51:$I$143)</f>
        <v>331084.681228813</v>
      </c>
      <c r="K51" s="40" t="n">
        <f aca="false">LOG10(J51)</f>
        <v>5.51993908708942</v>
      </c>
      <c r="L51" s="40" t="n">
        <f aca="false">'数値入力＆結果'!$D$19*K51^5+'数値入力＆結果'!$F$19*K51^4+'数値入力＆結果'!$H$19*K51^3+'数値入力＆結果'!$J$19*K51^2+'数値入力＆結果'!$L$19*K51+'数値入力＆結果'!$N$19</f>
        <v>8.71405679865951</v>
      </c>
      <c r="M51" s="39" t="n">
        <f aca="false">10^L51</f>
        <v>517674530.938227</v>
      </c>
      <c r="N51" s="39" t="n">
        <f aca="false">(D50-D51)*'数値入力＆結果'!$D$12</f>
        <v>2.63E-005</v>
      </c>
      <c r="O51" s="39" t="n">
        <f aca="false">(6*'数値入力＆結果'!$D$7*M51*'数値入力＆結果'!$D$9*'数値入力＆結果'!$D$10*('数値入力＆結果'!$D$9+'数値入力＆結果'!$D$10)*N51)/('数値入力＆結果'!$D$7^2*'数値入力＆結果'!$D$9^4+'数値入力＆結果'!$D$7*M51*(4*'数値入力＆結果'!$D$9^3*'数値入力＆結果'!$D$10+6*'数値入力＆結果'!$D$9^2*'数値入力＆結果'!$D$10^2+4*'数値入力＆結果'!$D$9*'数値入力＆結果'!$D$10^3)+M51^2*'数値入力＆結果'!$D$10^4)</f>
        <v>1.54442247797983E-005</v>
      </c>
      <c r="P51" s="39" t="n">
        <f aca="false">SUM($O$4:O51)</f>
        <v>0.000196061169760714</v>
      </c>
      <c r="Q51" s="39" t="n">
        <f aca="false">1/P51</f>
        <v>5100.44901405243</v>
      </c>
      <c r="R51" s="39" t="n">
        <f aca="false">1/P51*(1-COS('数値入力＆結果'!$D$8*P51/2))</f>
        <v>0.980274446756282</v>
      </c>
    </row>
    <row r="52" customFormat="false" ht="12.8" hidden="false" customHeight="false" outlineLevel="0" collapsed="false">
      <c r="B52" s="1" t="n">
        <v>49</v>
      </c>
      <c r="C52" s="0" t="n">
        <v>490</v>
      </c>
      <c r="D52" s="0" t="n">
        <f aca="false">D51-1</f>
        <v>81</v>
      </c>
      <c r="E52" s="0" t="n">
        <f aca="false">C52</f>
        <v>490</v>
      </c>
      <c r="F52" s="0" t="n">
        <f aca="false">C52-C51</f>
        <v>10</v>
      </c>
      <c r="G52" s="0" t="n">
        <f aca="false">IF(D51&gt;110,'数値入力＆結果'!$D$18*D51+'数値入力＆結果'!$F$18,'数値入力＆結果'!$D$17*D51+'数値入力＆結果'!$F$17)</f>
        <v>-3.5718</v>
      </c>
      <c r="H52" s="39" t="n">
        <f aca="false">10^G52</f>
        <v>0.000268040241156547</v>
      </c>
      <c r="I52" s="39" t="n">
        <f aca="false">F52/H52</f>
        <v>37307.8309318472</v>
      </c>
      <c r="J52" s="39" t="n">
        <f aca="false">SUM(I52:$I$143)</f>
        <v>288229.829189069</v>
      </c>
      <c r="K52" s="40" t="n">
        <f aca="false">LOG10(J52)</f>
        <v>5.45973892436778</v>
      </c>
      <c r="L52" s="40" t="n">
        <f aca="false">'数値入力＆結果'!$D$19*K52^5+'数値入力＆結果'!$F$19*K52^4+'数値入力＆結果'!$H$19*K52^3+'数値入力＆結果'!$J$19*K52^2+'数値入力＆結果'!$L$19*K52+'数値入力＆結果'!$N$19</f>
        <v>8.74881989608662</v>
      </c>
      <c r="M52" s="39" t="n">
        <f aca="false">10^L52</f>
        <v>560815355.10158</v>
      </c>
      <c r="N52" s="39" t="n">
        <f aca="false">(D51-D52)*'数値入力＆結果'!$D$12</f>
        <v>2.63E-005</v>
      </c>
      <c r="O52" s="39" t="n">
        <f aca="false">(6*'数値入力＆結果'!$D$7*M52*'数値入力＆結果'!$D$9*'数値入力＆結果'!$D$10*('数値入力＆結果'!$D$9+'数値入力＆結果'!$D$10)*N52)/('数値入力＆結果'!$D$7^2*'数値入力＆結果'!$D$9^4+'数値入力＆結果'!$D$7*M52*(4*'数値入力＆結果'!$D$9^3*'数値入力＆結果'!$D$10+6*'数値入力＆結果'!$D$9^2*'数値入力＆結果'!$D$10^2+4*'数値入力＆結果'!$D$9*'数値入力＆結果'!$D$10^3)+M52^2*'数値入力＆結果'!$D$10^4)</f>
        <v>1.62493722486886E-005</v>
      </c>
      <c r="P52" s="39" t="n">
        <f aca="false">SUM($O$4:O52)</f>
        <v>0.000212310542009403</v>
      </c>
      <c r="Q52" s="39" t="n">
        <f aca="false">1/P52</f>
        <v>4710.08170642658</v>
      </c>
      <c r="R52" s="39" t="n">
        <f aca="false">1/P52*(1-COS('数値入力＆結果'!$D$8*P52/2))</f>
        <v>1.06151283539465</v>
      </c>
    </row>
    <row r="53" customFormat="false" ht="12.8" hidden="false" customHeight="false" outlineLevel="0" collapsed="false">
      <c r="B53" s="1" t="n">
        <v>50</v>
      </c>
      <c r="C53" s="0" t="n">
        <v>500</v>
      </c>
      <c r="D53" s="0" t="n">
        <f aca="false">D52-1</f>
        <v>80</v>
      </c>
      <c r="E53" s="0" t="n">
        <f aca="false">C53</f>
        <v>500</v>
      </c>
      <c r="F53" s="0" t="n">
        <f aca="false">C53-C52</f>
        <v>10</v>
      </c>
      <c r="G53" s="0" t="n">
        <f aca="false">IF(D52&gt;110,'数値入力＆結果'!$D$18*D52+'数値入力＆結果'!$F$18,'数値入力＆結果'!$D$17*D52+'数値入力＆結果'!$F$17)</f>
        <v>-3.5116</v>
      </c>
      <c r="H53" s="39" t="n">
        <f aca="false">10^G53</f>
        <v>0.000307893130974161</v>
      </c>
      <c r="I53" s="39" t="n">
        <f aca="false">F53/H53</f>
        <v>32478.8018763537</v>
      </c>
      <c r="J53" s="39" t="n">
        <f aca="false">SUM(I53:$I$143)</f>
        <v>250921.998257222</v>
      </c>
      <c r="K53" s="40" t="n">
        <f aca="false">LOG10(J53)</f>
        <v>5.39953873745221</v>
      </c>
      <c r="L53" s="40" t="n">
        <f aca="false">'数値入力＆結果'!$D$19*K53^5+'数値入力＆結果'!$F$19*K53^4+'数値入力＆結果'!$H$19*K53^3+'数値入力＆結果'!$J$19*K53^2+'数値入力＆結果'!$L$19*K53+'数値入力＆結果'!$N$19</f>
        <v>8.78284850459275</v>
      </c>
      <c r="M53" s="39" t="n">
        <f aca="false">10^L53</f>
        <v>606524718.018132</v>
      </c>
      <c r="N53" s="39" t="n">
        <f aca="false">(D52-D53)*'数値入力＆結果'!$D$12</f>
        <v>2.63E-005</v>
      </c>
      <c r="O53" s="39" t="n">
        <f aca="false">(6*'数値入力＆結果'!$D$7*M53*'数値入力＆結果'!$D$9*'数値入力＆結果'!$D$10*('数値入力＆結果'!$D$9+'数値入力＆結果'!$D$10)*N53)/('数値入力＆結果'!$D$7^2*'数値入力＆結果'!$D$9^4+'数値入力＆結果'!$D$7*M53*(4*'数値入力＆結果'!$D$9^3*'数値入力＆結果'!$D$10+6*'数値入力＆結果'!$D$9^2*'数値入力＆結果'!$D$10^2+4*'数値入力＆結果'!$D$9*'数値入力＆結果'!$D$10^3)+M53^2*'数値入力＆結果'!$D$10^4)</f>
        <v>1.70532228081953E-005</v>
      </c>
      <c r="P53" s="39" t="n">
        <f aca="false">SUM($O$4:O53)</f>
        <v>0.000229363764817598</v>
      </c>
      <c r="Q53" s="39" t="n">
        <f aca="false">1/P53</f>
        <v>4359.88657927399</v>
      </c>
      <c r="R53" s="39" t="n">
        <f aca="false">1/P53*(1-COS('数値入力＆結果'!$D$8*P53/2))</f>
        <v>1.14676854868397</v>
      </c>
    </row>
    <row r="54" customFormat="false" ht="12.8" hidden="false" customHeight="false" outlineLevel="0" collapsed="false">
      <c r="B54" s="1" t="n">
        <v>51</v>
      </c>
      <c r="C54" s="0" t="n">
        <v>510</v>
      </c>
      <c r="D54" s="0" t="n">
        <f aca="false">D53-1</f>
        <v>79</v>
      </c>
      <c r="E54" s="0" t="n">
        <f aca="false">C54</f>
        <v>510</v>
      </c>
      <c r="F54" s="0" t="n">
        <f aca="false">C54-C53</f>
        <v>10</v>
      </c>
      <c r="G54" s="0" t="n">
        <f aca="false">IF(D53&gt;110,'数値入力＆結果'!$D$18*D53+'数値入力＆結果'!$F$18,'数値入力＆結果'!$D$17*D53+'数値入力＆結果'!$F$17)</f>
        <v>-3.4514</v>
      </c>
      <c r="H54" s="39" t="n">
        <f aca="false">10^G54</f>
        <v>0.000353671447585759</v>
      </c>
      <c r="I54" s="39" t="n">
        <f aca="false">F54/H54</f>
        <v>28274.8298406961</v>
      </c>
      <c r="J54" s="39" t="n">
        <f aca="false">SUM(I54:$I$143)</f>
        <v>218443.196380868</v>
      </c>
      <c r="K54" s="40" t="n">
        <f aca="false">LOG10(J54)</f>
        <v>5.33933852274547</v>
      </c>
      <c r="L54" s="40" t="n">
        <f aca="false">'数値入力＆結果'!$D$19*K54^5+'数値入力＆結果'!$F$19*K54^4+'数値入力＆結果'!$H$19*K54^3+'数値入力＆結果'!$J$19*K54^2+'数値入力＆結果'!$L$19*K54+'数値入力＆結果'!$N$19</f>
        <v>8.81615338543193</v>
      </c>
      <c r="M54" s="39" t="n">
        <f aca="false">10^L54</f>
        <v>654867421.274947</v>
      </c>
      <c r="N54" s="39" t="n">
        <f aca="false">(D53-D54)*'数値入力＆結果'!$D$12</f>
        <v>2.63E-005</v>
      </c>
      <c r="O54" s="39" t="n">
        <f aca="false">(6*'数値入力＆結果'!$D$7*M54*'数値入力＆結果'!$D$9*'数値入力＆結果'!$D$10*('数値入力＆結果'!$D$9+'数値入力＆結果'!$D$10)*N54)/('数値入力＆結果'!$D$7^2*'数値入力＆結果'!$D$9^4+'数値入力＆結果'!$D$7*M54*(4*'数値入力＆結果'!$D$9^3*'数値入力＆結果'!$D$10+6*'数値入力＆結果'!$D$9^2*'数値入力＆結果'!$D$10^2+4*'数値入力＆結果'!$D$9*'数値入力＆結果'!$D$10^3)+M54^2*'数値入力＆結果'!$D$10^4)</f>
        <v>1.78529965443308E-005</v>
      </c>
      <c r="P54" s="39" t="n">
        <f aca="false">SUM($O$4:O54)</f>
        <v>0.000247216761361929</v>
      </c>
      <c r="Q54" s="39" t="n">
        <f aca="false">1/P54</f>
        <v>4045.0331704491</v>
      </c>
      <c r="R54" s="39" t="n">
        <f aca="false">1/P54*(1-COS('数値入力＆結果'!$D$8*P54/2))</f>
        <v>1.23602085421284</v>
      </c>
    </row>
    <row r="55" customFormat="false" ht="12.8" hidden="false" customHeight="false" outlineLevel="0" collapsed="false">
      <c r="B55" s="1" t="n">
        <v>52</v>
      </c>
      <c r="C55" s="0" t="n">
        <v>520</v>
      </c>
      <c r="D55" s="0" t="n">
        <f aca="false">D54-1</f>
        <v>78</v>
      </c>
      <c r="E55" s="0" t="n">
        <f aca="false">C55</f>
        <v>520</v>
      </c>
      <c r="F55" s="0" t="n">
        <f aca="false">C55-C54</f>
        <v>10</v>
      </c>
      <c r="G55" s="0" t="n">
        <f aca="false">IF(D54&gt;110,'数値入力＆結果'!$D$18*D54+'数値入力＆結果'!$F$18,'数値入力＆結果'!$D$17*D54+'数値入力＆結果'!$F$17)</f>
        <v>-3.3912</v>
      </c>
      <c r="H55" s="39" t="n">
        <f aca="false">10^G55</f>
        <v>0.000406256198186843</v>
      </c>
      <c r="I55" s="39" t="n">
        <f aca="false">F55/H55</f>
        <v>24615.0090623377</v>
      </c>
      <c r="J55" s="39" t="n">
        <f aca="false">SUM(I55:$I$143)</f>
        <v>190168.366540172</v>
      </c>
      <c r="K55" s="40" t="n">
        <f aca="false">LOG10(J55)</f>
        <v>5.27913827611547</v>
      </c>
      <c r="L55" s="40" t="n">
        <f aca="false">'数値入力＆結果'!$D$19*K55^5+'数値入力＆結果'!$F$19*K55^4+'数値入力＆結果'!$H$19*K55^3+'数値入力＆結果'!$J$19*K55^2+'数値入力＆結果'!$L$19*K55+'数値入力＆結果'!$N$19</f>
        <v>8.84874518337999</v>
      </c>
      <c r="M55" s="39" t="n">
        <f aca="false">10^L55</f>
        <v>705903253.209708</v>
      </c>
      <c r="N55" s="39" t="n">
        <f aca="false">(D54-D55)*'数値入力＆結果'!$D$12</f>
        <v>2.63E-005</v>
      </c>
      <c r="O55" s="39" t="n">
        <f aca="false">(6*'数値入力＆結果'!$D$7*M55*'数値入力＆結果'!$D$9*'数値入力＆結果'!$D$10*('数値入力＆結果'!$D$9+'数値入力＆結果'!$D$10)*N55)/('数値入力＆結果'!$D$7^2*'数値入力＆結果'!$D$9^4+'数値入力＆結果'!$D$7*M55*(4*'数値入力＆結果'!$D$9^3*'数値入力＆結果'!$D$10+6*'数値入力＆結果'!$D$9^2*'数値入力＆結果'!$D$10^2+4*'数値入力＆結果'!$D$9*'数値入力＆結果'!$D$10^3)+M55^2*'数値入力＆結果'!$D$10^4)</f>
        <v>1.86460634969724E-005</v>
      </c>
      <c r="P55" s="39" t="n">
        <f aca="false">SUM($O$4:O55)</f>
        <v>0.000265862824858901</v>
      </c>
      <c r="Q55" s="39" t="n">
        <f aca="false">1/P55</f>
        <v>3761.33820337883</v>
      </c>
      <c r="R55" s="39" t="n">
        <f aca="false">1/P55*(1-COS('数値入力＆結果'!$D$8*P55/2))</f>
        <v>1.32923582616815</v>
      </c>
    </row>
    <row r="56" customFormat="false" ht="12.8" hidden="false" customHeight="false" outlineLevel="0" collapsed="false">
      <c r="B56" s="1" t="n">
        <v>53</v>
      </c>
      <c r="C56" s="0" t="n">
        <v>530</v>
      </c>
      <c r="D56" s="0" t="n">
        <f aca="false">D55-1</f>
        <v>77</v>
      </c>
      <c r="E56" s="0" t="n">
        <f aca="false">C56</f>
        <v>530</v>
      </c>
      <c r="F56" s="0" t="n">
        <f aca="false">C56-C55</f>
        <v>10</v>
      </c>
      <c r="G56" s="0" t="n">
        <f aca="false">IF(D55&gt;110,'数値入力＆結果'!$D$18*D55+'数値入力＆結果'!$F$18,'数値入力＆結果'!$D$17*D55+'数値入力＆結果'!$F$17)</f>
        <v>-3.331</v>
      </c>
      <c r="H56" s="39" t="n">
        <f aca="false">10^G56</f>
        <v>0.000466659380314288</v>
      </c>
      <c r="I56" s="39" t="n">
        <f aca="false">F56/H56</f>
        <v>21428.9060112006</v>
      </c>
      <c r="J56" s="39" t="n">
        <f aca="false">SUM(I56:$I$143)</f>
        <v>165553.357477834</v>
      </c>
      <c r="K56" s="40" t="n">
        <f aca="false">LOG10(J56)</f>
        <v>5.21893799281573</v>
      </c>
      <c r="L56" s="40" t="n">
        <f aca="false">'数値入力＆結果'!$D$19*K56^5+'数値入力＆結果'!$F$19*K56^4+'数値入力＆結果'!$H$19*K56^3+'数値入力＆結果'!$J$19*K56^2+'数値入力＆結果'!$L$19*K56+'数値入力＆結果'!$N$19</f>
        <v>8.88063442769986</v>
      </c>
      <c r="M56" s="39" t="n">
        <f aca="false">10^L56</f>
        <v>759686532.976694</v>
      </c>
      <c r="N56" s="39" t="n">
        <f aca="false">(D55-D56)*'数値入力＆結果'!$D$12</f>
        <v>2.63E-005</v>
      </c>
      <c r="O56" s="39" t="n">
        <f aca="false">(6*'数値入力＆結果'!$D$7*M56*'数値入力＆結果'!$D$9*'数値入力＆結果'!$D$10*('数値入力＆結果'!$D$9+'数値入力＆結果'!$D$10)*N56)/('数値入力＆結果'!$D$7^2*'数値入力＆結果'!$D$9^4+'数値入力＆結果'!$D$7*M56*(4*'数値入力＆結果'!$D$9^3*'数値入力＆結果'!$D$10+6*'数値入力＆結果'!$D$9^2*'数値入力＆結果'!$D$10^2+4*'数値入力＆結果'!$D$9*'数値入力＆結果'!$D$10^3)+M56^2*'数値入力＆結果'!$D$10^4)</f>
        <v>1.94299706258947E-005</v>
      </c>
      <c r="P56" s="39" t="n">
        <f aca="false">SUM($O$4:O56)</f>
        <v>0.000285292795484796</v>
      </c>
      <c r="Q56" s="39" t="n">
        <f aca="false">1/P56</f>
        <v>3505.17088348028</v>
      </c>
      <c r="R56" s="39" t="n">
        <f aca="false">1/P56*(1-COS('数値入力＆結果'!$D$8*P56/2))</f>
        <v>1.426367227777</v>
      </c>
    </row>
    <row r="57" customFormat="false" ht="12.8" hidden="false" customHeight="false" outlineLevel="0" collapsed="false">
      <c r="B57" s="1" t="n">
        <v>54</v>
      </c>
      <c r="C57" s="0" t="n">
        <v>540</v>
      </c>
      <c r="D57" s="0" t="n">
        <f aca="false">D56-1</f>
        <v>76</v>
      </c>
      <c r="E57" s="0" t="n">
        <f aca="false">C57</f>
        <v>540</v>
      </c>
      <c r="F57" s="0" t="n">
        <f aca="false">C57-C56</f>
        <v>10</v>
      </c>
      <c r="G57" s="0" t="n">
        <f aca="false">IF(D56&gt;110,'数値入力＆結果'!$D$18*D56+'数値入力＆結果'!$F$18,'数値入力＆結果'!$D$17*D56+'数値入力＆結果'!$F$17)</f>
        <v>-3.2708</v>
      </c>
      <c r="H57" s="39" t="n">
        <f aca="false">10^G57</f>
        <v>0.000536043457816142</v>
      </c>
      <c r="I57" s="39" t="n">
        <f aca="false">F57/H57</f>
        <v>18655.203891006</v>
      </c>
      <c r="J57" s="39" t="n">
        <f aca="false">SUM(I57:$I$143)</f>
        <v>144124.451466634</v>
      </c>
      <c r="K57" s="40" t="n">
        <f aca="false">LOG10(J57)</f>
        <v>5.15873766739405</v>
      </c>
      <c r="L57" s="40" t="n">
        <f aca="false">'数値入力＆結果'!$D$19*K57^5+'数値入力＆結果'!$F$19*K57^4+'数値入力＆結果'!$H$19*K57^3+'数値入力＆結果'!$J$19*K57^2+'数値入力＆結果'!$L$19*K57+'数値入力＆結果'!$N$19</f>
        <v>8.91183153310873</v>
      </c>
      <c r="M57" s="39" t="n">
        <f aca="false">10^L57</f>
        <v>816265672.848786</v>
      </c>
      <c r="N57" s="39" t="n">
        <f aca="false">(D56-D57)*'数値入力＆結果'!$D$12</f>
        <v>2.63E-005</v>
      </c>
      <c r="O57" s="39" t="n">
        <f aca="false">(6*'数値入力＆結果'!$D$7*M57*'数値入力＆結果'!$D$9*'数値入力＆結果'!$D$10*('数値入力＆結果'!$D$9+'数値入力＆結果'!$D$10)*N57)/('数値入力＆結果'!$D$7^2*'数値入力＆結果'!$D$9^4+'数値入力＆結果'!$D$7*M57*(4*'数値入力＆結果'!$D$9^3*'数値入力＆結果'!$D$10+6*'数値入力＆結果'!$D$9^2*'数値入力＆結果'!$D$10^2+4*'数値入力＆結果'!$D$9*'数値入力＆結果'!$D$10^3)+M57^2*'数値入力＆結果'!$D$10^4)</f>
        <v>2.02024630024669E-005</v>
      </c>
      <c r="P57" s="39" t="n">
        <f aca="false">SUM($O$4:O57)</f>
        <v>0.000305495258487263</v>
      </c>
      <c r="Q57" s="39" t="n">
        <f aca="false">1/P57</f>
        <v>3273.37322664762</v>
      </c>
      <c r="R57" s="39" t="n">
        <f aca="false">1/P57*(1-COS('数値入力＆結果'!$D$8*P57/2))</f>
        <v>1.52735750003266</v>
      </c>
    </row>
    <row r="58" customFormat="false" ht="12.8" hidden="false" customHeight="false" outlineLevel="0" collapsed="false">
      <c r="B58" s="1" t="n">
        <v>55</v>
      </c>
      <c r="C58" s="0" t="n">
        <v>550</v>
      </c>
      <c r="D58" s="0" t="n">
        <f aca="false">D57-1</f>
        <v>75</v>
      </c>
      <c r="E58" s="0" t="n">
        <f aca="false">C58</f>
        <v>550</v>
      </c>
      <c r="F58" s="0" t="n">
        <f aca="false">C58-C57</f>
        <v>10</v>
      </c>
      <c r="G58" s="0" t="n">
        <f aca="false">IF(D57&gt;110,'数値入力＆結果'!$D$18*D57+'数値入力＆結果'!$F$18,'数値入力＆結果'!$D$17*D57+'数値入力＆結果'!$F$17)</f>
        <v>-3.2106</v>
      </c>
      <c r="H58" s="39" t="n">
        <f aca="false">10^G58</f>
        <v>0.000615743732557065</v>
      </c>
      <c r="I58" s="39" t="n">
        <f aca="false">F58/H58</f>
        <v>16240.522592852</v>
      </c>
      <c r="J58" s="39" t="n">
        <f aca="false">SUM(I58:$I$143)</f>
        <v>125469.247575628</v>
      </c>
      <c r="K58" s="40" t="n">
        <f aca="false">LOG10(J58)</f>
        <v>5.09853729358756</v>
      </c>
      <c r="L58" s="40" t="n">
        <f aca="false">'数値入力＆結果'!$D$19*K58^5+'数値入力＆結果'!$F$19*K58^4+'数値入力＆結果'!$H$19*K58^3+'数値入力＆結果'!$J$19*K58^2+'数値入力＆結果'!$L$19*K58+'数値入力＆結果'!$N$19</f>
        <v>8.9423468007472</v>
      </c>
      <c r="M58" s="39" t="n">
        <f aca="false">10^L58</f>
        <v>875682762.270027</v>
      </c>
      <c r="N58" s="39" t="n">
        <f aca="false">(D57-D58)*'数値入力＆結果'!$D$12</f>
        <v>2.63E-005</v>
      </c>
      <c r="O58" s="39" t="n">
        <f aca="false">(6*'数値入力＆結果'!$D$7*M58*'数値入力＆結果'!$D$9*'数値入力＆結果'!$D$10*('数値入力＆結果'!$D$9+'数値入力＆結果'!$D$10)*N58)/('数値入力＆結果'!$D$7^2*'数値入力＆結果'!$D$9^4+'数値入力＆結果'!$D$7*M58*(4*'数値入力＆結果'!$D$9^3*'数値入力＆結果'!$D$10+6*'数値入力＆結果'!$D$9^2*'数値入力＆結果'!$D$10^2+4*'数値入力＆結果'!$D$9*'数値入力＆結果'!$D$10^3)+M58^2*'数値入力＆結果'!$D$10^4)</f>
        <v>2.09614991885462E-005</v>
      </c>
      <c r="P58" s="39" t="n">
        <f aca="false">SUM($O$4:O58)</f>
        <v>0.000326456757675809</v>
      </c>
      <c r="Q58" s="39" t="n">
        <f aca="false">1/P58</f>
        <v>3063.19283178405</v>
      </c>
      <c r="R58" s="39" t="n">
        <f aca="false">1/P58*(1-COS('数値入力＆結果'!$D$8*P58/2))</f>
        <v>1.63213882766531</v>
      </c>
    </row>
    <row r="59" customFormat="false" ht="12.8" hidden="false" customHeight="false" outlineLevel="0" collapsed="false">
      <c r="B59" s="1" t="n">
        <v>56</v>
      </c>
      <c r="C59" s="0" t="n">
        <v>560</v>
      </c>
      <c r="D59" s="0" t="n">
        <f aca="false">D58-1</f>
        <v>74</v>
      </c>
      <c r="E59" s="0" t="n">
        <f aca="false">C59</f>
        <v>560</v>
      </c>
      <c r="F59" s="0" t="n">
        <f aca="false">C59-C58</f>
        <v>10</v>
      </c>
      <c r="G59" s="0" t="n">
        <f aca="false">IF(D58&gt;110,'数値入力＆結果'!$D$18*D58+'数値入力＆結果'!$F$18,'数値入力＆結果'!$D$17*D58+'数値入力＆結果'!$F$17)</f>
        <v>-3.1504</v>
      </c>
      <c r="H59" s="39" t="n">
        <f aca="false">10^G59</f>
        <v>0.000707294042404575</v>
      </c>
      <c r="I59" s="39" t="n">
        <f aca="false">F59/H59</f>
        <v>14138.3913909457</v>
      </c>
      <c r="J59" s="39" t="n">
        <f aca="false">SUM(I59:$I$143)</f>
        <v>109228.724982776</v>
      </c>
      <c r="K59" s="40" t="n">
        <f aca="false">LOG10(J59)</f>
        <v>5.0383368642022</v>
      </c>
      <c r="L59" s="40" t="n">
        <f aca="false">'数値入力＆結果'!$D$19*K59^5+'数値入力＆結果'!$F$19*K59^4+'数値入力＆結果'!$H$19*K59^3+'数値入力＆結果'!$J$19*K59^2+'数値入力＆結果'!$L$19*K59+'数値入力＆結果'!$N$19</f>
        <v>8.9721904191508</v>
      </c>
      <c r="M59" s="39" t="n">
        <f aca="false">10^L59</f>
        <v>937973177.026102</v>
      </c>
      <c r="N59" s="39" t="n">
        <f aca="false">(D58-D59)*'数値入力＆結果'!$D$12</f>
        <v>2.63E-005</v>
      </c>
      <c r="O59" s="39" t="n">
        <f aca="false">(6*'数値入力＆結果'!$D$7*M59*'数値入力＆結果'!$D$9*'数値入力＆結果'!$D$10*('数値入力＆結果'!$D$9+'数値入力＆結果'!$D$10)*N59)/('数値入力＆結果'!$D$7^2*'数値入力＆結果'!$D$9^4+'数値入力＆結果'!$D$7*M59*(4*'数値入力＆結果'!$D$9^3*'数値入力＆結果'!$D$10+6*'数値入力＆結果'!$D$9^2*'数値入力＆結果'!$D$10^2+4*'数値入力＆結果'!$D$9*'数値入力＆結果'!$D$10^3)+M59^2*'数値入力＆結果'!$D$10^4)</f>
        <v>2.17052609842949E-005</v>
      </c>
      <c r="P59" s="39" t="n">
        <f aca="false">SUM($O$4:O59)</f>
        <v>0.000348162018660104</v>
      </c>
      <c r="Q59" s="39" t="n">
        <f aca="false">1/P59</f>
        <v>2872.22599365802</v>
      </c>
      <c r="R59" s="39" t="n">
        <f aca="false">1/P59*(1-COS('数値入力＆結果'!$D$8*P59/2))</f>
        <v>1.74063425422747</v>
      </c>
    </row>
    <row r="60" customFormat="false" ht="12.8" hidden="false" customHeight="false" outlineLevel="0" collapsed="false">
      <c r="B60" s="1" t="n">
        <v>57</v>
      </c>
      <c r="C60" s="0" t="n">
        <v>570</v>
      </c>
      <c r="D60" s="0" t="n">
        <f aca="false">D59-1</f>
        <v>73</v>
      </c>
      <c r="E60" s="0" t="n">
        <f aca="false">C60</f>
        <v>570</v>
      </c>
      <c r="F60" s="0" t="n">
        <f aca="false">C60-C59</f>
        <v>10</v>
      </c>
      <c r="G60" s="0" t="n">
        <f aca="false">IF(D59&gt;110,'数値入力＆結果'!$D$18*D59+'数値入力＆結果'!$F$18,'数値入力＆結果'!$D$17*D59+'数値入力＆結果'!$F$17)</f>
        <v>-3.0902</v>
      </c>
      <c r="H60" s="39" t="n">
        <f aca="false">10^G60</f>
        <v>0.000812456280055831</v>
      </c>
      <c r="I60" s="39" t="n">
        <f aca="false">F60/H60</f>
        <v>12308.3546099401</v>
      </c>
      <c r="J60" s="39" t="n">
        <f aca="false">SUM(I60:$I$143)</f>
        <v>95090.33359183</v>
      </c>
      <c r="K60" s="40" t="n">
        <f aca="false">LOG10(J60)</f>
        <v>4.97813637097424</v>
      </c>
      <c r="L60" s="40" t="n">
        <f aca="false">'数値入力＆結果'!$D$19*K60^5+'数値入力＆結果'!$F$19*K60^4+'数値入力＆結果'!$H$19*K60^3+'数値入力＆結果'!$J$19*K60^2+'数値入力＆結果'!$L$19*K60+'数値入力＆結果'!$N$19</f>
        <v>9.00137246522402</v>
      </c>
      <c r="M60" s="39" t="n">
        <f aca="false">10^L60</f>
        <v>1003165216.7186</v>
      </c>
      <c r="N60" s="39" t="n">
        <f aca="false">(D59-D60)*'数値入力＆結果'!$D$12</f>
        <v>2.63E-005</v>
      </c>
      <c r="O60" s="39" t="n">
        <f aca="false">(6*'数値入力＆結果'!$D$7*M60*'数値入力＆結果'!$D$9*'数値入力＆結果'!$D$10*('数値入力＆結果'!$D$9+'数値入力＆結果'!$D$10)*N60)/('数値入力＆結果'!$D$7^2*'数値入力＆結果'!$D$9^4+'数値入力＆結果'!$D$7*M60*(4*'数値入力＆結果'!$D$9^3*'数値入力＆結果'!$D$10+6*'数値入力＆結果'!$D$9^2*'数値入力＆結果'!$D$10^2+4*'数値入力＆結果'!$D$9*'数値入力＆結果'!$D$10^3)+M60^2*'数値入力＆結果'!$D$10^4)</f>
        <v>2.243215790902E-005</v>
      </c>
      <c r="P60" s="39" t="n">
        <f aca="false">SUM($O$4:O60)</f>
        <v>0.000370594176569124</v>
      </c>
      <c r="Q60" s="39" t="n">
        <f aca="false">1/P60</f>
        <v>2698.3694381217</v>
      </c>
      <c r="R60" s="39" t="n">
        <f aca="false">1/P60*(1-COS('数値入力＆結果'!$D$8*P60/2))</f>
        <v>1.85275881996897</v>
      </c>
    </row>
    <row r="61" customFormat="false" ht="12.8" hidden="false" customHeight="false" outlineLevel="0" collapsed="false">
      <c r="B61" s="1" t="n">
        <v>58</v>
      </c>
      <c r="C61" s="0" t="n">
        <v>580</v>
      </c>
      <c r="D61" s="0" t="n">
        <f aca="false">D60-1</f>
        <v>72</v>
      </c>
      <c r="E61" s="0" t="n">
        <f aca="false">C61</f>
        <v>580</v>
      </c>
      <c r="F61" s="0" t="n">
        <f aca="false">C61-C60</f>
        <v>10</v>
      </c>
      <c r="G61" s="0" t="n">
        <f aca="false">IF(D60&gt;110,'数値入力＆結果'!$D$18*D60+'数値入力＆結果'!$F$18,'数値入力＆結果'!$D$17*D60+'数値入力＆結果'!$F$17)</f>
        <v>-3.03</v>
      </c>
      <c r="H61" s="39" t="n">
        <f aca="false">10^G61</f>
        <v>0.000933254300796991</v>
      </c>
      <c r="I61" s="39" t="n">
        <f aca="false">F61/H61</f>
        <v>10715.1930523761</v>
      </c>
      <c r="J61" s="39" t="n">
        <f aca="false">SUM(I61:$I$143)</f>
        <v>82781.9789818899</v>
      </c>
      <c r="K61" s="40" t="n">
        <f aca="false">LOG10(J61)</f>
        <v>4.91793580441122</v>
      </c>
      <c r="L61" s="40" t="n">
        <f aca="false">'数値入力＆結果'!$D$19*K61^5+'数値入力＆結果'!$F$19*K61^4+'数値入力＆結果'!$H$19*K61^3+'数値入力＆結果'!$J$19*K61^2+'数値入力＆結果'!$L$19*K61+'数値入力＆結果'!$N$19</f>
        <v>9.02990290521711</v>
      </c>
      <c r="M61" s="39" t="n">
        <f aca="false">10^L61</f>
        <v>1071279773.51532</v>
      </c>
      <c r="N61" s="39" t="n">
        <f aca="false">(D60-D61)*'数値入力＆結果'!$D$12</f>
        <v>2.63E-005</v>
      </c>
      <c r="O61" s="39" t="n">
        <f aca="false">(6*'数値入力＆結果'!$D$7*M61*'数値入力＆結果'!$D$9*'数値入力＆結果'!$D$10*('数値入力＆結果'!$D$9+'数値入力＆結果'!$D$10)*N61)/('数値入力＆結果'!$D$7^2*'数値入力＆結果'!$D$9^4+'数値入力＆結果'!$D$7*M61*(4*'数値入力＆結果'!$D$9^3*'数値入力＆結果'!$D$10+6*'数値入力＆結果'!$D$9^2*'数値入力＆結果'!$D$10^2+4*'数値入力＆結果'!$D$9*'数値入力＆結果'!$D$10^3)+M61^2*'数値入力＆結果'!$D$10^4)</f>
        <v>2.31408269189733E-005</v>
      </c>
      <c r="P61" s="39" t="n">
        <f aca="false">SUM($O$4:O61)</f>
        <v>0.000393735003488097</v>
      </c>
      <c r="Q61" s="39" t="n">
        <f aca="false">1/P61</f>
        <v>2539.77927067953</v>
      </c>
      <c r="R61" s="39" t="n">
        <f aca="false">1/P61*(1-COS('数値入力＆結果'!$D$8*P61/2))</f>
        <v>1.96842069868299</v>
      </c>
    </row>
    <row r="62" customFormat="false" ht="12.8" hidden="false" customHeight="false" outlineLevel="0" collapsed="false">
      <c r="B62" s="1" t="n">
        <v>59</v>
      </c>
      <c r="C62" s="0" t="n">
        <v>590</v>
      </c>
      <c r="D62" s="0" t="n">
        <f aca="false">D61-1</f>
        <v>71</v>
      </c>
      <c r="E62" s="0" t="n">
        <f aca="false">C62</f>
        <v>590</v>
      </c>
      <c r="F62" s="0" t="n">
        <f aca="false">C62-C61</f>
        <v>10</v>
      </c>
      <c r="G62" s="0" t="n">
        <f aca="false">IF(D61&gt;110,'数値入力＆結果'!$D$18*D61+'数値入力＆結果'!$F$18,'数値入力＆結果'!$D$17*D61+'数値入力＆結果'!$F$17)</f>
        <v>-2.9698</v>
      </c>
      <c r="H62" s="39" t="n">
        <f aca="false">10^G62</f>
        <v>0.00107201287175259</v>
      </c>
      <c r="I62" s="39" t="n">
        <f aca="false">F62/H62</f>
        <v>9328.24620253989</v>
      </c>
      <c r="J62" s="39" t="n">
        <f aca="false">SUM(I62:$I$143)</f>
        <v>72066.7859295137</v>
      </c>
      <c r="K62" s="40" t="n">
        <f aca="false">LOG10(J62)</f>
        <v>4.85773515360929</v>
      </c>
      <c r="L62" s="40" t="n">
        <f aca="false">'数値入力＆結果'!$D$19*K62^5+'数値入力＆結果'!$F$19*K62^4+'数値入力＆結果'!$H$19*K62^3+'数値入力＆結果'!$J$19*K62^2+'数値入力＆結果'!$L$19*K62+'数値入力＆結果'!$N$19</f>
        <v>9.05779159570604</v>
      </c>
      <c r="M62" s="39" t="n">
        <f aca="false">10^L62</f>
        <v>1142330034.90624</v>
      </c>
      <c r="N62" s="39" t="n">
        <f aca="false">(D61-D62)*'数値入力＆結果'!$D$12</f>
        <v>2.63E-005</v>
      </c>
      <c r="O62" s="39" t="n">
        <f aca="false">(6*'数値入力＆結果'!$D$7*M62*'数値入力＆結果'!$D$9*'数値入力＆結果'!$D$10*('数値入力＆結果'!$D$9+'数値入力＆結果'!$D$10)*N62)/('数値入力＆結果'!$D$7^2*'数値入力＆結果'!$D$9^4+'数値入力＆結果'!$D$7*M62*(4*'数値入力＆結果'!$D$9^3*'数値入力＆結果'!$D$10+6*'数値入力＆結果'!$D$9^2*'数値入力＆結果'!$D$10^2+4*'数値入力＆結果'!$D$9*'数値入力＆結果'!$D$10^3)+M62^2*'数値入力＆結果'!$D$10^4)</f>
        <v>2.3830127962338E-005</v>
      </c>
      <c r="P62" s="39" t="n">
        <f aca="false">SUM($O$4:O62)</f>
        <v>0.000417565131450435</v>
      </c>
      <c r="Q62" s="39" t="n">
        <f aca="false">1/P62</f>
        <v>2394.83597810585</v>
      </c>
      <c r="R62" s="39" t="n">
        <f aca="false">1/P62*(1-COS('数値入力＆結果'!$D$8*P62/2))</f>
        <v>2.08752231270346</v>
      </c>
    </row>
    <row r="63" customFormat="false" ht="12.8" hidden="false" customHeight="false" outlineLevel="0" collapsed="false">
      <c r="B63" s="1" t="n">
        <v>60</v>
      </c>
      <c r="C63" s="0" t="n">
        <v>600</v>
      </c>
      <c r="D63" s="0" t="n">
        <f aca="false">D62-1</f>
        <v>70</v>
      </c>
      <c r="E63" s="0" t="n">
        <f aca="false">C63</f>
        <v>600</v>
      </c>
      <c r="F63" s="0" t="n">
        <f aca="false">C63-C62</f>
        <v>10</v>
      </c>
      <c r="G63" s="0" t="n">
        <f aca="false">IF(D62&gt;110,'数値入力＆結果'!$D$18*D62+'数値入力＆結果'!$F$18,'数値入力＆結果'!$D$17*D62+'数値入力＆結果'!$F$17)</f>
        <v>-2.9096</v>
      </c>
      <c r="H63" s="39" t="n">
        <f aca="false">10^G63</f>
        <v>0.00123140241220622</v>
      </c>
      <c r="I63" s="39" t="n">
        <f aca="false">F63/H63</f>
        <v>8120.82216249984</v>
      </c>
      <c r="J63" s="39" t="n">
        <f aca="false">SUM(I63:$I$143)</f>
        <v>62738.5397269739</v>
      </c>
      <c r="K63" s="40" t="n">
        <f aca="false">LOG10(J63)</f>
        <v>4.7975344060433</v>
      </c>
      <c r="L63" s="40" t="n">
        <f aca="false">'数値入力＆結果'!$D$19*K63^5+'数値入力＆結果'!$F$19*K63^4+'数値入力＆結果'!$H$19*K63^3+'数値入力＆結果'!$J$19*K63^2+'数値入力＆結果'!$L$19*K63+'数値入力＆結果'!$N$19</f>
        <v>9.08504828457582</v>
      </c>
      <c r="M63" s="39" t="n">
        <f aca="false">10^L63</f>
        <v>1216321222.92554</v>
      </c>
      <c r="N63" s="39" t="n">
        <f aca="false">(D62-D63)*'数値入力＆結果'!$D$12</f>
        <v>2.63E-005</v>
      </c>
      <c r="O63" s="39" t="n">
        <f aca="false">(6*'数値入力＆結果'!$D$7*M63*'数値入力＆結果'!$D$9*'数値入力＆結果'!$D$10*('数値入力＆結果'!$D$9+'数値入力＆結果'!$D$10)*N63)/('数値入力＆結果'!$D$7^2*'数値入力＆結果'!$D$9^4+'数値入力＆結果'!$D$7*M63*(4*'数値入力＆結果'!$D$9^3*'数値入力＆結果'!$D$10+6*'数値入力＆結果'!$D$9^2*'数値入力＆結果'!$D$10^2+4*'数値入力＆結果'!$D$9*'数値入力＆結果'!$D$10^3)+M63^2*'数値入力＆結果'!$D$10^4)</f>
        <v>2.4499136026466E-005</v>
      </c>
      <c r="P63" s="39" t="n">
        <f aca="false">SUM($O$4:O63)</f>
        <v>0.000442064267476901</v>
      </c>
      <c r="Q63" s="39" t="n">
        <f aca="false">1/P63</f>
        <v>2262.11452399792</v>
      </c>
      <c r="R63" s="39" t="n">
        <f aca="false">1/P63*(1-COS('数値入力＆結果'!$D$8*P63/2))</f>
        <v>2.2099614084971</v>
      </c>
    </row>
    <row r="64" customFormat="false" ht="12.8" hidden="false" customHeight="false" outlineLevel="0" collapsed="false">
      <c r="B64" s="1" t="n">
        <v>61</v>
      </c>
      <c r="C64" s="0" t="n">
        <v>610</v>
      </c>
      <c r="D64" s="0" t="n">
        <f aca="false">D63-1</f>
        <v>69</v>
      </c>
      <c r="E64" s="0" t="n">
        <f aca="false">C64</f>
        <v>610</v>
      </c>
      <c r="F64" s="0" t="n">
        <f aca="false">C64-C63</f>
        <v>10</v>
      </c>
      <c r="G64" s="0" t="n">
        <f aca="false">IF(D63&gt;110,'数値入力＆結果'!$D$18*D63+'数値入力＆結果'!$F$18,'数値入力＆結果'!$D$17*D63+'数値入力＆結果'!$F$17)</f>
        <v>-2.8494</v>
      </c>
      <c r="H64" s="39" t="n">
        <f aca="false">10^G64</f>
        <v>0.00141449038602332</v>
      </c>
      <c r="I64" s="39" t="n">
        <f aca="false">F64/H64</f>
        <v>7069.68396449403</v>
      </c>
      <c r="J64" s="39" t="n">
        <f aca="false">SUM(I64:$I$143)</f>
        <v>54617.717564474</v>
      </c>
      <c r="K64" s="40" t="n">
        <f aca="false">LOG10(J64)</f>
        <v>4.73733354732576</v>
      </c>
      <c r="L64" s="40" t="n">
        <f aca="false">'数値入力＆結果'!$D$19*K64^5+'数値入力＆結果'!$F$19*K64^4+'数値入力＆結果'!$H$19*K64^3+'数値入力＆結果'!$J$19*K64^2+'数値入力＆結果'!$L$19*K64+'数値入力＆結果'!$N$19</f>
        <v>9.1116826120076</v>
      </c>
      <c r="M64" s="39" t="n">
        <f aca="false">10^L64</f>
        <v>1293250372.00841</v>
      </c>
      <c r="N64" s="39" t="n">
        <f aca="false">(D63-D64)*'数値入力＆結果'!$D$12</f>
        <v>2.63E-005</v>
      </c>
      <c r="O64" s="39" t="n">
        <f aca="false">(6*'数値入力＆結果'!$D$7*M64*'数値入力＆結果'!$D$9*'数値入力＆結果'!$D$10*('数値入力＆結果'!$D$9+'数値入力＆結果'!$D$10)*N64)/('数値入力＆結果'!$D$7^2*'数値入力＆結果'!$D$9^4+'数値入力＆結果'!$D$7*M64*(4*'数値入力＆結果'!$D$9^3*'数値入力＆結果'!$D$10+6*'数値入力＆結果'!$D$9^2*'数値入力＆結果'!$D$10^2+4*'数値入力＆結果'!$D$9*'数値入力＆結果'!$D$10^3)+M64^2*'数値入力＆結果'!$D$10^4)</f>
        <v>2.51471303502153E-005</v>
      </c>
      <c r="P64" s="39" t="n">
        <f aca="false">SUM($O$4:O64)</f>
        <v>0.000467211397827116</v>
      </c>
      <c r="Q64" s="39" t="n">
        <f aca="false">1/P64</f>
        <v>2140.35874263931</v>
      </c>
      <c r="R64" s="39" t="n">
        <f aca="false">1/P64*(1-COS('数値入力＆結果'!$D$8*P64/2))</f>
        <v>2.3356320786531</v>
      </c>
    </row>
    <row r="65" customFormat="false" ht="12.8" hidden="false" customHeight="false" outlineLevel="0" collapsed="false">
      <c r="B65" s="1" t="n">
        <v>62</v>
      </c>
      <c r="C65" s="0" t="n">
        <v>620</v>
      </c>
      <c r="D65" s="0" t="n">
        <f aca="false">D64-1</f>
        <v>68</v>
      </c>
      <c r="E65" s="0" t="n">
        <f aca="false">C65</f>
        <v>620</v>
      </c>
      <c r="F65" s="0" t="n">
        <f aca="false">C65-C64</f>
        <v>10</v>
      </c>
      <c r="G65" s="0" t="n">
        <f aca="false">IF(D64&gt;110,'数値入力＆結果'!$D$18*D64+'数値入力＆結果'!$F$18,'数値入力＆結果'!$D$17*D64+'数値入力＆結果'!$F$17)</f>
        <v>-2.7892</v>
      </c>
      <c r="H65" s="39" t="n">
        <f aca="false">10^G65</f>
        <v>0.00162480033522732</v>
      </c>
      <c r="I65" s="39" t="n">
        <f aca="false">F65/H65</f>
        <v>6154.60237371316</v>
      </c>
      <c r="J65" s="39" t="n">
        <f aca="false">SUM(I65:$I$143)</f>
        <v>47548.03359998</v>
      </c>
      <c r="K65" s="40" t="n">
        <f aca="false">LOG10(J65)</f>
        <v>4.67713256092987</v>
      </c>
      <c r="L65" s="40" t="n">
        <f aca="false">'数値入力＆結果'!$D$19*K65^5+'数値入力＆結果'!$F$19*K65^4+'数値入力＆結果'!$H$19*K65^3+'数値入力＆結果'!$J$19*K65^2+'数値入力＆結果'!$L$19*K65+'数値入力＆結果'!$N$19</f>
        <v>9.13770411147</v>
      </c>
      <c r="M65" s="39" t="n">
        <f aca="false">10^L65</f>
        <v>1373106147.34024</v>
      </c>
      <c r="N65" s="39" t="n">
        <f aca="false">(D64-D65)*'数値入力＆結果'!$D$12</f>
        <v>2.63E-005</v>
      </c>
      <c r="O65" s="39" t="n">
        <f aca="false">(6*'数値入力＆結果'!$D$7*M65*'数値入力＆結果'!$D$9*'数値入力＆結果'!$D$10*('数値入力＆結果'!$D$9+'数値入力＆結果'!$D$10)*N65)/('数値入力＆結果'!$D$7^2*'数値入力＆結果'!$D$9^4+'数値入力＆結果'!$D$7*M65*(4*'数値入力＆結果'!$D$9^3*'数値入力＆結果'!$D$10+6*'数値入力＆結果'!$D$9^2*'数値入力＆結果'!$D$10^2+4*'数値入力＆結果'!$D$9*'数値入力＆結果'!$D$10^3)+M65^2*'数値入力＆結果'!$D$10^4)</f>
        <v>2.57735814608781E-005</v>
      </c>
      <c r="P65" s="39" t="n">
        <f aca="false">SUM($O$4:O65)</f>
        <v>0.000492984979287995</v>
      </c>
      <c r="Q65" s="39" t="n">
        <f aca="false">1/P65</f>
        <v>2028.45936897362</v>
      </c>
      <c r="R65" s="39" t="n">
        <f aca="false">1/P65*(1-COS('数値入力＆結果'!$D$8*P65/2))</f>
        <v>2.46442571935962</v>
      </c>
    </row>
    <row r="66" customFormat="false" ht="12.8" hidden="false" customHeight="false" outlineLevel="0" collapsed="false">
      <c r="B66" s="1" t="n">
        <v>63</v>
      </c>
      <c r="C66" s="0" t="n">
        <v>630</v>
      </c>
      <c r="D66" s="0" t="n">
        <f aca="false">D65-1</f>
        <v>67</v>
      </c>
      <c r="E66" s="0" t="n">
        <f aca="false">C66</f>
        <v>630</v>
      </c>
      <c r="F66" s="0" t="n">
        <f aca="false">C66-C65</f>
        <v>10</v>
      </c>
      <c r="G66" s="0" t="n">
        <f aca="false">IF(D65&gt;110,'数値入力＆結果'!$D$18*D65+'数値入力＆結果'!$F$18,'数値入力＆結果'!$D$17*D65+'数値入力＆結果'!$F$17)</f>
        <v>-2.729</v>
      </c>
      <c r="H66" s="39" t="n">
        <f aca="false">10^G66</f>
        <v>0.00186637969083467</v>
      </c>
      <c r="I66" s="39" t="n">
        <f aca="false">F66/H66</f>
        <v>5357.96657513342</v>
      </c>
      <c r="J66" s="39" t="n">
        <f aca="false">SUM(I66:$I$143)</f>
        <v>41393.4312262668</v>
      </c>
      <c r="K66" s="40" t="n">
        <f aca="false">LOG10(J66)</f>
        <v>4.61693142787141</v>
      </c>
      <c r="L66" s="40" t="n">
        <f aca="false">'数値入力＆結果'!$D$19*K66^5+'数値入力＆結果'!$F$19*K66^4+'数値入力＆結果'!$H$19*K66^3+'数値入力＆結果'!$J$19*K66^2+'数値入力＆結果'!$L$19*K66+'数値入力＆結果'!$N$19</f>
        <v>9.16312221071494</v>
      </c>
      <c r="M66" s="39" t="n">
        <f aca="false">10^L66</f>
        <v>1455868705.22906</v>
      </c>
      <c r="N66" s="39" t="n">
        <f aca="false">(D65-D66)*'数値入力＆結果'!$D$12</f>
        <v>2.63E-005</v>
      </c>
      <c r="O66" s="39" t="n">
        <f aca="false">(6*'数値入力＆結果'!$D$7*M66*'数値入力＆結果'!$D$9*'数値入力＆結果'!$D$10*('数値入力＆結果'!$D$9+'数値入力＆結果'!$D$10)*N66)/('数値入力＆結果'!$D$7^2*'数値入力＆結果'!$D$9^4+'数値入力＆結果'!$D$7*M66*(4*'数値入力＆結果'!$D$9^3*'数値入力＆結果'!$D$10+6*'数値入力＆結果'!$D$9^2*'数値入力＆結果'!$D$10^2+4*'数値入力＆結果'!$D$9*'数値入力＆結果'!$D$10^3)+M66^2*'数値入力＆結果'!$D$10^4)</f>
        <v>2.63781366573256E-005</v>
      </c>
      <c r="P66" s="39" t="n">
        <f aca="false">SUM($O$4:O66)</f>
        <v>0.00051936311594532</v>
      </c>
      <c r="Q66" s="39" t="n">
        <f aca="false">1/P66</f>
        <v>1925.43515182022</v>
      </c>
      <c r="R66" s="39" t="n">
        <f aca="false">1/P66*(1-COS('数値入力＆結果'!$D$8*P66/2))</f>
        <v>2.59623191557349</v>
      </c>
    </row>
    <row r="67" customFormat="false" ht="12.8" hidden="false" customHeight="false" outlineLevel="0" collapsed="false">
      <c r="B67" s="1" t="n">
        <v>64</v>
      </c>
      <c r="C67" s="0" t="n">
        <v>640</v>
      </c>
      <c r="D67" s="0" t="n">
        <f aca="false">D66-1</f>
        <v>66</v>
      </c>
      <c r="E67" s="0" t="n">
        <f aca="false">C67</f>
        <v>640</v>
      </c>
      <c r="F67" s="0" t="n">
        <f aca="false">C67-C66</f>
        <v>10</v>
      </c>
      <c r="G67" s="0" t="n">
        <f aca="false">IF(D66&gt;110,'数値入力＆結果'!$D$18*D66+'数値入力＆結果'!$F$18,'数値入力＆結果'!$D$17*D66+'数値入力＆結果'!$F$17)</f>
        <v>-2.6688</v>
      </c>
      <c r="H67" s="39" t="n">
        <f aca="false">10^G67</f>
        <v>0.00214387766597351</v>
      </c>
      <c r="I67" s="39" t="n">
        <f aca="false">F67/H67</f>
        <v>4664.4452520378</v>
      </c>
      <c r="J67" s="39" t="n">
        <f aca="false">SUM(I67:$I$143)</f>
        <v>36035.4646511334</v>
      </c>
      <c r="K67" s="40" t="n">
        <f aca="false">LOG10(J67)</f>
        <v>4.55673012634335</v>
      </c>
      <c r="L67" s="40" t="n">
        <f aca="false">'数値入力＆結果'!$D$19*K67^5+'数値入力＆結果'!$F$19*K67^4+'数値入力＆結果'!$H$19*K67^3+'数値入力＆結果'!$J$19*K67^2+'数値入力＆結果'!$L$19*K67+'数値入力＆結果'!$N$19</f>
        <v>9.18794623277853</v>
      </c>
      <c r="M67" s="39" t="n">
        <f aca="false">10^L67</f>
        <v>1541509596.69387</v>
      </c>
      <c r="N67" s="39" t="n">
        <f aca="false">(D66-D67)*'数値入力＆結果'!$D$12</f>
        <v>2.63E-005</v>
      </c>
      <c r="O67" s="39" t="n">
        <f aca="false">(6*'数値入力＆結果'!$D$7*M67*'数値入力＆結果'!$D$9*'数値入力＆結果'!$D$10*('数値入力＆結果'!$D$9+'数値入力＆結果'!$D$10)*N67)/('数値入力＆結果'!$D$7^2*'数値入力＆結果'!$D$9^4+'数値入力＆結果'!$D$7*M67*(4*'数値入力＆結果'!$D$9^3*'数値入力＆結果'!$D$10+6*'数値入力＆結果'!$D$9^2*'数値入力＆結果'!$D$10^2+4*'数値入力＆結果'!$D$9*'数値入力＆結果'!$D$10^3)+M67^2*'数値入力＆結果'!$D$10^4)</f>
        <v>2.6960604505346E-005</v>
      </c>
      <c r="P67" s="39" t="n">
        <f aca="false">SUM($O$4:O67)</f>
        <v>0.000546323720450666</v>
      </c>
      <c r="Q67" s="39" t="n">
        <f aca="false">1/P67</f>
        <v>1830.41658739455</v>
      </c>
      <c r="R67" s="39" t="n">
        <f aca="false">1/P67*(1-COS('数値入力＆結果'!$D$8*P67/2))</f>
        <v>2.73093924890171</v>
      </c>
    </row>
    <row r="68" customFormat="false" ht="12.8" hidden="false" customHeight="false" outlineLevel="0" collapsed="false">
      <c r="B68" s="1" t="n">
        <v>65</v>
      </c>
      <c r="C68" s="0" t="n">
        <v>650</v>
      </c>
      <c r="D68" s="0" t="n">
        <f aca="false">D67-1</f>
        <v>65</v>
      </c>
      <c r="E68" s="0" t="n">
        <f aca="false">C68</f>
        <v>650</v>
      </c>
      <c r="F68" s="0" t="n">
        <f aca="false">C68-C67</f>
        <v>10</v>
      </c>
      <c r="G68" s="0" t="n">
        <f aca="false">IF(D67&gt;110,'数値入力＆結果'!$D$18*D67+'数値入力＆結果'!$F$18,'数値入力＆結果'!$D$17*D67+'数値入力＆結果'!$F$17)</f>
        <v>-2.6086</v>
      </c>
      <c r="H68" s="39" t="n">
        <f aca="false">10^G68</f>
        <v>0.002462634730345</v>
      </c>
      <c r="I68" s="39" t="n">
        <f aca="false">F68/H68</f>
        <v>4060.69153365635</v>
      </c>
      <c r="J68" s="39" t="n">
        <f aca="false">SUM(I68:$I$143)</f>
        <v>31371.0193990956</v>
      </c>
      <c r="K68" s="40" t="n">
        <f aca="false">LOG10(J68)</f>
        <v>4.49652863129605</v>
      </c>
      <c r="L68" s="40" t="n">
        <f aca="false">'数値入力＆結果'!$D$19*K68^5+'数値入力＆結果'!$F$19*K68^4+'数値入力＆結果'!$H$19*K68^3+'数値入力＆結果'!$J$19*K68^2+'数値入力＆結果'!$L$19*K68+'数値入力＆結果'!$N$19</f>
        <v>9.21218539698761</v>
      </c>
      <c r="M68" s="39" t="n">
        <f aca="false">10^L68</f>
        <v>1629991715.11578</v>
      </c>
      <c r="N68" s="39" t="n">
        <f aca="false">(D67-D68)*'数値入力＆結果'!$D$12</f>
        <v>2.63E-005</v>
      </c>
      <c r="O68" s="39" t="n">
        <f aca="false">(6*'数値入力＆結果'!$D$7*M68*'数値入力＆結果'!$D$9*'数値入力＆結果'!$D$10*('数値入力＆結果'!$D$9+'数値入力＆結果'!$D$10)*N68)/('数値入力＆結果'!$D$7^2*'数値入力＆結果'!$D$9^4+'数値入力＆結果'!$D$7*M68*(4*'数値入力＆結果'!$D$9^3*'数値入力＆結果'!$D$10+6*'数値入力＆結果'!$D$9^2*'数値入力＆結果'!$D$10^2+4*'数値入力＆結果'!$D$9*'数値入力＆結果'!$D$10^3)+M68^2*'数値入力＆結果'!$D$10^4)</f>
        <v>2.75209388440357E-005</v>
      </c>
      <c r="P68" s="39" t="n">
        <f aca="false">SUM($O$4:O68)</f>
        <v>0.000573844659294702</v>
      </c>
      <c r="Q68" s="39" t="n">
        <f aca="false">1/P68</f>
        <v>1742.63188443555</v>
      </c>
      <c r="R68" s="39" t="n">
        <f aca="false">1/P68*(1-COS('数値入力＆結果'!$D$8*P68/2))</f>
        <v>2.86843602571656</v>
      </c>
    </row>
    <row r="69" customFormat="false" ht="12.8" hidden="false" customHeight="false" outlineLevel="0" collapsed="false">
      <c r="B69" s="1" t="n">
        <v>66</v>
      </c>
      <c r="C69" s="0" t="n">
        <v>660</v>
      </c>
      <c r="D69" s="0" t="n">
        <f aca="false">D68-1</f>
        <v>64</v>
      </c>
      <c r="E69" s="0" t="n">
        <f aca="false">C69</f>
        <v>660</v>
      </c>
      <c r="F69" s="0" t="n">
        <f aca="false">C69-C68</f>
        <v>10</v>
      </c>
      <c r="G69" s="0" t="n">
        <f aca="false">IF(D68&gt;110,'数値入力＆結果'!$D$18*D68+'数値入力＆結果'!$F$18,'数値入力＆結果'!$D$17*D68+'数値入力＆結果'!$F$17)</f>
        <v>-2.5484</v>
      </c>
      <c r="H69" s="39" t="n">
        <f aca="false">10^G69</f>
        <v>0.00282878538797013</v>
      </c>
      <c r="I69" s="39" t="n">
        <f aca="false">F69/H69</f>
        <v>3535.08613361997</v>
      </c>
      <c r="J69" s="39" t="n">
        <f aca="false">SUM(I69:$I$143)</f>
        <v>27310.3278654393</v>
      </c>
      <c r="K69" s="40" t="n">
        <f aca="false">LOG10(J69)</f>
        <v>4.43632691395505</v>
      </c>
      <c r="L69" s="40" t="n">
        <f aca="false">'数値入力＆結果'!$D$19*K69^5+'数値入力＆結果'!$F$19*K69^4+'数値入力＆結果'!$H$19*K69^3+'数値入力＆結果'!$J$19*K69^2+'数値入力＆結果'!$L$19*K69+'数値入力＆結果'!$N$19</f>
        <v>9.23584881997224</v>
      </c>
      <c r="M69" s="39" t="n">
        <f aca="false">10^L69</f>
        <v>1721269288.44862</v>
      </c>
      <c r="N69" s="39" t="n">
        <f aca="false">(D68-D69)*'数値入力＆結果'!$D$12</f>
        <v>2.63E-005</v>
      </c>
      <c r="O69" s="39" t="n">
        <f aca="false">(6*'数値入力＆結果'!$D$7*M69*'数値入力＆結果'!$D$9*'数値入力＆結果'!$D$10*('数値入力＆結果'!$D$9+'数値入力＆結果'!$D$10)*N69)/('数値入力＆結果'!$D$7^2*'数値入力＆結果'!$D$9^4+'数値入力＆結果'!$D$7*M69*(4*'数値入力＆結果'!$D$9^3*'数値入力＆結果'!$D$10+6*'数値入力＆結果'!$D$9^2*'数値入力＆結果'!$D$10^2+4*'数値入力＆結果'!$D$9*'数値入力＆結果'!$D$10^3)+M69^2*'数値入力＆結果'!$D$10^4)</f>
        <v>2.80592227290736E-005</v>
      </c>
      <c r="P69" s="39" t="n">
        <f aca="false">SUM($O$4:O69)</f>
        <v>0.000601903882023775</v>
      </c>
      <c r="Q69" s="39" t="n">
        <f aca="false">1/P69</f>
        <v>1661.39483373609</v>
      </c>
      <c r="R69" s="39" t="n">
        <f aca="false">1/P69*(1-COS('数値入力＆結果'!$D$8*P69/2))</f>
        <v>3.00861092515252</v>
      </c>
    </row>
    <row r="70" customFormat="false" ht="12.8" hidden="false" customHeight="false" outlineLevel="0" collapsed="false">
      <c r="B70" s="1" t="n">
        <v>67</v>
      </c>
      <c r="C70" s="0" t="n">
        <v>670</v>
      </c>
      <c r="D70" s="0" t="n">
        <f aca="false">D69-1</f>
        <v>63</v>
      </c>
      <c r="E70" s="0" t="n">
        <f aca="false">C70</f>
        <v>670</v>
      </c>
      <c r="F70" s="0" t="n">
        <f aca="false">C70-C69</f>
        <v>10</v>
      </c>
      <c r="G70" s="0" t="n">
        <f aca="false">IF(D69&gt;110,'数値入力＆結果'!$D$18*D69+'数値入力＆結果'!$F$18,'数値入力＆結果'!$D$17*D69+'数値入力＆結果'!$F$17)</f>
        <v>-2.4882</v>
      </c>
      <c r="H70" s="39" t="n">
        <f aca="false">10^G70</f>
        <v>0.00324937623618762</v>
      </c>
      <c r="I70" s="39" t="n">
        <f aca="false">F70/H70</f>
        <v>3077.51373590787</v>
      </c>
      <c r="J70" s="39" t="n">
        <f aca="false">SUM(I70:$I$143)</f>
        <v>23775.2417318193</v>
      </c>
      <c r="K70" s="40" t="n">
        <f aca="false">LOG10(J70)</f>
        <v>4.37612494126714</v>
      </c>
      <c r="L70" s="40" t="n">
        <f aca="false">'数値入力＆結果'!$D$19*K70^5+'数値入力＆結果'!$F$19*K70^4+'数値入力＆結果'!$H$19*K70^3+'数値入力＆結果'!$J$19*K70^2+'数値入力＆結果'!$L$19*K70+'数値入力＆結果'!$N$19</f>
        <v>9.25894551668495</v>
      </c>
      <c r="M70" s="39" t="n">
        <f aca="false">10^L70</f>
        <v>1815287916.13663</v>
      </c>
      <c r="N70" s="39" t="n">
        <f aca="false">(D69-D70)*'数値入力＆結果'!$D$12</f>
        <v>2.63E-005</v>
      </c>
      <c r="O70" s="39" t="n">
        <f aca="false">(6*'数値入力＆結果'!$D$7*M70*'数値入力＆結果'!$D$9*'数値入力＆結果'!$D$10*('数値入力＆結果'!$D$9+'数値入力＆結果'!$D$10)*N70)/('数値入力＆結果'!$D$7^2*'数値入力＆結果'!$D$9^4+'数値入力＆結果'!$D$7*M70*(4*'数値入力＆結果'!$D$9^3*'数値入力＆結果'!$D$10+6*'数値入力＆結果'!$D$9^2*'数値入力＆結果'!$D$10^2+4*'数値入力＆結果'!$D$9*'数値入力＆結果'!$D$10^3)+M70^2*'数値入力＆結果'!$D$10^4)</f>
        <v>2.85756526643944E-005</v>
      </c>
      <c r="P70" s="39" t="n">
        <f aca="false">SUM($O$4:O70)</f>
        <v>0.00063047953468817</v>
      </c>
      <c r="Q70" s="39" t="n">
        <f aca="false">1/P70</f>
        <v>1586.09430597076</v>
      </c>
      <c r="R70" s="39" t="n">
        <f aca="false">1/P70*(1-COS('数値入力＆結果'!$D$8*P70/2))</f>
        <v>3.15135356839194</v>
      </c>
    </row>
    <row r="71" customFormat="false" ht="12.8" hidden="false" customHeight="false" outlineLevel="0" collapsed="false">
      <c r="B71" s="1" t="n">
        <v>68</v>
      </c>
      <c r="C71" s="0" t="n">
        <v>680</v>
      </c>
      <c r="D71" s="0" t="n">
        <f aca="false">D70-1</f>
        <v>62</v>
      </c>
      <c r="E71" s="0" t="n">
        <f aca="false">C71</f>
        <v>680</v>
      </c>
      <c r="F71" s="0" t="n">
        <f aca="false">C71-C70</f>
        <v>10</v>
      </c>
      <c r="G71" s="0" t="n">
        <f aca="false">IF(D70&gt;110,'数値入力＆結果'!$D$18*D70+'数値入力＆結果'!$F$18,'数値入力＆結果'!$D$17*D70+'数値入力＆結果'!$F$17)</f>
        <v>-2.428</v>
      </c>
      <c r="H71" s="39" t="n">
        <f aca="false">10^G71</f>
        <v>0.00373250157795721</v>
      </c>
      <c r="I71" s="39" t="n">
        <f aca="false">F71/H71</f>
        <v>2679.16832481903</v>
      </c>
      <c r="J71" s="39" t="n">
        <f aca="false">SUM(I71:$I$143)</f>
        <v>20697.7279959115</v>
      </c>
      <c r="K71" s="40" t="n">
        <f aca="false">LOG10(J71)</f>
        <v>4.31592267526402</v>
      </c>
      <c r="L71" s="40" t="n">
        <f aca="false">'数値入力＆結果'!$D$19*K71^5+'数値入力＆結果'!$F$19*K71^4+'数値入力＆結果'!$H$19*K71^3+'数値入力＆結果'!$J$19*K71^2+'数値入力＆結果'!$L$19*K71+'数値入力＆結果'!$N$19</f>
        <v>9.28148440142737</v>
      </c>
      <c r="M71" s="39" t="n">
        <f aca="false">10^L71</f>
        <v>1911984650.54054</v>
      </c>
      <c r="N71" s="39" t="n">
        <f aca="false">(D70-D71)*'数値入力＆結果'!$D$12</f>
        <v>2.63E-005</v>
      </c>
      <c r="O71" s="39" t="n">
        <f aca="false">(6*'数値入力＆結果'!$D$7*M71*'数値入力＆結果'!$D$9*'数値入力＆結果'!$D$10*('数値入力＆結果'!$D$9+'数値入力＆結果'!$D$10)*N71)/('数値入力＆結果'!$D$7^2*'数値入力＆結果'!$D$9^4+'数値入力＆結果'!$D$7*M71*(4*'数値入力＆結果'!$D$9^3*'数値入力＆結果'!$D$10+6*'数値入力＆結果'!$D$9^2*'数値入力＆結果'!$D$10^2+4*'数値入力＆結果'!$D$9*'数値入力＆結果'!$D$10^3)+M71^2*'数値入力＆結果'!$D$10^4)</f>
        <v>2.90705234017742E-005</v>
      </c>
      <c r="P71" s="39" t="n">
        <f aca="false">SUM($O$4:O71)</f>
        <v>0.000659550058089944</v>
      </c>
      <c r="Q71" s="39" t="n">
        <f aca="false">1/P71</f>
        <v>1516.18514430277</v>
      </c>
      <c r="R71" s="39" t="n">
        <f aca="false">1/P71*(1-COS('数値入力＆結果'!$D$8*P71/2))</f>
        <v>3.29655501204309</v>
      </c>
    </row>
    <row r="72" customFormat="false" ht="12.8" hidden="false" customHeight="false" outlineLevel="0" collapsed="false">
      <c r="B72" s="1" t="n">
        <v>69</v>
      </c>
      <c r="C72" s="0" t="n">
        <v>690</v>
      </c>
      <c r="D72" s="0" t="n">
        <f aca="false">D71-1</f>
        <v>61</v>
      </c>
      <c r="E72" s="0" t="n">
        <f aca="false">C72</f>
        <v>690</v>
      </c>
      <c r="F72" s="0" t="n">
        <f aca="false">C72-C71</f>
        <v>10</v>
      </c>
      <c r="G72" s="0" t="n">
        <f aca="false">IF(D71&gt;110,'数値入力＆結果'!$D$18*D71+'数値入力＆結果'!$F$18,'数値入力＆結果'!$D$17*D71+'数値入力＆結果'!$F$17)</f>
        <v>-2.3678</v>
      </c>
      <c r="H72" s="39" t="n">
        <f aca="false">10^G72</f>
        <v>0.00428745919733766</v>
      </c>
      <c r="I72" s="39" t="n">
        <f aca="false">F72/H72</f>
        <v>2332.38371252829</v>
      </c>
      <c r="J72" s="39" t="n">
        <f aca="false">SUM(I72:$I$143)</f>
        <v>18018.5596710924</v>
      </c>
      <c r="K72" s="40" t="n">
        <f aca="false">LOG10(J72)</f>
        <v>4.25572007233133</v>
      </c>
      <c r="L72" s="40" t="n">
        <f aca="false">'数値入力＆結果'!$D$19*K72^5+'数値入力＆結果'!$F$19*K72^4+'数値入力＆結果'!$H$19*K72^3+'数値入力＆結果'!$J$19*K72^2+'数値入力＆結果'!$L$19*K72+'数値入力＆結果'!$N$19</f>
        <v>9.30347428888477</v>
      </c>
      <c r="M72" s="39" t="n">
        <f aca="false">10^L72</f>
        <v>2011288122.33511</v>
      </c>
      <c r="N72" s="39" t="n">
        <f aca="false">(D71-D72)*'数値入力＆結果'!$D$12</f>
        <v>2.63E-005</v>
      </c>
      <c r="O72" s="39" t="n">
        <f aca="false">(6*'数値入力＆結果'!$D$7*M72*'数値入力＆結果'!$D$9*'数値入力＆結果'!$D$10*('数値入力＆結果'!$D$9+'数値入力＆結果'!$D$10)*N72)/('数値入力＆結果'!$D$7^2*'数値入力＆結果'!$D$9^4+'数値入力＆結果'!$D$7*M72*(4*'数値入力＆結果'!$D$9^3*'数値入力＆結果'!$D$10+6*'数値入力＆結果'!$D$9^2*'数値入力＆結果'!$D$10^2+4*'数値入力＆結果'!$D$9*'数値入力＆結果'!$D$10^3)+M72^2*'数値入力＆結果'!$D$10^4)</f>
        <v>2.95442135207841E-005</v>
      </c>
      <c r="P72" s="39" t="n">
        <f aca="false">SUM($O$4:O72)</f>
        <v>0.000689094271610728</v>
      </c>
      <c r="Q72" s="39" t="n">
        <f aca="false">1/P72</f>
        <v>1451.18025384617</v>
      </c>
      <c r="R72" s="39" t="n">
        <f aca="false">1/P72*(1-COS('数値入力＆結果'!$D$8*P72/2))</f>
        <v>3.44410816948359</v>
      </c>
    </row>
    <row r="73" customFormat="false" ht="12.8" hidden="false" customHeight="false" outlineLevel="0" collapsed="false">
      <c r="B73" s="1" t="n">
        <v>70</v>
      </c>
      <c r="C73" s="0" t="n">
        <v>700</v>
      </c>
      <c r="D73" s="0" t="n">
        <f aca="false">D72-1</f>
        <v>60</v>
      </c>
      <c r="E73" s="0" t="n">
        <f aca="false">C73</f>
        <v>700</v>
      </c>
      <c r="F73" s="0" t="n">
        <f aca="false">C73-C72</f>
        <v>10</v>
      </c>
      <c r="G73" s="0" t="n">
        <f aca="false">IF(D72&gt;110,'数値入力＆結果'!$D$18*D72+'数値入力＆結果'!$F$18,'数値入力＆結果'!$D$17*D72+'数値入力＆結果'!$F$17)</f>
        <v>-2.3076</v>
      </c>
      <c r="H73" s="39" t="n">
        <f aca="false">10^G73</f>
        <v>0.00492492929605027</v>
      </c>
      <c r="I73" s="39" t="n">
        <f aca="false">F73/H73</f>
        <v>2030.4860027168</v>
      </c>
      <c r="J73" s="39" t="n">
        <f aca="false">SUM(I73:$I$143)</f>
        <v>15686.1759585641</v>
      </c>
      <c r="K73" s="40" t="n">
        <f aca="false">LOG10(J73)</f>
        <v>4.19551708236889</v>
      </c>
      <c r="L73" s="40" t="n">
        <f aca="false">'数値入力＆結果'!$D$19*K73^5+'数値入力＆結果'!$F$19*K73^4+'数値入力＆結果'!$H$19*K73^3+'数値入力＆結果'!$J$19*K73^2+'数値入力＆結果'!$L$19*K73+'数値入力＆結果'!$N$19</f>
        <v>9.32492389516947</v>
      </c>
      <c r="M73" s="39" t="n">
        <f aca="false">10^L73</f>
        <v>2113118709.01386</v>
      </c>
      <c r="N73" s="39" t="n">
        <f aca="false">(D72-D73)*'数値入力＆結果'!$D$12</f>
        <v>2.63E-005</v>
      </c>
      <c r="O73" s="39" t="n">
        <f aca="false">(6*'数値入力＆結果'!$D$7*M73*'数値入力＆結果'!$D$9*'数値入力＆結果'!$D$10*('数値入力＆結果'!$D$9+'数値入力＆結果'!$D$10)*N73)/('数値入力＆結果'!$D$7^2*'数値入力＆結果'!$D$9^4+'数値入力＆結果'!$D$7*M73*(4*'数値入力＆結果'!$D$9^3*'数値入力＆結果'!$D$10+6*'数値入力＆結果'!$D$9^2*'数値入力＆結果'!$D$10^2+4*'数値入力＆結果'!$D$9*'数値入力＆結果'!$D$10^3)+M73^2*'数値入力＆結果'!$D$10^4)</f>
        <v>2.99971719411839E-005</v>
      </c>
      <c r="P73" s="39" t="n">
        <f aca="false">SUM($O$4:O73)</f>
        <v>0.000719091443551912</v>
      </c>
      <c r="Q73" s="39" t="n">
        <f aca="false">1/P73</f>
        <v>1390.64371988708</v>
      </c>
      <c r="R73" s="39" t="n">
        <f aca="false">1/P73*(1-COS('数値入力＆結果'!$D$8*P73/2))</f>
        <v>3.59390816480173</v>
      </c>
    </row>
    <row r="74" customFormat="false" ht="12.8" hidden="false" customHeight="false" outlineLevel="0" collapsed="false">
      <c r="B74" s="1" t="n">
        <v>71</v>
      </c>
      <c r="C74" s="0" t="n">
        <v>710</v>
      </c>
      <c r="D74" s="0" t="n">
        <f aca="false">D73-1</f>
        <v>59</v>
      </c>
      <c r="E74" s="0" t="n">
        <f aca="false">C74</f>
        <v>710</v>
      </c>
      <c r="F74" s="0" t="n">
        <f aca="false">C74-C73</f>
        <v>10</v>
      </c>
      <c r="G74" s="0" t="n">
        <f aca="false">IF(D73&gt;110,'数値入力＆結果'!$D$18*D73+'数値入力＆結果'!$F$18,'数値入力＆結果'!$D$17*D73+'数値入力＆結果'!$F$17)</f>
        <v>-2.2474</v>
      </c>
      <c r="H74" s="39" t="n">
        <f aca="false">10^G74</f>
        <v>0.00565718003477574</v>
      </c>
      <c r="I74" s="39" t="n">
        <f aca="false">F74/H74</f>
        <v>1767.66515092823</v>
      </c>
      <c r="J74" s="39" t="n">
        <f aca="false">SUM(I74:$I$143)</f>
        <v>13655.6899558473</v>
      </c>
      <c r="K74" s="40" t="n">
        <f aca="false">LOG10(J74)</f>
        <v>4.13531364782598</v>
      </c>
      <c r="L74" s="40" t="n">
        <f aca="false">'数値入力＆結果'!$D$19*K74^5+'数値入力＆結果'!$F$19*K74^4+'数値入力＆結果'!$H$19*K74^3+'数値入力＆結果'!$J$19*K74^2+'数値入力＆結果'!$L$19*K74+'数値入力＆結果'!$N$19</f>
        <v>9.34584183887376</v>
      </c>
      <c r="M74" s="39" t="n">
        <f aca="false">10^L74</f>
        <v>2217388745.32273</v>
      </c>
      <c r="N74" s="39" t="n">
        <f aca="false">(D73-D74)*'数値入力＆結果'!$D$12</f>
        <v>2.63E-005</v>
      </c>
      <c r="O74" s="39" t="n">
        <f aca="false">(6*'数値入力＆結果'!$D$7*M74*'数値入力＆結果'!$D$9*'数値入力＆結果'!$D$10*('数値入力＆結果'!$D$9+'数値入力＆結果'!$D$10)*N74)/('数値入力＆結果'!$D$7^2*'数値入力＆結果'!$D$9^4+'数値入力＆結果'!$D$7*M74*(4*'数値入力＆結果'!$D$9^3*'数値入力＆結果'!$D$10+6*'数値入力＆結果'!$D$9^2*'数値入力＆結果'!$D$10^2+4*'数値入力＆結果'!$D$9*'数値入力＆結果'!$D$10^3)+M74^2*'数値入力＆結果'!$D$10^4)</f>
        <v>3.04299054670801E-005</v>
      </c>
      <c r="P74" s="39" t="n">
        <f aca="false">SUM($O$4:O74)</f>
        <v>0.000749521349018992</v>
      </c>
      <c r="Q74" s="39" t="n">
        <f aca="false">1/P74</f>
        <v>1334.18481182537</v>
      </c>
      <c r="R74" s="39" t="n">
        <f aca="false">1/P74*(1-COS('数値入力＆結果'!$D$8*P74/2))</f>
        <v>3.74585262446868</v>
      </c>
    </row>
    <row r="75" customFormat="false" ht="12.8" hidden="false" customHeight="false" outlineLevel="0" collapsed="false">
      <c r="B75" s="1" t="n">
        <v>72</v>
      </c>
      <c r="C75" s="0" t="n">
        <v>720</v>
      </c>
      <c r="D75" s="0" t="n">
        <f aca="false">D74-1</f>
        <v>58</v>
      </c>
      <c r="E75" s="0" t="n">
        <f aca="false">C75</f>
        <v>720</v>
      </c>
      <c r="F75" s="0" t="n">
        <f aca="false">C75-C74</f>
        <v>10</v>
      </c>
      <c r="G75" s="0" t="n">
        <f aca="false">IF(D74&gt;110,'数値入力＆結果'!$D$18*D74+'数値入力＆結果'!$F$18,'数値入力＆結果'!$D$17*D74+'数値入力＆結果'!$F$17)</f>
        <v>-2.1872</v>
      </c>
      <c r="H75" s="39" t="n">
        <f aca="false">10^G75</f>
        <v>0.00649830363484238</v>
      </c>
      <c r="I75" s="39" t="n">
        <f aca="false">F75/H75</f>
        <v>1538.86314981995</v>
      </c>
      <c r="J75" s="39" t="n">
        <f aca="false">SUM(I75:$I$143)</f>
        <v>11888.0248049191</v>
      </c>
      <c r="K75" s="40" t="n">
        <f aca="false">LOG10(J75)</f>
        <v>4.07510970259317</v>
      </c>
      <c r="L75" s="40" t="n">
        <f aca="false">'数値入力＆結果'!$D$19*K75^5+'数値入力＆結果'!$F$19*K75^4+'数値入力＆結果'!$H$19*K75^3+'数値入力＆結果'!$J$19*K75^2+'数値入力＆結果'!$L$19*K75+'数値入力＆結果'!$N$19</f>
        <v>9.36623664213331</v>
      </c>
      <c r="M75" s="39" t="n">
        <f aca="false">10^L75</f>
        <v>2324002774.14812</v>
      </c>
      <c r="N75" s="39" t="n">
        <f aca="false">(D74-D75)*'数値入力＆結果'!$D$12</f>
        <v>2.63E-005</v>
      </c>
      <c r="O75" s="39" t="n">
        <f aca="false">(6*'数値入力＆結果'!$D$7*M75*'数値入力＆結果'!$D$9*'数値入力＆結果'!$D$10*('数値入力＆結果'!$D$9+'数値入力＆結果'!$D$10)*N75)/('数値入力＆結果'!$D$7^2*'数値入力＆結果'!$D$9^4+'数値入力＆結果'!$D$7*M75*(4*'数値入力＆結果'!$D$9^3*'数値入力＆結果'!$D$10+6*'数値入力＆結果'!$D$9^2*'数値入力＆結果'!$D$10^2+4*'数値入力＆結果'!$D$9*'数値入力＆結果'!$D$10^3)+M75^2*'数値入力＆結果'!$D$10^4)</f>
        <v>3.08429674174265E-005</v>
      </c>
      <c r="P75" s="39" t="n">
        <f aca="false">SUM($O$4:O75)</f>
        <v>0.000780364316436418</v>
      </c>
      <c r="Q75" s="39" t="n">
        <f aca="false">1/P75</f>
        <v>1281.45275089789</v>
      </c>
      <c r="R75" s="39" t="n">
        <f aca="false">1/P75*(1-COS('数値入力＆結果'!$D$8*P75/2))</f>
        <v>3.89984191215144</v>
      </c>
    </row>
    <row r="76" customFormat="false" ht="12.8" hidden="false" customHeight="false" outlineLevel="0" collapsed="false">
      <c r="B76" s="1" t="n">
        <v>73</v>
      </c>
      <c r="C76" s="0" t="n">
        <v>730</v>
      </c>
      <c r="D76" s="0" t="n">
        <f aca="false">D75-1</f>
        <v>57</v>
      </c>
      <c r="E76" s="0" t="n">
        <f aca="false">C76</f>
        <v>730</v>
      </c>
      <c r="F76" s="0" t="n">
        <f aca="false">C76-C75</f>
        <v>10</v>
      </c>
      <c r="G76" s="0" t="n">
        <f aca="false">IF(D75&gt;110,'数値入力＆結果'!$D$18*D75+'数値入力＆結果'!$F$18,'数値入力＆結果'!$D$17*D75+'数値入力＆結果'!$F$17)</f>
        <v>-2.127</v>
      </c>
      <c r="H76" s="39" t="n">
        <f aca="false">10^G76</f>
        <v>0.00746448758410067</v>
      </c>
      <c r="I76" s="39" t="n">
        <f aca="false">F76/H76</f>
        <v>1339.67668742593</v>
      </c>
      <c r="J76" s="39" t="n">
        <f aca="false">SUM(I76:$I$143)</f>
        <v>10349.1616550991</v>
      </c>
      <c r="K76" s="40" t="n">
        <f aca="false">LOG10(J76)</f>
        <v>4.0149051707291</v>
      </c>
      <c r="L76" s="40" t="n">
        <f aca="false">'数値入力＆結果'!$D$19*K76^5+'数値入力＆結果'!$F$19*K76^4+'数値入力＆結果'!$H$19*K76^3+'数値入力＆結果'!$J$19*K76^2+'数値入力＆結果'!$L$19*K76+'数値入力＆結果'!$N$19</f>
        <v>9.38611673170188</v>
      </c>
      <c r="M76" s="39" t="n">
        <f aca="false">10^L76</f>
        <v>2432857836.10729</v>
      </c>
      <c r="N76" s="39" t="n">
        <f aca="false">(D75-D76)*'数値入力＆結果'!$D$12</f>
        <v>2.63E-005</v>
      </c>
      <c r="O76" s="39" t="n">
        <f aca="false">(6*'数値入力＆結果'!$D$7*M76*'数値入力＆結果'!$D$9*'数値入力＆結果'!$D$10*('数値入力＆結果'!$D$9+'数値入力＆結果'!$D$10)*N76)/('数値入力＆結果'!$D$7^2*'数値入力＆結果'!$D$9^4+'数値入力＆結果'!$D$7*M76*(4*'数値入力＆結果'!$D$9^3*'数値入力＆結果'!$D$10+6*'数値入力＆結果'!$D$9^2*'数値入力＆結果'!$D$10^2+4*'数値入力＆結果'!$D$9*'数値入力＆結果'!$D$10^3)+M76^2*'数値入力＆結果'!$D$10^4)</f>
        <v>3.12369473605662E-005</v>
      </c>
      <c r="P76" s="39" t="n">
        <f aca="false">SUM($O$4:O76)</f>
        <v>0.000811601263796985</v>
      </c>
      <c r="Q76" s="39" t="n">
        <f aca="false">1/P76</f>
        <v>1232.13213754943</v>
      </c>
      <c r="R76" s="39" t="n">
        <f aca="false">1/P76*(1-COS('数値入力＆結果'!$D$8*P76/2))</f>
        <v>4.05577931216593</v>
      </c>
    </row>
    <row r="77" customFormat="false" ht="12.8" hidden="false" customHeight="false" outlineLevel="0" collapsed="false">
      <c r="B77" s="1" t="n">
        <v>74</v>
      </c>
      <c r="C77" s="0" t="n">
        <v>740</v>
      </c>
      <c r="D77" s="0" t="n">
        <f aca="false">D76-1</f>
        <v>56</v>
      </c>
      <c r="E77" s="0" t="n">
        <f aca="false">C77</f>
        <v>740</v>
      </c>
      <c r="F77" s="0" t="n">
        <f aca="false">C77-C76</f>
        <v>10</v>
      </c>
      <c r="G77" s="0" t="n">
        <f aca="false">IF(D76&gt;110,'数値入力＆結果'!$D$18*D76+'数値入力＆結果'!$F$18,'数値入力＆結果'!$D$17*D76+'数値入力＆結果'!$F$17)</f>
        <v>-2.0668</v>
      </c>
      <c r="H77" s="39" t="n">
        <f aca="false">10^G77</f>
        <v>0.00857432616636181</v>
      </c>
      <c r="I77" s="39" t="n">
        <f aca="false">F77/H77</f>
        <v>1166.27240508196</v>
      </c>
      <c r="J77" s="39" t="n">
        <f aca="false">SUM(I77:$I$143)</f>
        <v>9009.4849676732</v>
      </c>
      <c r="K77" s="40" t="n">
        <f aca="false">LOG10(J77)</f>
        <v>3.95469996499786</v>
      </c>
      <c r="L77" s="40" t="n">
        <f aca="false">'数値入力＆結果'!$D$19*K77^5+'数値入力＆結果'!$F$19*K77^4+'数値入力＆結果'!$H$19*K77^3+'数値入力＆結果'!$J$19*K77^2+'数値入力＆結果'!$L$19*K77+'数値入力＆結果'!$N$19</f>
        <v>9.40549044003838</v>
      </c>
      <c r="M77" s="39" t="n">
        <f aca="false">10^L77</f>
        <v>2543843795.83366</v>
      </c>
      <c r="N77" s="39" t="n">
        <f aca="false">(D76-D77)*'数値入力＆結果'!$D$12</f>
        <v>2.63E-005</v>
      </c>
      <c r="O77" s="39" t="n">
        <f aca="false">(6*'数値入力＆結果'!$D$7*M77*'数値入力＆結果'!$D$9*'数値入力＆結果'!$D$10*('数値入力＆結果'!$D$9+'数値入力＆結果'!$D$10)*N77)/('数値入力＆結果'!$D$7^2*'数値入力＆結果'!$D$9^4+'数値入力＆結果'!$D$7*M77*(4*'数値入力＆結果'!$D$9^3*'数値入力＆結果'!$D$10+6*'数値入力＆結果'!$D$9^2*'数値入力＆結果'!$D$10^2+4*'数値入力＆結果'!$D$9*'数値入力＆結果'!$D$10^3)+M77^2*'数値入力＆結果'!$D$10^4)</f>
        <v>3.1612461941063E-005</v>
      </c>
      <c r="P77" s="39" t="n">
        <f aca="false">SUM($O$4:O77)</f>
        <v>0.000843213725738048</v>
      </c>
      <c r="Q77" s="39" t="n">
        <f aca="false">1/P77</f>
        <v>1185.93894937457</v>
      </c>
      <c r="R77" s="39" t="n">
        <f aca="false">1/P77*(1-COS('数値入力＆結果'!$D$8*P77/2))</f>
        <v>4.21357116701801</v>
      </c>
    </row>
    <row r="78" customFormat="false" ht="12.8" hidden="false" customHeight="false" outlineLevel="0" collapsed="false">
      <c r="B78" s="1" t="n">
        <v>75</v>
      </c>
      <c r="C78" s="0" t="n">
        <v>750</v>
      </c>
      <c r="D78" s="0" t="n">
        <f aca="false">D77-1</f>
        <v>55</v>
      </c>
      <c r="E78" s="0" t="n">
        <f aca="false">C78</f>
        <v>750</v>
      </c>
      <c r="F78" s="0" t="n">
        <f aca="false">C78-C77</f>
        <v>10</v>
      </c>
      <c r="G78" s="0" t="n">
        <f aca="false">IF(D77&gt;110,'数値入力＆結果'!$D$18*D77+'数値入力＆結果'!$F$18,'数値入力＆結果'!$D$17*D77+'数値入力＆結果'!$F$17)</f>
        <v>-2.0066</v>
      </c>
      <c r="H78" s="39" t="n">
        <f aca="false">10^G78</f>
        <v>0.00984917830980818</v>
      </c>
      <c r="I78" s="39" t="n">
        <f aca="false">F78/H78</f>
        <v>1015.31312414576</v>
      </c>
      <c r="J78" s="39" t="n">
        <f aca="false">SUM(I78:$I$143)</f>
        <v>7843.21256259124</v>
      </c>
      <c r="K78" s="40" t="n">
        <f aca="false">LOG10(J78)</f>
        <v>3.89449398518853</v>
      </c>
      <c r="L78" s="40" t="n">
        <f aca="false">'数値入力＆結果'!$D$19*K78^5+'数値入力＆結果'!$F$19*K78^4+'数値入力＆結果'!$H$19*K78^3+'数値入力＆結果'!$J$19*K78^2+'数値入力＆結果'!$L$19*K78+'数値入力＆結果'!$N$19</f>
        <v>9.42436600640734</v>
      </c>
      <c r="M78" s="39" t="n">
        <f aca="false">10^L78</f>
        <v>2656843702.71769</v>
      </c>
      <c r="N78" s="39" t="n">
        <f aca="false">(D77-D78)*'数値入力＆結果'!$D$12</f>
        <v>2.63E-005</v>
      </c>
      <c r="O78" s="39" t="n">
        <f aca="false">(6*'数値入力＆結果'!$D$7*M78*'数値入力＆結果'!$D$9*'数値入力＆結果'!$D$10*('数値入力＆結果'!$D$9+'数値入力＆結果'!$D$10)*N78)/('数値入力＆結果'!$D$7^2*'数値入力＆結果'!$D$9^4+'数値入力＆結果'!$D$7*M78*(4*'数値入力＆結果'!$D$9^3*'数値入力＆結果'!$D$10+6*'数値入力＆結果'!$D$9^2*'数値入力＆結果'!$D$10^2+4*'数値入力＆結果'!$D$9*'数値入力＆結果'!$D$10^3)+M78^2*'数値入力＆結果'!$D$10^4)</f>
        <v>3.19701467643659E-005</v>
      </c>
      <c r="P78" s="39" t="n">
        <f aca="false">SUM($O$4:O78)</f>
        <v>0.000875183872502414</v>
      </c>
      <c r="Q78" s="39" t="n">
        <f aca="false">1/P78</f>
        <v>1142.61703331061</v>
      </c>
      <c r="R78" s="39" t="n">
        <f aca="false">1/P78*(1-COS('数値入力＆結果'!$D$8*P78/2))</f>
        <v>4.37312697430387</v>
      </c>
    </row>
    <row r="79" customFormat="false" ht="12.8" hidden="false" customHeight="false" outlineLevel="0" collapsed="false">
      <c r="B79" s="1" t="n">
        <v>76</v>
      </c>
      <c r="C79" s="0" t="n">
        <v>760</v>
      </c>
      <c r="D79" s="0" t="n">
        <f aca="false">D78-1</f>
        <v>54</v>
      </c>
      <c r="E79" s="0" t="n">
        <f aca="false">C79</f>
        <v>760</v>
      </c>
      <c r="F79" s="0" t="n">
        <f aca="false">C79-C78</f>
        <v>10</v>
      </c>
      <c r="G79" s="0" t="n">
        <f aca="false">IF(D78&gt;110,'数値入力＆結果'!$D$18*D78+'数値入力＆結果'!$F$18,'数値入力＆結果'!$D$17*D78+'数値入力＆結果'!$F$17)</f>
        <v>-1.9464</v>
      </c>
      <c r="H79" s="39" t="n">
        <f aca="false">10^G79</f>
        <v>0.0113135786411956</v>
      </c>
      <c r="I79" s="39" t="n">
        <f aca="false">F79/H79</f>
        <v>883.893621739407</v>
      </c>
      <c r="J79" s="39" t="n">
        <f aca="false">SUM(I79:$I$143)</f>
        <v>6827.89943844548</v>
      </c>
      <c r="K79" s="40" t="n">
        <f aca="false">LOG10(J79)</f>
        <v>3.83428711618467</v>
      </c>
      <c r="L79" s="40" t="n">
        <f aca="false">'数値入力＆結果'!$D$19*K79^5+'数値入力＆結果'!$F$19*K79^4+'数値入力＆結果'!$H$19*K79^3+'数値入力＆結果'!$J$19*K79^2+'数値入力＆結果'!$L$19*K79+'数値入力＆結果'!$N$19</f>
        <v>9.44275157799376</v>
      </c>
      <c r="M79" s="39" t="n">
        <f aca="false">10^L79</f>
        <v>2771734183.65714</v>
      </c>
      <c r="N79" s="39" t="n">
        <f aca="false">(D78-D79)*'数値入力＆結果'!$D$12</f>
        <v>2.63E-005</v>
      </c>
      <c r="O79" s="39" t="n">
        <f aca="false">(6*'数値入力＆結果'!$D$7*M79*'数値入力＆結果'!$D$9*'数値入力＆結果'!$D$10*('数値入力＆結果'!$D$9+'数値入力＆結果'!$D$10)*N79)/('数値入力＆結果'!$D$7^2*'数値入力＆結果'!$D$9^4+'数値入力＆結果'!$D$7*M79*(4*'数値入力＆結果'!$D$9^3*'数値入力＆結果'!$D$10+6*'数値入力＆結果'!$D$9^2*'数値入力＆結果'!$D$10^2+4*'数値入力＆結果'!$D$9*'数値入力＆結果'!$D$10^3)+M79^2*'数値入力＆結果'!$D$10^4)</f>
        <v>3.23106492880994E-005</v>
      </c>
      <c r="P79" s="39" t="n">
        <f aca="false">SUM($O$4:O79)</f>
        <v>0.000907494521790513</v>
      </c>
      <c r="Q79" s="39" t="n">
        <f aca="false">1/P79</f>
        <v>1101.93502659054</v>
      </c>
      <c r="R79" s="39" t="n">
        <f aca="false">1/P79*(1-COS('数値入力＆結果'!$D$8*P79/2))</f>
        <v>4.53435944799676</v>
      </c>
    </row>
    <row r="80" customFormat="false" ht="12.8" hidden="false" customHeight="false" outlineLevel="0" collapsed="false">
      <c r="B80" s="1" t="n">
        <v>77</v>
      </c>
      <c r="C80" s="0" t="n">
        <v>770</v>
      </c>
      <c r="D80" s="0" t="n">
        <f aca="false">D79-1</f>
        <v>53</v>
      </c>
      <c r="E80" s="0" t="n">
        <f aca="false">C80</f>
        <v>770</v>
      </c>
      <c r="F80" s="0" t="n">
        <f aca="false">C80-C79</f>
        <v>10</v>
      </c>
      <c r="G80" s="0" t="n">
        <f aca="false">IF(D79&gt;110,'数値入力＆結果'!$D$18*D79+'数値入力＆結果'!$F$18,'数値入力＆結果'!$D$17*D79+'数値入力＆結果'!$F$17)</f>
        <v>-1.8862</v>
      </c>
      <c r="H80" s="39" t="n">
        <f aca="false">10^G80</f>
        <v>0.0129957096566171</v>
      </c>
      <c r="I80" s="39" t="n">
        <f aca="false">F80/H80</f>
        <v>769.48471951343</v>
      </c>
      <c r="J80" s="39" t="n">
        <f aca="false">SUM(I80:$I$143)</f>
        <v>5944.00581670607</v>
      </c>
      <c r="K80" s="40" t="n">
        <f aca="false">LOG10(J80)</f>
        <v>3.77407922574614</v>
      </c>
      <c r="L80" s="40" t="n">
        <f aca="false">'数値入力＆結果'!$D$19*K80^5+'数値入力＆結果'!$F$19*K80^4+'数値入力＆結果'!$H$19*K80^3+'数値入力＆結果'!$J$19*K80^2+'数値入力＆結果'!$L$19*K80+'数値入力＆結果'!$N$19</f>
        <v>9.46065521103364</v>
      </c>
      <c r="M80" s="39" t="n">
        <f aca="false">10^L80</f>
        <v>2888385865.19052</v>
      </c>
      <c r="N80" s="39" t="n">
        <f aca="false">(D79-D80)*'数値入力＆結果'!$D$12</f>
        <v>2.63E-005</v>
      </c>
      <c r="O80" s="39" t="n">
        <f aca="false">(6*'数値入力＆結果'!$D$7*M80*'数値入力＆結果'!$D$9*'数値入力＆結果'!$D$10*('数値入力＆結果'!$D$9+'数値入力＆結果'!$D$10)*N80)/('数値入力＆結果'!$D$7^2*'数値入力＆結果'!$D$9^4+'数値入力＆結果'!$D$7*M80*(4*'数値入力＆結果'!$D$9^3*'数値入力＆結果'!$D$10+6*'数値入力＆結果'!$D$9^2*'数値入力＆結果'!$D$10^2+4*'数値入力＆結果'!$D$9*'数値入力＆結果'!$D$10^3)+M80^2*'数値入力＆結果'!$D$10^4)</f>
        <v>3.26346226571339E-005</v>
      </c>
      <c r="P80" s="39" t="n">
        <f aca="false">SUM($O$4:O80)</f>
        <v>0.000940129144447647</v>
      </c>
      <c r="Q80" s="39" t="n">
        <f aca="false">1/P80</f>
        <v>1063.6836501729</v>
      </c>
      <c r="R80" s="39" t="n">
        <f aca="false">1/P80*(1-COS('数値入力＆結果'!$D$8*P80/2))</f>
        <v>4.69718454882576</v>
      </c>
    </row>
    <row r="81" customFormat="false" ht="12.8" hidden="false" customHeight="false" outlineLevel="0" collapsed="false">
      <c r="B81" s="1" t="n">
        <v>78</v>
      </c>
      <c r="C81" s="0" t="n">
        <v>780</v>
      </c>
      <c r="D81" s="0" t="n">
        <f aca="false">D80-1</f>
        <v>52</v>
      </c>
      <c r="E81" s="0" t="n">
        <f aca="false">C81</f>
        <v>780</v>
      </c>
      <c r="F81" s="0" t="n">
        <f aca="false">C81-C80</f>
        <v>10</v>
      </c>
      <c r="G81" s="0" t="n">
        <f aca="false">IF(D80&gt;110,'数値入力＆結果'!$D$18*D80+'数値入力＆結果'!$F$18,'数値入力＆結果'!$D$17*D80+'数値入力＆結果'!$F$17)</f>
        <v>-1.826</v>
      </c>
      <c r="H81" s="39" t="n">
        <f aca="false">10^G81</f>
        <v>0.01492794409579</v>
      </c>
      <c r="I81" s="39" t="n">
        <f aca="false">F81/H81</f>
        <v>669.884609416527</v>
      </c>
      <c r="J81" s="39" t="n">
        <f aca="false">SUM(I81:$I$143)</f>
        <v>5174.52109719264</v>
      </c>
      <c r="K81" s="40" t="n">
        <f aca="false">LOG10(J81)</f>
        <v>3.71387016196068</v>
      </c>
      <c r="L81" s="40" t="n">
        <f aca="false">'数値入力＆結果'!$D$19*K81^5+'数値入力＆結果'!$F$19*K81^4+'数値入力＆結果'!$H$19*K81^3+'数値入力＆結果'!$J$19*K81^2+'数値入力＆結果'!$L$19*K81+'数値入力＆結果'!$N$19</f>
        <v>9.47808487196132</v>
      </c>
      <c r="M81" s="39" t="n">
        <f aca="false">10^L81</f>
        <v>3006663822.23409</v>
      </c>
      <c r="N81" s="39" t="n">
        <f aca="false">(D80-D81)*'数値入力＆結果'!$D$12</f>
        <v>2.63E-005</v>
      </c>
      <c r="O81" s="39" t="n">
        <f aca="false">(6*'数値入力＆結果'!$D$7*M81*'数値入力＆結果'!$D$9*'数値入力＆結果'!$D$10*('数値入力＆結果'!$D$9+'数値入力＆結果'!$D$10)*N81)/('数値入力＆結果'!$D$7^2*'数値入力＆結果'!$D$9^4+'数値入力＆結果'!$D$7*M81*(4*'数値入力＆結果'!$D$9^3*'数値入力＆結果'!$D$10+6*'数値入力＆結果'!$D$9^2*'数値入力＆結果'!$D$10^2+4*'数値入力＆結果'!$D$9*'数値入力＆結果'!$D$10^3)+M81^2*'数値入力＆結果'!$D$10^4)</f>
        <v>3.29427204122247E-005</v>
      </c>
      <c r="P81" s="39" t="n">
        <f aca="false">SUM($O$4:O81)</f>
        <v>0.000973071864859872</v>
      </c>
      <c r="Q81" s="39" t="n">
        <f aca="false">1/P81</f>
        <v>1027.67332620804</v>
      </c>
      <c r="R81" s="39" t="n">
        <f aca="false">1/P81*(1-COS('数値入力＆結果'!$D$8*P81/2))</f>
        <v>4.86152148811219</v>
      </c>
    </row>
    <row r="82" customFormat="false" ht="12.8" hidden="false" customHeight="false" outlineLevel="0" collapsed="false">
      <c r="B82" s="1" t="n">
        <v>79</v>
      </c>
      <c r="C82" s="0" t="n">
        <v>790</v>
      </c>
      <c r="D82" s="0" t="n">
        <f aca="false">D81-1</f>
        <v>51</v>
      </c>
      <c r="E82" s="0" t="n">
        <f aca="false">C82</f>
        <v>790</v>
      </c>
      <c r="F82" s="0" t="n">
        <f aca="false">C82-C81</f>
        <v>10</v>
      </c>
      <c r="G82" s="0" t="n">
        <f aca="false">IF(D81&gt;110,'数値入力＆結果'!$D$18*D81+'数値入力＆結果'!$F$18,'数値入力＆結果'!$D$17*D81+'数値入力＆結果'!$F$17)</f>
        <v>-1.7658</v>
      </c>
      <c r="H82" s="39" t="n">
        <f aca="false">10^G82</f>
        <v>0.0171474679579013</v>
      </c>
      <c r="I82" s="39" t="n">
        <f aca="false">F82/H82</f>
        <v>583.176479731643</v>
      </c>
      <c r="J82" s="39" t="n">
        <f aca="false">SUM(I82:$I$143)</f>
        <v>4504.63648777612</v>
      </c>
      <c r="K82" s="40" t="n">
        <f aca="false">LOG10(J82)</f>
        <v>3.6536597503156</v>
      </c>
      <c r="L82" s="40" t="n">
        <f aca="false">'数値入力＆結果'!$D$19*K82^5+'数値入力＆結果'!$F$19*K82^4+'数値入力＆結果'!$H$19*K82^3+'数値入力＆結果'!$J$19*K82^2+'数値入力＆結果'!$L$19*K82+'数値入力＆結果'!$N$19</f>
        <v>9.49504843857478</v>
      </c>
      <c r="M82" s="39" t="n">
        <f aca="false">10^L82</f>
        <v>3126428050.51783</v>
      </c>
      <c r="N82" s="39" t="n">
        <f aca="false">(D81-D82)*'数値入力＆結果'!$D$12</f>
        <v>2.63E-005</v>
      </c>
      <c r="O82" s="39" t="n">
        <f aca="false">(6*'数値入力＆結果'!$D$7*M82*'数値入力＆結果'!$D$9*'数値入力＆結果'!$D$10*('数値入力＆結果'!$D$9+'数値入力＆結果'!$D$10)*N82)/('数値入力＆結果'!$D$7^2*'数値入力＆結果'!$D$9^4+'数値入力＆結果'!$D$7*M82*(4*'数値入力＆結果'!$D$9^3*'数値入力＆結果'!$D$10+6*'数値入力＆結果'!$D$9^2*'数値入力＆結果'!$D$10^2+4*'数値入力＆結果'!$D$9*'数値入力＆結果'!$D$10^3)+M82^2*'数値入力＆結果'!$D$10^4)</f>
        <v>3.32355919981304E-005</v>
      </c>
      <c r="P82" s="39" t="n">
        <f aca="false">SUM($O$4:O82)</f>
        <v>0.001006307456858</v>
      </c>
      <c r="Q82" s="39" t="n">
        <f aca="false">1/P82</f>
        <v>993.732077790921</v>
      </c>
      <c r="R82" s="39" t="n">
        <f aca="false">1/P82*(1-COS('数値入力＆結果'!$D$8*P82/2))</f>
        <v>5.02729270905445</v>
      </c>
    </row>
    <row r="83" customFormat="false" ht="12.8" hidden="false" customHeight="false" outlineLevel="0" collapsed="false">
      <c r="B83" s="1" t="n">
        <v>80</v>
      </c>
      <c r="C83" s="0" t="n">
        <v>800</v>
      </c>
      <c r="D83" s="0" t="n">
        <f aca="false">D82-1</f>
        <v>50</v>
      </c>
      <c r="E83" s="0" t="n">
        <f aca="false">C83</f>
        <v>800</v>
      </c>
      <c r="F83" s="0" t="n">
        <f aca="false">C83-C82</f>
        <v>10</v>
      </c>
      <c r="G83" s="0" t="n">
        <f aca="false">IF(D82&gt;110,'数値入力＆結果'!$D$18*D82+'数値入力＆結果'!$F$18,'数値入力＆結果'!$D$17*D82+'数値入力＆結果'!$F$17)</f>
        <v>-1.7056</v>
      </c>
      <c r="H83" s="39" t="n">
        <f aca="false">10^G83</f>
        <v>0.0196969961489992</v>
      </c>
      <c r="I83" s="39" t="n">
        <f aca="false">F83/H83</f>
        <v>507.691625888249</v>
      </c>
      <c r="J83" s="39" t="n">
        <f aca="false">SUM(I83:$I$143)</f>
        <v>3921.46000804447</v>
      </c>
      <c r="K83" s="40" t="n">
        <f aca="false">LOG10(J83)</f>
        <v>3.59344779033319</v>
      </c>
      <c r="L83" s="40" t="n">
        <f aca="false">'数値入力＆結果'!$D$19*K83^5+'数値入力＆結果'!$F$19*K83^4+'数値入力＆結果'!$H$19*K83^3+'数値入力＆結果'!$J$19*K83^2+'数値入力＆結果'!$L$19*K83+'数値入力＆結果'!$N$19</f>
        <v>9.51155370122037</v>
      </c>
      <c r="M83" s="39" t="n">
        <f aca="false">10^L83</f>
        <v>3247533959.71806</v>
      </c>
      <c r="N83" s="39" t="n">
        <f aca="false">(D82-D83)*'数値入力＆結果'!$D$12</f>
        <v>2.63E-005</v>
      </c>
      <c r="O83" s="39" t="n">
        <f aca="false">(6*'数値入力＆結果'!$D$7*M83*'数値入力＆結果'!$D$9*'数値入力＆結果'!$D$10*('数値入力＆結果'!$D$9+'数値入力＆結果'!$D$10)*N83)/('数値入力＆結果'!$D$7^2*'数値入力＆結果'!$D$9^4+'数値入力＆結果'!$D$7*M83*(4*'数値入力＆結果'!$D$9^3*'数値入力＆結果'!$D$10+6*'数値入力＆結果'!$D$9^2*'数値入力＆結果'!$D$10^2+4*'数値入力＆結果'!$D$9*'数値入力＆結果'!$D$10^3)+M83^2*'数値入力＆結果'!$D$10^4)</f>
        <v>3.35138789960094E-005</v>
      </c>
      <c r="P83" s="39" t="n">
        <f aca="false">SUM($O$4:O83)</f>
        <v>0.00103982133585401</v>
      </c>
      <c r="Q83" s="39" t="n">
        <f aca="false">1/P83</f>
        <v>961.703674967098</v>
      </c>
      <c r="R83" s="39" t="n">
        <f aca="false">1/P83*(1-COS('数値入力＆結果'!$D$8*P83/2))</f>
        <v>5.1944238490798</v>
      </c>
    </row>
    <row r="84" customFormat="false" ht="12.8" hidden="false" customHeight="false" outlineLevel="0" collapsed="false">
      <c r="B84" s="1" t="n">
        <v>81</v>
      </c>
      <c r="C84" s="0" t="n">
        <v>810</v>
      </c>
      <c r="D84" s="0" t="n">
        <f aca="false">D83-1</f>
        <v>49</v>
      </c>
      <c r="E84" s="0" t="n">
        <f aca="false">C84</f>
        <v>810</v>
      </c>
      <c r="F84" s="0" t="n">
        <f aca="false">C84-C83</f>
        <v>10</v>
      </c>
      <c r="G84" s="0" t="n">
        <f aca="false">IF(D83&gt;110,'数値入力＆結果'!$D$18*D83+'数値入力＆結果'!$F$18,'数値入力＆結果'!$D$17*D83+'数値入力＆結果'!$F$17)</f>
        <v>-1.6454</v>
      </c>
      <c r="H84" s="39" t="n">
        <f aca="false">10^G84</f>
        <v>0.0226255945336186</v>
      </c>
      <c r="I84" s="39" t="n">
        <f aca="false">F84/H84</f>
        <v>441.977336115582</v>
      </c>
      <c r="J84" s="39" t="n">
        <f aca="false">SUM(I84:$I$143)</f>
        <v>3413.76838215622</v>
      </c>
      <c r="K84" s="40" t="n">
        <f aca="false">LOG10(J84)</f>
        <v>3.53323405170437</v>
      </c>
      <c r="L84" s="40" t="n">
        <f aca="false">'数値入力＆結果'!$D$19*K84^5+'数値入力＆結果'!$F$19*K84^4+'数値入力＆結果'!$H$19*K84^3+'数値入力＆結果'!$J$19*K84^2+'数値入力＆結果'!$L$19*K84+'数値入力＆結果'!$N$19</f>
        <v>9.52760836399809</v>
      </c>
      <c r="M84" s="39" t="n">
        <f aca="false">10^L84</f>
        <v>3369832884.21498</v>
      </c>
      <c r="N84" s="39" t="n">
        <f aca="false">(D83-D84)*'数値入力＆結果'!$D$12</f>
        <v>2.63E-005</v>
      </c>
      <c r="O84" s="39" t="n">
        <f aca="false">(6*'数値入力＆結果'!$D$7*M84*'数値入力＆結果'!$D$9*'数値入力＆結果'!$D$10*('数値入力＆結果'!$D$9+'数値入力＆結果'!$D$10)*N84)/('数値入力＆結果'!$D$7^2*'数値入力＆結果'!$D$9^4+'数値入力＆結果'!$D$7*M84*(4*'数値入力＆結果'!$D$9^3*'数値入力＆結果'!$D$10+6*'数値入力＆結果'!$D$9^2*'数値入力＆結果'!$D$10^2+4*'数値入力＆結果'!$D$9*'数値入力＆結果'!$D$10^3)+M84^2*'数値入力＆結果'!$D$10^4)</f>
        <v>3.37782120059072E-005</v>
      </c>
      <c r="P84" s="39" t="n">
        <f aca="false">SUM($O$4:O84)</f>
        <v>0.00107359954785992</v>
      </c>
      <c r="Q84" s="39" t="n">
        <f aca="false">1/P84</f>
        <v>931.445995849542</v>
      </c>
      <c r="R84" s="39" t="n">
        <f aca="false">1/P84*(1-COS('数値入力＆結果'!$D$8*P84/2))</f>
        <v>5.36284368651398</v>
      </c>
    </row>
    <row r="85" customFormat="false" ht="12.8" hidden="false" customHeight="false" outlineLevel="0" collapsed="false">
      <c r="B85" s="1" t="n">
        <v>82</v>
      </c>
      <c r="C85" s="0" t="n">
        <v>820</v>
      </c>
      <c r="D85" s="0" t="n">
        <f aca="false">D84-1</f>
        <v>48</v>
      </c>
      <c r="E85" s="0" t="n">
        <f aca="false">C85</f>
        <v>820</v>
      </c>
      <c r="F85" s="0" t="n">
        <f aca="false">C85-C84</f>
        <v>10</v>
      </c>
      <c r="G85" s="0" t="n">
        <f aca="false">IF(D84&gt;110,'数値入力＆結果'!$D$18*D84+'数値入力＆結果'!$F$18,'数値入力＆結果'!$D$17*D84+'数値入力＆結果'!$F$17)</f>
        <v>-1.5852</v>
      </c>
      <c r="H85" s="39" t="n">
        <f aca="false">10^G85</f>
        <v>0.0259896242110866</v>
      </c>
      <c r="I85" s="39" t="n">
        <f aca="false">F85/H85</f>
        <v>384.768933893789</v>
      </c>
      <c r="J85" s="39" t="n">
        <f aca="false">SUM(I85:$I$143)</f>
        <v>2971.79104604064</v>
      </c>
      <c r="K85" s="40" t="n">
        <f aca="false">LOG10(J85)</f>
        <v>3.47301826984568</v>
      </c>
      <c r="L85" s="40" t="n">
        <f aca="false">'数値入力＆結果'!$D$19*K85^5+'数値入力＆結果'!$F$19*K85^4+'数値入力＆結果'!$H$19*K85^3+'数値入力＆結果'!$J$19*K85^2+'数値入力＆結果'!$L$19*K85+'数値入力＆結果'!$N$19</f>
        <v>9.54322004598877</v>
      </c>
      <c r="M85" s="39" t="n">
        <f aca="false">10^L85</f>
        <v>3493172608.36066</v>
      </c>
      <c r="N85" s="39" t="n">
        <f aca="false">(D84-D85)*'数値入力＆結果'!$D$12</f>
        <v>2.63E-005</v>
      </c>
      <c r="O85" s="39" t="n">
        <f aca="false">(6*'数値入力＆結果'!$D$7*M85*'数値入力＆結果'!$D$9*'数値入力＆結果'!$D$10*('数値入力＆結果'!$D$9+'数値入力＆結果'!$D$10)*N85)/('数値入力＆結果'!$D$7^2*'数値入力＆結果'!$D$9^4+'数値入力＆結果'!$D$7*M85*(4*'数値入力＆結果'!$D$9^3*'数値入力＆結果'!$D$10+6*'数値入力＆結果'!$D$9^2*'数値入力＆結果'!$D$10^2+4*'数値入力＆結果'!$D$9*'数値入力＆結果'!$D$10^3)+M85^2*'数値入力＆結果'!$D$10^4)</f>
        <v>3.40292081077492E-005</v>
      </c>
      <c r="P85" s="39" t="n">
        <f aca="false">SUM($O$4:O85)</f>
        <v>0.00110762875596767</v>
      </c>
      <c r="Q85" s="39" t="n">
        <f aca="false">1/P85</f>
        <v>902.829575895545</v>
      </c>
      <c r="R85" s="39" t="n">
        <f aca="false">1/P85*(1-COS('数値入力＆結果'!$D$8*P85/2))</f>
        <v>5.53248407445966</v>
      </c>
    </row>
    <row r="86" customFormat="false" ht="12.8" hidden="false" customHeight="false" outlineLevel="0" collapsed="false">
      <c r="B86" s="1" t="n">
        <v>83</v>
      </c>
      <c r="C86" s="0" t="n">
        <v>830</v>
      </c>
      <c r="D86" s="0" t="n">
        <f aca="false">D85-1</f>
        <v>47</v>
      </c>
      <c r="E86" s="0" t="n">
        <f aca="false">C86</f>
        <v>830</v>
      </c>
      <c r="F86" s="0" t="n">
        <f aca="false">C86-C85</f>
        <v>10</v>
      </c>
      <c r="G86" s="0" t="n">
        <f aca="false">IF(D85&gt;110,'数値入力＆結果'!$D$18*D85+'数値入力＆結果'!$F$18,'数値入力＆結果'!$D$17*D85+'数値入力＆結果'!$F$17)</f>
        <v>-1.525</v>
      </c>
      <c r="H86" s="39" t="n">
        <f aca="false">10^G86</f>
        <v>0.0298538261891796</v>
      </c>
      <c r="I86" s="39" t="n">
        <f aca="false">F86/H86</f>
        <v>334.965439157828</v>
      </c>
      <c r="J86" s="39" t="n">
        <f aca="false">SUM(I86:$I$143)</f>
        <v>2587.02211214686</v>
      </c>
      <c r="K86" s="40" t="n">
        <f aca="false">LOG10(J86)</f>
        <v>3.4128001407932</v>
      </c>
      <c r="L86" s="40" t="n">
        <f aca="false">'数値入力＆結果'!$D$19*K86^5+'数値入力＆結果'!$F$19*K86^4+'数値入力＆結果'!$H$19*K86^3+'数値入力＆結果'!$J$19*K86^2+'数値入力＆結果'!$L$19*K86+'数値入力＆結果'!$N$19</f>
        <v>9.55839628250449</v>
      </c>
      <c r="M86" s="39" t="n">
        <f aca="false">10^L86</f>
        <v>3617397903.1271</v>
      </c>
      <c r="N86" s="39" t="n">
        <f aca="false">(D85-D86)*'数値入力＆結果'!$D$12</f>
        <v>2.63E-005</v>
      </c>
      <c r="O86" s="39" t="n">
        <f aca="false">(6*'数値入力＆結果'!$D$7*M86*'数値入力＆結果'!$D$9*'数値入力＆結果'!$D$10*('数値入力＆結果'!$D$9+'数値入力＆結果'!$D$10)*N86)/('数値入力＆結果'!$D$7^2*'数値入力＆結果'!$D$9^4+'数値入力＆結果'!$D$7*M86*(4*'数値入力＆結果'!$D$9^3*'数値入力＆結果'!$D$10+6*'数値入力＆結果'!$D$9^2*'数値入力＆結果'!$D$10^2+4*'数値入力＆結果'!$D$9*'数値入力＆結果'!$D$10^3)+M86^2*'数値入力＆結果'!$D$10^4)</f>
        <v>3.42674688329722E-005</v>
      </c>
      <c r="P86" s="39" t="n">
        <f aca="false">SUM($O$4:O86)</f>
        <v>0.00114189622480064</v>
      </c>
      <c r="Q86" s="39" t="n">
        <f aca="false">1/P86</f>
        <v>875.736321988968</v>
      </c>
      <c r="R86" s="39" t="n">
        <f aca="false">1/P86*(1-COS('数値入力＆結果'!$D$8*P86/2))</f>
        <v>5.70327986443854</v>
      </c>
    </row>
    <row r="87" customFormat="false" ht="12.8" hidden="false" customHeight="false" outlineLevel="0" collapsed="false">
      <c r="B87" s="1" t="n">
        <v>84</v>
      </c>
      <c r="C87" s="0" t="n">
        <v>840</v>
      </c>
      <c r="D87" s="0" t="n">
        <f aca="false">D86-1</f>
        <v>46</v>
      </c>
      <c r="E87" s="0" t="n">
        <f aca="false">C87</f>
        <v>840</v>
      </c>
      <c r="F87" s="0" t="n">
        <f aca="false">C87-C86</f>
        <v>10</v>
      </c>
      <c r="G87" s="0" t="n">
        <f aca="false">IF(D86&gt;110,'数値入力＆結果'!$D$18*D86+'数値入力＆結果'!$F$18,'数値入力＆結果'!$D$17*D86+'数値入力＆結果'!$F$17)</f>
        <v>-1.4648</v>
      </c>
      <c r="H87" s="39" t="n">
        <f aca="false">10^G87</f>
        <v>0.034292567329756</v>
      </c>
      <c r="I87" s="39" t="n">
        <f aca="false">F87/H87</f>
        <v>291.608379852123</v>
      </c>
      <c r="J87" s="39" t="n">
        <f aca="false">SUM(I87:$I$143)</f>
        <v>2252.05667298903</v>
      </c>
      <c r="K87" s="40" t="n">
        <f aca="false">LOG10(J87)</f>
        <v>3.35257931533416</v>
      </c>
      <c r="L87" s="40" t="n">
        <f aca="false">'数値入力＆結果'!$D$19*K87^5+'数値入力＆結果'!$F$19*K87^4+'数値入力＆結果'!$H$19*K87^3+'数値入力＆結果'!$J$19*K87^2+'数値入力＆結果'!$L$19*K87+'数値入力＆結果'!$N$19</f>
        <v>9.57314452636336</v>
      </c>
      <c r="M87" s="39" t="n">
        <f aca="false">10^L87</f>
        <v>3742351071.01323</v>
      </c>
      <c r="N87" s="39" t="n">
        <f aca="false">(D86-D87)*'数値入力＆結果'!$D$12</f>
        <v>2.63E-005</v>
      </c>
      <c r="O87" s="39" t="n">
        <f aca="false">(6*'数値入力＆結果'!$D$7*M87*'数値入力＆結果'!$D$9*'数値入力＆結果'!$D$10*('数値入力＆結果'!$D$9+'数値入力＆結果'!$D$10)*N87)/('数値入力＆結果'!$D$7^2*'数値入力＆結果'!$D$9^4+'数値入力＆結果'!$D$7*M87*(4*'数値入力＆結果'!$D$9^3*'数値入力＆結果'!$D$10+6*'数値入力＆結果'!$D$9^2*'数値入力＆結果'!$D$10^2+4*'数値入力＆結果'!$D$9*'数値入力＆結果'!$D$10^3)+M87^2*'数値入力＆結果'!$D$10^4)</f>
        <v>3.44935785833875E-005</v>
      </c>
      <c r="P87" s="39" t="n">
        <f aca="false">SUM($O$4:O87)</f>
        <v>0.00117638980338403</v>
      </c>
      <c r="Q87" s="39" t="n">
        <f aca="false">1/P87</f>
        <v>850.058371063213</v>
      </c>
      <c r="R87" s="39" t="n">
        <f aca="false">1/P87*(1-COS('数値入力＆結果'!$D$8*P87/2))</f>
        <v>5.87516882203517</v>
      </c>
    </row>
    <row r="88" customFormat="false" ht="12.8" hidden="false" customHeight="false" outlineLevel="0" collapsed="false">
      <c r="B88" s="1" t="n">
        <v>85</v>
      </c>
      <c r="C88" s="0" t="n">
        <v>850</v>
      </c>
      <c r="D88" s="0" t="n">
        <f aca="false">D87-1</f>
        <v>45</v>
      </c>
      <c r="E88" s="0" t="n">
        <f aca="false">C88</f>
        <v>850</v>
      </c>
      <c r="F88" s="0" t="n">
        <f aca="false">C88-C87</f>
        <v>10</v>
      </c>
      <c r="G88" s="0" t="n">
        <f aca="false">IF(D87&gt;110,'数値入力＆結果'!$D$18*D87+'数値入力＆結果'!$F$18,'数値入力＆結果'!$D$17*D87+'数値入力＆結果'!$F$17)</f>
        <v>-1.4046</v>
      </c>
      <c r="H88" s="39" t="n">
        <f aca="false">10^G88</f>
        <v>0.0393912715446866</v>
      </c>
      <c r="I88" s="39" t="n">
        <f aca="false">F88/H88</f>
        <v>253.863346062737</v>
      </c>
      <c r="J88" s="39" t="n">
        <f aca="false">SUM(I88:$I$143)</f>
        <v>1960.4482931369</v>
      </c>
      <c r="K88" s="40" t="n">
        <f aca="false">LOG10(J88)</f>
        <v>3.2923553922616</v>
      </c>
      <c r="L88" s="40" t="n">
        <f aca="false">'数値入力＆結果'!$D$19*K88^5+'数値入力＆結果'!$F$19*K88^4+'数値入力＆結果'!$H$19*K88^3+'数値入力＆結果'!$J$19*K88^2+'数値入力＆結果'!$L$19*K88+'数値入力＆結果'!$N$19</f>
        <v>9.58747214918996</v>
      </c>
      <c r="M88" s="39" t="n">
        <f aca="false">10^L88</f>
        <v>3867872496.12312</v>
      </c>
      <c r="N88" s="39" t="n">
        <f aca="false">(D87-D88)*'数値入力＆結果'!$D$12</f>
        <v>2.63E-005</v>
      </c>
      <c r="O88" s="39" t="n">
        <f aca="false">(6*'数値入力＆結果'!$D$7*M88*'数値入力＆結果'!$D$9*'数値入力＆結果'!$D$10*('数値入力＆結果'!$D$9+'数値入力＆結果'!$D$10)*N88)/('数値入力＆結果'!$D$7^2*'数値入力＆結果'!$D$9^4+'数値入力＆結果'!$D$7*M88*(4*'数値入力＆結果'!$D$9^3*'数値入力＆結果'!$D$10+6*'数値入力＆結果'!$D$9^2*'数値入力＆結果'!$D$10^2+4*'数値入力＆結果'!$D$9*'数値入力＆結果'!$D$10^3)+M88^2*'数値入力＆結果'!$D$10^4)</f>
        <v>3.4708103438771E-005</v>
      </c>
      <c r="P88" s="39" t="n">
        <f aca="false">SUM($O$4:O88)</f>
        <v>0.0012110979068228</v>
      </c>
      <c r="Q88" s="39" t="n">
        <f aca="false">1/P88</f>
        <v>825.697075658735</v>
      </c>
      <c r="R88" s="39" t="n">
        <f aca="false">1/P88*(1-COS('数値入力＆結果'!$D$8*P88/2))</f>
        <v>6.04809153648844</v>
      </c>
    </row>
    <row r="89" customFormat="false" ht="12.8" hidden="false" customHeight="false" outlineLevel="0" collapsed="false">
      <c r="B89" s="1" t="n">
        <v>86</v>
      </c>
      <c r="C89" s="0" t="n">
        <v>860</v>
      </c>
      <c r="D89" s="0" t="n">
        <f aca="false">D88-1</f>
        <v>44</v>
      </c>
      <c r="E89" s="0" t="n">
        <f aca="false">C89</f>
        <v>860</v>
      </c>
      <c r="F89" s="0" t="n">
        <f aca="false">C89-C88</f>
        <v>10</v>
      </c>
      <c r="G89" s="0" t="n">
        <f aca="false">IF(D88&gt;110,'数値入力＆結果'!$D$18*D88+'数値入力＆結果'!$F$18,'数値入力＆結果'!$D$17*D88+'数値入力＆結果'!$F$17)</f>
        <v>-1.3444</v>
      </c>
      <c r="H89" s="39" t="n">
        <f aca="false">10^G89</f>
        <v>0.0452480637855548</v>
      </c>
      <c r="I89" s="39" t="n">
        <f aca="false">F89/H89</f>
        <v>221.003931734918</v>
      </c>
      <c r="J89" s="39" t="n">
        <f aca="false">SUM(I89:$I$143)</f>
        <v>1706.58494707417</v>
      </c>
      <c r="K89" s="40" t="n">
        <f aca="false">LOG10(J89)</f>
        <v>3.23212791062074</v>
      </c>
      <c r="L89" s="40" t="n">
        <f aca="false">'数値入力＆結果'!$D$19*K89^5+'数値入力＆結果'!$F$19*K89^4+'数値入力＆結果'!$H$19*K89^3+'数値入力＆結果'!$J$19*K89^2+'数値入力＆結果'!$L$19*K89+'数値入力＆結果'!$N$19</f>
        <v>9.60138644274235</v>
      </c>
      <c r="M89" s="39" t="n">
        <f aca="false">10^L89</f>
        <v>3993801196.38329</v>
      </c>
      <c r="N89" s="39" t="n">
        <f aca="false">(D88-D89)*'数値入力＆結果'!$D$12</f>
        <v>2.63E-005</v>
      </c>
      <c r="O89" s="39" t="n">
        <f aca="false">(6*'数値入力＆結果'!$D$7*M89*'数値入力＆結果'!$D$9*'数値入力＆結果'!$D$10*('数値入力＆結果'!$D$9+'数値入力＆結果'!$D$10)*N89)/('数値入力＆結果'!$D$7^2*'数値入力＆結果'!$D$9^4+'数値入力＆結果'!$D$7*M89*(4*'数値入力＆結果'!$D$9^3*'数値入力＆結果'!$D$10+6*'数値入力＆結果'!$D$9^2*'数値入力＆結果'!$D$10^2+4*'数値入力＆結果'!$D$9*'数値入力＆結果'!$D$10^3)+M89^2*'数値入力＆結果'!$D$10^4)</f>
        <v>3.49115902997655E-005</v>
      </c>
      <c r="P89" s="39" t="n">
        <f aca="false">SUM($O$4:O89)</f>
        <v>0.00124600949712256</v>
      </c>
      <c r="Q89" s="39" t="n">
        <f aca="false">1/P89</f>
        <v>802.562101099005</v>
      </c>
      <c r="R89" s="39" t="n">
        <f aca="false">1/P89*(1-COS('数値入力＆結果'!$D$8*P89/2))</f>
        <v>6.22199132591035</v>
      </c>
    </row>
    <row r="90" customFormat="false" ht="12.8" hidden="false" customHeight="false" outlineLevel="0" collapsed="false">
      <c r="B90" s="1" t="n">
        <v>87</v>
      </c>
      <c r="C90" s="0" t="n">
        <v>870</v>
      </c>
      <c r="D90" s="0" t="n">
        <f aca="false">D89-1</f>
        <v>43</v>
      </c>
      <c r="E90" s="0" t="n">
        <f aca="false">C90</f>
        <v>870</v>
      </c>
      <c r="F90" s="0" t="n">
        <f aca="false">C90-C89</f>
        <v>10</v>
      </c>
      <c r="G90" s="0" t="n">
        <f aca="false">IF(D89&gt;110,'数値入力＆結果'!$D$18*D89+'数値入力＆結果'!$F$18,'数値入力＆結果'!$D$17*D89+'数値入力＆結果'!$F$17)</f>
        <v>-1.2842</v>
      </c>
      <c r="H90" s="39" t="n">
        <f aca="false">10^G90</f>
        <v>0.0519756584658362</v>
      </c>
      <c r="I90" s="39" t="n">
        <f aca="false">F90/H90</f>
        <v>192.397754933168</v>
      </c>
      <c r="J90" s="39" t="n">
        <f aca="false">SUM(I90:$I$143)</f>
        <v>1485.58101533925</v>
      </c>
      <c r="K90" s="40" t="n">
        <f aca="false">LOG10(J90)</f>
        <v>3.17189634079494</v>
      </c>
      <c r="L90" s="40" t="n">
        <f aca="false">'数値入力＆結果'!$D$19*K90^5+'数値入力＆結果'!$F$19*K90^4+'数値入力＆結果'!$H$19*K90^3+'数値入力＆結果'!$J$19*K90^2+'数値入力＆結果'!$L$19*K90+'数値入力＆結果'!$N$19</f>
        <v>9.61489462026665</v>
      </c>
      <c r="M90" s="39" t="n">
        <f aca="false">10^L90</f>
        <v>4119975374.94391</v>
      </c>
      <c r="N90" s="39" t="n">
        <f aca="false">(D89-D90)*'数値入力＆結果'!$D$12</f>
        <v>2.63E-005</v>
      </c>
      <c r="O90" s="39" t="n">
        <f aca="false">(6*'数値入力＆結果'!$D$7*M90*'数値入力＆結果'!$D$9*'数値入力＆結果'!$D$10*('数値入力＆結果'!$D$9+'数値入力＆結果'!$D$10)*N90)/('数値入力＆結果'!$D$7^2*'数値入力＆結果'!$D$9^4+'数値入力＆結果'!$D$7*M90*(4*'数値入力＆結果'!$D$9^3*'数値入力＆結果'!$D$10+6*'数値入力＆結果'!$D$9^2*'数値入力＆結果'!$D$10^2+4*'数値入力＆結果'!$D$9*'数値入力＆結果'!$D$10^3)+M90^2*'数値入力＆結果'!$D$10^4)</f>
        <v>3.51045663177927E-005</v>
      </c>
      <c r="P90" s="39" t="n">
        <f aca="false">SUM($O$4:O90)</f>
        <v>0.00128111406344036</v>
      </c>
      <c r="Q90" s="39" t="n">
        <f aca="false">1/P90</f>
        <v>780.570620944211</v>
      </c>
      <c r="R90" s="39" t="n">
        <f aca="false">1/P90*(1-COS('数値入力＆結果'!$D$8*P90/2))</f>
        <v>6.39681413957048</v>
      </c>
    </row>
    <row r="91" customFormat="false" ht="12.8" hidden="false" customHeight="false" outlineLevel="0" collapsed="false">
      <c r="B91" s="1" t="n">
        <v>88</v>
      </c>
      <c r="C91" s="0" t="n">
        <v>880</v>
      </c>
      <c r="D91" s="0" t="n">
        <f aca="false">D90-1</f>
        <v>42</v>
      </c>
      <c r="E91" s="0" t="n">
        <f aca="false">C91</f>
        <v>880</v>
      </c>
      <c r="F91" s="0" t="n">
        <f aca="false">C91-C90</f>
        <v>10</v>
      </c>
      <c r="G91" s="0" t="n">
        <f aca="false">IF(D90&gt;110,'数値入力＆結果'!$D$18*D90+'数値入力＆結果'!$F$18,'数値入力＆結果'!$D$17*D90+'数値入力＆結果'!$F$17)</f>
        <v>-1.224</v>
      </c>
      <c r="H91" s="39" t="n">
        <f aca="false">10^G91</f>
        <v>0.0597035286583837</v>
      </c>
      <c r="I91" s="39" t="n">
        <f aca="false">F91/H91</f>
        <v>167.494287602644</v>
      </c>
      <c r="J91" s="39" t="n">
        <f aca="false">SUM(I91:$I$143)</f>
        <v>1293.18326040608</v>
      </c>
      <c r="K91" s="40" t="n">
        <f aca="false">LOG10(J91)</f>
        <v>3.11166007425662</v>
      </c>
      <c r="L91" s="40" t="n">
        <f aca="false">'数値入力＆結果'!$D$19*K91^5+'数値入力＆結果'!$F$19*K91^4+'数値入力＆結果'!$H$19*K91^3+'数値入力＆結果'!$J$19*K91^2+'数値入力＆結果'!$L$19*K91+'数値入力＆結果'!$N$19</f>
        <v>9.62800381787976</v>
      </c>
      <c r="M91" s="39" t="n">
        <f aca="false">10^L91</f>
        <v>4246232967.90344</v>
      </c>
      <c r="N91" s="39" t="n">
        <f aca="false">(D90-D91)*'数値入力＆結果'!$D$12</f>
        <v>2.63E-005</v>
      </c>
      <c r="O91" s="39" t="n">
        <f aca="false">(6*'数値入力＆結果'!$D$7*M91*'数値入力＆結果'!$D$9*'数値入力＆結果'!$D$10*('数値入力＆結果'!$D$9+'数値入力＆結果'!$D$10)*N91)/('数値入力＆結果'!$D$7^2*'数値入力＆結果'!$D$9^4+'数値入力＆結果'!$D$7*M91*(4*'数値入力＆結果'!$D$9^3*'数値入力＆結果'!$D$10+6*'数値入力＆結果'!$D$9^2*'数値入力＆結果'!$D$10^2+4*'数値入力＆結果'!$D$9*'数値入力＆結果'!$D$10^3)+M91^2*'数値入力＆結果'!$D$10^4)</f>
        <v>3.52875385686599E-005</v>
      </c>
      <c r="P91" s="39" t="n">
        <f aca="false">SUM($O$4:O91)</f>
        <v>0.00131640160200902</v>
      </c>
      <c r="Q91" s="39" t="n">
        <f aca="false">1/P91</f>
        <v>759.64659908789</v>
      </c>
      <c r="R91" s="39" t="n">
        <f aca="false">1/P91*(1-COS('数値入力＆結果'!$D$8*P91/2))</f>
        <v>6.57250845846892</v>
      </c>
    </row>
    <row r="92" customFormat="false" ht="12.8" hidden="false" customHeight="false" outlineLevel="0" collapsed="false">
      <c r="B92" s="1" t="n">
        <v>89</v>
      </c>
      <c r="C92" s="0" t="n">
        <v>890</v>
      </c>
      <c r="D92" s="0" t="n">
        <f aca="false">D91-1</f>
        <v>41</v>
      </c>
      <c r="E92" s="0" t="n">
        <f aca="false">C92</f>
        <v>890</v>
      </c>
      <c r="F92" s="0" t="n">
        <f aca="false">C92-C91</f>
        <v>10</v>
      </c>
      <c r="G92" s="0" t="n">
        <f aca="false">IF(D91&gt;110,'数値入力＆結果'!$D$18*D91+'数値入力＆結果'!$F$18,'数値入力＆結果'!$D$17*D91+'数値入力＆結果'!$F$17)</f>
        <v>-1.1638</v>
      </c>
      <c r="H92" s="39" t="n">
        <f aca="false">10^G92</f>
        <v>0.0685803978145926</v>
      </c>
      <c r="I92" s="39" t="n">
        <f aca="false">F92/H92</f>
        <v>145.814260614747</v>
      </c>
      <c r="J92" s="39" t="n">
        <f aca="false">SUM(I92:$I$143)</f>
        <v>1125.68897280344</v>
      </c>
      <c r="K92" s="40" t="n">
        <f aca="false">LOG10(J92)</f>
        <v>3.05141841178143</v>
      </c>
      <c r="L92" s="40" t="n">
        <f aca="false">'数値入力＆結果'!$D$19*K92^5+'数値入力＆結果'!$F$19*K92^4+'数値入力＆結果'!$H$19*K92^3+'数値入力＆結果'!$J$19*K92^2+'数値入力＆結果'!$L$19*K92+'数値入力＆結果'!$N$19</f>
        <v>9.64072109598072</v>
      </c>
      <c r="M92" s="39" t="n">
        <f aca="false">10^L92</f>
        <v>4372412185.60922</v>
      </c>
      <c r="N92" s="39" t="n">
        <f aca="false">(D91-D92)*'数値入力＆結果'!$D$12</f>
        <v>2.63E-005</v>
      </c>
      <c r="O92" s="39" t="n">
        <f aca="false">(6*'数値入力＆結果'!$D$7*M92*'数値入力＆結果'!$D$9*'数値入力＆結果'!$D$10*('数値入力＆結果'!$D$9+'数値入力＆結果'!$D$10)*N92)/('数値入力＆結果'!$D$7^2*'数値入力＆結果'!$D$9^4+'数値入力＆結果'!$D$7*M92*(4*'数値入力＆結果'!$D$9^3*'数値入力＆結果'!$D$10+6*'数値入力＆結果'!$D$9^2*'数値入力＆結果'!$D$10^2+4*'数値入力＆結果'!$D$9*'数値入力＆結果'!$D$10^3)+M92^2*'数値入力＆結果'!$D$10^4)</f>
        <v>3.54609939313121E-005</v>
      </c>
      <c r="P92" s="39" t="n">
        <f aca="false">SUM($O$4:O92)</f>
        <v>0.00135186259594033</v>
      </c>
      <c r="Q92" s="39" t="n">
        <f aca="false">1/P92</f>
        <v>739.720148336836</v>
      </c>
      <c r="R92" s="39" t="n">
        <f aca="false">1/P92*(1-COS('数値入力＆結果'!$D$8*P92/2))</f>
        <v>6.74902519522664</v>
      </c>
    </row>
    <row r="93" customFormat="false" ht="12.8" hidden="false" customHeight="false" outlineLevel="0" collapsed="false">
      <c r="B93" s="1" t="n">
        <v>90</v>
      </c>
      <c r="C93" s="0" t="n">
        <v>900</v>
      </c>
      <c r="D93" s="0" t="n">
        <f aca="false">D92-1</f>
        <v>40</v>
      </c>
      <c r="E93" s="0" t="n">
        <f aca="false">C93</f>
        <v>900</v>
      </c>
      <c r="F93" s="0" t="n">
        <f aca="false">C93-C92</f>
        <v>10</v>
      </c>
      <c r="G93" s="0" t="n">
        <f aca="false">IF(D92&gt;110,'数値入力＆結果'!$D$18*D92+'数値入力＆結果'!$F$18,'数値入力＆結果'!$D$17*D92+'数値入力＆結果'!$F$17)</f>
        <v>-1.1036</v>
      </c>
      <c r="H93" s="39" t="n">
        <f aca="false">10^G93</f>
        <v>0.078777101958568</v>
      </c>
      <c r="I93" s="39" t="n">
        <f aca="false">F93/H93</f>
        <v>126.94044019618</v>
      </c>
      <c r="J93" s="39" t="n">
        <f aca="false">SUM(I93:$I$143)</f>
        <v>979.87471218869</v>
      </c>
      <c r="K93" s="40" t="n">
        <f aca="false">LOG10(J93)</f>
        <v>2.99117054989298</v>
      </c>
      <c r="L93" s="40" t="n">
        <f aca="false">'数値入力＆結果'!$D$19*K93^5+'数値入力＆結果'!$F$19*K93^4+'数値入力＆結果'!$H$19*K93^3+'数値入力＆結果'!$J$19*K93^2+'数値入力＆結果'!$L$19*K93+'数値入力＆結果'!$N$19</f>
        <v>9.65305344069049</v>
      </c>
      <c r="M93" s="39" t="n">
        <f aca="false">10^L93</f>
        <v>4498352044.91184</v>
      </c>
      <c r="N93" s="39" t="n">
        <f aca="false">(D92-D93)*'数値入力＆結果'!$D$12</f>
        <v>2.63E-005</v>
      </c>
      <c r="O93" s="39" t="n">
        <f aca="false">(6*'数値入力＆結果'!$D$7*M93*'数値入力＆結果'!$D$9*'数値入力＆結果'!$D$10*('数値入力＆結果'!$D$9+'数値入力＆結果'!$D$10)*N93)/('数値入力＆結果'!$D$7^2*'数値入力＆結果'!$D$9^4+'数値入力＆結果'!$D$7*M93*(4*'数値入力＆結果'!$D$9^3*'数値入力＆結果'!$D$10+6*'数値入力＆結果'!$D$9^2*'数値入力＆結果'!$D$10^2+4*'数値入力＆結果'!$D$9*'数値入力＆結果'!$D$10^3)+M93^2*'数値入力＆結果'!$D$10^4)</f>
        <v>3.5625399137667E-005</v>
      </c>
      <c r="P93" s="39" t="n">
        <f aca="false">SUM($O$4:O93)</f>
        <v>0.001387487995078</v>
      </c>
      <c r="Q93" s="39" t="n">
        <f aca="false">1/P93</f>
        <v>720.72695659164</v>
      </c>
      <c r="R93" s="39" t="n">
        <f aca="false">1/P93*(1-COS('数値入力＆結果'!$D$8*P93/2))</f>
        <v>6.92631759415289</v>
      </c>
    </row>
    <row r="94" customFormat="false" ht="12.8" hidden="false" customHeight="false" outlineLevel="0" collapsed="false">
      <c r="B94" s="1" t="n">
        <v>91</v>
      </c>
      <c r="C94" s="0" t="n">
        <v>910</v>
      </c>
      <c r="D94" s="0" t="n">
        <f aca="false">D93-1</f>
        <v>39</v>
      </c>
      <c r="E94" s="0" t="n">
        <f aca="false">C94</f>
        <v>910</v>
      </c>
      <c r="F94" s="0" t="n">
        <f aca="false">C94-C93</f>
        <v>10</v>
      </c>
      <c r="G94" s="0" t="n">
        <f aca="false">IF(D93&gt;110,'数値入力＆結果'!$D$18*D93+'数値入力＆結果'!$F$18,'数値入力＆結果'!$D$17*D93+'数値入力＆結果'!$F$17)</f>
        <v>-1.0434</v>
      </c>
      <c r="H94" s="39" t="n">
        <f aca="false">10^G94</f>
        <v>0.0904898774394413</v>
      </c>
      <c r="I94" s="39" t="n">
        <f aca="false">F94/H94</f>
        <v>110.509598233154</v>
      </c>
      <c r="J94" s="39" t="n">
        <f aca="false">SUM(I94:$I$143)</f>
        <v>852.93427199251</v>
      </c>
      <c r="K94" s="40" t="n">
        <f aca="false">LOG10(J94)</f>
        <v>2.93091556526975</v>
      </c>
      <c r="L94" s="40" t="n">
        <f aca="false">'数値入力＆結果'!$D$19*K94^5+'数値入力＆結果'!$F$19*K94^4+'数値入力＆結果'!$H$19*K94^3+'数値入力＆結果'!$J$19*K94^2+'数値入力＆結果'!$L$19*K94+'数値入力＆結果'!$N$19</f>
        <v>9.66500776531989</v>
      </c>
      <c r="M94" s="39" t="n">
        <f aca="false">10^L94</f>
        <v>4623892889.89094</v>
      </c>
      <c r="N94" s="39" t="n">
        <f aca="false">(D93-D94)*'数値入力＆結果'!$D$12</f>
        <v>2.63E-005</v>
      </c>
      <c r="O94" s="39" t="n">
        <f aca="false">(6*'数値入力＆結果'!$D$7*M94*'数値入力＆結果'!$D$9*'数値入力＆結果'!$D$10*('数値入力＆結果'!$D$9+'数値入力＆結果'!$D$10)*N94)/('数値入力＆結果'!$D$7^2*'数値入力＆結果'!$D$9^4+'数値入力＆結果'!$D$7*M94*(4*'数値入力＆結果'!$D$9^3*'数値入力＆結果'!$D$10+6*'数値入力＆結果'!$D$9^2*'数値入力＆結果'!$D$10^2+4*'数値入力＆結果'!$D$9*'数値入力＆結果'!$D$10^3)+M94^2*'数値入力＆結果'!$D$10^4)</f>
        <v>3.57812009636295E-005</v>
      </c>
      <c r="P94" s="39" t="n">
        <f aca="false">SUM($O$4:O94)</f>
        <v>0.00142326919604163</v>
      </c>
      <c r="Q94" s="39" t="n">
        <f aca="false">1/P94</f>
        <v>702.607772852237</v>
      </c>
      <c r="R94" s="39" t="n">
        <f aca="false">1/P94*(1-COS('数値入力＆結果'!$D$8*P94/2))</f>
        <v>7.1043411322</v>
      </c>
    </row>
    <row r="95" customFormat="false" ht="12.8" hidden="false" customHeight="false" outlineLevel="0" collapsed="false">
      <c r="B95" s="1" t="n">
        <v>92</v>
      </c>
      <c r="C95" s="0" t="n">
        <v>920</v>
      </c>
      <c r="D95" s="0" t="n">
        <f aca="false">D94-1</f>
        <v>38</v>
      </c>
      <c r="E95" s="0" t="n">
        <f aca="false">C95</f>
        <v>920</v>
      </c>
      <c r="F95" s="0" t="n">
        <f aca="false">C95-C94</f>
        <v>10</v>
      </c>
      <c r="G95" s="0" t="n">
        <f aca="false">IF(D94&gt;110,'数値入力＆結果'!$D$18*D94+'数値入力＆結果'!$F$18,'数値入力＆結果'!$D$17*D94+'数値入力＆結果'!$F$17)</f>
        <v>-0.9832</v>
      </c>
      <c r="H95" s="39" t="n">
        <f aca="false">10^G95</f>
        <v>0.10394413751488</v>
      </c>
      <c r="I95" s="39" t="n">
        <f aca="false">F95/H95</f>
        <v>96.2055219186215</v>
      </c>
      <c r="J95" s="39" t="n">
        <f aca="false">SUM(I95:$I$143)</f>
        <v>742.424673759356</v>
      </c>
      <c r="K95" s="40" t="n">
        <f aca="false">LOG10(J95)</f>
        <v>2.87065239680384</v>
      </c>
      <c r="L95" s="40" t="n">
        <f aca="false">'数値入力＆結果'!$D$19*K95^5+'数値入力＆結果'!$F$19*K95^4+'数値入力＆結果'!$H$19*K95^3+'数値入力＆結果'!$J$19*K95^2+'数値入力＆結果'!$L$19*K95+'数値入力＆結果'!$N$19</f>
        <v>9.6765909118645</v>
      </c>
      <c r="M95" s="39" t="n">
        <f aca="false">10^L95</f>
        <v>4748876898.71782</v>
      </c>
      <c r="N95" s="39" t="n">
        <f aca="false">(D94-D95)*'数値入力＆結果'!$D$12</f>
        <v>2.63E-005</v>
      </c>
      <c r="O95" s="39" t="n">
        <f aca="false">(6*'数値入力＆結果'!$D$7*M95*'数値入力＆結果'!$D$9*'数値入力＆結果'!$D$10*('数値入力＆結果'!$D$9+'数値入力＆結果'!$D$10)*N95)/('数値入力＆結果'!$D$7^2*'数値入力＆結果'!$D$9^4+'数値入力＆結果'!$D$7*M95*(4*'数値入力＆結果'!$D$9^3*'数値入力＆結果'!$D$10+6*'数値入力＆結果'!$D$9^2*'数値入力＆結果'!$D$10^2+4*'数値入力＆結果'!$D$9*'数値入力＆結果'!$D$10^3)+M95^2*'数値入力＆結果'!$D$10^4)</f>
        <v>3.59288265351993E-005</v>
      </c>
      <c r="P95" s="39" t="n">
        <f aca="false">SUM($O$4:O95)</f>
        <v>0.00145919802257682</v>
      </c>
      <c r="Q95" s="39" t="n">
        <f aca="false">1/P95</f>
        <v>685.307946233426</v>
      </c>
      <c r="R95" s="39" t="n">
        <f aca="false">1/P95*(1-COS('数値入力＆結果'!$D$8*P95/2))</f>
        <v>7.28305342138479</v>
      </c>
    </row>
    <row r="96" customFormat="false" ht="12.8" hidden="false" customHeight="false" outlineLevel="0" collapsed="false">
      <c r="B96" s="1" t="n">
        <v>93</v>
      </c>
      <c r="C96" s="0" t="n">
        <v>930</v>
      </c>
      <c r="D96" s="0" t="n">
        <f aca="false">D95-1</f>
        <v>37</v>
      </c>
      <c r="E96" s="0" t="n">
        <f aca="false">C96</f>
        <v>930</v>
      </c>
      <c r="F96" s="0" t="n">
        <f aca="false">C96-C95</f>
        <v>10</v>
      </c>
      <c r="G96" s="0" t="n">
        <f aca="false">IF(D95&gt;110,'数値入力＆結果'!$D$18*D95+'数値入力＆結果'!$F$18,'数値入力＆結果'!$D$17*D95+'数値入力＆結果'!$F$17)</f>
        <v>-0.923</v>
      </c>
      <c r="H96" s="39" t="n">
        <f aca="false">10^G96</f>
        <v>0.119398810446427</v>
      </c>
      <c r="I96" s="39" t="n">
        <f aca="false">F96/H96</f>
        <v>83.7529282126883</v>
      </c>
      <c r="J96" s="39" t="n">
        <f aca="false">SUM(I96:$I$143)</f>
        <v>646.219151840734</v>
      </c>
      <c r="K96" s="40" t="n">
        <f aca="false">LOG10(J96)</f>
        <v>2.8103798249529</v>
      </c>
      <c r="L96" s="40" t="n">
        <f aca="false">'数値入力＆結果'!$D$19*K96^5+'数値入力＆結果'!$F$19*K96^4+'数値入力＆結果'!$H$19*K96^3+'数値入力＆結果'!$J$19*K96^2+'数値入力＆結果'!$L$19*K96+'数値入力＆結果'!$N$19</f>
        <v>9.68780965252462</v>
      </c>
      <c r="M96" s="39" t="n">
        <f aca="false">10^L96</f>
        <v>4873148574.47602</v>
      </c>
      <c r="N96" s="39" t="n">
        <f aca="false">(D95-D96)*'数値入力＆結果'!$D$12</f>
        <v>2.63E-005</v>
      </c>
      <c r="O96" s="39" t="n">
        <f aca="false">(6*'数値入力＆結果'!$D$7*M96*'数値入力＆結果'!$D$9*'数値入力＆結果'!$D$10*('数値入力＆結果'!$D$9+'数値入力＆結果'!$D$10)*N96)/('数値入力＆結果'!$D$7^2*'数値入力＆結果'!$D$9^4+'数値入力＆結果'!$D$7*M96*(4*'数値入力＆結果'!$D$9^3*'数値入力＆結果'!$D$10+6*'数値入力＆結果'!$D$9^2*'数値入力＆結果'!$D$10^2+4*'数値入力＆結果'!$D$9*'数値入力＆結果'!$D$10^3)+M96^2*'数値入力＆結果'!$D$10^4)</f>
        <v>3.606868372705E-005</v>
      </c>
      <c r="P96" s="39" t="n">
        <f aca="false">SUM($O$4:O96)</f>
        <v>0.00149526670630387</v>
      </c>
      <c r="Q96" s="39" t="n">
        <f aca="false">1/P96</f>
        <v>668.777012010041</v>
      </c>
      <c r="R96" s="39" t="n">
        <f aca="false">1/P96*(1-COS('数値入力＆結果'!$D$8*P96/2))</f>
        <v>7.46241411314334</v>
      </c>
    </row>
    <row r="97" customFormat="false" ht="12.8" hidden="false" customHeight="false" outlineLevel="0" collapsed="false">
      <c r="B97" s="1" t="n">
        <v>94</v>
      </c>
      <c r="C97" s="0" t="n">
        <v>940</v>
      </c>
      <c r="D97" s="0" t="n">
        <f aca="false">D96-1</f>
        <v>36</v>
      </c>
      <c r="E97" s="0" t="n">
        <f aca="false">C97</f>
        <v>940</v>
      </c>
      <c r="F97" s="0" t="n">
        <f aca="false">C97-C96</f>
        <v>10</v>
      </c>
      <c r="G97" s="0" t="n">
        <f aca="false">IF(D96&gt;110,'数値入力＆結果'!$D$18*D96+'数値入力＆結果'!$F$18,'数値入力＆結果'!$D$17*D96+'数値入力＆結果'!$F$17)</f>
        <v>-0.8628</v>
      </c>
      <c r="H97" s="39" t="n">
        <f aca="false">10^G97</f>
        <v>0.137151322593648</v>
      </c>
      <c r="I97" s="39" t="n">
        <f aca="false">F97/H97</f>
        <v>72.9121659995068</v>
      </c>
      <c r="J97" s="39" t="n">
        <f aca="false">SUM(I97:$I$143)</f>
        <v>562.466223628045</v>
      </c>
      <c r="K97" s="40" t="n">
        <f aca="false">LOG10(J97)</f>
        <v>2.75009644797027</v>
      </c>
      <c r="L97" s="40" t="n">
        <f aca="false">'数値入力＆結果'!$D$19*K97^5+'数値入力＆結果'!$F$19*K97^4+'数値入力＆結果'!$H$19*K97^3+'数値入力＆結果'!$J$19*K97^2+'数値入力＆結果'!$L$19*K97+'数値入力＆結果'!$N$19</f>
        <v>9.69867069124774</v>
      </c>
      <c r="M97" s="39" t="n">
        <f aca="false">10^L97</f>
        <v>4996555217.92159</v>
      </c>
      <c r="N97" s="39" t="n">
        <f aca="false">(D96-D97)*'数値入力＆結果'!$D$12</f>
        <v>2.63E-005</v>
      </c>
      <c r="O97" s="39" t="n">
        <f aca="false">(6*'数値入力＆結果'!$D$7*M97*'数値入力＆結果'!$D$9*'数値入力＆結果'!$D$10*('数値入力＆結果'!$D$9+'数値入力＆結果'!$D$10)*N97)/('数値入力＆結果'!$D$7^2*'数値入力＆結果'!$D$9^4+'数値入力＆結果'!$D$7*M97*(4*'数値入力＆結果'!$D$9^3*'数値入力＆結果'!$D$10+6*'数値入力＆結果'!$D$9^2*'数値入力＆結果'!$D$10^2+4*'数値入力＆結果'!$D$9*'数値入力＆結果'!$D$10^3)+M97^2*'数値入力＆結果'!$D$10^4)</f>
        <v>3.62011616340782E-005</v>
      </c>
      <c r="P97" s="39" t="n">
        <f aca="false">SUM($O$4:O97)</f>
        <v>0.00153146786793795</v>
      </c>
      <c r="Q97" s="39" t="n">
        <f aca="false">1/P97</f>
        <v>652.968319437516</v>
      </c>
      <c r="R97" s="39" t="n">
        <f aca="false">1/P97*(1-COS('数値入力＆結果'!$D$8*P97/2))</f>
        <v>7.64238480498744</v>
      </c>
    </row>
    <row r="98" customFormat="false" ht="12.8" hidden="false" customHeight="false" outlineLevel="0" collapsed="false">
      <c r="B98" s="1" t="n">
        <v>95</v>
      </c>
      <c r="C98" s="0" t="n">
        <v>950</v>
      </c>
      <c r="D98" s="0" t="n">
        <f aca="false">D97-1</f>
        <v>35</v>
      </c>
      <c r="E98" s="0" t="n">
        <f aca="false">C98</f>
        <v>950</v>
      </c>
      <c r="F98" s="0" t="n">
        <f aca="false">C98-C97</f>
        <v>10</v>
      </c>
      <c r="G98" s="0" t="n">
        <f aca="false">IF(D97&gt;110,'数値入力＆結果'!$D$18*D97+'数値入力＆結果'!$F$18,'数値入力＆結果'!$D$17*D97+'数値入力＆結果'!$F$17)</f>
        <v>-0.8026</v>
      </c>
      <c r="H98" s="39" t="n">
        <f aca="false">10^G98</f>
        <v>0.157543322407111</v>
      </c>
      <c r="I98" s="39" t="n">
        <f aca="false">F98/H98</f>
        <v>63.47460398327</v>
      </c>
      <c r="J98" s="39" t="n">
        <f aca="false">SUM(I98:$I$143)</f>
        <v>489.554057628539</v>
      </c>
      <c r="K98" s="40" t="n">
        <f aca="false">LOG10(J98)</f>
        <v>2.68980065453251</v>
      </c>
      <c r="L98" s="40" t="n">
        <f aca="false">'数値入力＆結果'!$D$19*K98^5+'数値入力＆結果'!$F$19*K98^4+'数値入力＆結果'!$H$19*K98^3+'数値入力＆結果'!$J$19*K98^2+'数値入力＆結果'!$L$19*K98+'数値入力＆結果'!$N$19</f>
        <v>9.7091806652894</v>
      </c>
      <c r="M98" s="39" t="n">
        <f aca="false">10^L98</f>
        <v>5118947380.32655</v>
      </c>
      <c r="N98" s="39" t="n">
        <f aca="false">(D97-D98)*'数値入力＆結果'!$D$12</f>
        <v>2.63E-005</v>
      </c>
      <c r="O98" s="39" t="n">
        <f aca="false">(6*'数値入力＆結果'!$D$7*M98*'数値入力＆結果'!$D$9*'数値入力＆結果'!$D$10*('数値入力＆結果'!$D$9+'数値入力＆結果'!$D$10)*N98)/('数値入力＆結果'!$D$7^2*'数値入力＆結果'!$D$9^4+'数値入力＆結果'!$D$7*M98*(4*'数値入力＆結果'!$D$9^3*'数値入力＆結果'!$D$10+6*'数値入力＆結果'!$D$9^2*'数値入力＆結果'!$D$10^2+4*'数値入力＆結果'!$D$9*'数値入力＆結果'!$D$10^3)+M98^2*'数値入力＆結果'!$D$10^4)</f>
        <v>3.63266310992096E-005</v>
      </c>
      <c r="P98" s="39" t="n">
        <f aca="false">SUM($O$4:O98)</f>
        <v>0.00156779449903716</v>
      </c>
      <c r="Q98" s="39" t="n">
        <f aca="false">1/P98</f>
        <v>637.838696725964</v>
      </c>
      <c r="R98" s="39" t="n">
        <f aca="false">1/P98*(1-COS('数値入力＆結果'!$D$8*P98/2))</f>
        <v>7.82292894974851</v>
      </c>
    </row>
    <row r="99" customFormat="false" ht="12.8" hidden="false" customHeight="false" outlineLevel="0" collapsed="false">
      <c r="B99" s="1" t="n">
        <v>96</v>
      </c>
      <c r="C99" s="0" t="n">
        <v>960</v>
      </c>
      <c r="D99" s="0" t="n">
        <f aca="false">D98-1</f>
        <v>34</v>
      </c>
      <c r="E99" s="0" t="n">
        <f aca="false">C99</f>
        <v>960</v>
      </c>
      <c r="F99" s="0" t="n">
        <f aca="false">C99-C98</f>
        <v>10</v>
      </c>
      <c r="G99" s="0" t="n">
        <f aca="false">IF(D98&gt;110,'数値入力＆結果'!$D$18*D98+'数値入力＆結果'!$F$18,'数値入力＆結果'!$D$17*D98+'数値入力＆結果'!$F$17)</f>
        <v>-0.7424</v>
      </c>
      <c r="H99" s="39" t="n">
        <f aca="false">10^G99</f>
        <v>0.180967255478879</v>
      </c>
      <c r="I99" s="39" t="n">
        <f aca="false">F99/H99</f>
        <v>55.2586155630078</v>
      </c>
      <c r="J99" s="39" t="n">
        <f aca="false">SUM(I99:$I$143)</f>
        <v>426.079453645269</v>
      </c>
      <c r="K99" s="40" t="n">
        <f aca="false">LOG10(J99)</f>
        <v>2.62949059220649</v>
      </c>
      <c r="L99" s="40" t="n">
        <f aca="false">'数値入力＆結果'!$D$19*K99^5+'数値入力＆結果'!$F$19*K99^4+'数値入力＆結果'!$H$19*K99^3+'数値入力＆結果'!$J$19*K99^2+'数値入力＆結果'!$L$19*K99+'数値入力＆結果'!$N$19</f>
        <v>9.71934614678751</v>
      </c>
      <c r="M99" s="39" t="n">
        <f aca="false">10^L99</f>
        <v>5240179294.71176</v>
      </c>
      <c r="N99" s="39" t="n">
        <f aca="false">(D98-D99)*'数値入力＆結果'!$D$12</f>
        <v>2.63E-005</v>
      </c>
      <c r="O99" s="39" t="n">
        <f aca="false">(6*'数値入力＆結果'!$D$7*M99*'数値入力＆結果'!$D$9*'数値入力＆結果'!$D$10*('数値入力＆結果'!$D$9+'数値入力＆結果'!$D$10)*N99)/('数値入力＆結果'!$D$7^2*'数値入力＆結果'!$D$9^4+'数値入力＆結果'!$D$7*M99*(4*'数値入力＆結果'!$D$9^3*'数値入力＆結果'!$D$10+6*'数値入力＆結果'!$D$9^2*'数値入力＆結果'!$D$10^2+4*'数値入力＆結果'!$D$9*'数値入力＆結果'!$D$10^3)+M99^2*'数値入力＆結果'!$D$10^4)</f>
        <v>3.64454452832222E-005</v>
      </c>
      <c r="P99" s="39" t="n">
        <f aca="false">SUM($O$4:O99)</f>
        <v>0.00160423994432038</v>
      </c>
      <c r="Q99" s="39" t="n">
        <f aca="false">1/P99</f>
        <v>623.348149097258</v>
      </c>
      <c r="R99" s="39" t="n">
        <f aca="false">1/P99*(1-COS('数値入力＆結果'!$D$8*P99/2))</f>
        <v>8.00401176762224</v>
      </c>
    </row>
    <row r="100" customFormat="false" ht="12.8" hidden="false" customHeight="false" outlineLevel="0" collapsed="false">
      <c r="B100" s="1" t="n">
        <v>97</v>
      </c>
      <c r="C100" s="0" t="n">
        <v>970</v>
      </c>
      <c r="D100" s="0" t="n">
        <f aca="false">D99-1</f>
        <v>33</v>
      </c>
      <c r="E100" s="0" t="n">
        <f aca="false">C100</f>
        <v>970</v>
      </c>
      <c r="F100" s="0" t="n">
        <f aca="false">C100-C99</f>
        <v>10</v>
      </c>
      <c r="G100" s="0" t="n">
        <f aca="false">IF(D99&gt;110,'数値入力＆結果'!$D$18*D99+'数値入力＆結果'!$F$18,'数値入力＆結果'!$D$17*D99+'数値入力＆結果'!$F$17)</f>
        <v>-0.6822</v>
      </c>
      <c r="H100" s="39" t="n">
        <f aca="false">10^G100</f>
        <v>0.207873917187871</v>
      </c>
      <c r="I100" s="39" t="n">
        <f aca="false">F100/H100</f>
        <v>48.1060834147954</v>
      </c>
      <c r="J100" s="39" t="n">
        <f aca="false">SUM(I100:$I$143)</f>
        <v>370.820838082261</v>
      </c>
      <c r="K100" s="40" t="n">
        <f aca="false">LOG10(J100)</f>
        <v>2.56916413110854</v>
      </c>
      <c r="L100" s="40" t="n">
        <f aca="false">'数値入力＆結果'!$D$19*K100^5+'数値入力＆結果'!$F$19*K100^4+'数値入力＆結果'!$H$19*K100^3+'数値入力＆結果'!$J$19*K100^2+'数値入力＆結果'!$L$19*K100+'数値入力＆結果'!$N$19</f>
        <v>9.729173644343</v>
      </c>
      <c r="M100" s="39" t="n">
        <f aca="false">10^L100</f>
        <v>5360109283.93298</v>
      </c>
      <c r="N100" s="39" t="n">
        <f aca="false">(D99-D100)*'数値入力＆結果'!$D$12</f>
        <v>2.63E-005</v>
      </c>
      <c r="O100" s="39" t="n">
        <f aca="false">(6*'数値入力＆結果'!$D$7*M100*'数値入力＆結果'!$D$9*'数値入力＆結果'!$D$10*('数値入力＆結果'!$D$9+'数値入力＆結果'!$D$10)*N100)/('数値入力＆結果'!$D$7^2*'数値入力＆結果'!$D$9^4+'数値入力＆結果'!$D$7*M100*(4*'数値入力＆結果'!$D$9^3*'数値入力＆結果'!$D$10+6*'数値入力＆結果'!$D$9^2*'数値入力＆結果'!$D$10^2+4*'数値入力＆結果'!$D$9*'数値入力＆結果'!$D$10^3)+M100^2*'数値入力＆結果'!$D$10^4)</f>
        <v>3.65579402645236E-005</v>
      </c>
      <c r="P100" s="39" t="n">
        <f aca="false">SUM($O$4:O100)</f>
        <v>0.00164079788458491</v>
      </c>
      <c r="Q100" s="39" t="n">
        <f aca="false">1/P100</f>
        <v>609.459586335938</v>
      </c>
      <c r="R100" s="39" t="n">
        <f aca="false">1/P100*(1-COS('数値入力＆結果'!$D$8*P100/2))</f>
        <v>8.1856001611679</v>
      </c>
    </row>
    <row r="101" customFormat="false" ht="12.8" hidden="false" customHeight="false" outlineLevel="0" collapsed="false">
      <c r="B101" s="1" t="n">
        <v>98</v>
      </c>
      <c r="C101" s="0" t="n">
        <v>980</v>
      </c>
      <c r="D101" s="0" t="n">
        <f aca="false">D100-1</f>
        <v>32</v>
      </c>
      <c r="E101" s="0" t="n">
        <f aca="false">C101</f>
        <v>980</v>
      </c>
      <c r="F101" s="0" t="n">
        <f aca="false">C101-C100</f>
        <v>10</v>
      </c>
      <c r="G101" s="0" t="n">
        <f aca="false">IF(D100&gt;110,'数値入力＆結果'!$D$18*D100+'数値入力＆結果'!$F$18,'数値入力＆結果'!$D$17*D100+'数値入力＆結果'!$F$17)</f>
        <v>-0.622</v>
      </c>
      <c r="H101" s="39" t="n">
        <f aca="false">10^G101</f>
        <v>0.238781128291318</v>
      </c>
      <c r="I101" s="39" t="n">
        <f aca="false">F101/H101</f>
        <v>41.8793565117919</v>
      </c>
      <c r="J101" s="39" t="n">
        <f aca="false">SUM(I101:$I$143)</f>
        <v>322.714754667465</v>
      </c>
      <c r="K101" s="40" t="n">
        <f aca="false">LOG10(J101)</f>
        <v>2.50881882200191</v>
      </c>
      <c r="L101" s="40" t="n">
        <f aca="false">'数値入力＆結果'!$D$19*K101^5+'数値入力＆結果'!$F$19*K101^4+'数値入力＆結果'!$H$19*K101^3+'数値入力＆結果'!$J$19*K101^2+'数値入力＆結果'!$L$19*K101+'数値入力＆結果'!$N$19</f>
        <v>9.73866960459818</v>
      </c>
      <c r="M101" s="39" t="n">
        <f aca="false">10^L101</f>
        <v>5478600144.23713</v>
      </c>
      <c r="N101" s="39" t="n">
        <f aca="false">(D100-D101)*'数値入力＆結果'!$D$12</f>
        <v>2.63E-005</v>
      </c>
      <c r="O101" s="39" t="n">
        <f aca="false">(6*'数値入力＆結果'!$D$7*M101*'数値入力＆結果'!$D$9*'数値入力＆結果'!$D$10*('数値入力＆結果'!$D$9+'数値入力＆結果'!$D$10)*N101)/('数値入力＆結果'!$D$7^2*'数値入力＆結果'!$D$9^4+'数値入力＆結果'!$D$7*M101*(4*'数値入力＆結果'!$D$9^3*'数値入力＆結果'!$D$10+6*'数値入力＆結果'!$D$9^2*'数値入力＆結果'!$D$10^2+4*'数値入力＆結果'!$D$9*'数値入力＆結果'!$D$10^3)+M101^2*'数値入力＆結果'!$D$10^4)</f>
        <v>3.66644356587337E-005</v>
      </c>
      <c r="P101" s="39" t="n">
        <f aca="false">SUM($O$4:O101)</f>
        <v>0.00167746232024364</v>
      </c>
      <c r="Q101" s="39" t="n">
        <f aca="false">1/P101</f>
        <v>596.138576665469</v>
      </c>
      <c r="R101" s="39" t="n">
        <f aca="false">1/P101*(1-COS('数値入力＆結果'!$D$8*P101/2))</f>
        <v>8.36766263336434</v>
      </c>
    </row>
    <row r="102" customFormat="false" ht="12.8" hidden="false" customHeight="false" outlineLevel="0" collapsed="false">
      <c r="B102" s="1" t="n">
        <v>99</v>
      </c>
      <c r="C102" s="0" t="n">
        <v>990</v>
      </c>
      <c r="D102" s="0" t="n">
        <f aca="false">D101-1</f>
        <v>31</v>
      </c>
      <c r="E102" s="0" t="n">
        <f aca="false">C102</f>
        <v>990</v>
      </c>
      <c r="F102" s="0" t="n">
        <f aca="false">C102-C101</f>
        <v>10</v>
      </c>
      <c r="G102" s="0" t="n">
        <f aca="false">IF(D101&gt;110,'数値入力＆結果'!$D$18*D101+'数値入力＆結果'!$F$18,'数値入力＆結果'!$D$17*D101+'数値入力＆結果'!$F$17)</f>
        <v>-0.5618</v>
      </c>
      <c r="H102" s="39" t="n">
        <f aca="false">10^G102</f>
        <v>0.274283700424737</v>
      </c>
      <c r="I102" s="39" t="n">
        <f aca="false">F102/H102</f>
        <v>36.4586010197276</v>
      </c>
      <c r="J102" s="39" t="n">
        <f aca="false">SUM(I102:$I$143)</f>
        <v>280.835398155674</v>
      </c>
      <c r="K102" s="40" t="n">
        <f aca="false">LOG10(J102)</f>
        <v>2.44845184795482</v>
      </c>
      <c r="L102" s="40" t="n">
        <f aca="false">'数値入力＆結果'!$D$19*K102^5+'数値入力＆結果'!$F$19*K102^4+'数値入力＆結果'!$H$19*K102^3+'数値入力＆結果'!$J$19*K102^2+'数値入力＆結果'!$L$19*K102+'数値入力＆結果'!$N$19</f>
        <v>9.74784041380156</v>
      </c>
      <c r="M102" s="39" t="n">
        <f aca="false">10^L102</f>
        <v>5595519503.04862</v>
      </c>
      <c r="N102" s="39" t="n">
        <f aca="false">(D101-D102)*'数値入力＆結果'!$D$12</f>
        <v>2.63E-005</v>
      </c>
      <c r="O102" s="39" t="n">
        <f aca="false">(6*'数値入力＆結果'!$D$7*M102*'数値入力＆結果'!$D$9*'数値入力＆結果'!$D$10*('数値入力＆結果'!$D$9+'数値入力＆結果'!$D$10)*N102)/('数値入力＆結果'!$D$7^2*'数値入力＆結果'!$D$9^4+'数値入力＆結果'!$D$7*M102*(4*'数値入力＆結果'!$D$9^3*'数値入力＆結果'!$D$10+6*'数値入力＆結果'!$D$9^2*'数値入力＆結果'!$D$10^2+4*'数値入力＆結果'!$D$9*'数値入力＆結果'!$D$10^3)+M102^2*'数値入力＆結果'!$D$10^4)</f>
        <v>3.67652352495787E-005</v>
      </c>
      <c r="P102" s="39" t="n">
        <f aca="false">SUM($O$4:O102)</f>
        <v>0.00171422755549322</v>
      </c>
      <c r="Q102" s="39" t="n">
        <f aca="false">1/P102</f>
        <v>583.353124149424</v>
      </c>
      <c r="R102" s="39" t="n">
        <f aca="false">1/P102*(1-COS('数値入力＆結果'!$D$8*P102/2))</f>
        <v>8.55016920878273</v>
      </c>
    </row>
    <row r="103" customFormat="false" ht="12.8" hidden="false" customHeight="false" outlineLevel="0" collapsed="false">
      <c r="B103" s="1" t="n">
        <v>100</v>
      </c>
      <c r="C103" s="0" t="n">
        <v>1000</v>
      </c>
      <c r="D103" s="0" t="n">
        <f aca="false">D102-1</f>
        <v>30</v>
      </c>
      <c r="E103" s="0" t="n">
        <f aca="false">C103</f>
        <v>1000</v>
      </c>
      <c r="F103" s="0" t="n">
        <f aca="false">C103-C102</f>
        <v>10</v>
      </c>
      <c r="G103" s="0" t="n">
        <f aca="false">IF(D102&gt;110,'数値入力＆結果'!$D$18*D102+'数値入力＆結果'!$F$18,'数値入力＆結果'!$D$17*D102+'数値入力＆結果'!$F$17)</f>
        <v>-0.5016</v>
      </c>
      <c r="H103" s="39" t="n">
        <f aca="false">10^G103</f>
        <v>0.315064883297239</v>
      </c>
      <c r="I103" s="39" t="n">
        <f aca="false">F103/H103</f>
        <v>31.7394940856223</v>
      </c>
      <c r="J103" s="39" t="n">
        <f aca="false">SUM(I103:$I$143)</f>
        <v>244.376797135946</v>
      </c>
      <c r="K103" s="40" t="n">
        <f aca="false">LOG10(J103)</f>
        <v>2.38805996853372</v>
      </c>
      <c r="L103" s="40" t="n">
        <f aca="false">'数値入力＆結果'!$D$19*K103^5+'数値入力＆結果'!$F$19*K103^4+'数値入力＆結果'!$H$19*K103^3+'数値入力＆結果'!$J$19*K103^2+'数値入力＆結果'!$L$19*K103+'数値入力＆結果'!$N$19</f>
        <v>9.75669239934506</v>
      </c>
      <c r="M103" s="39" t="n">
        <f aca="false">10^L103</f>
        <v>5710740149.87843</v>
      </c>
      <c r="N103" s="39" t="n">
        <f aca="false">(D102-D103)*'数値入力＆結果'!$D$12</f>
        <v>2.63E-005</v>
      </c>
      <c r="O103" s="39" t="n">
        <f aca="false">(6*'数値入力＆結果'!$D$7*M103*'数値入力＆結果'!$D$9*'数値入力＆結果'!$D$10*('数値入力＆結果'!$D$9+'数値入力＆結果'!$D$10)*N103)/('数値入力＆結果'!$D$7^2*'数値入力＆結果'!$D$9^4+'数値入力＆結果'!$D$7*M103*(4*'数値入力＆結果'!$D$9^3*'数値入力＆結果'!$D$10+6*'数値入力＆結果'!$D$9^2*'数値入力＆結果'!$D$10^2+4*'数値入力＆結果'!$D$9*'数値入力＆結果'!$D$10^3)+M103^2*'数値入力＆結果'!$D$10^4)</f>
        <v>3.68606276240479E-005</v>
      </c>
      <c r="P103" s="39" t="n">
        <f aca="false">SUM($O$4:O103)</f>
        <v>0.00175108818311727</v>
      </c>
      <c r="Q103" s="39" t="n">
        <f aca="false">1/P103</f>
        <v>571.073467139622</v>
      </c>
      <c r="R103" s="39" t="n">
        <f aca="false">1/P103*(1-COS('数値入力＆結果'!$D$8*P103/2))</f>
        <v>8.73309135790028</v>
      </c>
    </row>
    <row r="104" customFormat="false" ht="12.8" hidden="false" customHeight="false" outlineLevel="0" collapsed="false">
      <c r="B104" s="1" t="n">
        <v>101</v>
      </c>
      <c r="C104" s="0" t="n">
        <v>1010</v>
      </c>
      <c r="D104" s="0" t="n">
        <f aca="false">D103-1</f>
        <v>29</v>
      </c>
      <c r="E104" s="0" t="n">
        <f aca="false">C104</f>
        <v>1010</v>
      </c>
      <c r="F104" s="0" t="n">
        <f aca="false">C104-C103</f>
        <v>10</v>
      </c>
      <c r="G104" s="0" t="n">
        <f aca="false">IF(D103&gt;110,'数値入力＆結果'!$D$18*D103+'数値入力＆結果'!$F$18,'数値入力＆結果'!$D$17*D103+'数値入力＆結果'!$F$17)</f>
        <v>-0.4414</v>
      </c>
      <c r="H104" s="39" t="n">
        <f aca="false">10^G104</f>
        <v>0.361909513884298</v>
      </c>
      <c r="I104" s="39" t="n">
        <f aca="false">F104/H104</f>
        <v>27.6312161365202</v>
      </c>
      <c r="J104" s="39" t="n">
        <f aca="false">SUM(I104:$I$143)</f>
        <v>212.637303050324</v>
      </c>
      <c r="K104" s="40" t="n">
        <f aca="false">LOG10(J104)</f>
        <v>2.32763945533215</v>
      </c>
      <c r="L104" s="40" t="n">
        <f aca="false">'数値入力＆結果'!$D$19*K104^5+'数値入力＆結果'!$F$19*K104^4+'数値入力＆結果'!$H$19*K104^3+'数値入力＆結果'!$J$19*K104^2+'数値入力＆結果'!$L$19*K104+'数値入力＆結果'!$N$19</f>
        <v>9.76523183125645</v>
      </c>
      <c r="M104" s="39" t="n">
        <f aca="false">10^L104</f>
        <v>5824140339.36474</v>
      </c>
      <c r="N104" s="39" t="n">
        <f aca="false">(D103-D104)*'数値入力＆結果'!$D$12</f>
        <v>2.63E-005</v>
      </c>
      <c r="O104" s="39" t="n">
        <f aca="false">(6*'数値入力＆結果'!$D$7*M104*'数値入力＆結果'!$D$9*'数値入力＆結果'!$D$10*('数値入力＆結果'!$D$9+'数値入力＆結果'!$D$10)*N104)/('数値入力＆結果'!$D$7^2*'数値入力＆結果'!$D$9^4+'数値入力＆結果'!$D$7*M104*(4*'数値入力＆結果'!$D$9^3*'数値入力＆結果'!$D$10+6*'数値入力＆結果'!$D$9^2*'数値入力＆結果'!$D$10^2+4*'数値入力＆結果'!$D$9*'数値入力＆結果'!$D$10^3)+M104^2*'数値入力＆結果'!$D$10^4)</f>
        <v>3.69508868059946E-005</v>
      </c>
      <c r="P104" s="39" t="n">
        <f aca="false">SUM($O$4:O104)</f>
        <v>0.00178803906992326</v>
      </c>
      <c r="Q104" s="39" t="n">
        <f aca="false">1/P104</f>
        <v>559.271895576038</v>
      </c>
      <c r="R104" s="39" t="n">
        <f aca="false">1/P104*(1-COS('数値入力＆結果'!$D$8*P104/2))</f>
        <v>8.91640192455083</v>
      </c>
    </row>
    <row r="105" customFormat="false" ht="12.8" hidden="false" customHeight="false" outlineLevel="0" collapsed="false">
      <c r="B105" s="1" t="n">
        <v>102</v>
      </c>
      <c r="C105" s="0" t="n">
        <v>1020</v>
      </c>
      <c r="D105" s="0" t="n">
        <f aca="false">D104-1</f>
        <v>28</v>
      </c>
      <c r="E105" s="0" t="n">
        <f aca="false">C105</f>
        <v>1020</v>
      </c>
      <c r="F105" s="0" t="n">
        <f aca="false">C105-C104</f>
        <v>10</v>
      </c>
      <c r="G105" s="0" t="n">
        <f aca="false">IF(D104&gt;110,'数値入力＆結果'!$D$18*D104+'数値入力＆結果'!$F$18,'数値入力＆結果'!$D$17*D104+'数値入力＆結果'!$F$17)</f>
        <v>-0.3812</v>
      </c>
      <c r="H105" s="39" t="n">
        <f aca="false">10^G105</f>
        <v>0.415719120675218</v>
      </c>
      <c r="I105" s="39" t="n">
        <f aca="false">F105/H105</f>
        <v>24.054703049881</v>
      </c>
      <c r="J105" s="39" t="n">
        <f aca="false">SUM(I105:$I$143)</f>
        <v>185.006086913803</v>
      </c>
      <c r="K105" s="40" t="n">
        <f aca="false">LOG10(J105)</f>
        <v>2.26718601742782</v>
      </c>
      <c r="L105" s="40" t="n">
        <f aca="false">'数値入力＆結果'!$D$19*K105^5+'数値入力＆結果'!$F$19*K105^4+'数値入力＆結果'!$H$19*K105^3+'数値入力＆結果'!$J$19*K105^2+'数値入力＆結果'!$L$19*K105+'数値入力＆結果'!$N$19</f>
        <v>9.77346492362536</v>
      </c>
      <c r="M105" s="39" t="n">
        <f aca="false">10^L105</f>
        <v>5935604065.55318</v>
      </c>
      <c r="N105" s="39" t="n">
        <f aca="false">(D104-D105)*'数値入力＆結果'!$D$12</f>
        <v>2.63E-005</v>
      </c>
      <c r="O105" s="39" t="n">
        <f aca="false">(6*'数値入力＆結果'!$D$7*M105*'数値入力＆結果'!$D$9*'数値入力＆結果'!$D$10*('数値入力＆結果'!$D$9+'数値入力＆結果'!$D$10)*N105)/('数値入力＆結果'!$D$7^2*'数値入力＆結果'!$D$9^4+'数値入力＆結果'!$D$7*M105*(4*'数値入力＆結果'!$D$9^3*'数値入力＆結果'!$D$10+6*'数値入力＆結果'!$D$9^2*'数値入力＆結果'!$D$10^2+4*'数値入力＆結果'!$D$9*'数値入力＆結果'!$D$10^3)+M105^2*'数値入力＆結果'!$D$10^4)</f>
        <v>3.7036272883421E-005</v>
      </c>
      <c r="P105" s="39" t="n">
        <f aca="false">SUM($O$4:O105)</f>
        <v>0.00182507534280668</v>
      </c>
      <c r="Q105" s="39" t="n">
        <f aca="false">1/P105</f>
        <v>547.922585191554</v>
      </c>
      <c r="R105" s="39" t="n">
        <f aca="false">1/P105*(1-COS('数値入力＆結果'!$D$8*P105/2))</f>
        <v>9.10007505648252</v>
      </c>
    </row>
    <row r="106" customFormat="false" ht="12.8" hidden="false" customHeight="false" outlineLevel="0" collapsed="false">
      <c r="B106" s="1" t="n">
        <v>103</v>
      </c>
      <c r="C106" s="0" t="n">
        <v>1030</v>
      </c>
      <c r="D106" s="0" t="n">
        <f aca="false">D105-1</f>
        <v>27</v>
      </c>
      <c r="E106" s="0" t="n">
        <f aca="false">C106</f>
        <v>1030</v>
      </c>
      <c r="F106" s="0" t="n">
        <f aca="false">C106-C105</f>
        <v>10</v>
      </c>
      <c r="G106" s="0" t="n">
        <f aca="false">IF(D105&gt;110,'数値入力＆結果'!$D$18*D105+'数値入力＆結果'!$F$18,'数値入力＆結果'!$D$17*D105+'数値入力＆結果'!$F$17)</f>
        <v>-0.321</v>
      </c>
      <c r="H106" s="39" t="n">
        <f aca="false">10^G106</f>
        <v>0.477529273657691</v>
      </c>
      <c r="I106" s="39" t="n">
        <f aca="false">F106/H106</f>
        <v>20.9411245585089</v>
      </c>
      <c r="J106" s="39" t="n">
        <f aca="false">SUM(I106:$I$143)</f>
        <v>160.951383863922</v>
      </c>
      <c r="K106" s="40" t="n">
        <f aca="false">LOG10(J106)</f>
        <v>2.20669471511223</v>
      </c>
      <c r="L106" s="40" t="n">
        <f aca="false">'数値入力＆結果'!$D$19*K106^5+'数値入力＆結果'!$F$19*K106^4+'数値入力＆結果'!$H$19*K106^3+'数値入力＆結果'!$J$19*K106^2+'数値入力＆結果'!$L$19*K106+'数値入力＆結果'!$N$19</f>
        <v>9.7813978359368</v>
      </c>
      <c r="M106" s="39" t="n">
        <f aca="false">10^L106</f>
        <v>6045021306.60193</v>
      </c>
      <c r="N106" s="39" t="n">
        <f aca="false">(D105-D106)*'数値入力＆結果'!$D$12</f>
        <v>2.63E-005</v>
      </c>
      <c r="O106" s="39" t="n">
        <f aca="false">(6*'数値入力＆結果'!$D$7*M106*'数値入力＆結果'!$D$9*'数値入力＆結果'!$D$10*('数値入力＆結果'!$D$9+'数値入力＆結果'!$D$10)*N106)/('数値入力＆結果'!$D$7^2*'数値入力＆結果'!$D$9^4+'数値入力＆結果'!$D$7*M106*(4*'数値入力＆結果'!$D$9^3*'数値入力＆結果'!$D$10+6*'数値入力＆結果'!$D$9^2*'数値入力＆結果'!$D$10^2+4*'数値入力＆結果'!$D$9*'数値入力＆結果'!$D$10^3)+M106^2*'数値入力＆結果'!$D$10^4)</f>
        <v>3.71170326255808E-005</v>
      </c>
      <c r="P106" s="39" t="n">
        <f aca="false">SUM($O$4:O106)</f>
        <v>0.00186219237543227</v>
      </c>
      <c r="Q106" s="39" t="n">
        <f aca="false">1/P106</f>
        <v>537.001446892872</v>
      </c>
      <c r="R106" s="39" t="n">
        <f aca="false">1/P106*(1-COS('数値入力＆結果'!$D$8*P106/2))</f>
        <v>9.28408613897472</v>
      </c>
    </row>
    <row r="107" customFormat="false" ht="12.8" hidden="false" customHeight="false" outlineLevel="0" collapsed="false">
      <c r="B107" s="1" t="n">
        <v>104</v>
      </c>
      <c r="C107" s="0" t="n">
        <v>1040</v>
      </c>
      <c r="D107" s="0" t="n">
        <f aca="false">D106-1</f>
        <v>26</v>
      </c>
      <c r="E107" s="0" t="n">
        <f aca="false">C107</f>
        <v>1040</v>
      </c>
      <c r="F107" s="0" t="n">
        <f aca="false">C107-C106</f>
        <v>10</v>
      </c>
      <c r="G107" s="0" t="n">
        <f aca="false">IF(D106&gt;110,'数値入力＆結果'!$D$18*D106+'数値入力＆結果'!$F$18,'数値入力＆結果'!$D$17*D106+'数値入力＆結果'!$F$17)</f>
        <v>-0.2608</v>
      </c>
      <c r="H107" s="39" t="n">
        <f aca="false">10^G107</f>
        <v>0.548529513941203</v>
      </c>
      <c r="I107" s="39" t="n">
        <f aca="false">F107/H107</f>
        <v>18.2305596068107</v>
      </c>
      <c r="J107" s="39" t="n">
        <f aca="false">SUM(I107:$I$143)</f>
        <v>140.010259305414</v>
      </c>
      <c r="K107" s="40" t="n">
        <f aca="false">LOG10(J107)</f>
        <v>2.14615985993884</v>
      </c>
      <c r="L107" s="40" t="n">
        <f aca="false">'数値入力＆結果'!$D$19*K107^5+'数値入力＆結果'!$F$19*K107^4+'数値入力＆結果'!$H$19*K107^3+'数値入力＆結果'!$J$19*K107^2+'数値入力＆結果'!$L$19*K107+'数値入力＆結果'!$N$19</f>
        <v>9.78903667428025</v>
      </c>
      <c r="M107" s="39" t="n">
        <f aca="false">10^L107</f>
        <v>6152288239.14853</v>
      </c>
      <c r="N107" s="39" t="n">
        <f aca="false">(D106-D107)*'数値入力＆結果'!$D$12</f>
        <v>2.63E-005</v>
      </c>
      <c r="O107" s="39" t="n">
        <f aca="false">(6*'数値入力＆結果'!$D$7*M107*'数値入力＆結果'!$D$9*'数値入力＆結果'!$D$10*('数値入力＆結果'!$D$9+'数値入力＆結果'!$D$10)*N107)/('数値入力＆結果'!$D$7^2*'数値入力＆結果'!$D$9^4+'数値入力＆結果'!$D$7*M107*(4*'数値入力＆結果'!$D$9^3*'数値入力＆結果'!$D$10+6*'数値入力＆結果'!$D$9^2*'数値入力＆結果'!$D$10^2+4*'数値入力＆結果'!$D$9*'数値入力＆結果'!$D$10^3)+M107^2*'数値入力＆結果'!$D$10^4)</f>
        <v>3.71934000867818E-005</v>
      </c>
      <c r="P107" s="39" t="n">
        <f aca="false">SUM($O$4:O107)</f>
        <v>0.00189938577551905</v>
      </c>
      <c r="Q107" s="39" t="n">
        <f aca="false">1/P107</f>
        <v>526.485989780949</v>
      </c>
      <c r="R107" s="39" t="n">
        <f aca="false">1/P107*(1-COS('数値入力＆結果'!$D$8*P107/2))</f>
        <v>9.46841173145063</v>
      </c>
    </row>
    <row r="108" customFormat="false" ht="12.8" hidden="false" customHeight="false" outlineLevel="0" collapsed="false">
      <c r="B108" s="1" t="n">
        <v>105</v>
      </c>
      <c r="C108" s="0" t="n">
        <v>1050</v>
      </c>
      <c r="D108" s="0" t="n">
        <f aca="false">D107-1</f>
        <v>25</v>
      </c>
      <c r="E108" s="0" t="n">
        <f aca="false">C108</f>
        <v>1050</v>
      </c>
      <c r="F108" s="0" t="n">
        <f aca="false">C108-C107</f>
        <v>10</v>
      </c>
      <c r="G108" s="0" t="n">
        <f aca="false">IF(D107&gt;110,'数値入力＆結果'!$D$18*D107+'数値入力＆結果'!$F$18,'数値入力＆結果'!$D$17*D107+'数値入力＆結果'!$F$17)</f>
        <v>-0.2006</v>
      </c>
      <c r="H108" s="39" t="n">
        <f aca="false">10^G108</f>
        <v>0.630086246566439</v>
      </c>
      <c r="I108" s="39" t="n">
        <f aca="false">F108/H108</f>
        <v>15.8708431655087</v>
      </c>
      <c r="J108" s="39" t="n">
        <f aca="false">SUM(I108:$I$143)</f>
        <v>121.779699698603</v>
      </c>
      <c r="K108" s="40" t="n">
        <f aca="false">LOG10(J108)</f>
        <v>2.08557489877582</v>
      </c>
      <c r="L108" s="40" t="n">
        <f aca="false">'数値入力＆結果'!$D$19*K108^5+'数値入力＆結果'!$F$19*K108^4+'数値入力＆結果'!$H$19*K108^3+'数値入力＆結果'!$J$19*K108^2+'数値入力＆結果'!$L$19*K108+'数値入力＆結果'!$N$19</f>
        <v>9.79638749239533</v>
      </c>
      <c r="M108" s="39" t="n">
        <f aca="false">10^L108</f>
        <v>6257307421.59655</v>
      </c>
      <c r="N108" s="39" t="n">
        <f aca="false">(D107-D108)*'数値入力＆結果'!$D$12</f>
        <v>2.63E-005</v>
      </c>
      <c r="O108" s="39" t="n">
        <f aca="false">(6*'数値入力＆結果'!$D$7*M108*'数値入力＆結果'!$D$9*'数値入力＆結果'!$D$10*('数値入力＆結果'!$D$9+'数値入力＆結果'!$D$10)*N108)/('数値入力＆結果'!$D$7^2*'数値入力＆結果'!$D$9^4+'数値入力＆結果'!$D$7*M108*(4*'数値入力＆結果'!$D$9^3*'数値入力＆結果'!$D$10+6*'数値入力＆結果'!$D$9^2*'数値入力＆結果'!$D$10^2+4*'数値入力＆結果'!$D$9*'数値入力＆結果'!$D$10^3)+M108^2*'数値入力＆結果'!$D$10^4)</f>
        <v>3.72655971943933E-005</v>
      </c>
      <c r="P108" s="39" t="n">
        <f aca="false">SUM($O$4:O108)</f>
        <v>0.00193665137271344</v>
      </c>
      <c r="Q108" s="39" t="n">
        <f aca="false">1/P108</f>
        <v>516.355196443489</v>
      </c>
      <c r="R108" s="39" t="n">
        <f aca="false">1/P108*(1-COS('数値入力＆結果'!$D$8*P108/2))</f>
        <v>9.65302950700824</v>
      </c>
    </row>
    <row r="109" customFormat="false" ht="12.8" hidden="false" customHeight="false" outlineLevel="0" collapsed="false">
      <c r="B109" s="1" t="n">
        <v>106</v>
      </c>
      <c r="C109" s="0" t="n">
        <v>1060</v>
      </c>
      <c r="D109" s="0" t="n">
        <f aca="false">D108-1</f>
        <v>24</v>
      </c>
      <c r="E109" s="0" t="n">
        <f aca="false">C109</f>
        <v>1060</v>
      </c>
      <c r="F109" s="0" t="n">
        <f aca="false">C109-C108</f>
        <v>10</v>
      </c>
      <c r="G109" s="0" t="n">
        <f aca="false">IF(D108&gt;110,'数値入力＆結果'!$D$18*D108+'数値入力＆結果'!$F$18,'数値入力＆結果'!$D$17*D108+'数値入力＆結果'!$F$17)</f>
        <v>-0.1404</v>
      </c>
      <c r="H109" s="39" t="n">
        <f aca="false">10^G109</f>
        <v>0.723769037074529</v>
      </c>
      <c r="I109" s="39" t="n">
        <f aca="false">F109/H109</f>
        <v>13.8165623116733</v>
      </c>
      <c r="J109" s="39" t="n">
        <f aca="false">SUM(I109:$I$143)</f>
        <v>105.908856533094</v>
      </c>
      <c r="K109" s="40" t="n">
        <f aca="false">LOG10(J109)</f>
        <v>2.02493227911243</v>
      </c>
      <c r="L109" s="40" t="n">
        <f aca="false">'数値入力＆結果'!$D$19*K109^5+'数値入力＆結果'!$F$19*K109^4+'数値入力＆結果'!$H$19*K109^3+'数値入力＆結果'!$J$19*K109^2+'数値入力＆結果'!$L$19*K109+'数値入力＆結果'!$N$19</f>
        <v>9.80345629250702</v>
      </c>
      <c r="M109" s="39" t="n">
        <f aca="false">10^L109</f>
        <v>6359987945.56572</v>
      </c>
      <c r="N109" s="39" t="n">
        <f aca="false">(D108-D109)*'数値入力＆結果'!$D$12</f>
        <v>2.63E-005</v>
      </c>
      <c r="O109" s="39" t="n">
        <f aca="false">(6*'数値入力＆結果'!$D$7*M109*'数値入力＆結果'!$D$9*'数値入力＆結果'!$D$10*('数値入力＆結果'!$D$9+'数値入力＆結果'!$D$10)*N109)/('数値入力＆結果'!$D$7^2*'数値入力＆結果'!$D$9^4+'数値入力＆結果'!$D$7*M109*(4*'数値入力＆結果'!$D$9^3*'数値入力＆結果'!$D$10+6*'数値入力＆結果'!$D$9^2*'数値入力＆結果'!$D$10^2+4*'数値入力＆結果'!$D$9*'数値入力＆結果'!$D$10^3)+M109^2*'数値入力＆結果'!$D$10^4)</f>
        <v>3.73338343190709E-005</v>
      </c>
      <c r="P109" s="39" t="n">
        <f aca="false">SUM($O$4:O109)</f>
        <v>0.00197398520703251</v>
      </c>
      <c r="Q109" s="39" t="n">
        <f aca="false">1/P109</f>
        <v>506.589409301247</v>
      </c>
      <c r="R109" s="39" t="n">
        <f aca="false">1/P109*(1-COS('数値入力＆結果'!$D$8*P109/2))</f>
        <v>9.83791819478306</v>
      </c>
    </row>
    <row r="110" customFormat="false" ht="12.8" hidden="false" customHeight="false" outlineLevel="0" collapsed="false">
      <c r="B110" s="1" t="n">
        <v>107</v>
      </c>
      <c r="C110" s="0" t="n">
        <v>1070</v>
      </c>
      <c r="D110" s="0" t="n">
        <f aca="false">D109-1</f>
        <v>23</v>
      </c>
      <c r="E110" s="0" t="n">
        <f aca="false">C110</f>
        <v>1070</v>
      </c>
      <c r="F110" s="0" t="n">
        <f aca="false">C110-C109</f>
        <v>10</v>
      </c>
      <c r="G110" s="0" t="n">
        <f aca="false">IF(D109&gt;110,'数値入力＆結果'!$D$18*D109+'数値入力＆結果'!$F$18,'数値入力＆結果'!$D$17*D109+'数値入力＆結果'!$F$17)</f>
        <v>-0.0802000000000001</v>
      </c>
      <c r="H110" s="39" t="n">
        <f aca="false">10^G110</f>
        <v>0.831380817915622</v>
      </c>
      <c r="I110" s="39" t="n">
        <f aca="false">F110/H110</f>
        <v>12.0281822535565</v>
      </c>
      <c r="J110" s="39" t="n">
        <f aca="false">SUM(I110:$I$143)</f>
        <v>92.092294221421</v>
      </c>
      <c r="K110" s="40" t="n">
        <f aca="false">LOG10(J110)</f>
        <v>1.96422329233449</v>
      </c>
      <c r="L110" s="40" t="n">
        <f aca="false">'数値入力＆結果'!$D$19*K110^5+'数値入力＆結果'!$F$19*K110^4+'数値入力＆結果'!$H$19*K110^3+'数値入力＆結果'!$J$19*K110^2+'数値入力＆結果'!$L$19*K110+'数値入力＆結果'!$N$19</f>
        <v>9.81024902589318</v>
      </c>
      <c r="M110" s="39" t="n">
        <f aca="false">10^L110</f>
        <v>6460245554.69368</v>
      </c>
      <c r="N110" s="39" t="n">
        <f aca="false">(D109-D110)*'数値入力＆結果'!$D$12</f>
        <v>2.63E-005</v>
      </c>
      <c r="O110" s="39" t="n">
        <f aca="false">(6*'数値入力＆結果'!$D$7*M110*'数値入力＆結果'!$D$9*'数値入力＆結果'!$D$10*('数値入力＆結果'!$D$9+'数値入力＆結果'!$D$10)*N110)/('数値入力＆結果'!$D$7^2*'数値入力＆結果'!$D$9^4+'数値入力＆結果'!$D$7*M110*(4*'数値入力＆結果'!$D$9^3*'数値入力＆結果'!$D$10+6*'数値入力＆結果'!$D$9^2*'数値入力＆結果'!$D$10^2+4*'数値入力＆結果'!$D$9*'数値入力＆結果'!$D$10^3)+M110^2*'数値入力＆結果'!$D$10^4)</f>
        <v>3.73983108256142E-005</v>
      </c>
      <c r="P110" s="39" t="n">
        <f aca="false">SUM($O$4:O110)</f>
        <v>0.00201138351785812</v>
      </c>
      <c r="Q110" s="39" t="n">
        <f aca="false">1/P110</f>
        <v>497.170226921655</v>
      </c>
      <c r="R110" s="39" t="n">
        <f aca="false">1/P110*(1-COS('数値入力＆結果'!$D$8*P110/2))</f>
        <v>10.0230575250484</v>
      </c>
    </row>
    <row r="111" customFormat="false" ht="12.8" hidden="false" customHeight="false" outlineLevel="0" collapsed="false">
      <c r="B111" s="1" t="n">
        <v>108</v>
      </c>
      <c r="C111" s="0" t="n">
        <v>1080</v>
      </c>
      <c r="D111" s="0" t="n">
        <f aca="false">D110-1</f>
        <v>22</v>
      </c>
      <c r="E111" s="0" t="n">
        <f aca="false">C111</f>
        <v>1080</v>
      </c>
      <c r="F111" s="0" t="n">
        <f aca="false">C111-C110</f>
        <v>10</v>
      </c>
      <c r="G111" s="0" t="n">
        <f aca="false">IF(D110&gt;110,'数値入力＆結果'!$D$18*D110+'数値入力＆結果'!$F$18,'数値入力＆結果'!$D$17*D110+'数値入力＆結果'!$F$17)</f>
        <v>-0.02</v>
      </c>
      <c r="H111" s="39" t="n">
        <f aca="false">10^G111</f>
        <v>0.954992586021436</v>
      </c>
      <c r="I111" s="39" t="n">
        <f aca="false">F111/H111</f>
        <v>10.471285480509</v>
      </c>
      <c r="J111" s="39" t="n">
        <f aca="false">SUM(I111:$I$143)</f>
        <v>80.0641119678644</v>
      </c>
      <c r="K111" s="40" t="n">
        <f aca="false">LOG10(J111)</f>
        <v>1.90343789102882</v>
      </c>
      <c r="L111" s="40" t="n">
        <f aca="false">'数値入力＆結果'!$D$19*K111^5+'数値入力＆結果'!$F$19*K111^4+'数値入力＆結果'!$H$19*K111^3+'数値入力＆結果'!$J$19*K111^2+'数値入力＆結果'!$L$19*K111+'数値入力＆結果'!$N$19</f>
        <v>9.81677159311513</v>
      </c>
      <c r="M111" s="39" t="n">
        <f aca="false">10^L111</f>
        <v>6558002729.86934</v>
      </c>
      <c r="N111" s="39" t="n">
        <f aca="false">(D110-D111)*'数値入力＆結果'!$D$12</f>
        <v>2.63E-005</v>
      </c>
      <c r="O111" s="39" t="n">
        <f aca="false">(6*'数値入力＆結果'!$D$7*M111*'数値入力＆結果'!$D$9*'数値入力＆結果'!$D$10*('数値入力＆結果'!$D$9+'数値入力＆結果'!$D$10)*N111)/('数値入力＆結果'!$D$7^2*'数値入力＆結果'!$D$9^4+'数値入力＆結果'!$D$7*M111*(4*'数値入力＆結果'!$D$9^3*'数値入力＆結果'!$D$10+6*'数値入力＆結果'!$D$9^2*'数値入力＆結果'!$D$10^2+4*'数値入力＆結果'!$D$9*'数値入力＆結果'!$D$10^3)+M111^2*'数値入力＆結果'!$D$10^4)</f>
        <v>3.74592156031819E-005</v>
      </c>
      <c r="P111" s="39" t="n">
        <f aca="false">SUM($O$4:O111)</f>
        <v>0.00204884273346131</v>
      </c>
      <c r="Q111" s="39" t="n">
        <f aca="false">1/P111</f>
        <v>488.080409329712</v>
      </c>
      <c r="R111" s="39" t="n">
        <f aca="false">1/P111*(1-COS('数値入力＆結果'!$D$8*P111/2))</f>
        <v>10.2084281769515</v>
      </c>
    </row>
    <row r="112" customFormat="false" ht="12.8" hidden="false" customHeight="false" outlineLevel="0" collapsed="false">
      <c r="B112" s="1" t="n">
        <v>109</v>
      </c>
      <c r="C112" s="0" t="n">
        <v>1090</v>
      </c>
      <c r="D112" s="0" t="n">
        <f aca="false">D111-1</f>
        <v>21</v>
      </c>
      <c r="E112" s="0" t="n">
        <f aca="false">C112</f>
        <v>1090</v>
      </c>
      <c r="F112" s="0" t="n">
        <f aca="false">C112-C111</f>
        <v>10</v>
      </c>
      <c r="G112" s="0" t="n">
        <f aca="false">IF(D111&gt;110,'数値入力＆結果'!$D$18*D111+'数値入力＆結果'!$F$18,'数値入力＆結果'!$D$17*D111+'数値入力＆結果'!$F$17)</f>
        <v>0.0402</v>
      </c>
      <c r="H112" s="39" t="n">
        <f aca="false">10^G112</f>
        <v>1.09698325929919</v>
      </c>
      <c r="I112" s="39" t="n">
        <f aca="false">F112/H112</f>
        <v>9.11590939536167</v>
      </c>
      <c r="J112" s="39" t="n">
        <f aca="false">SUM(I112:$I$143)</f>
        <v>69.5928264873554</v>
      </c>
      <c r="K112" s="40" t="n">
        <f aca="false">LOG10(J112)</f>
        <v>1.84256447556577</v>
      </c>
      <c r="L112" s="40" t="n">
        <f aca="false">'数値入力＆結果'!$D$19*K112^5+'数値入力＆結果'!$F$19*K112^4+'数値入力＆結果'!$H$19*K112^3+'数値入力＆結果'!$J$19*K112^2+'数値入力＆結果'!$L$19*K112+'数値入力＆結果'!$N$19</f>
        <v>9.82302984382727</v>
      </c>
      <c r="M112" s="39" t="n">
        <f aca="false">10^L112</f>
        <v>6653188739.81211</v>
      </c>
      <c r="N112" s="39" t="n">
        <f aca="false">(D111-D112)*'数値入力＆結果'!$D$12</f>
        <v>2.63E-005</v>
      </c>
      <c r="O112" s="39" t="n">
        <f aca="false">(6*'数値入力＆結果'!$D$7*M112*'数値入力＆結果'!$D$9*'数値入力＆結果'!$D$10*('数値入力＆結果'!$D$9+'数値入力＆結果'!$D$10)*N112)/('数値入力＆結果'!$D$7^2*'数値入力＆結果'!$D$9^4+'数値入力＆結果'!$D$7*M112*(4*'数値入力＆結果'!$D$9^3*'数値入力＆結果'!$D$10+6*'数値入力＆結果'!$D$9^2*'数値入力＆結果'!$D$10^2+4*'数値入力＆結果'!$D$9*'数値入力＆結果'!$D$10^3)+M112^2*'数値入力＆結果'!$D$10^4)</f>
        <v>3.75167275738154E-005</v>
      </c>
      <c r="P112" s="39" t="n">
        <f aca="false">SUM($O$4:O112)</f>
        <v>0.00208635946103512</v>
      </c>
      <c r="Q112" s="39" t="n">
        <f aca="false">1/P112</f>
        <v>479.303791449179</v>
      </c>
      <c r="R112" s="39" t="n">
        <f aca="false">1/P112*(1-COS('数値入力＆結果'!$D$8*P112/2))</f>
        <v>10.3940117287784</v>
      </c>
    </row>
    <row r="113" customFormat="false" ht="12.8" hidden="false" customHeight="false" outlineLevel="0" collapsed="false">
      <c r="B113" s="1" t="n">
        <v>110</v>
      </c>
      <c r="C113" s="0" t="n">
        <v>1100</v>
      </c>
      <c r="D113" s="0" t="n">
        <f aca="false">D112-1</f>
        <v>20</v>
      </c>
      <c r="E113" s="0" t="n">
        <f aca="false">C113</f>
        <v>1100</v>
      </c>
      <c r="F113" s="0" t="n">
        <f aca="false">C113-C112</f>
        <v>10</v>
      </c>
      <c r="G113" s="0" t="n">
        <f aca="false">IF(D112&gt;110,'数値入力＆結果'!$D$18*D112+'数値入力＆結果'!$F$18,'数値入力＆結果'!$D$17*D112+'数値入力＆結果'!$F$17)</f>
        <v>0.1004</v>
      </c>
      <c r="H113" s="39" t="n">
        <f aca="false">10^G113</f>
        <v>1.26008545908824</v>
      </c>
      <c r="I113" s="39" t="n">
        <f aca="false">F113/H113</f>
        <v>7.9359696819577</v>
      </c>
      <c r="J113" s="39" t="n">
        <f aca="false">SUM(I113:$I$143)</f>
        <v>60.4769170919937</v>
      </c>
      <c r="K113" s="40" t="n">
        <f aca="false">LOG10(J113)</f>
        <v>1.78158964419849</v>
      </c>
      <c r="L113" s="40" t="n">
        <f aca="false">'数値入力＆結果'!$D$19*K113^5+'数値入力＆結果'!$F$19*K113^4+'数値入力＆結果'!$H$19*K113^3+'数値入力＆結果'!$J$19*K113^2+'数値入力＆結果'!$L$19*K113+'数値入力＆結果'!$N$19</f>
        <v>9.82902957606328</v>
      </c>
      <c r="M113" s="39" t="n">
        <f aca="false">10^L113</f>
        <v>6745739655.66779</v>
      </c>
      <c r="N113" s="39" t="n">
        <f aca="false">(D112-D113)*'数値入力＆結果'!$D$12</f>
        <v>2.63E-005</v>
      </c>
      <c r="O113" s="39" t="n">
        <f aca="false">(6*'数値入力＆結果'!$D$7*M113*'数値入力＆結果'!$D$9*'数値入力＆結果'!$D$10*('数値入力＆結果'!$D$9+'数値入力＆結果'!$D$10)*N113)/('数値入力＆結果'!$D$7^2*'数値入力＆結果'!$D$9^4+'数値入力＆結果'!$D$7*M113*(4*'数値入力＆結果'!$D$9^3*'数値入力＆結果'!$D$10+6*'数値入力＆結果'!$D$9^2*'数値入力＆結果'!$D$10^2+4*'数値入力＆結果'!$D$9*'数値入力＆結果'!$D$10^3)+M113^2*'数値入力＆結果'!$D$10^4)</f>
        <v>3.75710161783603E-005</v>
      </c>
      <c r="P113" s="39" t="n">
        <f aca="false">SUM($O$4:O113)</f>
        <v>0.00212393047721348</v>
      </c>
      <c r="Q113" s="39" t="n">
        <f aca="false">1/P113</f>
        <v>470.82520389837</v>
      </c>
      <c r="R113" s="39" t="n">
        <f aca="false">1/P113*(1-COS('数値入力＆結果'!$D$8*P113/2))</f>
        <v>10.5797906106381</v>
      </c>
    </row>
    <row r="114" customFormat="false" ht="12.8" hidden="false" customHeight="false" outlineLevel="0" collapsed="false">
      <c r="B114" s="1" t="n">
        <v>111</v>
      </c>
      <c r="C114" s="0" t="n">
        <v>1110</v>
      </c>
      <c r="D114" s="0" t="n">
        <f aca="false">D113-1</f>
        <v>19</v>
      </c>
      <c r="E114" s="0" t="n">
        <f aca="false">C114</f>
        <v>1110</v>
      </c>
      <c r="F114" s="0" t="n">
        <f aca="false">C114-C113</f>
        <v>10</v>
      </c>
      <c r="G114" s="0" t="n">
        <f aca="false">IF(D113&gt;110,'数値入力＆結果'!$D$18*D113+'数値入力＆結果'!$F$18,'数値入力＆結果'!$D$17*D113+'数値入力＆結果'!$F$17)</f>
        <v>0.1606</v>
      </c>
      <c r="H114" s="39" t="n">
        <f aca="false">10^G114</f>
        <v>1.44743809966616</v>
      </c>
      <c r="I114" s="39" t="n">
        <f aca="false">F114/H114</f>
        <v>6.908758310498</v>
      </c>
      <c r="J114" s="39" t="n">
        <f aca="false">SUM(I114:$I$143)</f>
        <v>52.540947410036</v>
      </c>
      <c r="K114" s="40" t="n">
        <f aca="false">LOG10(J114)</f>
        <v>1.72049789964992</v>
      </c>
      <c r="L114" s="40" t="n">
        <f aca="false">'数値入力＆結果'!$D$19*K114^5+'数値入力＆結果'!$F$19*K114^4+'数値入力＆結果'!$H$19*K114^3+'数値入力＆結果'!$J$19*K114^2+'数値入力＆結果'!$L$19*K114+'数値入力＆結果'!$N$19</f>
        <v>9.83477653487431</v>
      </c>
      <c r="M114" s="39" t="n">
        <f aca="false">10^L114</f>
        <v>6835598327.95908</v>
      </c>
      <c r="N114" s="39" t="n">
        <f aca="false">(D113-D114)*'数値入力＆結果'!$D$12</f>
        <v>2.63E-005</v>
      </c>
      <c r="O114" s="39" t="n">
        <f aca="false">(6*'数値入力＆結果'!$D$7*M114*'数値入力＆結果'!$D$9*'数値入力＆結果'!$D$10*('数値入力＆結果'!$D$9+'数値入力＆結果'!$D$10)*N114)/('数値入力＆結果'!$D$7^2*'数値入力＆結果'!$D$9^4+'数値入力＆結果'!$D$7*M114*(4*'数値入力＆結果'!$D$9^3*'数値入力＆結果'!$D$10+6*'数値入力＆結果'!$D$9^2*'数値入力＆結果'!$D$10^2+4*'数値入力＆結果'!$D$9*'数値入力＆結果'!$D$10^3)+M114^2*'数値入力＆結果'!$D$10^4)</f>
        <v>3.76222418389357E-005</v>
      </c>
      <c r="P114" s="39" t="n">
        <f aca="false">SUM($O$4:O114)</f>
        <v>0.00216155271905242</v>
      </c>
      <c r="Q114" s="39" t="n">
        <f aca="false">1/P114</f>
        <v>462.630400445833</v>
      </c>
      <c r="R114" s="39" t="n">
        <f aca="false">1/P114*(1-COS('数値入力＆結果'!$D$8*P114/2))</f>
        <v>10.7657480594482</v>
      </c>
    </row>
    <row r="115" customFormat="false" ht="12.8" hidden="false" customHeight="false" outlineLevel="0" collapsed="false">
      <c r="B115" s="1" t="n">
        <v>112</v>
      </c>
      <c r="C115" s="0" t="n">
        <v>1120</v>
      </c>
      <c r="D115" s="0" t="n">
        <f aca="false">D114-1</f>
        <v>18</v>
      </c>
      <c r="E115" s="0" t="n">
        <f aca="false">C115</f>
        <v>1120</v>
      </c>
      <c r="F115" s="0" t="n">
        <f aca="false">C115-C114</f>
        <v>10</v>
      </c>
      <c r="G115" s="0" t="n">
        <f aca="false">IF(D114&gt;110,'数値入力＆結果'!$D$18*D114+'数値入力＆結果'!$F$18,'数値入力＆結果'!$D$17*D114+'数値入力＆結果'!$F$17)</f>
        <v>0.2208</v>
      </c>
      <c r="H115" s="39" t="n">
        <f aca="false">10^G115</f>
        <v>1.66264679689354</v>
      </c>
      <c r="I115" s="39" t="n">
        <f aca="false">F115/H115</f>
        <v>6.01450651977549</v>
      </c>
      <c r="J115" s="39" t="n">
        <f aca="false">SUM(I115:$I$143)</f>
        <v>45.6321890995381</v>
      </c>
      <c r="K115" s="40" t="n">
        <f aca="false">LOG10(J115)</f>
        <v>1.6592713035534</v>
      </c>
      <c r="L115" s="40" t="n">
        <f aca="false">'数値入力＆結果'!$D$19*K115^5+'数値入力＆結果'!$F$19*K115^4+'数値入力＆結果'!$H$19*K115^3+'数値入力＆結果'!$J$19*K115^2+'数値入力＆結果'!$L$19*K115+'数値入力＆結果'!$N$19</f>
        <v>9.84027641016592</v>
      </c>
      <c r="M115" s="39" t="n">
        <f aca="false">10^L115</f>
        <v>6922714323.77659</v>
      </c>
      <c r="N115" s="39" t="n">
        <f aca="false">(D114-D115)*'数値入力＆結果'!$D$12</f>
        <v>2.63E-005</v>
      </c>
      <c r="O115" s="39" t="n">
        <f aca="false">(6*'数値入力＆結果'!$D$7*M115*'数値入力＆結果'!$D$9*'数値入力＆結果'!$D$10*('数値入力＆結果'!$D$9+'数値入力＆結果'!$D$10)*N115)/('数値入力＆結果'!$D$7^2*'数値入力＆結果'!$D$9^4+'数値入力＆結果'!$D$7*M115*(4*'数値入力＆結果'!$D$9^3*'数値入力＆結果'!$D$10+6*'数値入力＆結果'!$D$9^2*'数値入力＆結果'!$D$10^2+4*'数値入力＆結果'!$D$9*'数値入力＆結果'!$D$10^3)+M115^2*'数値入力＆結果'!$D$10^4)</f>
        <v>3.76705563970821E-005</v>
      </c>
      <c r="P115" s="39" t="n">
        <f aca="false">SUM($O$4:O115)</f>
        <v>0.0021992232754495</v>
      </c>
      <c r="Q115" s="39" t="n">
        <f aca="false">1/P115</f>
        <v>454.705991503118</v>
      </c>
      <c r="R115" s="39" t="n">
        <f aca="false">1/P115*(1-COS('数値入力＆結果'!$D$8*P115/2))</f>
        <v>10.9518680761047</v>
      </c>
    </row>
    <row r="116" customFormat="false" ht="12.8" hidden="false" customHeight="false" outlineLevel="0" collapsed="false">
      <c r="B116" s="1" t="n">
        <v>113</v>
      </c>
      <c r="C116" s="0" t="n">
        <v>1130</v>
      </c>
      <c r="D116" s="0" t="n">
        <f aca="false">D115-1</f>
        <v>17</v>
      </c>
      <c r="E116" s="0" t="n">
        <f aca="false">C116</f>
        <v>1130</v>
      </c>
      <c r="F116" s="0" t="n">
        <f aca="false">C116-C115</f>
        <v>10</v>
      </c>
      <c r="G116" s="0" t="n">
        <f aca="false">IF(D115&gt;110,'数値入力＆結果'!$D$18*D115+'数値入力＆結果'!$F$18,'数値入力＆結果'!$D$17*D115+'数値入力＆結果'!$F$17)</f>
        <v>0.281</v>
      </c>
      <c r="H116" s="39" t="n">
        <f aca="false">10^G116</f>
        <v>1.90985325856624</v>
      </c>
      <c r="I116" s="39" t="n">
        <f aca="false">F116/H116</f>
        <v>5.2360043658575</v>
      </c>
      <c r="J116" s="39" t="n">
        <f aca="false">SUM(I116:$I$143)</f>
        <v>39.6176825797626</v>
      </c>
      <c r="K116" s="40" t="n">
        <f aca="false">LOG10(J116)</f>
        <v>1.59788906806632</v>
      </c>
      <c r="L116" s="40" t="n">
        <f aca="false">'数値入力＆結果'!$D$19*K116^5+'数値入力＆結果'!$F$19*K116^4+'数値入力＆結果'!$H$19*K116^3+'数値入力＆結果'!$J$19*K116^2+'数値入力＆結果'!$L$19*K116+'数値入力＆結果'!$N$19</f>
        <v>9.84553483354524</v>
      </c>
      <c r="M116" s="39" t="n">
        <f aca="false">10^L116</f>
        <v>7007043821.49514</v>
      </c>
      <c r="N116" s="39" t="n">
        <f aca="false">(D115-D116)*'数値入力＆結果'!$D$12</f>
        <v>2.63E-005</v>
      </c>
      <c r="O116" s="39" t="n">
        <f aca="false">(6*'数値入力＆結果'!$D$7*M116*'数値入力＆結果'!$D$9*'数値入力＆結果'!$D$10*('数値入力＆結果'!$D$9+'数値入力＆結果'!$D$10)*N116)/('数値入力＆結果'!$D$7^2*'数値入力＆結果'!$D$9^4+'数値入力＆結果'!$D$7*M116*(4*'数値入力＆結果'!$D$9^3*'数値入力＆結果'!$D$10+6*'数値入力＆結果'!$D$9^2*'数値入力＆結果'!$D$10^2+4*'数値入力＆結果'!$D$9*'数値入力＆結果'!$D$10^3)+M116^2*'数値入力＆結果'!$D$10^4)</f>
        <v>3.77161035266033E-005</v>
      </c>
      <c r="P116" s="39" t="n">
        <f aca="false">SUM($O$4:O116)</f>
        <v>0.0022369393789761</v>
      </c>
      <c r="Q116" s="39" t="n">
        <f aca="false">1/P116</f>
        <v>447.03938309572</v>
      </c>
      <c r="R116" s="39" t="n">
        <f aca="false">1/P116*(1-COS('数値入力＆結果'!$D$8*P116/2))</f>
        <v>11.138135384709</v>
      </c>
    </row>
    <row r="117" customFormat="false" ht="12.8" hidden="false" customHeight="false" outlineLevel="0" collapsed="false">
      <c r="B117" s="1" t="n">
        <v>114</v>
      </c>
      <c r="C117" s="0" t="n">
        <v>1140</v>
      </c>
      <c r="D117" s="0" t="n">
        <f aca="false">D116-1</f>
        <v>16</v>
      </c>
      <c r="E117" s="0" t="n">
        <f aca="false">C117</f>
        <v>1140</v>
      </c>
      <c r="F117" s="0" t="n">
        <f aca="false">C117-C116</f>
        <v>10</v>
      </c>
      <c r="G117" s="0" t="n">
        <f aca="false">IF(D116&gt;110,'数値入力＆結果'!$D$18*D116+'数値入力＆結果'!$F$18,'数値入力＆結果'!$D$17*D116+'数値入力＆結果'!$F$17)</f>
        <v>0.3412</v>
      </c>
      <c r="H117" s="39" t="n">
        <f aca="false">10^G117</f>
        <v>2.19381499189791</v>
      </c>
      <c r="I117" s="39" t="n">
        <f aca="false">F117/H117</f>
        <v>4.55826951540194</v>
      </c>
      <c r="J117" s="39" t="n">
        <f aca="false">SUM(I117:$I$143)</f>
        <v>34.3816782139051</v>
      </c>
      <c r="K117" s="40" t="n">
        <f aca="false">LOG10(J117)</f>
        <v>1.53632707134028</v>
      </c>
      <c r="L117" s="40" t="n">
        <f aca="false">'数値入力＆結果'!$D$19*K117^5+'数値入力＆結果'!$F$19*K117^4+'数値入力＆結果'!$H$19*K117^3+'数値入力＆結果'!$J$19*K117^2+'数値入力＆結果'!$L$19*K117+'数値入力＆結果'!$N$19</f>
        <v>9.85055737394404</v>
      </c>
      <c r="M117" s="39" t="n">
        <f aca="false">10^L117</f>
        <v>7088549459.50188</v>
      </c>
      <c r="N117" s="39" t="n">
        <f aca="false">(D116-D117)*'数値入力＆結果'!$D$12</f>
        <v>2.63E-005</v>
      </c>
      <c r="O117" s="39" t="n">
        <f aca="false">(6*'数値入力＆結果'!$D$7*M117*'数値入力＆結果'!$D$9*'数値入力＆結果'!$D$10*('数値入力＆結果'!$D$9+'数値入力＆結果'!$D$10)*N117)/('数値入力＆結果'!$D$7^2*'数値入力＆結果'!$D$9^4+'数値入力＆結果'!$D$7*M117*(4*'数値入力＆結果'!$D$9^3*'数値入力＆結果'!$D$10+6*'数値入力＆結果'!$D$9^2*'数値入力＆結果'!$D$10^2+4*'数値入力＆結果'!$D$9*'数値入力＆結果'!$D$10^3)+M117^2*'数値入力＆結果'!$D$10^4)</f>
        <v>3.77590191199106E-005</v>
      </c>
      <c r="P117" s="39" t="n">
        <f aca="false">SUM($O$4:O117)</f>
        <v>0.00227469839809601</v>
      </c>
      <c r="Q117" s="39" t="n">
        <f aca="false">1/P117</f>
        <v>439.618720810208</v>
      </c>
      <c r="R117" s="39" t="n">
        <f aca="false">1/P117*(1-COS('数値入力＆結果'!$D$8*P117/2))</f>
        <v>11.3245353937225</v>
      </c>
    </row>
    <row r="118" customFormat="false" ht="12.8" hidden="false" customHeight="false" outlineLevel="0" collapsed="false">
      <c r="B118" s="1" t="n">
        <v>115</v>
      </c>
      <c r="C118" s="0" t="n">
        <v>1150</v>
      </c>
      <c r="D118" s="0" t="n">
        <f aca="false">D117-1</f>
        <v>15</v>
      </c>
      <c r="E118" s="0" t="n">
        <f aca="false">C118</f>
        <v>1150</v>
      </c>
      <c r="F118" s="0" t="n">
        <f aca="false">C118-C117</f>
        <v>10</v>
      </c>
      <c r="G118" s="0" t="n">
        <f aca="false">IF(D117&gt;110,'数値入力＆結果'!$D$18*D117+'数値入力＆結果'!$F$18,'数値入力＆結果'!$D$17*D117+'数値入力＆結果'!$F$17)</f>
        <v>0.4014</v>
      </c>
      <c r="H118" s="39" t="n">
        <f aca="false">10^G118</f>
        <v>2.51999686210924</v>
      </c>
      <c r="I118" s="39" t="n">
        <f aca="false">F118/H118</f>
        <v>3.96825890950912</v>
      </c>
      <c r="J118" s="39" t="n">
        <f aca="false">SUM(I118:$I$143)</f>
        <v>29.8234086985031</v>
      </c>
      <c r="K118" s="40" t="n">
        <f aca="false">LOG10(J118)</f>
        <v>1.4745572801078</v>
      </c>
      <c r="L118" s="40" t="n">
        <f aca="false">'数値入力＆結果'!$D$19*K118^5+'数値入力＆結果'!$F$19*K118^4+'数値入力＆結果'!$H$19*K118^3+'数値入力＆結果'!$J$19*K118^2+'数値入力＆結果'!$L$19*K118+'数値入力＆結果'!$N$19</f>
        <v>9.85534953172445</v>
      </c>
      <c r="M118" s="39" t="n">
        <f aca="false">10^L118</f>
        <v>7167200134.36292</v>
      </c>
      <c r="N118" s="39" t="n">
        <f aca="false">(D117-D118)*'数値入力＆結果'!$D$12</f>
        <v>2.63E-005</v>
      </c>
      <c r="O118" s="39" t="n">
        <f aca="false">(6*'数値入力＆結果'!$D$7*M118*'数値入力＆結果'!$D$9*'数値入力＆結果'!$D$10*('数値入力＆結果'!$D$9+'数値入力＆結果'!$D$10)*N118)/('数値入力＆結果'!$D$7^2*'数値入力＆結果'!$D$9^4+'数値入力＆結果'!$D$7*M118*(4*'数値入力＆結果'!$D$9^3*'数値入力＆結果'!$D$10+6*'数値入力＆結果'!$D$9^2*'数値入力＆結果'!$D$10^2+4*'数値入力＆結果'!$D$9*'数値入力＆結果'!$D$10^3)+M118^2*'数値入力＆結果'!$D$10^4)</f>
        <v>3.77994316463417E-005</v>
      </c>
      <c r="P118" s="39" t="n">
        <f aca="false">SUM($O$4:O118)</f>
        <v>0.00231249782974236</v>
      </c>
      <c r="Q118" s="39" t="n">
        <f aca="false">1/P118</f>
        <v>432.432838266237</v>
      </c>
      <c r="R118" s="39" t="n">
        <f aca="false">1/P118*(1-COS('数値入力＆結果'!$D$8*P118/2))</f>
        <v>11.5110541589125</v>
      </c>
    </row>
    <row r="119" customFormat="false" ht="12.8" hidden="false" customHeight="false" outlineLevel="0" collapsed="false">
      <c r="B119" s="1" t="n">
        <v>116</v>
      </c>
      <c r="C119" s="0" t="n">
        <v>1160</v>
      </c>
      <c r="D119" s="0" t="n">
        <f aca="false">D118-1</f>
        <v>14</v>
      </c>
      <c r="E119" s="0" t="n">
        <f aca="false">C119</f>
        <v>1160</v>
      </c>
      <c r="F119" s="0" t="n">
        <f aca="false">C119-C118</f>
        <v>10</v>
      </c>
      <c r="G119" s="0" t="n">
        <f aca="false">IF(D118&gt;110,'数値入力＆結果'!$D$18*D118+'数値入力＆結果'!$F$18,'数値入力＆結果'!$D$17*D118+'数値入力＆結果'!$F$17)</f>
        <v>0.4616</v>
      </c>
      <c r="H119" s="39" t="n">
        <f aca="false">10^G119</f>
        <v>2.89467626417603</v>
      </c>
      <c r="I119" s="39" t="n">
        <f aca="false">F119/H119</f>
        <v>3.4546177490582</v>
      </c>
      <c r="J119" s="39" t="n">
        <f aca="false">SUM(I119:$I$143)</f>
        <v>25.855149788994</v>
      </c>
      <c r="K119" s="40" t="n">
        <f aca="false">LOG10(J119)</f>
        <v>1.41254705815315</v>
      </c>
      <c r="L119" s="40" t="n">
        <f aca="false">'数値入力＆結果'!$D$19*K119^5+'数値入力＆結果'!$F$19*K119^4+'数値入力＆結果'!$H$19*K119^3+'数値入力＆結果'!$J$19*K119^2+'数値入力＆結果'!$L$19*K119+'数値入力＆結果'!$N$19</f>
        <v>9.85991673089698</v>
      </c>
      <c r="M119" s="39" t="n">
        <f aca="false">10^L119</f>
        <v>7242970742.44137</v>
      </c>
      <c r="N119" s="39" t="n">
        <f aca="false">(D118-D119)*'数値入力＆結果'!$D$12</f>
        <v>2.63E-005</v>
      </c>
      <c r="O119" s="39" t="n">
        <f aca="false">(6*'数値入力＆結果'!$D$7*M119*'数値入力＆結果'!$D$9*'数値入力＆結果'!$D$10*('数値入力＆結果'!$D$9+'数値入力＆結果'!$D$10)*N119)/('数値入力＆結果'!$D$7^2*'数値入力＆結果'!$D$9^4+'数値入力＆結果'!$D$7*M119*(4*'数値入力＆結果'!$D$9^3*'数値入力＆結果'!$D$10+6*'数値入力＆結果'!$D$9^2*'数値入力＆結果'!$D$10^2+4*'数値入力＆結果'!$D$9*'数値入力＆結果'!$D$10^3)+M119^2*'数値入力＆結果'!$D$10^4)</f>
        <v>3.78374624804467E-005</v>
      </c>
      <c r="P119" s="39" t="n">
        <f aca="false">SUM($O$4:O119)</f>
        <v>0.0023503352922228</v>
      </c>
      <c r="Q119" s="39" t="n">
        <f aca="false">1/P119</f>
        <v>425.471209707387</v>
      </c>
      <c r="R119" s="39" t="n">
        <f aca="false">1/P119*(1-COS('数値入力＆結果'!$D$8*P119/2))</f>
        <v>11.6976783479374</v>
      </c>
    </row>
    <row r="120" customFormat="false" ht="12.8" hidden="false" customHeight="false" outlineLevel="0" collapsed="false">
      <c r="B120" s="1" t="n">
        <v>117</v>
      </c>
      <c r="C120" s="0" t="n">
        <v>1170</v>
      </c>
      <c r="D120" s="0" t="n">
        <f aca="false">D119-1</f>
        <v>13</v>
      </c>
      <c r="E120" s="0" t="n">
        <f aca="false">C120</f>
        <v>1170</v>
      </c>
      <c r="F120" s="0" t="n">
        <f aca="false">C120-C119</f>
        <v>10</v>
      </c>
      <c r="G120" s="0" t="n">
        <f aca="false">IF(D119&gt;110,'数値入力＆結果'!$D$18*D119+'数値入力＆結果'!$F$18,'数値入力＆結果'!$D$17*D119+'数値入力＆結果'!$F$17)</f>
        <v>0.5218</v>
      </c>
      <c r="H120" s="39" t="n">
        <f aca="false">10^G120</f>
        <v>3.3250639317744</v>
      </c>
      <c r="I120" s="39" t="n">
        <f aca="false">F120/H120</f>
        <v>3.00746097073194</v>
      </c>
      <c r="J120" s="39" t="n">
        <f aca="false">SUM(I120:$I$143)</f>
        <v>22.4005320399358</v>
      </c>
      <c r="K120" s="40" t="n">
        <f aca="false">LOG10(J120)</f>
        <v>1.35025833347989</v>
      </c>
      <c r="L120" s="40" t="n">
        <f aca="false">'数値入力＆結果'!$D$19*K120^5+'数値入力＆結果'!$F$19*K120^4+'数値入力＆結果'!$H$19*K120^3+'数値入力＆結果'!$J$19*K120^2+'数値入力＆結果'!$L$19*K120+'数値入力＆結果'!$N$19</f>
        <v>9.86426430897775</v>
      </c>
      <c r="M120" s="39" t="n">
        <f aca="false">10^L120</f>
        <v>7315841857.08041</v>
      </c>
      <c r="N120" s="39" t="n">
        <f aca="false">(D119-D120)*'数値入力＆結果'!$D$12</f>
        <v>2.63E-005</v>
      </c>
      <c r="O120" s="39" t="n">
        <f aca="false">(6*'数値入力＆結果'!$D$7*M120*'数値入力＆結果'!$D$9*'数値入力＆結果'!$D$10*('数値入力＆結果'!$D$9+'数値入力＆結果'!$D$10)*N120)/('数値入力＆結果'!$D$7^2*'数値入力＆結果'!$D$9^4+'数値入力＆結果'!$D$7*M120*(4*'数値入力＆結果'!$D$9^3*'数値入力＆結果'!$D$10+6*'数値入力＆結果'!$D$9^2*'数値入力＆結果'!$D$10^2+4*'数値入力＆結果'!$D$9*'数値入力＆結果'!$D$10^3)+M120^2*'数値入力＆結果'!$D$10^4)</f>
        <v>3.78732261975501E-005</v>
      </c>
      <c r="P120" s="39" t="n">
        <f aca="false">SUM($O$4:O120)</f>
        <v>0.00238820851842035</v>
      </c>
      <c r="Q120" s="39" t="n">
        <f aca="false">1/P120</f>
        <v>418.723906345262</v>
      </c>
      <c r="R120" s="39" t="n">
        <f aca="false">1/P120*(1-COS('数値入力＆結果'!$D$8*P120/2))</f>
        <v>11.8843952064156</v>
      </c>
    </row>
    <row r="121" customFormat="false" ht="12.8" hidden="false" customHeight="false" outlineLevel="0" collapsed="false">
      <c r="B121" s="1" t="n">
        <v>118</v>
      </c>
      <c r="C121" s="0" t="n">
        <v>1180</v>
      </c>
      <c r="D121" s="0" t="n">
        <f aca="false">D120-1</f>
        <v>12</v>
      </c>
      <c r="E121" s="0" t="n">
        <f aca="false">C121</f>
        <v>1180</v>
      </c>
      <c r="F121" s="0" t="n">
        <f aca="false">C121-C120</f>
        <v>10</v>
      </c>
      <c r="G121" s="0" t="n">
        <f aca="false">IF(D120&gt;110,'数値入力＆結果'!$D$18*D120+'数値入力＆結果'!$F$18,'数値入力＆結果'!$D$17*D120+'数値入力＆結果'!$F$17)</f>
        <v>0.582</v>
      </c>
      <c r="H121" s="39" t="n">
        <f aca="false">10^G121</f>
        <v>3.81944270840047</v>
      </c>
      <c r="I121" s="39" t="n">
        <f aca="false">F121/H121</f>
        <v>2.61818300821899</v>
      </c>
      <c r="J121" s="39" t="n">
        <f aca="false">SUM(I121:$I$143)</f>
        <v>19.3930710692039</v>
      </c>
      <c r="K121" s="40" t="n">
        <f aca="false">LOG10(J121)</f>
        <v>1.28764658900638</v>
      </c>
      <c r="L121" s="40" t="n">
        <f aca="false">'数値入力＆結果'!$D$19*K121^5+'数値入力＆結果'!$F$19*K121^4+'数値入力＆結果'!$H$19*K121^3+'数値入力＆結果'!$J$19*K121^2+'数値入力＆結果'!$L$19*K121+'数値入力＆結果'!$N$19</f>
        <v>9.86839750387385</v>
      </c>
      <c r="M121" s="39" t="n">
        <f aca="false">10^L121</f>
        <v>7385799330.8877</v>
      </c>
      <c r="N121" s="39" t="n">
        <f aca="false">(D120-D121)*'数値入力＆結果'!$D$12</f>
        <v>2.63E-005</v>
      </c>
      <c r="O121" s="39" t="n">
        <f aca="false">(6*'数値入力＆結果'!$D$7*M121*'数値入力＆結果'!$D$9*'数値入力＆結果'!$D$10*('数値入力＆結果'!$D$9+'数値入力＆結果'!$D$10)*N121)/('数値入力＆結果'!$D$7^2*'数値入力＆結果'!$D$9^4+'数値入力＆結果'!$D$7*M121*(4*'数値入力＆結果'!$D$9^3*'数値入力＆結果'!$D$10+6*'数値入力＆結果'!$D$9^2*'数値入力＆結果'!$D$10^2+4*'数値入力＆結果'!$D$9*'数値入力＆結果'!$D$10^3)+M121^2*'数値入力＆結果'!$D$10^4)</f>
        <v>3.79068308329544E-005</v>
      </c>
      <c r="P121" s="39" t="n">
        <f aca="false">SUM($O$4:O121)</f>
        <v>0.00242611534925331</v>
      </c>
      <c r="Q121" s="39" t="n">
        <f aca="false">1/P121</f>
        <v>412.181556127483</v>
      </c>
      <c r="R121" s="39" t="n">
        <f aca="false">1/P121*(1-COS('数値入力＆結果'!$D$8*P121/2))</f>
        <v>12.0711925252952</v>
      </c>
    </row>
    <row r="122" customFormat="false" ht="12.8" hidden="false" customHeight="false" outlineLevel="0" collapsed="false">
      <c r="B122" s="1" t="n">
        <v>119</v>
      </c>
      <c r="C122" s="0" t="n">
        <v>1190</v>
      </c>
      <c r="D122" s="0" t="n">
        <f aca="false">D121-1</f>
        <v>11</v>
      </c>
      <c r="E122" s="0" t="n">
        <f aca="false">C122</f>
        <v>1190</v>
      </c>
      <c r="F122" s="0" t="n">
        <f aca="false">C122-C121</f>
        <v>10</v>
      </c>
      <c r="G122" s="0" t="n">
        <f aca="false">IF(D121&gt;110,'数値入力＆結果'!$D$18*D121+'数値入力＆結果'!$F$18,'数値入力＆結果'!$D$17*D121+'数値入力＆結果'!$F$17)</f>
        <v>0.6422</v>
      </c>
      <c r="H122" s="39" t="n">
        <f aca="false">10^G122</f>
        <v>4.3873269513253</v>
      </c>
      <c r="I122" s="39" t="n">
        <f aca="false">F122/H122</f>
        <v>2.27929217743375</v>
      </c>
      <c r="J122" s="39" t="n">
        <f aca="false">SUM(I122:$I$143)</f>
        <v>16.7748880609849</v>
      </c>
      <c r="K122" s="40" t="n">
        <f aca="false">LOG10(J122)</f>
        <v>1.22465963079878</v>
      </c>
      <c r="L122" s="40" t="n">
        <f aca="false">'数値入力＆結果'!$D$19*K122^5+'数値入力＆結果'!$F$19*K122^4+'数値入力＆結果'!$H$19*K122^3+'数値入力＆結果'!$J$19*K122^2+'数値入力＆結果'!$L$19*K122+'数値入力＆結果'!$N$19</f>
        <v>9.87232143699757</v>
      </c>
      <c r="M122" s="39" t="n">
        <f aca="false">10^L122</f>
        <v>7452833809.1215</v>
      </c>
      <c r="N122" s="39" t="n">
        <f aca="false">(D121-D122)*'数値入力＆結果'!$D$12</f>
        <v>2.63E-005</v>
      </c>
      <c r="O122" s="39" t="n">
        <f aca="false">(6*'数値入力＆結果'!$D$7*M122*'数値入力＆結果'!$D$9*'数値入力＆結果'!$D$10*('数値入力＆結果'!$D$9+'数値入力＆結果'!$D$10)*N122)/('数値入力＆結果'!$D$7^2*'数値入力＆結果'!$D$9^4+'数値入力＆結果'!$D$7*M122*(4*'数値入力＆結果'!$D$9^3*'数値入力＆結果'!$D$10+6*'数値入力＆結果'!$D$9^2*'数値入力＆結果'!$D$10^2+4*'数値入力＆結果'!$D$9*'数値入力＆結果'!$D$10^3)+M122^2*'数値入力＆結果'!$D$10^4)</f>
        <v>3.79383780998336E-005</v>
      </c>
      <c r="P122" s="39" t="n">
        <f aca="false">SUM($O$4:O122)</f>
        <v>0.00246405372735314</v>
      </c>
      <c r="Q122" s="39" t="n">
        <f aca="false">1/P122</f>
        <v>405.835306632777</v>
      </c>
      <c r="R122" s="39" t="n">
        <f aca="false">1/P122*(1-COS('数値入力＆結果'!$D$8*P122/2))</f>
        <v>12.2580586093247</v>
      </c>
    </row>
    <row r="123" customFormat="false" ht="12.8" hidden="false" customHeight="false" outlineLevel="0" collapsed="false">
      <c r="B123" s="1" t="n">
        <v>120</v>
      </c>
      <c r="C123" s="0" t="n">
        <v>1200</v>
      </c>
      <c r="D123" s="0" t="n">
        <f aca="false">D122-1</f>
        <v>10</v>
      </c>
      <c r="E123" s="0" t="n">
        <f aca="false">C123</f>
        <v>1200</v>
      </c>
      <c r="F123" s="0" t="n">
        <f aca="false">C123-C122</f>
        <v>10</v>
      </c>
      <c r="G123" s="0" t="n">
        <f aca="false">IF(D122&gt;110,'数値入力＆結果'!$D$18*D122+'数値入力＆結果'!$F$18,'数値入力＆結果'!$D$17*D122+'数値入力＆結果'!$F$17)</f>
        <v>0.7024</v>
      </c>
      <c r="H123" s="39" t="n">
        <f aca="false">10^G123</f>
        <v>5.03964563612643</v>
      </c>
      <c r="I123" s="39" t="n">
        <f aca="false">F123/H123</f>
        <v>1.98426649848464</v>
      </c>
      <c r="J123" s="39" t="n">
        <f aca="false">SUM(I123:$I$143)</f>
        <v>14.4955958835511</v>
      </c>
      <c r="K123" s="40" t="n">
        <f aca="false">LOG10(J123)</f>
        <v>1.16123607299346</v>
      </c>
      <c r="L123" s="40" t="n">
        <f aca="false">'数値入力＆結果'!$D$19*K123^5+'数値入力＆結果'!$F$19*K123^4+'数値入力＆結果'!$H$19*K123^3+'数値入力＆結果'!$J$19*K123^2+'数値入力＆結果'!$L$19*K123+'数値入力＆結果'!$N$19</f>
        <v>9.87604109154878</v>
      </c>
      <c r="M123" s="39" t="n">
        <f aca="false">10^L123</f>
        <v>7516940135.26469</v>
      </c>
      <c r="N123" s="39" t="n">
        <f aca="false">(D122-D123)*'数値入力＆結果'!$D$12</f>
        <v>2.63E-005</v>
      </c>
      <c r="O123" s="39" t="n">
        <f aca="false">(6*'数値入力＆結果'!$D$7*M123*'数値入力＆結果'!$D$9*'数値入力＆結果'!$D$10*('数値入力＆結果'!$D$9+'数値入力＆結果'!$D$10)*N123)/('数値入力＆結果'!$D$7^2*'数値入力＆結果'!$D$9^4+'数値入力＆結果'!$D$7*M123*(4*'数値入力＆結果'!$D$9^3*'数値入力＆結果'!$D$10+6*'数値入力＆結果'!$D$9^2*'数値入力＆結果'!$D$10^2+4*'数値入力＆結果'!$D$9*'数値入力＆結果'!$D$10^3)+M123^2*'数値入力＆結果'!$D$10^4)</f>
        <v>3.79679635590279E-005</v>
      </c>
      <c r="P123" s="39" t="n">
        <f aca="false">SUM($O$4:O123)</f>
        <v>0.00250202169091217</v>
      </c>
      <c r="Q123" s="39" t="n">
        <f aca="false">1/P123</f>
        <v>399.676790825673</v>
      </c>
      <c r="R123" s="39" t="n">
        <f aca="false">1/P123*(1-COS('数値入力＆結果'!$D$8*P123/2))</f>
        <v>12.4449822463882</v>
      </c>
    </row>
    <row r="124" customFormat="false" ht="12.8" hidden="false" customHeight="false" outlineLevel="0" collapsed="false">
      <c r="B124" s="1" t="n">
        <v>121</v>
      </c>
      <c r="C124" s="0" t="n">
        <v>1210</v>
      </c>
      <c r="D124" s="0" t="n">
        <f aca="false">D123-1</f>
        <v>9</v>
      </c>
      <c r="E124" s="0" t="n">
        <f aca="false">C124</f>
        <v>1210</v>
      </c>
      <c r="F124" s="0" t="n">
        <f aca="false">C124-C123</f>
        <v>10</v>
      </c>
      <c r="G124" s="0" t="n">
        <f aca="false">IF(D123&gt;110,'数値入力＆結果'!$D$18*D123+'数値入力＆結果'!$F$18,'数値入力＆結果'!$D$17*D123+'数値入力＆結果'!$F$17)</f>
        <v>0.7626</v>
      </c>
      <c r="H124" s="39" t="n">
        <f aca="false">10^G124</f>
        <v>5.7889526856566</v>
      </c>
      <c r="I124" s="39" t="n">
        <f aca="false">F124/H124</f>
        <v>1.72742817967353</v>
      </c>
      <c r="J124" s="39" t="n">
        <f aca="false">SUM(I124:$I$143)</f>
        <v>12.5113293850665</v>
      </c>
      <c r="K124" s="40" t="n">
        <f aca="false">LOG10(J124)</f>
        <v>1.09730345788885</v>
      </c>
      <c r="L124" s="40" t="n">
        <f aca="false">'数値入力＆結果'!$D$19*K124^5+'数値入力＆結果'!$F$19*K124^4+'数値入力＆結果'!$H$19*K124^3+'数値入力＆結果'!$J$19*K124^2+'数値入力＆結果'!$L$19*K124+'数値入力＆結果'!$N$19</f>
        <v>9.87956128453794</v>
      </c>
      <c r="M124" s="39" t="n">
        <f aca="false">10^L124</f>
        <v>7578116622.94784</v>
      </c>
      <c r="N124" s="39" t="n">
        <f aca="false">(D123-D124)*'数値入力＆結果'!$D$12</f>
        <v>2.63E-005</v>
      </c>
      <c r="O124" s="39" t="n">
        <f aca="false">(6*'数値入力＆結果'!$D$7*M124*'数値入力＆結果'!$D$9*'数値入力＆結果'!$D$10*('数値入力＆結果'!$D$9+'数値入力＆結果'!$D$10)*N124)/('数値入力＆結果'!$D$7^2*'数値入力＆結果'!$D$9^4+'数値入力＆結果'!$D$7*M124*(4*'数値入力＆結果'!$D$9^3*'数値入力＆結果'!$D$10+6*'数値入力＆結果'!$D$9^2*'数値入力＆結果'!$D$10^2+4*'数値入力＆結果'!$D$9*'数値入力＆結果'!$D$10^3)+M124^2*'数値入力＆結果'!$D$10^4)</f>
        <v>3.7995676731351E-005</v>
      </c>
      <c r="P124" s="39" t="n">
        <f aca="false">SUM($O$4:O124)</f>
        <v>0.00254001736764352</v>
      </c>
      <c r="Q124" s="39" t="n">
        <f aca="false">1/P124</f>
        <v>393.698095429852</v>
      </c>
      <c r="R124" s="39" t="n">
        <f aca="false">1/P124*(1-COS('数値入力＆結果'!$D$8*P124/2))</f>
        <v>12.6319526774248</v>
      </c>
    </row>
    <row r="125" customFormat="false" ht="12.8" hidden="false" customHeight="false" outlineLevel="0" collapsed="false">
      <c r="B125" s="1" t="n">
        <v>122</v>
      </c>
      <c r="C125" s="0" t="n">
        <v>1220</v>
      </c>
      <c r="D125" s="0" t="n">
        <f aca="false">D124-1</f>
        <v>8</v>
      </c>
      <c r="E125" s="0" t="n">
        <f aca="false">C125</f>
        <v>1220</v>
      </c>
      <c r="F125" s="0" t="n">
        <f aca="false">C125-C124</f>
        <v>10</v>
      </c>
      <c r="G125" s="0" t="n">
        <f aca="false">IF(D124&gt;110,'数値入力＆結果'!$D$18*D124+'数値入力＆結果'!$F$18,'数値入力＆結果'!$D$17*D124+'数値入力＆結果'!$F$17)</f>
        <v>0.8228</v>
      </c>
      <c r="H125" s="39" t="n">
        <f aca="false">10^G125</f>
        <v>6.64966857124676</v>
      </c>
      <c r="I125" s="39" t="n">
        <f aca="false">F125/H125</f>
        <v>1.50383434796136</v>
      </c>
      <c r="J125" s="39" t="n">
        <f aca="false">SUM(I125:$I$143)</f>
        <v>10.783901205393</v>
      </c>
      <c r="K125" s="40" t="n">
        <f aca="false">LOG10(J125)</f>
        <v>1.0327759005053</v>
      </c>
      <c r="L125" s="40" t="n">
        <f aca="false">'数値入力＆結果'!$D$19*K125^5+'数値入力＆結果'!$F$19*K125^4+'数値入力＆結果'!$H$19*K125^3+'数値入力＆結果'!$J$19*K125^2+'数値入力＆結果'!$L$19*K125+'数値入力＆結果'!$N$19</f>
        <v>9.88288663059699</v>
      </c>
      <c r="M125" s="39" t="n">
        <f aca="false">10^L125</f>
        <v>7636364158.47278</v>
      </c>
      <c r="N125" s="39" t="n">
        <f aca="false">(D124-D125)*'数値入力＆結果'!$D$12</f>
        <v>2.63E-005</v>
      </c>
      <c r="O125" s="39" t="n">
        <f aca="false">(6*'数値入力＆結果'!$D$7*M125*'数値入力＆結果'!$D$9*'数値入力＆結果'!$D$10*('数値入力＆結果'!$D$9+'数値入力＆結果'!$D$10)*N125)/('数値入力＆結果'!$D$7^2*'数値入力＆結果'!$D$9^4+'数値入力＆結果'!$D$7*M125*(4*'数値入力＆結果'!$D$9^3*'数値入力＆結果'!$D$10+6*'数値入力＆結果'!$D$9^2*'数値入力＆結果'!$D$10^2+4*'数値入力＆結果'!$D$9*'数値入力＆結果'!$D$10^3)+M125^2*'数値入力＆結果'!$D$10^4)</f>
        <v>3.80216011393007E-005</v>
      </c>
      <c r="P125" s="39" t="n">
        <f aca="false">SUM($O$4:O125)</f>
        <v>0.00257803896878282</v>
      </c>
      <c r="Q125" s="39" t="n">
        <f aca="false">1/P125</f>
        <v>387.891731703394</v>
      </c>
      <c r="R125" s="39" t="n">
        <f aca="false">1/P125*(1-COS('数値入力＆結果'!$D$8*P125/2))</f>
        <v>12.8189595665877</v>
      </c>
    </row>
    <row r="126" customFormat="false" ht="12.8" hidden="false" customHeight="false" outlineLevel="0" collapsed="false">
      <c r="B126" s="1" t="n">
        <v>123</v>
      </c>
      <c r="C126" s="0" t="n">
        <v>1230</v>
      </c>
      <c r="D126" s="0" t="n">
        <f aca="false">D125-1</f>
        <v>7</v>
      </c>
      <c r="E126" s="0" t="n">
        <f aca="false">C126</f>
        <v>1230</v>
      </c>
      <c r="F126" s="0" t="n">
        <f aca="false">C126-C125</f>
        <v>10</v>
      </c>
      <c r="G126" s="0" t="n">
        <f aca="false">IF(D125&gt;110,'数値入力＆結果'!$D$18*D125+'数値入力＆結果'!$F$18,'数値入力＆結果'!$D$17*D125+'数値入力＆結果'!$F$17)</f>
        <v>0.883</v>
      </c>
      <c r="H126" s="39" t="n">
        <f aca="false">10^G126</f>
        <v>7.63835783577691</v>
      </c>
      <c r="I126" s="39" t="n">
        <f aca="false">F126/H126</f>
        <v>1.30918192299941</v>
      </c>
      <c r="J126" s="39" t="n">
        <f aca="false">SUM(I126:$I$143)</f>
        <v>9.2800668574316</v>
      </c>
      <c r="K126" s="40" t="n">
        <f aca="false">LOG10(J126)</f>
        <v>0.967551105066817</v>
      </c>
      <c r="L126" s="40" t="n">
        <f aca="false">'数値入力＆結果'!$D$19*K126^5+'数値入力＆結果'!$F$19*K126^4+'数値入力＆結果'!$H$19*K126^3+'数値入力＆結果'!$J$19*K126^2+'数値入力＆結果'!$L$19*K126+'数値入力＆結果'!$N$19</f>
        <v>9.88602149486213</v>
      </c>
      <c r="M126" s="39" t="n">
        <f aca="false">10^L126</f>
        <v>7691685083.77717</v>
      </c>
      <c r="N126" s="39" t="n">
        <f aca="false">(D125-D126)*'数値入力＆結果'!$D$12</f>
        <v>2.63E-005</v>
      </c>
      <c r="O126" s="39" t="n">
        <f aca="false">(6*'数値入力＆結果'!$D$7*M126*'数値入力＆結果'!$D$9*'数値入力＆結果'!$D$10*('数値入力＆結果'!$D$9+'数値入力＆結果'!$D$10)*N126)/('数値入力＆結果'!$D$7^2*'数値入力＆結果'!$D$9^4+'数値入力＆結果'!$D$7*M126*(4*'数値入力＆結果'!$D$9^3*'数値入力＆結果'!$D$10+6*'数値入力＆結果'!$D$9^2*'数値入力＆結果'!$D$10^2+4*'数値入力＆結果'!$D$9*'数値入力＆結果'!$D$10^3)+M126^2*'数値入力＆結果'!$D$10^4)</f>
        <v>3.80458142596511E-005</v>
      </c>
      <c r="P126" s="39" t="n">
        <f aca="false">SUM($O$4:O126)</f>
        <v>0.00261608478304247</v>
      </c>
      <c r="Q126" s="39" t="n">
        <f aca="false">1/P126</f>
        <v>382.250608421419</v>
      </c>
      <c r="R126" s="39" t="n">
        <f aca="false">1/P126*(1-COS('数値入力＆結果'!$D$8*P126/2))</f>
        <v>13.0059929712088</v>
      </c>
    </row>
    <row r="127" customFormat="false" ht="12.8" hidden="false" customHeight="false" outlineLevel="0" collapsed="false">
      <c r="B127" s="1" t="n">
        <v>124</v>
      </c>
      <c r="C127" s="0" t="n">
        <v>1240</v>
      </c>
      <c r="D127" s="0" t="n">
        <f aca="false">D126-1</f>
        <v>6</v>
      </c>
      <c r="E127" s="0" t="n">
        <f aca="false">C127</f>
        <v>1240</v>
      </c>
      <c r="F127" s="0" t="n">
        <f aca="false">C127-C126</f>
        <v>10</v>
      </c>
      <c r="G127" s="0" t="n">
        <f aca="false">IF(D126&gt;110,'数値入力＆結果'!$D$18*D126+'数値入力＆結果'!$F$18,'数値入力＆結果'!$D$17*D126+'数値入力＆結果'!$F$17)</f>
        <v>0.9432</v>
      </c>
      <c r="H127" s="39" t="n">
        <f aca="false">10^G127</f>
        <v>8.77404787956754</v>
      </c>
      <c r="I127" s="39" t="n">
        <f aca="false">F127/H127</f>
        <v>1.13972480401975</v>
      </c>
      <c r="J127" s="39" t="n">
        <f aca="false">SUM(I127:$I$143)</f>
        <v>7.97088493443219</v>
      </c>
      <c r="K127" s="40" t="n">
        <f aca="false">LOG10(J127)</f>
        <v>0.901506539815945</v>
      </c>
      <c r="L127" s="40" t="n">
        <f aca="false">'数値入力＆結果'!$D$19*K127^5+'数値入力＆結果'!$F$19*K127^4+'数値入力＆結果'!$H$19*K127^3+'数値入力＆結果'!$J$19*K127^2+'数値入力＆結果'!$L$19*K127+'数値入力＆結果'!$N$19</f>
        <v>9.88896993108201</v>
      </c>
      <c r="M127" s="39" t="n">
        <f aca="false">10^L127</f>
        <v>7744081788.34015</v>
      </c>
      <c r="N127" s="39" t="n">
        <f aca="false">(D126-D127)*'数値入力＆結果'!$D$12</f>
        <v>2.63E-005</v>
      </c>
      <c r="O127" s="39" t="n">
        <f aca="false">(6*'数値入力＆結果'!$D$7*M127*'数値入力＆結果'!$D$9*'数値入力＆結果'!$D$10*('数値入力＆結果'!$D$9+'数値入力＆結果'!$D$10)*N127)/('数値入力＆結果'!$D$7^2*'数値入力＆結果'!$D$9^4+'数値入力＆結果'!$D$7*M127*(4*'数値入力＆結果'!$D$9^3*'数値入力＆結果'!$D$10+6*'数値入力＆結果'!$D$9^2*'数値入力＆結果'!$D$10^2+4*'数値入力＆結果'!$D$9*'数値入力＆結果'!$D$10^3)+M127^2*'数値入力＆結果'!$D$10^4)</f>
        <v>3.80683873603788E-005</v>
      </c>
      <c r="P127" s="39" t="n">
        <f aca="false">SUM($O$4:O127)</f>
        <v>0.00265415317040285</v>
      </c>
      <c r="Q127" s="39" t="n">
        <f aca="false">1/P127</f>
        <v>376.768006892465</v>
      </c>
      <c r="R127" s="39" t="n">
        <f aca="false">1/P127*(1-COS('数値入力＆結果'!$D$8*P127/2))</f>
        <v>13.1930433110057</v>
      </c>
    </row>
    <row r="128" customFormat="false" ht="12.8" hidden="false" customHeight="false" outlineLevel="0" collapsed="false">
      <c r="B128" s="1" t="n">
        <v>125</v>
      </c>
      <c r="C128" s="0" t="n">
        <v>1250</v>
      </c>
      <c r="D128" s="0" t="n">
        <f aca="false">D127-1</f>
        <v>5</v>
      </c>
      <c r="E128" s="0" t="n">
        <f aca="false">C128</f>
        <v>1250</v>
      </c>
      <c r="F128" s="0" t="n">
        <f aca="false">C128-C127</f>
        <v>10</v>
      </c>
      <c r="G128" s="0" t="n">
        <f aca="false">IF(D127&gt;110,'数値入力＆結果'!$D$18*D127+'数値入力＆結果'!$F$18,'数値入力＆結果'!$D$17*D127+'数値入力＆結果'!$F$17)</f>
        <v>1.0034</v>
      </c>
      <c r="H128" s="39" t="n">
        <f aca="false">10^G128</f>
        <v>10.0785951441503</v>
      </c>
      <c r="I128" s="39" t="n">
        <f aca="false">F128/H128</f>
        <v>0.992201775840166</v>
      </c>
      <c r="J128" s="39" t="n">
        <f aca="false">SUM(I128:$I$143)</f>
        <v>6.83116013041244</v>
      </c>
      <c r="K128" s="40" t="n">
        <f aca="false">LOG10(J128)</f>
        <v>0.834494465826594</v>
      </c>
      <c r="L128" s="40" t="n">
        <f aca="false">'数値入力＆結果'!$D$19*K128^5+'数値入力＆結果'!$F$19*K128^4+'数値入力＆結果'!$H$19*K128^3+'数値入力＆結果'!$J$19*K128^2+'数値入力＆結果'!$L$19*K128+'数値入力＆結果'!$N$19</f>
        <v>9.89173559939741</v>
      </c>
      <c r="M128" s="39" t="n">
        <f aca="false">10^L128</f>
        <v>7793554906.31748</v>
      </c>
      <c r="N128" s="39" t="n">
        <f aca="false">(D127-D128)*'数値入力＆結果'!$D$12</f>
        <v>2.63E-005</v>
      </c>
      <c r="O128" s="39" t="n">
        <f aca="false">(6*'数値入力＆結果'!$D$7*M128*'数値入力＆結果'!$D$9*'数値入力＆結果'!$D$10*('数値入力＆結果'!$D$9+'数値入力＆結果'!$D$10)*N128)/('数値入力＆結果'!$D$7^2*'数値入力＆結果'!$D$9^4+'数値入力＆結果'!$D$7*M128*(4*'数値入力＆結果'!$D$9^3*'数値入力＆結果'!$D$10+6*'数値入力＆結果'!$D$9^2*'数値入力＆結果'!$D$10^2+4*'数値入力＆結果'!$D$9*'数値入力＆結果'!$D$10^3)+M128^2*'数値入力＆結果'!$D$10^4)</f>
        <v>3.80893851832641E-005</v>
      </c>
      <c r="P128" s="39" t="n">
        <f aca="false">SUM($O$4:O128)</f>
        <v>0.00269224255558611</v>
      </c>
      <c r="Q128" s="39" t="n">
        <f aca="false">1/P128</f>
        <v>371.437557854922</v>
      </c>
      <c r="R128" s="39" t="n">
        <f aca="false">1/P128*(1-COS('数値入力＆結果'!$D$8*P128/2))</f>
        <v>13.3801013357821</v>
      </c>
    </row>
    <row r="129" customFormat="false" ht="12.8" hidden="false" customHeight="false" outlineLevel="0" collapsed="false">
      <c r="B129" s="1" t="n">
        <v>126</v>
      </c>
      <c r="C129" s="0" t="n">
        <v>1260</v>
      </c>
      <c r="D129" s="0" t="n">
        <f aca="false">D128-1</f>
        <v>4</v>
      </c>
      <c r="E129" s="0" t="n">
        <f aca="false">C129</f>
        <v>1260</v>
      </c>
      <c r="F129" s="0" t="n">
        <f aca="false">C129-C128</f>
        <v>10</v>
      </c>
      <c r="G129" s="0" t="n">
        <f aca="false">IF(D128&gt;110,'数値入力＆結果'!$D$18*D128+'数値入力＆結果'!$F$18,'数値入力＆結果'!$D$17*D128+'数値入力＆結果'!$F$17)</f>
        <v>1.0636</v>
      </c>
      <c r="H129" s="39" t="n">
        <f aca="false">10^G129</f>
        <v>11.5771057411527</v>
      </c>
      <c r="I129" s="39" t="n">
        <f aca="false">F129/H129</f>
        <v>0.863773746529184</v>
      </c>
      <c r="J129" s="39" t="n">
        <f aca="false">SUM(I129:$I$143)</f>
        <v>5.83895835457227</v>
      </c>
      <c r="K129" s="40" t="n">
        <f aca="false">LOG10(J129)</f>
        <v>0.766335377727061</v>
      </c>
      <c r="L129" s="40" t="n">
        <f aca="false">'数値入力＆結果'!$D$19*K129^5+'数値入力＆結果'!$F$19*K129^4+'数値入力＆結果'!$H$19*K129^3+'数値入力＆結果'!$J$19*K129^2+'数値入力＆結果'!$L$19*K129+'数値入力＆結果'!$N$19</f>
        <v>9.89432165560315</v>
      </c>
      <c r="M129" s="39" t="n">
        <f aca="false">10^L129</f>
        <v>7840100965.51274</v>
      </c>
      <c r="N129" s="39" t="n">
        <f aca="false">(D128-D129)*'数値入力＆結果'!$D$12</f>
        <v>2.63E-005</v>
      </c>
      <c r="O129" s="39" t="n">
        <f aca="false">(6*'数値入力＆結果'!$D$7*M129*'数値入力＆結果'!$D$9*'数値入力＆結果'!$D$10*('数値入力＆結果'!$D$9+'数値入力＆結果'!$D$10)*N129)/('数値入力＆結果'!$D$7^2*'数値入力＆結果'!$D$9^4+'数値入力＆結果'!$D$7*M129*(4*'数値入力＆結果'!$D$9^3*'数値入力＆結果'!$D$10+6*'数値入力＆結果'!$D$9^2*'数値入力＆結果'!$D$10^2+4*'数値入力＆結果'!$D$9*'数値入力＆結果'!$D$10^3)+M129^2*'数値入力＆結果'!$D$10^4)</f>
        <v>3.81088654147909E-005</v>
      </c>
      <c r="P129" s="39" t="n">
        <f aca="false">SUM($O$4:O129)</f>
        <v>0.0027303514210009</v>
      </c>
      <c r="Q129" s="39" t="n">
        <f aca="false">1/P129</f>
        <v>366.253220119707</v>
      </c>
      <c r="R129" s="39" t="n">
        <f aca="false">1/P129*(1-COS('数値入力＆結果'!$D$8*P129/2))</f>
        <v>13.5671580905921</v>
      </c>
    </row>
    <row r="130" customFormat="false" ht="12.8" hidden="false" customHeight="false" outlineLevel="0" collapsed="false">
      <c r="B130" s="1" t="n">
        <v>127</v>
      </c>
      <c r="C130" s="0" t="n">
        <v>1270</v>
      </c>
      <c r="D130" s="0" t="n">
        <f aca="false">D129-1</f>
        <v>3</v>
      </c>
      <c r="E130" s="0" t="n">
        <f aca="false">C130</f>
        <v>1270</v>
      </c>
      <c r="F130" s="0" t="n">
        <f aca="false">C130-C129</f>
        <v>10</v>
      </c>
      <c r="G130" s="0" t="n">
        <f aca="false">IF(D129&gt;110,'数値入力＆結果'!$D$18*D129+'数値入力＆結果'!$F$18,'数値入力＆結果'!$D$17*D129+'数値入力＆結果'!$F$17)</f>
        <v>1.1238</v>
      </c>
      <c r="H130" s="39" t="n">
        <f aca="false">10^G130</f>
        <v>13.2984186213316</v>
      </c>
      <c r="I130" s="39" t="n">
        <f aca="false">F130/H130</f>
        <v>0.751969108865265</v>
      </c>
      <c r="J130" s="39" t="n">
        <f aca="false">SUM(I130:$I$143)</f>
        <v>4.97518460804309</v>
      </c>
      <c r="K130" s="40" t="n">
        <f aca="false">LOG10(J130)</f>
        <v>0.696809200210779</v>
      </c>
      <c r="L130" s="40" t="n">
        <f aca="false">'数値入力＆結果'!$D$19*K130^5+'数値入力＆結果'!$F$19*K130^4+'数値入力＆結果'!$H$19*K130^3+'数値入力＆結果'!$J$19*K130^2+'数値入力＆結果'!$L$19*K130+'数値入力＆結果'!$N$19</f>
        <v>9.89673059953745</v>
      </c>
      <c r="M130" s="39" t="n">
        <f aca="false">10^L130</f>
        <v>7883709256.33985</v>
      </c>
      <c r="N130" s="39" t="n">
        <f aca="false">(D129-D130)*'数値入力＆結果'!$D$12</f>
        <v>2.63E-005</v>
      </c>
      <c r="O130" s="39" t="n">
        <f aca="false">(6*'数値入力＆結果'!$D$7*M130*'数値入力＆結果'!$D$9*'数値入力＆結果'!$D$10*('数値入力＆結果'!$D$9+'数値入力＆結果'!$D$10)*N130)/('数値入力＆結果'!$D$7^2*'数値入力＆結果'!$D$9^4+'数値入力＆結果'!$D$7*M130*(4*'数値入力＆結果'!$D$9^3*'数値入力＆結果'!$D$10+6*'数値入力＆結果'!$D$9^2*'数値入力＆結果'!$D$10^2+4*'数値入力＆結果'!$D$9*'数値入力＆結果'!$D$10^3)+M130^2*'数値入力＆結果'!$D$10^4)</f>
        <v>3.81268778583716E-005</v>
      </c>
      <c r="P130" s="39" t="n">
        <f aca="false">SUM($O$4:O130)</f>
        <v>0.00276847829885928</v>
      </c>
      <c r="Q130" s="39" t="n">
        <f aca="false">1/P130</f>
        <v>361.209260846307</v>
      </c>
      <c r="R130" s="39" t="n">
        <f aca="false">1/P130*(1-COS('数値入力＆結果'!$D$8*P130/2))</f>
        <v>13.7542048769182</v>
      </c>
    </row>
    <row r="131" customFormat="false" ht="12.8" hidden="false" customHeight="false" outlineLevel="0" collapsed="false">
      <c r="B131" s="1" t="n">
        <v>128</v>
      </c>
      <c r="C131" s="0" t="n">
        <v>1280</v>
      </c>
      <c r="D131" s="0" t="n">
        <f aca="false">D130-1</f>
        <v>2</v>
      </c>
      <c r="E131" s="0" t="n">
        <f aca="false">C131</f>
        <v>1280</v>
      </c>
      <c r="F131" s="0" t="n">
        <f aca="false">C131-C130</f>
        <v>10</v>
      </c>
      <c r="G131" s="0" t="n">
        <f aca="false">IF(D130&gt;110,'数値入力＆結果'!$D$18*D130+'数値入力＆結果'!$F$18,'数値入力＆結果'!$D$17*D130+'数値入力＆結果'!$F$17)</f>
        <v>1.184</v>
      </c>
      <c r="H131" s="39" t="n">
        <f aca="false">10^G131</f>
        <v>15.2756605823807</v>
      </c>
      <c r="I131" s="39" t="n">
        <f aca="false">F131/H131</f>
        <v>0.654636174067275</v>
      </c>
      <c r="J131" s="39" t="n">
        <f aca="false">SUM(I131:$I$143)</f>
        <v>4.22321549917782</v>
      </c>
      <c r="K131" s="40" t="n">
        <f aca="false">LOG10(J131)</f>
        <v>0.625643242854204</v>
      </c>
      <c r="L131" s="40" t="n">
        <f aca="false">'数値入力＆結果'!$D$19*K131^5+'数値入力＆結果'!$F$19*K131^4+'数値入力＆結果'!$H$19*K131^3+'数値入力＆結果'!$J$19*K131^2+'数値入力＆結果'!$L$19*K131+'数値入力＆結果'!$N$19</f>
        <v>9.89896406348134</v>
      </c>
      <c r="M131" s="39" t="n">
        <f aca="false">10^L131</f>
        <v>7924357561.71412</v>
      </c>
      <c r="N131" s="39" t="n">
        <f aca="false">(D130-D131)*'数値入力＆結果'!$D$12</f>
        <v>2.63E-005</v>
      </c>
      <c r="O131" s="39" t="n">
        <f aca="false">(6*'数値入力＆結果'!$D$7*M131*'数値入力＆結果'!$D$9*'数値入力＆結果'!$D$10*('数値入力＆結果'!$D$9+'数値入力＆結果'!$D$10)*N131)/('数値入力＆結果'!$D$7^2*'数値入力＆結果'!$D$9^4+'数値入力＆結果'!$D$7*M131*(4*'数値入力＆結果'!$D$9^3*'数値入力＆結果'!$D$10+6*'数値入力＆結果'!$D$9^2*'数値入力＆結果'!$D$10^2+4*'数値入力＆結果'!$D$9*'数値入力＆結果'!$D$10^3)+M131^2*'数値入力＆結果'!$D$10^4)</f>
        <v>3.81434631728118E-005</v>
      </c>
      <c r="P131" s="39" t="n">
        <f aca="false">SUM($O$4:O131)</f>
        <v>0.00280662176203209</v>
      </c>
      <c r="Q131" s="39" t="n">
        <f aca="false">1/P131</f>
        <v>356.300237362931</v>
      </c>
      <c r="R131" s="39" t="n">
        <f aca="false">1/P131*(1-COS('数値入力＆結果'!$D$8*P131/2))</f>
        <v>13.941233207758</v>
      </c>
    </row>
    <row r="132" customFormat="false" ht="12.8" hidden="false" customHeight="false" outlineLevel="0" collapsed="false">
      <c r="B132" s="1" t="n">
        <v>129</v>
      </c>
      <c r="C132" s="0" t="n">
        <v>1290</v>
      </c>
      <c r="D132" s="0" t="n">
        <f aca="false">D131-1</f>
        <v>1</v>
      </c>
      <c r="E132" s="0" t="n">
        <f aca="false">C132</f>
        <v>1290</v>
      </c>
      <c r="F132" s="0" t="n">
        <f aca="false">C132-C131</f>
        <v>10</v>
      </c>
      <c r="G132" s="0" t="n">
        <f aca="false">IF(D131&gt;110,'数値入力＆結果'!$D$18*D131+'数値入力＆結果'!$F$18,'数値入力＆結果'!$D$17*D131+'数値入力＆結果'!$F$17)</f>
        <v>1.2442</v>
      </c>
      <c r="H132" s="39" t="n">
        <f aca="false">10^G132</f>
        <v>17.5468837966791</v>
      </c>
      <c r="I132" s="39" t="n">
        <f aca="false">F132/H132</f>
        <v>0.569901762379743</v>
      </c>
      <c r="J132" s="39" t="n">
        <f aca="false">SUM(I132:$I$143)</f>
        <v>3.56857932511055</v>
      </c>
      <c r="K132" s="40" t="n">
        <f aca="false">LOG10(J132)</f>
        <v>0.552495355030145</v>
      </c>
      <c r="L132" s="40" t="n">
        <f aca="false">'数値入力＆結果'!$D$19*K132^5+'数値入力＆結果'!$F$19*K132^4+'数値入力＆結果'!$H$19*K132^3+'数値入力＆結果'!$J$19*K132^2+'数値入力＆結果'!$L$19*K132+'数値入力＆結果'!$N$19</f>
        <v>9.90102251013741</v>
      </c>
      <c r="M132" s="39" t="n">
        <f aca="false">10^L132</f>
        <v>7962006176.25606</v>
      </c>
      <c r="N132" s="39" t="n">
        <f aca="false">(D131-D132)*'数値入力＆結果'!$D$12</f>
        <v>2.63E-005</v>
      </c>
      <c r="O132" s="39" t="n">
        <f aca="false">(6*'数値入力＆結果'!$D$7*M132*'数値入力＆結果'!$D$9*'数値入力＆結果'!$D$10*('数値入力＆結果'!$D$9+'数値入力＆結果'!$D$10)*N132)/('数値入力＆結果'!$D$7^2*'数値入力＆結果'!$D$9^4+'数値入力＆結果'!$D$7*M132*(4*'数値入力＆結果'!$D$9^3*'数値入力＆結果'!$D$10+6*'数値入力＆結果'!$D$9^2*'数値入力＆結果'!$D$10^2+4*'数値入力＆結果'!$D$9*'数値入力＆結果'!$D$10^3)+M132^2*'数値入力＆結果'!$D$10^4)</f>
        <v>3.81586509613267E-005</v>
      </c>
      <c r="P132" s="39" t="n">
        <f aca="false">SUM($O$4:O132)</f>
        <v>0.00284478041299341</v>
      </c>
      <c r="Q132" s="39" t="n">
        <f aca="false">1/P132</f>
        <v>351.52098047095</v>
      </c>
      <c r="R132" s="39" t="n">
        <f aca="false">1/P132*(1-COS('数値入力＆結果'!$D$8*P132/2))</f>
        <v>14.1282347534671</v>
      </c>
    </row>
    <row r="133" customFormat="false" ht="12.8" hidden="false" customHeight="false" outlineLevel="0" collapsed="false">
      <c r="B133" s="1" t="n">
        <v>130</v>
      </c>
      <c r="C133" s="0" t="n">
        <v>1300</v>
      </c>
      <c r="D133" s="0" t="n">
        <f aca="false">D132-1</f>
        <v>0</v>
      </c>
      <c r="E133" s="0" t="n">
        <f aca="false">C133</f>
        <v>1300</v>
      </c>
      <c r="F133" s="0" t="n">
        <f aca="false">C133-C132</f>
        <v>10</v>
      </c>
      <c r="G133" s="0" t="n">
        <f aca="false">IF(D132&gt;110,'数値入力＆結果'!$D$18*D132+'数値入力＆結果'!$F$18,'数値入力＆結果'!$D$17*D132+'数値入力＆結果'!$F$17)</f>
        <v>1.3044</v>
      </c>
      <c r="H133" s="39" t="n">
        <f aca="false">10^G133</f>
        <v>20.1557981282519</v>
      </c>
      <c r="I133" s="39" t="n">
        <f aca="false">F133/H133</f>
        <v>0.49613515358557</v>
      </c>
      <c r="J133" s="39" t="n">
        <f aca="false">SUM(I133:$I$143)</f>
        <v>2.9986775627308</v>
      </c>
      <c r="K133" s="40" t="n">
        <f aca="false">LOG10(J133)</f>
        <v>0.476929770109272</v>
      </c>
      <c r="L133" s="40" t="n">
        <f aca="false">'数値入力＆結果'!$D$19*K133^5+'数値入力＆結果'!$F$19*K133^4+'数値入力＆結果'!$H$19*K133^3+'数値入力＆結果'!$J$19*K133^2+'数値入力＆結果'!$L$19*K133+'数値入力＆結果'!$N$19</f>
        <v>9.90290479017102</v>
      </c>
      <c r="M133" s="39" t="n">
        <f aca="false">10^L133</f>
        <v>7996589275.75867</v>
      </c>
      <c r="N133" s="39" t="n">
        <f aca="false">(D132-D133)*'数値入力＆結果'!$D$12</f>
        <v>2.63E-005</v>
      </c>
      <c r="O133" s="39" t="n">
        <f aca="false">(6*'数値入力＆結果'!$D$7*M133*'数値入力＆結果'!$D$9*'数値入力＆結果'!$D$10*('数値入力＆結果'!$D$9+'数値入力＆結果'!$D$10)*N133)/('数値入力＆結果'!$D$7^2*'数値入力＆結果'!$D$9^4+'数値入力＆結果'!$D$7*M133*(4*'数値入力＆結果'!$D$9^3*'数値入力＆結果'!$D$10+6*'数値入力＆結果'!$D$9^2*'数値入力＆結果'!$D$10^2+4*'数値入力＆結果'!$D$9*'数値入力＆結果'!$D$10^3)+M133^2*'数値入力＆結果'!$D$10^4)</f>
        <v>3.81724568556431E-005</v>
      </c>
      <c r="P133" s="39" t="n">
        <f aca="false">SUM($O$4:O133)</f>
        <v>0.00288295286984906</v>
      </c>
      <c r="Q133" s="39" t="n">
        <f aca="false">1/P133</f>
        <v>346.866579214095</v>
      </c>
      <c r="R133" s="39" t="n">
        <f aca="false">1/P133*(1-COS('数値入力＆結果'!$D$8*P133/2))</f>
        <v>14.3152012734804</v>
      </c>
    </row>
    <row r="134" customFormat="false" ht="12.8" hidden="false" customHeight="false" outlineLevel="0" collapsed="false">
      <c r="B134" s="1" t="n">
        <v>131</v>
      </c>
      <c r="C134" s="0" t="n">
        <v>1310</v>
      </c>
      <c r="D134" s="0" t="n">
        <f aca="false">D133-1</f>
        <v>-1</v>
      </c>
      <c r="E134" s="0" t="n">
        <f aca="false">C134</f>
        <v>1310</v>
      </c>
      <c r="F134" s="0" t="n">
        <f aca="false">C134-C133</f>
        <v>10</v>
      </c>
      <c r="G134" s="0" t="n">
        <f aca="false">IF(D133&gt;110,'数値入力＆結果'!$D$18*D133+'数値入力＆結果'!$F$18,'数値入力＆結果'!$D$17*D133+'数値入力＆結果'!$F$17)</f>
        <v>1.3646</v>
      </c>
      <c r="H134" s="39" t="n">
        <f aca="false">10^G134</f>
        <v>23.1526123324376</v>
      </c>
      <c r="I134" s="39" t="n">
        <f aca="false">F134/H134</f>
        <v>0.431916703671043</v>
      </c>
      <c r="J134" s="39" t="n">
        <f aca="false">SUM(I134:$I$143)</f>
        <v>2.50254240914523</v>
      </c>
      <c r="K134" s="40" t="n">
        <f aca="false">LOG10(J134)</f>
        <v>0.398381445952234</v>
      </c>
      <c r="L134" s="40" t="n">
        <f aca="false">'数値入力＆結果'!$D$19*K134^5+'数値入力＆結果'!$F$19*K134^4+'数値入力＆結果'!$H$19*K134^3+'数値入力＆結果'!$J$19*K134^2+'数値入力＆結果'!$L$19*K134+'数値入力＆結果'!$N$19</f>
        <v>9.90460747402845</v>
      </c>
      <c r="M134" s="39" t="n">
        <f aca="false">10^L134</f>
        <v>8028002037.30439</v>
      </c>
      <c r="N134" s="39" t="n">
        <f aca="false">(D133-D134)*'数値入力＆結果'!$D$12</f>
        <v>2.63E-005</v>
      </c>
      <c r="O134" s="39" t="n">
        <f aca="false">(6*'数値入力＆結果'!$D$7*M134*'数値入力＆結果'!$D$9*'数値入力＆結果'!$D$10*('数値入力＆結果'!$D$9+'数値入力＆結果'!$D$10)*N134)/('数値入力＆結果'!$D$7^2*'数値入力＆結果'!$D$9^4+'数値入力＆結果'!$D$7*M134*(4*'数値入力＆結果'!$D$9^3*'数値入力＆結果'!$D$10+6*'数値入力＆結果'!$D$9^2*'数値入力＆結果'!$D$10^2+4*'数値入力＆結果'!$D$9*'数値入力＆結果'!$D$10^3)+M134^2*'数値入力＆結果'!$D$10^4)</f>
        <v>3.81848779874963E-005</v>
      </c>
      <c r="P134" s="39" t="n">
        <f aca="false">SUM($O$4:O134)</f>
        <v>0.00292113774783655</v>
      </c>
      <c r="Q134" s="39" t="n">
        <f aca="false">1/P134</f>
        <v>342.332367154071</v>
      </c>
      <c r="R134" s="39" t="n">
        <f aca="false">1/P134*(1-COS('数値入力＆結果'!$D$8*P134/2))</f>
        <v>14.5021245260852</v>
      </c>
    </row>
    <row r="135" customFormat="false" ht="12.8" hidden="false" customHeight="false" outlineLevel="0" collapsed="false">
      <c r="B135" s="1" t="n">
        <v>132</v>
      </c>
      <c r="C135" s="0" t="n">
        <v>1320</v>
      </c>
      <c r="D135" s="0" t="n">
        <f aca="false">D134-1</f>
        <v>-2</v>
      </c>
      <c r="E135" s="0" t="n">
        <f aca="false">C135</f>
        <v>1320</v>
      </c>
      <c r="F135" s="0" t="n">
        <f aca="false">C135-C134</f>
        <v>10</v>
      </c>
      <c r="G135" s="0" t="n">
        <f aca="false">IF(D134&gt;110,'数値入力＆結果'!$D$18*D134+'数値入力＆結果'!$F$18,'数値入力＆結果'!$D$17*D134+'数値入力＆結果'!$F$17)</f>
        <v>1.4248</v>
      </c>
      <c r="H135" s="39" t="n">
        <f aca="false">10^G135</f>
        <v>26.5950003272152</v>
      </c>
      <c r="I135" s="39" t="n">
        <f aca="false">F135/H135</f>
        <v>0.376010523668496</v>
      </c>
      <c r="J135" s="39" t="n">
        <f aca="false">SUM(I135:$I$143)</f>
        <v>2.07062570547419</v>
      </c>
      <c r="K135" s="40" t="n">
        <f aca="false">LOG10(J135)</f>
        <v>0.31610160119271</v>
      </c>
      <c r="L135" s="40" t="n">
        <f aca="false">'数値入力＆結果'!$D$19*K135^5+'数値入力＆結果'!$F$19*K135^4+'数値入力＆結果'!$H$19*K135^3+'数値入力＆結果'!$J$19*K135^2+'数値入力＆結果'!$L$19*K135+'数値入力＆結果'!$N$19</f>
        <v>9.90612380626229</v>
      </c>
      <c r="M135" s="39" t="n">
        <f aca="false">10^L135</f>
        <v>8056080667.47066</v>
      </c>
      <c r="N135" s="39" t="n">
        <f aca="false">(D134-D135)*'数値入力＆結果'!$D$12</f>
        <v>2.63E-005</v>
      </c>
      <c r="O135" s="39" t="n">
        <f aca="false">(6*'数値入力＆結果'!$D$7*M135*'数値入力＆結果'!$D$9*'数値入力＆結果'!$D$10*('数値入力＆結果'!$D$9+'数値入力＆結果'!$D$10)*N135)/('数値入力＆結果'!$D$7^2*'数値入力＆結果'!$D$9^4+'数値入力＆結果'!$D$7*M135*(4*'数値入力＆結果'!$D$9^3*'数値入力＆結果'!$D$10+6*'数値入力＆結果'!$D$9^2*'数値入力＆結果'!$D$10^2+4*'数値入力＆結果'!$D$9*'数値入力＆結果'!$D$10^3)+M135^2*'数値入力＆結果'!$D$10^4)</f>
        <v>3.81958857632696E-005</v>
      </c>
      <c r="P135" s="39" t="n">
        <f aca="false">SUM($O$4:O135)</f>
        <v>0.00295933363359982</v>
      </c>
      <c r="Q135" s="39" t="n">
        <f aca="false">1/P135</f>
        <v>337.913910295937</v>
      </c>
      <c r="R135" s="39" t="n">
        <f aca="false">1/P135*(1-COS('数値入力＆結果'!$D$8*P135/2))</f>
        <v>14.6889961431529</v>
      </c>
    </row>
    <row r="136" customFormat="false" ht="12.8" hidden="false" customHeight="false" outlineLevel="0" collapsed="false">
      <c r="B136" s="1" t="n">
        <v>133</v>
      </c>
      <c r="C136" s="0" t="n">
        <v>1330</v>
      </c>
      <c r="D136" s="0" t="n">
        <f aca="false">D135-1</f>
        <v>-3</v>
      </c>
      <c r="E136" s="0" t="n">
        <f aca="false">C136</f>
        <v>1330</v>
      </c>
      <c r="F136" s="0" t="n">
        <f aca="false">C136-C135</f>
        <v>10</v>
      </c>
      <c r="G136" s="0" t="n">
        <f aca="false">IF(D135&gt;110,'数値入力＆結果'!$D$18*D135+'数値入力＆結果'!$F$18,'数値入力＆結果'!$D$17*D135+'数値入力＆結果'!$F$17)</f>
        <v>1.485</v>
      </c>
      <c r="H136" s="39" t="n">
        <f aca="false">10^G136</f>
        <v>30.5492111321551</v>
      </c>
      <c r="I136" s="39" t="n">
        <f aca="false">F136/H136</f>
        <v>0.327340694878838</v>
      </c>
      <c r="J136" s="39" t="n">
        <f aca="false">SUM(I136:$I$143)</f>
        <v>1.6946151818057</v>
      </c>
      <c r="K136" s="40" t="n">
        <f aca="false">LOG10(J136)</f>
        <v>0.229071092868046</v>
      </c>
      <c r="L136" s="40" t="n">
        <f aca="false">'数値入力＆結果'!$D$19*K136^5+'数値入力＆結果'!$F$19*K136^4+'数値入力＆結果'!$H$19*K136^3+'数値入力＆結果'!$J$19*K136^2+'数値入力＆結果'!$L$19*K136+'数値入力＆結果'!$N$19</f>
        <v>9.90744199830991</v>
      </c>
      <c r="M136" s="39" t="n">
        <f aca="false">10^L136</f>
        <v>8080570028.00584</v>
      </c>
      <c r="N136" s="39" t="n">
        <f aca="false">(D135-D136)*'数値入力＆結果'!$D$12</f>
        <v>2.63E-005</v>
      </c>
      <c r="O136" s="39" t="n">
        <f aca="false">(6*'数値入力＆結果'!$D$7*M136*'数値入力＆結果'!$D$9*'数値入力＆結果'!$D$10*('数値入力＆結果'!$D$9+'数値入力＆結果'!$D$10)*N136)/('数値入力＆結果'!$D$7^2*'数値入力＆結果'!$D$9^4+'数値入力＆結果'!$D$7*M136*(4*'数値入力＆結果'!$D$9^3*'数値入力＆結果'!$D$10+6*'数値入力＆結果'!$D$9^2*'数値入力＆結果'!$D$10^2+4*'数値入力＆結果'!$D$9*'数値入力＆結果'!$D$10^3)+M136^2*'数値入力＆結果'!$D$10^4)</f>
        <v>3.82054139067831E-005</v>
      </c>
      <c r="P136" s="39" t="n">
        <f aca="false">SUM($O$4:O136)</f>
        <v>0.00299753904750661</v>
      </c>
      <c r="Q136" s="39" t="n">
        <f aca="false">1/P136</f>
        <v>333.606996990352</v>
      </c>
      <c r="R136" s="39" t="n">
        <f aca="false">1/P136*(1-COS('数値入力＆結果'!$D$8*P136/2))</f>
        <v>14.8758074468577</v>
      </c>
    </row>
    <row r="137" customFormat="false" ht="12.8" hidden="false" customHeight="false" outlineLevel="0" collapsed="false">
      <c r="B137" s="1" t="n">
        <v>134</v>
      </c>
      <c r="C137" s="0" t="n">
        <v>1340</v>
      </c>
      <c r="D137" s="0" t="n">
        <f aca="false">D136-1</f>
        <v>-4</v>
      </c>
      <c r="E137" s="0" t="n">
        <f aca="false">C137</f>
        <v>1340</v>
      </c>
      <c r="F137" s="0" t="n">
        <f aca="false">C137-C136</f>
        <v>10</v>
      </c>
      <c r="G137" s="0" t="n">
        <f aca="false">IF(D136&gt;110,'数値入力＆結果'!$D$18*D136+'数値入力＆結果'!$F$18,'数値入力＆結果'!$D$17*D136+'数値入力＆結果'!$F$17)</f>
        <v>1.5452</v>
      </c>
      <c r="H137" s="39" t="n">
        <f aca="false">10^G137</f>
        <v>35.0913438358553</v>
      </c>
      <c r="I137" s="39" t="n">
        <f aca="false">F137/H137</f>
        <v>0.284970562734115</v>
      </c>
      <c r="J137" s="39" t="n">
        <f aca="false">SUM(I137:$I$143)</f>
        <v>1.36727448692686</v>
      </c>
      <c r="K137" s="40" t="n">
        <f aca="false">LOG10(J137)</f>
        <v>0.13585571002582</v>
      </c>
      <c r="L137" s="40" t="n">
        <f aca="false">'数値入力＆結果'!$D$19*K137^5+'数値入力＆結果'!$F$19*K137^4+'数値入力＆結果'!$H$19*K137^3+'数値入力＆結果'!$J$19*K137^2+'数値入力＆結果'!$L$19*K137+'数値入力＆結果'!$N$19</f>
        <v>9.90854229485389</v>
      </c>
      <c r="M137" s="39" t="n">
        <f aca="false">10^L137</f>
        <v>8101068321.17985</v>
      </c>
      <c r="N137" s="39" t="n">
        <f aca="false">(D136-D137)*'数値入力＆結果'!$D$12</f>
        <v>2.63E-005</v>
      </c>
      <c r="O137" s="39" t="n">
        <f aca="false">(6*'数値入力＆結果'!$D$7*M137*'数値入力＆結果'!$D$9*'数値入力＆結果'!$D$10*('数値入力＆結果'!$D$9+'数値入力＆結果'!$D$10)*N137)/('数値入力＆結果'!$D$7^2*'数値入力＆結果'!$D$9^4+'数値入力＆結果'!$D$7*M137*(4*'数値入力＆結果'!$D$9^3*'数値入力＆結果'!$D$10+6*'数値入力＆結果'!$D$9^2*'数値入力＆結果'!$D$10^2+4*'数値入力＆結果'!$D$9*'数値入力＆結果'!$D$10^3)+M137^2*'数値入力＆結果'!$D$10^4)</f>
        <v>3.8213337710874E-005</v>
      </c>
      <c r="P137" s="39" t="n">
        <f aca="false">SUM($O$4:O137)</f>
        <v>0.00303575238521748</v>
      </c>
      <c r="Q137" s="39" t="n">
        <f aca="false">1/P137</f>
        <v>329.407630500259</v>
      </c>
      <c r="R137" s="39" t="n">
        <f aca="false">1/P137*(1-COS('数値入力＆結果'!$D$8*P137/2))</f>
        <v>15.0625491656885</v>
      </c>
    </row>
    <row r="138" customFormat="false" ht="12.8" hidden="false" customHeight="false" outlineLevel="0" collapsed="false">
      <c r="B138" s="1" t="n">
        <v>135</v>
      </c>
      <c r="C138" s="0" t="n">
        <v>1350</v>
      </c>
      <c r="D138" s="0" t="n">
        <f aca="false">D137-1</f>
        <v>-5</v>
      </c>
      <c r="E138" s="0" t="n">
        <f aca="false">C138</f>
        <v>1350</v>
      </c>
      <c r="F138" s="0" t="n">
        <f aca="false">C138-C137</f>
        <v>10</v>
      </c>
      <c r="G138" s="0" t="n">
        <f aca="false">IF(D137&gt;110,'数値入力＆結果'!$D$18*D137+'数値入力＆結果'!$F$18,'数値入力＆結果'!$D$17*D137+'数値入力＆結果'!$F$17)</f>
        <v>1.6054</v>
      </c>
      <c r="H138" s="39" t="n">
        <f aca="false">10^G138</f>
        <v>40.308812128706</v>
      </c>
      <c r="I138" s="39" t="n">
        <f aca="false">F138/H138</f>
        <v>0.248084710808892</v>
      </c>
      <c r="J138" s="39" t="n">
        <f aca="false">SUM(I138:$I$143)</f>
        <v>1.08230392419274</v>
      </c>
      <c r="K138" s="40" t="n">
        <f aca="false">LOG10(J138)</f>
        <v>0.0343492331046736</v>
      </c>
      <c r="L138" s="40" t="n">
        <f aca="false">'数値入力＆結果'!$D$19*K138^5+'数値入力＆結果'!$F$19*K138^4+'数値入力＆結果'!$H$19*K138^3+'数値入力＆結果'!$J$19*K138^2+'数値入力＆結果'!$L$19*K138+'数値入力＆結果'!$N$19</f>
        <v>9.90939160357764</v>
      </c>
      <c r="M138" s="39" t="n">
        <f aca="false">10^L138</f>
        <v>8116926316.74733</v>
      </c>
      <c r="N138" s="39" t="n">
        <f aca="false">(D137-D138)*'数値入力＆結果'!$D$12</f>
        <v>2.63E-005</v>
      </c>
      <c r="O138" s="39" t="n">
        <f aca="false">(6*'数値入力＆結果'!$D$7*M138*'数値入力＆結果'!$D$9*'数値入力＆結果'!$D$10*('数値入力＆結果'!$D$9+'数値入力＆結果'!$D$10)*N138)/('数値入力＆結果'!$D$7^2*'数値入力＆結果'!$D$9^4+'数値入力＆結果'!$D$7*M138*(4*'数値入力＆結果'!$D$9^3*'数値入力＆結果'!$D$10+6*'数値入力＆結果'!$D$9^2*'数値入力＆結果'!$D$10^2+4*'数値入力＆結果'!$D$9*'数値入力＆結果'!$D$10^3)+M138^2*'数値入力＆結果'!$D$10^4)</f>
        <v>3.82194357702628E-005</v>
      </c>
      <c r="P138" s="39" t="n">
        <f aca="false">SUM($O$4:O138)</f>
        <v>0.00307397182098774</v>
      </c>
      <c r="Q138" s="39" t="n">
        <f aca="false">1/P138</f>
        <v>325.312025690162</v>
      </c>
      <c r="R138" s="39" t="n">
        <f aca="false">1/P138*(1-COS('数値入力＆結果'!$D$8*P138/2))</f>
        <v>15.2492109646704</v>
      </c>
    </row>
    <row r="139" customFormat="false" ht="12.8" hidden="false" customHeight="false" outlineLevel="0" collapsed="false">
      <c r="B139" s="1" t="n">
        <v>136</v>
      </c>
      <c r="C139" s="0" t="n">
        <v>1360</v>
      </c>
      <c r="D139" s="0" t="n">
        <f aca="false">D138-1</f>
        <v>-6</v>
      </c>
      <c r="E139" s="0" t="n">
        <f aca="false">C139</f>
        <v>1360</v>
      </c>
      <c r="F139" s="0" t="n">
        <f aca="false">C139-C138</f>
        <v>10</v>
      </c>
      <c r="G139" s="0" t="n">
        <f aca="false">IF(D138&gt;110,'数値入力＆結果'!$D$18*D138+'数値入力＆結果'!$F$18,'数値入力＆結果'!$D$17*D138+'数値入力＆結果'!$F$17)</f>
        <v>1.6656</v>
      </c>
      <c r="H139" s="39" t="n">
        <f aca="false">10^G139</f>
        <v>46.3020265860308</v>
      </c>
      <c r="I139" s="39" t="n">
        <f aca="false">F139/H139</f>
        <v>0.215973268068939</v>
      </c>
      <c r="J139" s="39" t="n">
        <f aca="false">SUM(I139:$I$143)</f>
        <v>0.834219213383851</v>
      </c>
      <c r="K139" s="40" t="n">
        <f aca="false">LOG10(J139)</f>
        <v>-0.0787198118883013</v>
      </c>
      <c r="L139" s="40" t="n">
        <f aca="false">'数値入力＆結果'!$D$19*K139^5+'数値入力＆結果'!$F$19*K139^4+'数値入力＆結果'!$H$19*K139^3+'数値入力＆結果'!$J$19*K139^2+'数値入力＆結果'!$L$19*K139+'数値入力＆結果'!$N$19</f>
        <v>9.90993283970754</v>
      </c>
      <c r="M139" s="39" t="n">
        <f aca="false">10^L139</f>
        <v>8127048279.1173</v>
      </c>
      <c r="N139" s="39" t="n">
        <f aca="false">(D138-D139)*'数値入力＆結果'!$D$12</f>
        <v>2.63E-005</v>
      </c>
      <c r="O139" s="39" t="n">
        <f aca="false">(6*'数値入力＆結果'!$D$7*M139*'数値入力＆結果'!$D$9*'数値入力＆結果'!$D$10*('数値入力＆結果'!$D$9+'数値入力＆結果'!$D$10)*N139)/('数値入力＆結果'!$D$7^2*'数値入力＆結果'!$D$9^4+'数値入力＆結果'!$D$7*M139*(4*'数値入力＆結果'!$D$9^3*'数値入力＆結果'!$D$10+6*'数値入力＆結果'!$D$9^2*'数値入力＆結果'!$D$10^2+4*'数値入力＆結果'!$D$9*'数値入力＆結果'!$D$10^3)+M139^2*'数値入力＆結果'!$D$10^4)</f>
        <v>3.822331356795E-005</v>
      </c>
      <c r="P139" s="39" t="n">
        <f aca="false">SUM($O$4:O139)</f>
        <v>0.00311219513455569</v>
      </c>
      <c r="Q139" s="39" t="n">
        <f aca="false">1/P139</f>
        <v>321.316613118722</v>
      </c>
      <c r="R139" s="39" t="n">
        <f aca="false">1/P139*(1-COS('数値入力＆結果'!$D$8*P139/2))</f>
        <v>15.4357806044799</v>
      </c>
    </row>
    <row r="140" customFormat="false" ht="12.8" hidden="false" customHeight="false" outlineLevel="0" collapsed="false">
      <c r="B140" s="1" t="n">
        <v>137</v>
      </c>
      <c r="C140" s="0" t="n">
        <v>1370</v>
      </c>
      <c r="D140" s="0" t="n">
        <f aca="false">D139-1</f>
        <v>-7</v>
      </c>
      <c r="E140" s="0" t="n">
        <f aca="false">C140</f>
        <v>1370</v>
      </c>
      <c r="F140" s="0" t="n">
        <f aca="false">C140-C139</f>
        <v>10</v>
      </c>
      <c r="G140" s="0" t="n">
        <f aca="false">IF(D139&gt;110,'数値入力＆結果'!$D$18*D139+'数値入力＆結果'!$F$18,'数値入力＆結果'!$D$17*D139+'数値入力＆結果'!$F$17)</f>
        <v>1.7258</v>
      </c>
      <c r="H140" s="39" t="n">
        <f aca="false">10^G140</f>
        <v>53.186327077268</v>
      </c>
      <c r="I140" s="39" t="n">
        <f aca="false">F140/H140</f>
        <v>0.188018247349026</v>
      </c>
      <c r="J140" s="39" t="n">
        <f aca="false">SUM(I140:$I$143)</f>
        <v>0.618245945314911</v>
      </c>
      <c r="K140" s="40" t="n">
        <f aca="false">LOG10(J140)</f>
        <v>-0.208838723220825</v>
      </c>
      <c r="L140" s="40" t="n">
        <f aca="false">'数値入力＆結果'!$D$19*K140^5+'数値入力＆結果'!$F$19*K140^4+'数値入力＆結果'!$H$19*K140^3+'数値入力＆結果'!$J$19*K140^2+'数値入力＆結果'!$L$19*K140+'数値入力＆結果'!$N$19</f>
        <v>9.91006139894787</v>
      </c>
      <c r="M140" s="39" t="n">
        <f aca="false">10^L140</f>
        <v>8129454392.60209</v>
      </c>
      <c r="N140" s="39" t="n">
        <f aca="false">(D139-D140)*'数値入力＆結果'!$D$12</f>
        <v>2.63E-005</v>
      </c>
      <c r="O140" s="39" t="n">
        <f aca="false">(6*'数値入力＆結果'!$D$7*M140*'数値入力＆結果'!$D$9*'数値入力＆結果'!$D$10*('数値入力＆結果'!$D$9+'数値入力＆結果'!$D$10)*N140)/('数値入力＆結果'!$D$7^2*'数値入力＆結果'!$D$9^4+'数値入力＆結果'!$D$7*M140*(4*'数値入力＆結果'!$D$9^3*'数値入力＆結果'!$D$10+6*'数値入力＆結果'!$D$9^2*'数値入力＆結果'!$D$10^2+4*'数値入力＆結果'!$D$9*'数値入力＆結果'!$D$10^3)+M140^2*'数値入力＆結果'!$D$10^4)</f>
        <v>3.82242337086167E-005</v>
      </c>
      <c r="P140" s="39" t="n">
        <f aca="false">SUM($O$4:O140)</f>
        <v>0.00315041936826431</v>
      </c>
      <c r="Q140" s="39" t="n">
        <f aca="false">1/P140</f>
        <v>317.418058711002</v>
      </c>
      <c r="R140" s="39" t="n">
        <f aca="false">1/P140*(1-COS('数値入力＆結果'!$D$8*P140/2))</f>
        <v>15.6222422758654</v>
      </c>
    </row>
    <row r="141" customFormat="false" ht="12.8" hidden="false" customHeight="false" outlineLevel="0" collapsed="false">
      <c r="B141" s="1" t="n">
        <v>138</v>
      </c>
      <c r="C141" s="0" t="n">
        <v>1380</v>
      </c>
      <c r="D141" s="0" t="n">
        <f aca="false">D140-1</f>
        <v>-8</v>
      </c>
      <c r="E141" s="0" t="n">
        <f aca="false">C141</f>
        <v>1380</v>
      </c>
      <c r="F141" s="0" t="n">
        <f aca="false">C141-C140</f>
        <v>10</v>
      </c>
      <c r="G141" s="0" t="n">
        <f aca="false">IF(D140&gt;110,'数値入力＆結果'!$D$18*D140+'数値入力＆結果'!$F$18,'数値入力＆結果'!$D$17*D140+'数値入力＆結果'!$F$17)</f>
        <v>1.786</v>
      </c>
      <c r="H141" s="39" t="n">
        <f aca="false">10^G141</f>
        <v>61.0942024905572</v>
      </c>
      <c r="I141" s="39" t="n">
        <f aca="false">F141/H141</f>
        <v>0.163681652142781</v>
      </c>
      <c r="J141" s="39" t="n">
        <f aca="false">SUM(I141:$I$143)</f>
        <v>0.430227697965885</v>
      </c>
      <c r="K141" s="40" t="n">
        <f aca="false">LOG10(J141)</f>
        <v>-0.366301633263943</v>
      </c>
      <c r="L141" s="40" t="n">
        <f aca="false">'数値入力＆結果'!$D$19*K141^5+'数値入力＆結果'!$F$19*K141^4+'数値入力＆結果'!$H$19*K141^3+'数値入力＆結果'!$J$19*K141^2+'数値入力＆結果'!$L$19*K141+'数値入力＆結果'!$N$19</f>
        <v>9.90956478620634</v>
      </c>
      <c r="M141" s="39" t="n">
        <f aca="false">10^L141</f>
        <v>8120163730.54919</v>
      </c>
      <c r="N141" s="39" t="n">
        <f aca="false">(D140-D141)*'数値入力＆結果'!$D$12</f>
        <v>2.63E-005</v>
      </c>
      <c r="O141" s="39" t="n">
        <f aca="false">(6*'数値入力＆結果'!$D$7*M141*'数値入力＆結果'!$D$9*'数値入力＆結果'!$D$10*('数値入力＆結果'!$D$9+'数値入力＆結果'!$D$10)*N141)/('数値入力＆結果'!$D$7^2*'数値入力＆結果'!$D$9^4+'数値入力＆結果'!$D$7*M141*(4*'数値入力＆結果'!$D$9^3*'数値入力＆結果'!$D$10+6*'数値入力＆結果'!$D$9^2*'数値入力＆結果'!$D$10^2+4*'数値入力＆結果'!$D$9*'数値入力＆結果'!$D$10^3)+M141^2*'数値入力＆結果'!$D$10^4)</f>
        <v>3.82206772750223E-005</v>
      </c>
      <c r="P141" s="39" t="n">
        <f aca="false">SUM($O$4:O141)</f>
        <v>0.00318864004553933</v>
      </c>
      <c r="Q141" s="39" t="n">
        <f aca="false">1/P141</f>
        <v>313.613322833013</v>
      </c>
      <c r="R141" s="39" t="n">
        <f aca="false">1/P141*(1-COS('数値入力＆結果'!$D$8*P141/2))</f>
        <v>15.8085728026492</v>
      </c>
    </row>
    <row r="142" customFormat="false" ht="12.8" hidden="false" customHeight="false" outlineLevel="0" collapsed="false">
      <c r="B142" s="1" t="n">
        <v>139</v>
      </c>
      <c r="C142" s="0" t="n">
        <v>1390</v>
      </c>
      <c r="D142" s="0" t="n">
        <f aca="false">D141-1</f>
        <v>-9</v>
      </c>
      <c r="E142" s="0" t="n">
        <f aca="false">C142</f>
        <v>1390</v>
      </c>
      <c r="F142" s="0" t="n">
        <f aca="false">C142-C141</f>
        <v>10</v>
      </c>
      <c r="G142" s="0" t="n">
        <f aca="false">IF(D141&gt;110,'数値入力＆結果'!$D$18*D141+'数値入力＆結果'!$F$18,'数値入力＆結果'!$D$17*D141+'数値入力＆結果'!$F$17)</f>
        <v>1.8462</v>
      </c>
      <c r="H142" s="39" t="n">
        <f aca="false">10^G142</f>
        <v>70.177840491499</v>
      </c>
      <c r="I142" s="39" t="n">
        <f aca="false">F142/H142</f>
        <v>0.142495122818881</v>
      </c>
      <c r="J142" s="39" t="n">
        <f aca="false">SUM(I142:$I$143)</f>
        <v>0.266546045823104</v>
      </c>
      <c r="K142" s="40" t="n">
        <f aca="false">LOG10(J142)</f>
        <v>-0.57422775579497</v>
      </c>
      <c r="L142" s="40" t="n">
        <f aca="false">'数値入力＆結果'!$D$19*K142^5+'数値入力＆結果'!$F$19*K142^4+'数値入力＆結果'!$H$19*K142^3+'数値入力＆結果'!$J$19*K142^2+'数値入力＆結果'!$L$19*K142+'数値入力＆結果'!$N$19</f>
        <v>9.90792727680295</v>
      </c>
      <c r="M142" s="39" t="n">
        <f aca="false">10^L142</f>
        <v>8089604263.21112</v>
      </c>
      <c r="N142" s="39" t="n">
        <f aca="false">(D141-D142)*'数値入力＆結果'!$D$12</f>
        <v>2.63E-005</v>
      </c>
      <c r="O142" s="39" t="n">
        <f aca="false">(6*'数値入力＆結果'!$D$7*M142*'数値入力＆結果'!$D$9*'数値入力＆結果'!$D$10*('数値入力＆結果'!$D$9+'数値入力＆結果'!$D$10)*N142)/('数値入力＆結果'!$D$7^2*'数値入力＆結果'!$D$9^4+'数値入力＆結果'!$D$7*M142*(4*'数値入力＆結果'!$D$9^3*'数値入力＆結果'!$D$10+6*'数値入力＆結果'!$D$9^2*'数値入力＆結果'!$D$10^2+4*'数値入力＆結果'!$D$9*'数値入力＆結果'!$D$10^3)+M142^2*'数値入力＆結果'!$D$10^4)</f>
        <v>3.82089119386771E-005</v>
      </c>
      <c r="P142" s="39" t="n">
        <f aca="false">SUM($O$4:O142)</f>
        <v>0.00322684895747801</v>
      </c>
      <c r="Q142" s="39" t="n">
        <f aca="false">1/P142</f>
        <v>309.899847553312</v>
      </c>
      <c r="R142" s="39" t="n">
        <f aca="false">1/P142*(1-COS('数値入力＆結果'!$D$8*P142/2))</f>
        <v>15.9947308851663</v>
      </c>
    </row>
    <row r="143" customFormat="false" ht="12.8" hidden="false" customHeight="false" outlineLevel="0" collapsed="false">
      <c r="B143" s="1" t="n">
        <v>140</v>
      </c>
      <c r="C143" s="0" t="n">
        <v>1400</v>
      </c>
      <c r="D143" s="0" t="n">
        <f aca="false">D142-1</f>
        <v>-10</v>
      </c>
      <c r="E143" s="0" t="n">
        <f aca="false">C143</f>
        <v>1400</v>
      </c>
      <c r="F143" s="0" t="n">
        <f aca="false">C143-C142</f>
        <v>10</v>
      </c>
      <c r="G143" s="0" t="n">
        <f aca="false">IF(D142&gt;110,'数値入力＆結果'!$D$18*D142+'数値入力＆結果'!$F$18,'数値入力＆結果'!$D$17*D142+'数値入力＆結果'!$F$17)</f>
        <v>1.9064</v>
      </c>
      <c r="H143" s="39" t="n">
        <f aca="false">10^G143</f>
        <v>80.6120563863891</v>
      </c>
      <c r="I143" s="39" t="n">
        <f aca="false">F143/H143</f>
        <v>0.124050923004223</v>
      </c>
      <c r="J143" s="39" t="n">
        <f aca="false">SUM(I143:$I$143)</f>
        <v>0.124050923004223</v>
      </c>
      <c r="K143" s="40" t="n">
        <f aca="false">LOG10(J143)</f>
        <v>-0.9064</v>
      </c>
      <c r="L143" s="40" t="n">
        <f aca="false">'数値入力＆結果'!$D$19*K143^5+'数値入力＆結果'!$F$19*K143^4+'数値入力＆結果'!$H$19*K143^3+'数値入力＆結果'!$J$19*K143^2+'数値入力＆結果'!$L$19*K143+'数値入力＆結果'!$N$19</f>
        <v>9.90335867672204</v>
      </c>
      <c r="M143" s="39" t="n">
        <f aca="false">10^L143</f>
        <v>8004950979.11762</v>
      </c>
      <c r="N143" s="39" t="n">
        <f aca="false">(D142-D143)*'数値入力＆結果'!$D$12</f>
        <v>2.63E-005</v>
      </c>
      <c r="O143" s="39" t="n">
        <f aca="false">(6*'数値入力＆結果'!$D$7*M143*'数値入力＆結果'!$D$9*'数値入力＆結果'!$D$10*('数値入力＆結果'!$D$9+'数値入力＆結果'!$D$10)*N143)/('数値入力＆結果'!$D$7^2*'数値入力＆結果'!$D$9^4+'数値入力＆結果'!$D$7*M143*(4*'数値入力＆結果'!$D$9^3*'数値入力＆結果'!$D$10+6*'数値入力＆結果'!$D$9^2*'数値入力＆結果'!$D$10^2+4*'数値入力＆結果'!$D$9*'数値入力＆結果'!$D$10^3)+M143^2*'数値入力＆結果'!$D$10^4)</f>
        <v>3.81757742360998E-005</v>
      </c>
      <c r="P143" s="39" t="n">
        <f aca="false">SUM($O$4:O143)</f>
        <v>0.00326502473171411</v>
      </c>
      <c r="Q143" s="39" t="n">
        <f aca="false">1/P143</f>
        <v>306.276393647716</v>
      </c>
      <c r="R143" s="39" t="n">
        <f aca="false">1/P143*(1-COS('数値入力＆結果'!$D$8*P143/2))</f>
        <v>16.180611252648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75" zeroHeight="false" outlineLevelRow="0" outlineLevelCol="0"/>
  <cols>
    <col collapsed="false" customWidth="true" hidden="false" outlineLevel="0" max="1025" min="1" style="0" width="10.14"/>
  </cols>
  <sheetData>
    <row r="2" customFormat="false" ht="12.75" hidden="false" customHeight="false" outlineLevel="0" collapsed="false">
      <c r="B2" s="35" t="s">
        <v>50</v>
      </c>
      <c r="C2" s="35" t="s">
        <v>51</v>
      </c>
      <c r="D2" s="35" t="s">
        <v>52</v>
      </c>
      <c r="E2" s="35" t="s">
        <v>51</v>
      </c>
      <c r="F2" s="35" t="s">
        <v>53</v>
      </c>
      <c r="G2" s="35" t="s">
        <v>54</v>
      </c>
      <c r="H2" s="35" t="s">
        <v>55</v>
      </c>
      <c r="I2" s="35" t="s">
        <v>56</v>
      </c>
      <c r="J2" s="35" t="s">
        <v>57</v>
      </c>
      <c r="K2" s="35" t="s">
        <v>58</v>
      </c>
      <c r="L2" s="35" t="s">
        <v>59</v>
      </c>
      <c r="M2" s="35" t="s">
        <v>60</v>
      </c>
      <c r="N2" s="35" t="s">
        <v>61</v>
      </c>
      <c r="O2" s="35" t="s">
        <v>62</v>
      </c>
      <c r="P2" s="35" t="s">
        <v>63</v>
      </c>
      <c r="Q2" s="35" t="s">
        <v>64</v>
      </c>
      <c r="R2" s="35" t="s">
        <v>65</v>
      </c>
    </row>
    <row r="3" customFormat="false" ht="12.75" hidden="false" customHeight="false" outlineLevel="0" collapsed="false">
      <c r="B3" s="1" t="n">
        <v>0</v>
      </c>
      <c r="C3" s="0" t="n">
        <v>0</v>
      </c>
      <c r="D3" s="36" t="n">
        <f aca="false">'数値入力＆結果'!D13</f>
        <v>130</v>
      </c>
      <c r="E3" s="0" t="n">
        <f aca="false">C3</f>
        <v>0</v>
      </c>
      <c r="F3" s="17" t="s">
        <v>66</v>
      </c>
      <c r="G3" s="17" t="s">
        <v>66</v>
      </c>
      <c r="H3" s="37" t="s">
        <v>66</v>
      </c>
      <c r="I3" s="37" t="s">
        <v>66</v>
      </c>
      <c r="J3" s="37" t="s">
        <v>66</v>
      </c>
      <c r="K3" s="38" t="s">
        <v>66</v>
      </c>
      <c r="L3" s="38" t="s">
        <v>66</v>
      </c>
      <c r="M3" s="37" t="s">
        <v>66</v>
      </c>
      <c r="N3" s="37" t="s">
        <v>66</v>
      </c>
      <c r="O3" s="37" t="s">
        <v>66</v>
      </c>
      <c r="P3" s="37" t="s">
        <v>66</v>
      </c>
      <c r="Q3" s="37" t="s">
        <v>66</v>
      </c>
      <c r="R3" s="37" t="s">
        <v>66</v>
      </c>
    </row>
    <row r="4" customFormat="false" ht="12.8" hidden="false" customHeight="false" outlineLevel="0" collapsed="false">
      <c r="B4" s="1" t="n">
        <v>1</v>
      </c>
      <c r="C4" s="0" t="n">
        <v>100</v>
      </c>
      <c r="D4" s="0" t="n">
        <f aca="false">D3-1</f>
        <v>129</v>
      </c>
      <c r="E4" s="0" t="n">
        <f aca="false">C4</f>
        <v>100</v>
      </c>
      <c r="F4" s="0" t="n">
        <f aca="false">C4-C3</f>
        <v>100</v>
      </c>
      <c r="G4" s="0" t="n">
        <f aca="false">IF(D3&gt;110,'数値入力＆結果'!$D$18*D3+'数値入力＆結果'!$F$18,'数値入力＆結果'!$D$17*D3+'数値入力＆結果'!$F$17)</f>
        <v>-7.943</v>
      </c>
      <c r="H4" s="39" t="n">
        <f aca="false">10^G4</f>
        <v>1.14024978756117E-008</v>
      </c>
      <c r="I4" s="39" t="n">
        <f aca="false">F4/H4</f>
        <v>8770008211.43638</v>
      </c>
      <c r="J4" s="39" t="n">
        <f aca="false">SUM(I4:$I$143)</f>
        <v>32222415234.1571</v>
      </c>
      <c r="K4" s="40" t="n">
        <f aca="false">LOG10(J4)</f>
        <v>10.5081580898869</v>
      </c>
      <c r="L4" s="40" t="n">
        <f aca="false">'数値入力＆結果'!$D$19*K4^5+'数値入力＆結果'!$F$19*K4^4+'数値入力＆結果'!$H$19*K4^3+'数値入力＆結果'!$J$19*K4^2+'数値入力＆結果'!$L$19*K4+'数値入力＆結果'!$N$19</f>
        <v>1.94335006262227</v>
      </c>
      <c r="M4" s="39" t="n">
        <f aca="false">10^L4</f>
        <v>87.7708011733995</v>
      </c>
      <c r="N4" s="39" t="n">
        <f aca="false">(D3-D4)*'数値入力＆結果'!$D$12</f>
        <v>2.63E-005</v>
      </c>
      <c r="O4" s="39" t="n">
        <f aca="false">(6*'数値入力＆結果'!$D$7*M4*'数値入力＆結果'!$D$9*'数値入力＆結果'!$D$10*('数値入力＆結果'!$D$9+'数値入力＆結果'!$D$10)*N4)/('数値入力＆結果'!$D$7^2*'数値入力＆結果'!$D$9^4+'数値入力＆結果'!$D$7*M4*(4*'数値入力＆結果'!$D$9^3*'数値入力＆結果'!$D$10+6*'数値入力＆結果'!$D$9^2*'数値入力＆結果'!$D$10^2+4*'数値入力＆結果'!$D$9*'数値入力＆結果'!$D$10^3)+M4^2*'数値入力＆結果'!$D$10^4)</f>
        <v>4.0616982587168E-012</v>
      </c>
      <c r="P4" s="39" t="n">
        <f aca="false">SUM($O$4:O4)</f>
        <v>4.0616982587168E-012</v>
      </c>
      <c r="Q4" s="39" t="n">
        <f aca="false">1/P4</f>
        <v>246202434622.981</v>
      </c>
      <c r="R4" s="39" t="n">
        <f aca="false">1/P4*(1-COS('数値入力＆結果'!$D$8*P4/2))</f>
        <v>0</v>
      </c>
    </row>
    <row r="5" customFormat="false" ht="12.8" hidden="false" customHeight="false" outlineLevel="0" collapsed="false">
      <c r="B5" s="1" t="n">
        <v>2</v>
      </c>
      <c r="C5" s="0" t="n">
        <v>200</v>
      </c>
      <c r="D5" s="0" t="n">
        <f aca="false">D4-1</f>
        <v>128</v>
      </c>
      <c r="E5" s="0" t="n">
        <f aca="false">C5</f>
        <v>200</v>
      </c>
      <c r="F5" s="0" t="n">
        <f aca="false">C5-C4</f>
        <v>100</v>
      </c>
      <c r="G5" s="0" t="n">
        <f aca="false">IF(D4&gt;110,'数値入力＆結果'!$D$18*D4+'数値入力＆結果'!$F$18,'数値入力＆結果'!$D$17*D4+'数値入力＆結果'!$F$17)</f>
        <v>-7.8046</v>
      </c>
      <c r="H5" s="39" t="n">
        <f aca="false">10^G5</f>
        <v>1.56819476591596E-008</v>
      </c>
      <c r="I5" s="39" t="n">
        <f aca="false">F5/H5</f>
        <v>6376758944.3261</v>
      </c>
      <c r="J5" s="39" t="n">
        <f aca="false">SUM(I5:$I$143)</f>
        <v>23452407022.7208</v>
      </c>
      <c r="K5" s="40" t="n">
        <f aca="false">LOG10(J5)</f>
        <v>10.3701874228737</v>
      </c>
      <c r="L5" s="40" t="n">
        <f aca="false">'数値入力＆結果'!$D$19*K5^5+'数値入力＆結果'!$F$19*K5^4+'数値入力＆結果'!$H$19*K5^3+'数値入力＆結果'!$J$19*K5^2+'数値入力＆結果'!$L$19*K5+'数値入力＆結果'!$N$19</f>
        <v>2.2759024567555</v>
      </c>
      <c r="M5" s="39" t="n">
        <f aca="false">10^L5</f>
        <v>188.756735079656</v>
      </c>
      <c r="N5" s="39" t="n">
        <f aca="false">(D4-D5)*'数値入力＆結果'!$D$12</f>
        <v>2.63E-005</v>
      </c>
      <c r="O5" s="39" t="n">
        <f aca="false">(6*'数値入力＆結果'!$D$7*M5*'数値入力＆結果'!$D$9*'数値入力＆結果'!$D$10*('数値入力＆結果'!$D$9+'数値入力＆結果'!$D$10)*N5)/('数値入力＆結果'!$D$7^2*'数値入力＆結果'!$D$9^4+'数値入力＆結果'!$D$7*M5*(4*'数値入力＆結果'!$D$9^3*'数値入力＆結果'!$D$10+6*'数値入力＆結果'!$D$9^2*'数値入力＆結果'!$D$10^2+4*'数値入力＆結果'!$D$9*'数値入力＆結果'!$D$10^3)+M5^2*'数値入力＆結果'!$D$10^4)</f>
        <v>8.73494157098826E-012</v>
      </c>
      <c r="P5" s="39" t="n">
        <f aca="false">SUM($O$4:O5)</f>
        <v>1.27966398297051E-011</v>
      </c>
      <c r="Q5" s="39" t="n">
        <f aca="false">1/P5</f>
        <v>78145514237.1581</v>
      </c>
      <c r="R5" s="39" t="n">
        <f aca="false">1/P5*(1-COS('数値入力＆結果'!$D$8*P5/2))</f>
        <v>0</v>
      </c>
    </row>
    <row r="6" customFormat="false" ht="12.8" hidden="false" customHeight="false" outlineLevel="0" collapsed="false">
      <c r="B6" s="1" t="n">
        <v>3</v>
      </c>
      <c r="C6" s="0" t="n">
        <v>300</v>
      </c>
      <c r="D6" s="0" t="n">
        <f aca="false">D5-1</f>
        <v>127</v>
      </c>
      <c r="E6" s="0" t="n">
        <f aca="false">C6</f>
        <v>300</v>
      </c>
      <c r="F6" s="0" t="n">
        <f aca="false">C6-C5</f>
        <v>100</v>
      </c>
      <c r="G6" s="0" t="n">
        <f aca="false">IF(D5&gt;110,'数値入力＆結果'!$D$18*D5+'数値入力＆結果'!$F$18,'数値入力＆結果'!$D$17*D5+'数値入力＆結果'!$F$17)</f>
        <v>-7.6662</v>
      </c>
      <c r="H6" s="39" t="n">
        <f aca="false">10^G6</f>
        <v>2.15675095989817E-008</v>
      </c>
      <c r="I6" s="39" t="n">
        <f aca="false">F6/H6</f>
        <v>4636603940.80555</v>
      </c>
      <c r="J6" s="39" t="n">
        <f aca="false">SUM(I6:$I$143)</f>
        <v>17075648078.3947</v>
      </c>
      <c r="K6" s="40" t="n">
        <f aca="false">LOG10(J6)</f>
        <v>10.2323771956057</v>
      </c>
      <c r="L6" s="40" t="n">
        <f aca="false">'数値入力＆結果'!$D$19*K6^5+'数値入力＆結果'!$F$19*K6^4+'数値入力＆結果'!$H$19*K6^3+'数値入力＆結果'!$J$19*K6^2+'数値入力＆結果'!$L$19*K6+'数値入力＆結果'!$N$19</f>
        <v>2.59708823323341</v>
      </c>
      <c r="M6" s="39" t="n">
        <f aca="false">10^L6</f>
        <v>395.446952700959</v>
      </c>
      <c r="N6" s="39" t="n">
        <f aca="false">(D5-D6)*'数値入力＆結果'!$D$12</f>
        <v>2.63E-005</v>
      </c>
      <c r="O6" s="39" t="n">
        <f aca="false">(6*'数値入力＆結果'!$D$7*M6*'数値入力＆結果'!$D$9*'数値入力＆結果'!$D$10*('数値入力＆結果'!$D$9+'数値入力＆結果'!$D$10)*N6)/('数値入力＆結果'!$D$7^2*'数値入力＆結果'!$D$9^4+'数値入力＆結果'!$D$7*M6*(4*'数値入力＆結果'!$D$9^3*'数値入力＆結果'!$D$10+6*'数値入力＆結果'!$D$9^2*'数値入力＆結果'!$D$10^2+4*'数値入力＆結果'!$D$9*'数値入力＆結果'!$D$10^3)+M6^2*'数値入力＆結果'!$D$10^4)</f>
        <v>1.8299772274812E-011</v>
      </c>
      <c r="P6" s="39" t="n">
        <f aca="false">SUM($O$4:O6)</f>
        <v>3.1096412104517E-011</v>
      </c>
      <c r="Q6" s="39" t="n">
        <f aca="false">1/P6</f>
        <v>32158050795.0221</v>
      </c>
      <c r="R6" s="39" t="n">
        <f aca="false">1/P6*(1-COS('数値入力＆結果'!$D$8*P6/2))</f>
        <v>0</v>
      </c>
    </row>
    <row r="7" customFormat="false" ht="12.8" hidden="false" customHeight="false" outlineLevel="0" collapsed="false">
      <c r="B7" s="1" t="n">
        <v>4</v>
      </c>
      <c r="C7" s="0" t="n">
        <v>400</v>
      </c>
      <c r="D7" s="0" t="n">
        <f aca="false">D6-1</f>
        <v>126</v>
      </c>
      <c r="E7" s="0" t="n">
        <f aca="false">C7</f>
        <v>400</v>
      </c>
      <c r="F7" s="0" t="n">
        <f aca="false">C7-C6</f>
        <v>100</v>
      </c>
      <c r="G7" s="0" t="n">
        <f aca="false">IF(D6&gt;110,'数値入力＆結果'!$D$18*D6+'数値入力＆結果'!$F$18,'数値入力＆結果'!$D$17*D6+'数値入力＆結果'!$F$17)</f>
        <v>-7.5278</v>
      </c>
      <c r="H7" s="39" t="n">
        <f aca="false">10^G7</f>
        <v>2.96619705926944E-008</v>
      </c>
      <c r="I7" s="39" t="n">
        <f aca="false">F7/H7</f>
        <v>3371320178.72843</v>
      </c>
      <c r="J7" s="39" t="n">
        <f aca="false">SUM(I7:$I$143)</f>
        <v>12439044137.5891</v>
      </c>
      <c r="K7" s="40" t="n">
        <f aca="false">LOG10(J7)</f>
        <v>10.0947870088339</v>
      </c>
      <c r="L7" s="40" t="n">
        <f aca="false">'数値入力＆結果'!$D$19*K7^5+'数値入力＆結果'!$F$19*K7^4+'数値入力＆結果'!$H$19*K7^3+'数値入力＆結果'!$J$19*K7^2+'数値入力＆結果'!$L$19*K7+'数値入力＆結果'!$N$19</f>
        <v>2.90709325009996</v>
      </c>
      <c r="M7" s="39" t="n">
        <f aca="false">10^L7</f>
        <v>807.408375369112</v>
      </c>
      <c r="N7" s="39" t="n">
        <f aca="false">(D6-D7)*'数値入力＆結果'!$D$12</f>
        <v>2.63E-005</v>
      </c>
      <c r="O7" s="39" t="n">
        <f aca="false">(6*'数値入力＆結果'!$D$7*M7*'数値入力＆結果'!$D$9*'数値入力＆結果'!$D$10*('数値入力＆結果'!$D$9+'数値入力＆結果'!$D$10)*N7)/('数値入力＆結果'!$D$7^2*'数値入力＆結果'!$D$9^4+'数値入力＆結果'!$D$7*M7*(4*'数値入力＆結果'!$D$9^3*'数値入力＆結果'!$D$10+6*'数値入力＆結果'!$D$9^2*'数値入力＆結果'!$D$10^2+4*'数値入力＆結果'!$D$9*'数値入力＆結果'!$D$10^3)+M7^2*'数値入力＆結果'!$D$10^4)</f>
        <v>3.73637546840999E-011</v>
      </c>
      <c r="P7" s="39" t="n">
        <f aca="false">SUM($O$4:O7)</f>
        <v>6.84601667886169E-011</v>
      </c>
      <c r="Q7" s="39" t="n">
        <f aca="false">1/P7</f>
        <v>14607034234.7789</v>
      </c>
      <c r="R7" s="39" t="n">
        <f aca="false">1/P7*(1-COS('数値入力＆結果'!$D$8*P7/2))</f>
        <v>0</v>
      </c>
    </row>
    <row r="8" customFormat="false" ht="12.8" hidden="false" customHeight="false" outlineLevel="0" collapsed="false">
      <c r="B8" s="1" t="n">
        <v>5</v>
      </c>
      <c r="C8" s="0" t="n">
        <v>500</v>
      </c>
      <c r="D8" s="0" t="n">
        <f aca="false">D7-1</f>
        <v>125</v>
      </c>
      <c r="E8" s="0" t="n">
        <f aca="false">C8</f>
        <v>500</v>
      </c>
      <c r="F8" s="0" t="n">
        <f aca="false">C8-C7</f>
        <v>100</v>
      </c>
      <c r="G8" s="0" t="n">
        <f aca="false">IF(D7&gt;110,'数値入力＆結果'!$D$18*D7+'数値入力＆結果'!$F$18,'数値入力＆結果'!$D$17*D7+'数値入力＆結果'!$F$17)</f>
        <v>-7.3894</v>
      </c>
      <c r="H8" s="39" t="n">
        <f aca="false">10^G8</f>
        <v>4.07943483416097E-008</v>
      </c>
      <c r="I8" s="39" t="n">
        <f aca="false">F8/H8</f>
        <v>2451319951.54342</v>
      </c>
      <c r="J8" s="39" t="n">
        <f aca="false">SUM(I8:$I$143)</f>
        <v>9067723958.86068</v>
      </c>
      <c r="K8" s="40" t="n">
        <f aca="false">LOG10(J8)</f>
        <v>9.9574982907919</v>
      </c>
      <c r="L8" s="40" t="n">
        <f aca="false">'数値入力＆結果'!$D$19*K8^5+'数値入力＆結果'!$F$19*K8^4+'数値入力＆結果'!$H$19*K8^3+'数値入力＆結果'!$J$19*K8^2+'数値入力＆結果'!$L$19*K8+'数値入力＆結果'!$N$19</f>
        <v>3.20606711587591</v>
      </c>
      <c r="M8" s="39" t="n">
        <f aca="false">10^L8</f>
        <v>1607.18960892879</v>
      </c>
      <c r="N8" s="39" t="n">
        <f aca="false">(D7-D8)*'数値入力＆結果'!$D$12</f>
        <v>2.63E-005</v>
      </c>
      <c r="O8" s="39" t="n">
        <f aca="false">(6*'数値入力＆結果'!$D$7*M8*'数値入力＆結果'!$D$9*'数値入力＆結果'!$D$10*('数値入力＆結果'!$D$9+'数値入力＆結果'!$D$10)*N8)/('数値入力＆結果'!$D$7^2*'数値入力＆結果'!$D$9^4+'数値入力＆結果'!$D$7*M8*(4*'数値入力＆結果'!$D$9^3*'数値入力＆結果'!$D$10+6*'数値入力＆結果'!$D$9^2*'数値入力＆結果'!$D$10^2+4*'数値入力＆結果'!$D$9*'数値入力＆結果'!$D$10^3)+M8^2*'数値入力＆結果'!$D$10^4)</f>
        <v>7.43744913413886E-011</v>
      </c>
      <c r="P8" s="39" t="n">
        <f aca="false">SUM($O$4:O8)</f>
        <v>1.42834658130005E-010</v>
      </c>
      <c r="Q8" s="39" t="n">
        <f aca="false">1/P8</f>
        <v>7001101925.06512</v>
      </c>
      <c r="R8" s="39" t="n">
        <f aca="false">1/P8*(1-COS('数値入力＆結果'!$D$8*P8/2))</f>
        <v>0</v>
      </c>
    </row>
    <row r="9" customFormat="false" ht="12.8" hidden="false" customHeight="false" outlineLevel="0" collapsed="false">
      <c r="B9" s="1" t="n">
        <v>6</v>
      </c>
      <c r="C9" s="0" t="n">
        <v>600</v>
      </c>
      <c r="D9" s="0" t="n">
        <f aca="false">D8-1</f>
        <v>124</v>
      </c>
      <c r="E9" s="0" t="n">
        <f aca="false">C9</f>
        <v>600</v>
      </c>
      <c r="F9" s="0" t="n">
        <f aca="false">C9-C8</f>
        <v>100</v>
      </c>
      <c r="G9" s="0" t="n">
        <f aca="false">IF(D8&gt;110,'数値入力＆結果'!$D$18*D8+'数値入力＆結果'!$F$18,'数値入力＆結果'!$D$17*D8+'数値入力＆結果'!$F$17)</f>
        <v>-7.251</v>
      </c>
      <c r="H9" s="39" t="n">
        <f aca="false">10^G9</f>
        <v>5.61047976032469E-008</v>
      </c>
      <c r="I9" s="39" t="n">
        <f aca="false">F9/H9</f>
        <v>1782378767.44809</v>
      </c>
      <c r="J9" s="39" t="n">
        <f aca="false">SUM(I9:$I$143)</f>
        <v>6616404007.31726</v>
      </c>
      <c r="K9" s="40" t="n">
        <f aca="false">LOG10(J9)</f>
        <v>9.82062201601117</v>
      </c>
      <c r="L9" s="40" t="n">
        <f aca="false">'数値入力＆結果'!$D$19*K9^5+'数値入力＆結果'!$F$19*K9^4+'数値入力＆結果'!$H$19*K9^3+'数値入力＆結果'!$J$19*K9^2+'数値入力＆結果'!$L$19*K9+'数値入力＆結果'!$N$19</f>
        <v>3.4941140072944</v>
      </c>
      <c r="M9" s="39" t="n">
        <f aca="false">10^L9</f>
        <v>3119.70843594061</v>
      </c>
      <c r="N9" s="39" t="n">
        <f aca="false">(D8-D9)*'数値入力＆結果'!$D$12</f>
        <v>2.63E-005</v>
      </c>
      <c r="O9" s="39" t="n">
        <f aca="false">(6*'数値入力＆結果'!$D$7*M9*'数値入力＆結果'!$D$9*'数値入力＆結果'!$D$10*('数値入力＆結果'!$D$9+'数値入力＆結果'!$D$10)*N9)/('数値入力＆結果'!$D$7^2*'数値入力＆結果'!$D$9^4+'数値入力＆結果'!$D$7*M9*(4*'数値入力＆結果'!$D$9^3*'数値入力＆結果'!$D$10+6*'数値入力＆結果'!$D$9^2*'数値入力＆結果'!$D$10^2+4*'数値入力＆結果'!$D$9*'数値入力＆結果'!$D$10^3)+M9^2*'数値入力＆結果'!$D$10^4)</f>
        <v>1.44367754552795E-010</v>
      </c>
      <c r="P9" s="39" t="n">
        <f aca="false">SUM($O$4:O9)</f>
        <v>2.872024126828E-010</v>
      </c>
      <c r="Q9" s="39" t="n">
        <f aca="false">1/P9</f>
        <v>3481864900.29402</v>
      </c>
      <c r="R9" s="39" t="n">
        <f aca="false">1/P9*(1-COS('数値入力＆結果'!$D$8*P9/2))</f>
        <v>0</v>
      </c>
    </row>
    <row r="10" customFormat="false" ht="12.8" hidden="false" customHeight="false" outlineLevel="0" collapsed="false">
      <c r="B10" s="1" t="n">
        <v>7</v>
      </c>
      <c r="C10" s="0" t="n">
        <v>700</v>
      </c>
      <c r="D10" s="0" t="n">
        <f aca="false">D9-1</f>
        <v>123</v>
      </c>
      <c r="E10" s="0" t="n">
        <f aca="false">C10</f>
        <v>700</v>
      </c>
      <c r="F10" s="0" t="n">
        <f aca="false">C10-C9</f>
        <v>100</v>
      </c>
      <c r="G10" s="0" t="n">
        <f aca="false">IF(D9&gt;110,'数値入力＆結果'!$D$18*D9+'数値入力＆結果'!$F$18,'数値入力＆結果'!$D$17*D9+'数値入力＆結果'!$F$17)</f>
        <v>-7.1126</v>
      </c>
      <c r="H10" s="39" t="n">
        <f aca="false">10^G10</f>
        <v>7.71613824479373E-008</v>
      </c>
      <c r="I10" s="39" t="n">
        <f aca="false">F10/H10</f>
        <v>1295985074.75514</v>
      </c>
      <c r="J10" s="39" t="n">
        <f aca="false">SUM(I10:$I$143)</f>
        <v>4834025239.86917</v>
      </c>
      <c r="K10" s="40" t="n">
        <f aca="false">LOG10(J10)</f>
        <v>9.68430891365692</v>
      </c>
      <c r="L10" s="40" t="n">
        <f aca="false">'数値入力＆結果'!$D$19*K10^5+'数値入力＆結果'!$F$19*K10^4+'数値入力＆結果'!$H$19*K10^3+'数値入力＆結果'!$J$19*K10^2+'数値入力＆結果'!$L$19*K10+'数値入力＆結果'!$N$19</f>
        <v>3.7712811020473</v>
      </c>
      <c r="M10" s="39" t="n">
        <f aca="false">10^L10</f>
        <v>5905.83218197926</v>
      </c>
      <c r="N10" s="39" t="n">
        <f aca="false">(D9-D10)*'数値入力＆結果'!$D$12</f>
        <v>2.63E-005</v>
      </c>
      <c r="O10" s="39" t="n">
        <f aca="false">(6*'数値入力＆結果'!$D$7*M10*'数値入力＆結果'!$D$9*'数値入力＆結果'!$D$10*('数値入力＆結果'!$D$9+'数値入力＆結果'!$D$10)*N10)/('数値入力＆結果'!$D$7^2*'数値入力＆結果'!$D$9^4+'数値入力＆結果'!$D$7*M10*(4*'数値入力＆結果'!$D$9^3*'数値入力＆結果'!$D$10+6*'数値入力＆結果'!$D$9^2*'数値入力＆結果'!$D$10^2+4*'数値入力＆結果'!$D$9*'数値入力＆結果'!$D$10^3)+M10^2*'数値入力＆結果'!$D$10^4)</f>
        <v>2.73297720962175E-010</v>
      </c>
      <c r="P10" s="39" t="n">
        <f aca="false">SUM($O$4:O10)</f>
        <v>5.60500133644975E-010</v>
      </c>
      <c r="Q10" s="39" t="n">
        <f aca="false">1/P10</f>
        <v>1784120894.84604</v>
      </c>
      <c r="R10" s="39" t="n">
        <f aca="false">1/P10*(1-COS('数値入力＆結果'!$D$8*P10/2))</f>
        <v>0</v>
      </c>
    </row>
    <row r="11" customFormat="false" ht="12.8" hidden="false" customHeight="false" outlineLevel="0" collapsed="false">
      <c r="B11" s="1" t="n">
        <v>8</v>
      </c>
      <c r="C11" s="0" t="n">
        <v>800</v>
      </c>
      <c r="D11" s="0" t="n">
        <f aca="false">D10-1</f>
        <v>122</v>
      </c>
      <c r="E11" s="0" t="n">
        <f aca="false">C11</f>
        <v>800</v>
      </c>
      <c r="F11" s="0" t="n">
        <f aca="false">C11-C10</f>
        <v>100</v>
      </c>
      <c r="G11" s="0" t="n">
        <f aca="false">IF(D10&gt;110,'数値入力＆結果'!$D$18*D10+'数値入力＆結果'!$F$18,'数値入力＆結果'!$D$17*D10+'数値入力＆結果'!$F$17)</f>
        <v>-6.9742</v>
      </c>
      <c r="H11" s="39" t="n">
        <f aca="false">10^G11</f>
        <v>1.06120674088882E-007</v>
      </c>
      <c r="I11" s="39" t="n">
        <f aca="false">F11/H11</f>
        <v>942323452.603067</v>
      </c>
      <c r="J11" s="39" t="n">
        <f aca="false">SUM(I11:$I$143)</f>
        <v>3538040165.11403</v>
      </c>
      <c r="K11" s="40" t="n">
        <f aca="false">LOG10(J11)</f>
        <v>9.54876275887002</v>
      </c>
      <c r="L11" s="40" t="n">
        <f aca="false">'数値入力＆結果'!$D$19*K11^5+'数値入力＆結果'!$F$19*K11^4+'数値入力＆結果'!$H$19*K11^3+'数値入力＆結果'!$J$19*K11^2+'数値入力＆結果'!$L$19*K11+'数値入力＆結果'!$N$19</f>
        <v>4.03754431457859</v>
      </c>
      <c r="M11" s="39" t="n">
        <f aca="false">10^L11</f>
        <v>10902.9573840193</v>
      </c>
      <c r="N11" s="39" t="n">
        <f aca="false">(D10-D11)*'数値入力＆結果'!$D$12</f>
        <v>2.63E-005</v>
      </c>
      <c r="O11" s="39" t="n">
        <f aca="false">(6*'数値入力＆結果'!$D$7*M11*'数値入力＆結果'!$D$9*'数値入力＆結果'!$D$10*('数値入力＆結果'!$D$9+'数値入力＆結果'!$D$10)*N11)/('数値入力＆結果'!$D$7^2*'数値入力＆結果'!$D$9^4+'数値入力＆結果'!$D$7*M11*(4*'数値入力＆結果'!$D$9^3*'数値入力＆結果'!$D$10+6*'数値入力＆結果'!$D$9^2*'数値入力＆結果'!$D$10^2+4*'数値入力＆結果'!$D$9*'数値入力＆結果'!$D$10^3)+M11^2*'数値入力＆結果'!$D$10^4)</f>
        <v>5.04541525048158E-010</v>
      </c>
      <c r="P11" s="39" t="n">
        <f aca="false">SUM($O$4:O11)</f>
        <v>1.06504165869313E-009</v>
      </c>
      <c r="Q11" s="39" t="n">
        <f aca="false">1/P11</f>
        <v>938930408.813357</v>
      </c>
      <c r="R11" s="39" t="n">
        <f aca="false">1/P11*(1-COS('数値入力＆結果'!$D$8*P11/2))</f>
        <v>5.31635300776503E-006</v>
      </c>
    </row>
    <row r="12" customFormat="false" ht="12.8" hidden="false" customHeight="false" outlineLevel="0" collapsed="false">
      <c r="B12" s="1" t="n">
        <v>9</v>
      </c>
      <c r="C12" s="0" t="n">
        <v>900</v>
      </c>
      <c r="D12" s="0" t="n">
        <f aca="false">D11-1</f>
        <v>121</v>
      </c>
      <c r="E12" s="0" t="n">
        <f aca="false">C12</f>
        <v>900</v>
      </c>
      <c r="F12" s="0" t="n">
        <f aca="false">C12-C11</f>
        <v>100</v>
      </c>
      <c r="G12" s="0" t="n">
        <f aca="false">IF(D11&gt;110,'数値入力＆結果'!$D$18*D11+'数値入力＆結果'!$F$18,'数値入力＆結果'!$D$17*D11+'数値入力＆結果'!$F$17)</f>
        <v>-6.8358</v>
      </c>
      <c r="H12" s="39" t="n">
        <f aca="false">10^G12</f>
        <v>1.45948622378262E-007</v>
      </c>
      <c r="I12" s="39" t="n">
        <f aca="false">F12/H12</f>
        <v>685172620.134947</v>
      </c>
      <c r="J12" s="39" t="n">
        <f aca="false">SUM(I12:$I$143)</f>
        <v>2595716712.51096</v>
      </c>
      <c r="K12" s="40" t="n">
        <f aca="false">LOG10(J12)</f>
        <v>9.4142572933261</v>
      </c>
      <c r="L12" s="40" t="n">
        <f aca="false">'数値入力＆結果'!$D$19*K12^5+'数値入力＆結果'!$F$19*K12^4+'数値入力＆結果'!$H$19*K12^3+'数値入力＆結果'!$J$19*K12^2+'数値入力＆結果'!$L$19*K12+'数値入力＆結果'!$N$19</f>
        <v>4.29279124723021</v>
      </c>
      <c r="M12" s="39" t="n">
        <f aca="false">10^L12</f>
        <v>19624.1677323292</v>
      </c>
      <c r="N12" s="39" t="n">
        <f aca="false">(D11-D12)*'数値入力＆結果'!$D$12</f>
        <v>2.63E-005</v>
      </c>
      <c r="O12" s="39" t="n">
        <f aca="false">(6*'数値入力＆結果'!$D$7*M12*'数値入力＆結果'!$D$9*'数値入力＆結果'!$D$10*('数値入力＆結果'!$D$9+'数値入力＆結果'!$D$10)*N12)/('数値入力＆結果'!$D$7^2*'数値入力＆結果'!$D$9^4+'数値入力＆結果'!$D$7*M12*(4*'数値入力＆結果'!$D$9^3*'数値入力＆結果'!$D$10+6*'数値入力＆結果'!$D$9^2*'数値入力＆結果'!$D$10^2+4*'数値入力＆結果'!$D$9*'数値入力＆結果'!$D$10^3)+M12^2*'数値入力＆結果'!$D$10^4)</f>
        <v>9.08112851649674E-010</v>
      </c>
      <c r="P12" s="39" t="n">
        <f aca="false">SUM($O$4:O12)</f>
        <v>1.97315451034281E-009</v>
      </c>
      <c r="Q12" s="39" t="n">
        <f aca="false">1/P12</f>
        <v>506802683.093614</v>
      </c>
      <c r="R12" s="39" t="n">
        <f aca="false">1/P12*(1-COS('数値入力＆結果'!$D$8*P12/2))</f>
        <v>9.84662013496588E-006</v>
      </c>
    </row>
    <row r="13" customFormat="false" ht="12.8" hidden="false" customHeight="false" outlineLevel="0" collapsed="false">
      <c r="B13" s="1" t="n">
        <v>10</v>
      </c>
      <c r="C13" s="0" t="n">
        <v>1000</v>
      </c>
      <c r="D13" s="0" t="n">
        <f aca="false">D12-1</f>
        <v>120</v>
      </c>
      <c r="E13" s="0" t="n">
        <f aca="false">C13</f>
        <v>1000</v>
      </c>
      <c r="F13" s="0" t="n">
        <f aca="false">C13-C12</f>
        <v>100</v>
      </c>
      <c r="G13" s="0" t="n">
        <f aca="false">IF(D12&gt;110,'数値入力＆結果'!$D$18*D12+'数値入力＆結果'!$F$18,'数値入力＆結果'!$D$17*D12+'数値入力＆結果'!$F$17)</f>
        <v>-6.6974</v>
      </c>
      <c r="H13" s="39" t="n">
        <f aca="false">10^G13</f>
        <v>2.0072432216433E-007</v>
      </c>
      <c r="I13" s="39" t="n">
        <f aca="false">F13/H13</f>
        <v>498195728.95671</v>
      </c>
      <c r="J13" s="39" t="n">
        <f aca="false">SUM(I13:$I$143)</f>
        <v>1910544092.37601</v>
      </c>
      <c r="K13" s="40" t="n">
        <f aca="false">LOG10(J13)</f>
        <v>9.28115706497896</v>
      </c>
      <c r="L13" s="40" t="n">
        <f aca="false">'数値入力＆結果'!$D$19*K13^5+'数値入力＆結果'!$F$19*K13^4+'数値入力＆結果'!$H$19*K13^3+'数値入力＆結果'!$J$19*K13^2+'数値入力＆結果'!$L$19*K13+'数値入力＆結果'!$N$19</f>
        <v>4.5368017660166</v>
      </c>
      <c r="M13" s="39" t="n">
        <f aca="false">10^L13</f>
        <v>34419.2787892342</v>
      </c>
      <c r="N13" s="39" t="n">
        <f aca="false">(D12-D13)*'数値入力＆結果'!$D$12</f>
        <v>2.63E-005</v>
      </c>
      <c r="O13" s="39" t="n">
        <f aca="false">(6*'数値入力＆結果'!$D$7*M13*'数値入力＆結果'!$D$9*'数値入力＆結果'!$D$10*('数値入力＆結果'!$D$9+'数値入力＆結果'!$D$10)*N13)/('数値入力＆結果'!$D$7^2*'数値入力＆結果'!$D$9^4+'数値入力＆結果'!$D$7*M13*(4*'数値入力＆結果'!$D$9^3*'数値入力＆結果'!$D$10+6*'数値入力＆結果'!$D$9^2*'数値入力＆結果'!$D$10^2+4*'数値入力＆結果'!$D$9*'数値入力＆結果'!$D$10^3)+M13^2*'数値入力＆結果'!$D$10^4)</f>
        <v>1.59273495058733E-009</v>
      </c>
      <c r="P13" s="39" t="n">
        <f aca="false">SUM($O$4:O13)</f>
        <v>3.56588946093014E-009</v>
      </c>
      <c r="Q13" s="39" t="n">
        <f aca="false">1/P13</f>
        <v>280434940.834974</v>
      </c>
      <c r="R13" s="39" t="n">
        <f aca="false">1/P13*(1-COS('数値入力＆結果'!$D$8*P13/2))</f>
        <v>1.78400873072571E-005</v>
      </c>
    </row>
    <row r="14" customFormat="false" ht="12.8" hidden="false" customHeight="false" outlineLevel="0" collapsed="false">
      <c r="B14" s="1" t="n">
        <v>11</v>
      </c>
      <c r="C14" s="0" t="n">
        <v>1100</v>
      </c>
      <c r="D14" s="0" t="n">
        <f aca="false">D13-1</f>
        <v>119</v>
      </c>
      <c r="E14" s="0" t="n">
        <f aca="false">C14</f>
        <v>1100</v>
      </c>
      <c r="F14" s="0" t="n">
        <f aca="false">C14-C13</f>
        <v>100</v>
      </c>
      <c r="G14" s="0" t="n">
        <f aca="false">IF(D13&gt;110,'数値入力＆結果'!$D$18*D13+'数値入力＆結果'!$F$18,'数値入力＆結果'!$D$17*D13+'数値入力＆結果'!$F$17)</f>
        <v>-6.559</v>
      </c>
      <c r="H14" s="39" t="n">
        <f aca="false">10^G14</f>
        <v>2.76057785622034E-007</v>
      </c>
      <c r="I14" s="39" t="n">
        <f aca="false">F14/H14</f>
        <v>362242998.4167</v>
      </c>
      <c r="J14" s="39" t="n">
        <f aca="false">SUM(I14:$I$143)</f>
        <v>1412348363.4193</v>
      </c>
      <c r="K14" s="40" t="n">
        <f aca="false">LOG10(J14)</f>
        <v>9.14994183102926</v>
      </c>
      <c r="L14" s="40" t="n">
        <f aca="false">'数値入力＆結果'!$D$19*K14^5+'数値入力＆結果'!$F$19*K14^4+'数値入力＆結果'!$H$19*K14^3+'数値入力＆結果'!$J$19*K14^2+'数値入力＆結果'!$L$19*K14+'数値入力＆結果'!$N$19</f>
        <v>4.76922755014576</v>
      </c>
      <c r="M14" s="39" t="n">
        <f aca="false">10^L14</f>
        <v>58779.7250330478</v>
      </c>
      <c r="N14" s="39" t="n">
        <f aca="false">(D13-D14)*'数値入力＆結果'!$D$12</f>
        <v>2.63E-005</v>
      </c>
      <c r="O14" s="39" t="n">
        <f aca="false">(6*'数値入力＆結果'!$D$7*M14*'数値入力＆結果'!$D$9*'数値入力＆結果'!$D$10*('数値入力＆結果'!$D$9+'数値入力＆結果'!$D$10)*N14)/('数値入力＆結果'!$D$7^2*'数値入力＆結果'!$D$9^4+'数値入力＆結果'!$D$7*M14*(4*'数値入力＆結果'!$D$9^3*'数値入力＆結果'!$D$10+6*'数値入力＆結果'!$D$9^2*'数値入力＆結果'!$D$10^2+4*'数値入力＆結果'!$D$9*'数値入力＆結果'!$D$10^3)+M14^2*'数値入力＆結果'!$D$10^4)</f>
        <v>2.71993200992352E-009</v>
      </c>
      <c r="P14" s="39" t="n">
        <f aca="false">SUM($O$4:O14)</f>
        <v>6.28582147085366E-009</v>
      </c>
      <c r="Q14" s="39" t="n">
        <f aca="false">1/P14</f>
        <v>159088196.290149</v>
      </c>
      <c r="R14" s="39" t="n">
        <f aca="false">1/P14*(1-COS('数値入力＆結果'!$D$8*P14/2))</f>
        <v>3.14212990293522E-005</v>
      </c>
    </row>
    <row r="15" customFormat="false" ht="12.8" hidden="false" customHeight="false" outlineLevel="0" collapsed="false">
      <c r="B15" s="1" t="n">
        <v>12</v>
      </c>
      <c r="C15" s="0" t="n">
        <v>1200</v>
      </c>
      <c r="D15" s="0" t="n">
        <f aca="false">D14-1</f>
        <v>118</v>
      </c>
      <c r="E15" s="0" t="n">
        <f aca="false">C15</f>
        <v>1200</v>
      </c>
      <c r="F15" s="0" t="n">
        <f aca="false">C15-C14</f>
        <v>100</v>
      </c>
      <c r="G15" s="0" t="n">
        <f aca="false">IF(D14&gt;110,'数値入力＆結果'!$D$18*D14+'数値入力＆結果'!$F$18,'数値入力＆結果'!$D$17*D14+'数値入力＆結果'!$F$17)</f>
        <v>-6.4206</v>
      </c>
      <c r="H15" s="39" t="n">
        <f aca="false">10^G15</f>
        <v>3.79664507922219E-007</v>
      </c>
      <c r="I15" s="39" t="n">
        <f aca="false">F15/H15</f>
        <v>263390435.274731</v>
      </c>
      <c r="J15" s="39" t="n">
        <f aca="false">SUM(I15:$I$143)</f>
        <v>1050105365.0026</v>
      </c>
      <c r="K15" s="40" t="n">
        <f aca="false">LOG10(J15)</f>
        <v>9.02123287730179</v>
      </c>
      <c r="L15" s="40" t="n">
        <f aca="false">'数値入力＆結果'!$D$19*K15^5+'数値入力＆結果'!$F$19*K15^4+'数値入力＆結果'!$H$19*K15^3+'数値入力＆結果'!$J$19*K15^2+'数値入力＆結果'!$L$19*K15+'数値入力＆結果'!$N$19</f>
        <v>4.98957354806525</v>
      </c>
      <c r="M15" s="39" t="n">
        <f aca="false">10^L15</f>
        <v>97627.8101790435</v>
      </c>
      <c r="N15" s="39" t="n">
        <f aca="false">(D14-D15)*'数値入力＆結果'!$D$12</f>
        <v>2.63E-005</v>
      </c>
      <c r="O15" s="39" t="n">
        <f aca="false">(6*'数値入力＆結果'!$D$7*M15*'数値入力＆結果'!$D$9*'数値入力＆結果'!$D$10*('数値入力＆結果'!$D$9+'数値入力＆結果'!$D$10)*N15)/('数値入力＆結果'!$D$7^2*'数値入力＆結果'!$D$9^4+'数値入力＆結果'!$D$7*M15*(4*'数値入力＆結果'!$D$9^3*'数値入力＆結果'!$D$10+6*'数値入力＆結果'!$D$9^2*'数値入力＆結果'!$D$10^2+4*'数値入力＆結果'!$D$9*'数値入力＆結果'!$D$10^3)+M15^2*'数値入力＆結果'!$D$10^4)</f>
        <v>4.51737466711858E-009</v>
      </c>
      <c r="P15" s="39" t="n">
        <f aca="false">SUM($O$4:O15)</f>
        <v>1.08031961379722E-008</v>
      </c>
      <c r="Q15" s="39" t="n">
        <f aca="false">1/P15</f>
        <v>92565198.96784</v>
      </c>
      <c r="R15" s="39" t="n">
        <f aca="false">1/P15*(1-COS('数値入力＆結果'!$D$8*P15/2))</f>
        <v>5.40148687749838E-005</v>
      </c>
    </row>
    <row r="16" customFormat="false" ht="12.8" hidden="false" customHeight="false" outlineLevel="0" collapsed="false">
      <c r="B16" s="1" t="n">
        <v>13</v>
      </c>
      <c r="C16" s="0" t="n">
        <v>1300</v>
      </c>
      <c r="D16" s="0" t="n">
        <f aca="false">D15-1</f>
        <v>117</v>
      </c>
      <c r="E16" s="0" t="n">
        <f aca="false">C16</f>
        <v>1300</v>
      </c>
      <c r="F16" s="0" t="n">
        <f aca="false">C16-C15</f>
        <v>100</v>
      </c>
      <c r="G16" s="0" t="n">
        <f aca="false">IF(D15&gt;110,'数値入力＆結果'!$D$18*D15+'数値入力＆結果'!$F$18,'数値入力＆結果'!$D$17*D15+'数値入力＆結果'!$F$17)</f>
        <v>-6.2822</v>
      </c>
      <c r="H16" s="39" t="n">
        <f aca="false">10^G16</f>
        <v>5.2215567204896E-007</v>
      </c>
      <c r="I16" s="39" t="n">
        <f aca="false">F16/H16</f>
        <v>191513767.546747</v>
      </c>
      <c r="J16" s="39" t="n">
        <f aca="false">SUM(I16:$I$143)</f>
        <v>786714929.72787</v>
      </c>
      <c r="K16" s="40" t="n">
        <f aca="false">LOG10(J16)</f>
        <v>8.89581739198546</v>
      </c>
      <c r="L16" s="40" t="n">
        <f aca="false">'数値入力＆結果'!$D$19*K16^5+'数値入力＆結果'!$F$19*K16^4+'数値入力＆結果'!$H$19*K16^3+'数値入力＆結果'!$J$19*K16^2+'数値入力＆結果'!$L$19*K16+'数値入力＆結果'!$N$19</f>
        <v>5.19718664316205</v>
      </c>
      <c r="M16" s="39" t="n">
        <f aca="false">10^L16</f>
        <v>157465.944749076</v>
      </c>
      <c r="N16" s="39" t="n">
        <f aca="false">(D15-D16)*'数値入力＆結果'!$D$12</f>
        <v>2.63E-005</v>
      </c>
      <c r="O16" s="39" t="n">
        <f aca="false">(6*'数値入力＆結果'!$D$7*M16*'数値入力＆結果'!$D$9*'数値入力＆結果'!$D$10*('数値入力＆結果'!$D$9+'数値入力＆結果'!$D$10)*N16)/('数値入力＆結果'!$D$7^2*'数値入力＆結果'!$D$9^4+'数値入力＆結果'!$D$7*M16*(4*'数値入力＆結果'!$D$9^3*'数値入力＆結果'!$D$10+6*'数値入力＆結果'!$D$9^2*'数値入力＆結果'!$D$10^2+4*'数値入力＆結果'!$D$9*'数値入力＆結果'!$D$10^3)+M16^2*'数値入力＆結果'!$D$10^4)</f>
        <v>7.28570503559563E-009</v>
      </c>
      <c r="P16" s="39" t="n">
        <f aca="false">SUM($O$4:O16)</f>
        <v>1.80889011735679E-008</v>
      </c>
      <c r="Q16" s="39" t="n">
        <f aca="false">1/P16</f>
        <v>55282517.738625</v>
      </c>
      <c r="R16" s="39" t="n">
        <f aca="false">1/P16*(1-COS('数値入力＆結果'!$D$8*P16/2))</f>
        <v>9.04435616840147E-005</v>
      </c>
    </row>
    <row r="17" customFormat="false" ht="12.8" hidden="false" customHeight="false" outlineLevel="0" collapsed="false">
      <c r="B17" s="1" t="n">
        <v>14</v>
      </c>
      <c r="C17" s="0" t="n">
        <v>1400</v>
      </c>
      <c r="D17" s="0" t="n">
        <f aca="false">D16-1</f>
        <v>116</v>
      </c>
      <c r="E17" s="0" t="n">
        <f aca="false">C17</f>
        <v>1400</v>
      </c>
      <c r="F17" s="0" t="n">
        <f aca="false">C17-C16</f>
        <v>100</v>
      </c>
      <c r="G17" s="0" t="n">
        <f aca="false">IF(D16&gt;110,'数値入力＆結果'!$D$18*D16+'数値入力＆結果'!$F$18,'数値入力＆結果'!$D$17*D16+'数値入力＆結果'!$F$17)</f>
        <v>-6.1438</v>
      </c>
      <c r="H17" s="39" t="n">
        <f aca="false">10^G17</f>
        <v>7.18124923883476E-007</v>
      </c>
      <c r="I17" s="39" t="n">
        <f aca="false">F17/H17</f>
        <v>139251537.82328</v>
      </c>
      <c r="J17" s="39" t="n">
        <f aca="false">SUM(I17:$I$143)</f>
        <v>595201162.181123</v>
      </c>
      <c r="K17" s="40" t="n">
        <f aca="false">LOG10(J17)</f>
        <v>8.77466377053573</v>
      </c>
      <c r="L17" s="40" t="n">
        <f aca="false">'数値入力＆結果'!$D$19*K17^5+'数値入力＆結果'!$F$19*K17^4+'数値入力＆結果'!$H$19*K17^3+'数値入力＆結果'!$J$19*K17^2+'数値入力＆結果'!$L$19*K17+'数値入力＆結果'!$N$19</f>
        <v>5.39125985250374</v>
      </c>
      <c r="M17" s="39" t="n">
        <f aca="false">10^L17</f>
        <v>246184.016254665</v>
      </c>
      <c r="N17" s="39" t="n">
        <f aca="false">(D16-D17)*'数値入力＆結果'!$D$12</f>
        <v>2.63E-005</v>
      </c>
      <c r="O17" s="39" t="n">
        <f aca="false">(6*'数値入力＆結果'!$D$7*M17*'数値入力＆結果'!$D$9*'数値入力＆結果'!$D$10*('数値入力＆結果'!$D$9+'数値入力＆結果'!$D$10)*N17)/('数値入力＆結果'!$D$7^2*'数値入力＆結果'!$D$9^4+'数値入力＆結果'!$D$7*M17*(4*'数値入力＆結果'!$D$9^3*'数値入力＆結果'!$D$10+6*'数値入力＆結果'!$D$9^2*'数値入力＆結果'!$D$10^2+4*'数値入力＆結果'!$D$9*'数値入力＆結果'!$D$10^3)+M17^2*'数値入力＆結果'!$D$10^4)</f>
        <v>1.13894786080902E-008</v>
      </c>
      <c r="P17" s="39" t="n">
        <f aca="false">SUM($O$4:O17)</f>
        <v>2.94783797816581E-008</v>
      </c>
      <c r="Q17" s="39" t="n">
        <f aca="false">1/P17</f>
        <v>33923166.9924483</v>
      </c>
      <c r="R17" s="39" t="n">
        <f aca="false">1/P17*(1-COS('数値入力＆結果'!$D$8*P17/2))</f>
        <v>0.000147391336940913</v>
      </c>
    </row>
    <row r="18" customFormat="false" ht="12.8" hidden="false" customHeight="false" outlineLevel="0" collapsed="false">
      <c r="B18" s="1" t="n">
        <v>15</v>
      </c>
      <c r="C18" s="0" t="n">
        <v>1500</v>
      </c>
      <c r="D18" s="0" t="n">
        <f aca="false">D17-1</f>
        <v>115</v>
      </c>
      <c r="E18" s="0" t="n">
        <f aca="false">C18</f>
        <v>1500</v>
      </c>
      <c r="F18" s="0" t="n">
        <f aca="false">C18-C17</f>
        <v>100</v>
      </c>
      <c r="G18" s="0" t="n">
        <f aca="false">IF(D17&gt;110,'数値入力＆結果'!$D$18*D17+'数値入力＆結果'!$F$18,'数値入力＆結果'!$D$17*D17+'数値入力＆結果'!$F$17)</f>
        <v>-6.0054</v>
      </c>
      <c r="H18" s="39" t="n">
        <f aca="false">10^G18</f>
        <v>9.87643022777103E-007</v>
      </c>
      <c r="I18" s="39" t="n">
        <f aca="false">F18/H18</f>
        <v>101251158.256366</v>
      </c>
      <c r="J18" s="39" t="n">
        <f aca="false">SUM(I18:$I$143)</f>
        <v>455949624.357843</v>
      </c>
      <c r="K18" s="40" t="n">
        <f aca="false">LOG10(J18)</f>
        <v>8.65891686224348</v>
      </c>
      <c r="L18" s="40" t="n">
        <f aca="false">'数値入力＆結果'!$D$19*K18^5+'数値入力＆結果'!$F$19*K18^4+'数値入力＆結果'!$H$19*K18^3+'数値入力＆結果'!$J$19*K18^2+'数値入力＆結果'!$L$19*K18+'数値入力＆結果'!$N$19</f>
        <v>5.57086323616068</v>
      </c>
      <c r="M18" s="39" t="n">
        <f aca="false">10^L18</f>
        <v>372274.454704543</v>
      </c>
      <c r="N18" s="39" t="n">
        <f aca="false">(D17-D18)*'数値入力＆結果'!$D$12</f>
        <v>2.63E-005</v>
      </c>
      <c r="O18" s="39" t="n">
        <f aca="false">(6*'数値入力＆結果'!$D$7*M18*'数値入力＆結果'!$D$9*'数値入力＆結果'!$D$10*('数値入力＆結果'!$D$9+'数値入力＆結果'!$D$10)*N18)/('数値入力＆結果'!$D$7^2*'数値入力＆結果'!$D$9^4+'数値入力＆結果'!$D$7*M18*(4*'数値入力＆結果'!$D$9^3*'数値入力＆結果'!$D$10+6*'数値入力＆結果'!$D$9^2*'数値入力＆結果'!$D$10^2+4*'数値入力＆結果'!$D$9*'数値入力＆結果'!$D$10^3)+M18^2*'数値入力＆結果'!$D$10^4)</f>
        <v>1.72206298644941E-008</v>
      </c>
      <c r="P18" s="39" t="n">
        <f aca="false">SUM($O$4:O18)</f>
        <v>4.66990096461522E-008</v>
      </c>
      <c r="Q18" s="39" t="n">
        <f aca="false">1/P18</f>
        <v>21413730.3462579</v>
      </c>
      <c r="R18" s="39" t="n">
        <f aca="false">1/P18*(1-COS('数値入力＆結果'!$D$8*P18/2))</f>
        <v>0.000233494125393127</v>
      </c>
    </row>
    <row r="19" customFormat="false" ht="12.8" hidden="false" customHeight="false" outlineLevel="0" collapsed="false">
      <c r="B19" s="1" t="n">
        <v>16</v>
      </c>
      <c r="C19" s="0" t="n">
        <v>1600</v>
      </c>
      <c r="D19" s="0" t="n">
        <f aca="false">D18-1</f>
        <v>114</v>
      </c>
      <c r="E19" s="0" t="n">
        <f aca="false">C19</f>
        <v>1600</v>
      </c>
      <c r="F19" s="0" t="n">
        <f aca="false">C19-C18</f>
        <v>100</v>
      </c>
      <c r="G19" s="0" t="n">
        <f aca="false">IF(D18&gt;110,'数値入力＆結果'!$D$18*D18+'数値入力＆結果'!$F$18,'数値入力＆結果'!$D$17*D18+'数値入力＆結果'!$F$17)</f>
        <v>-5.867</v>
      </c>
      <c r="H19" s="39" t="n">
        <f aca="false">10^G19</f>
        <v>1.35831344658716E-006</v>
      </c>
      <c r="I19" s="39" t="n">
        <f aca="false">F19/H19</f>
        <v>73620709.7494735</v>
      </c>
      <c r="J19" s="39" t="n">
        <f aca="false">SUM(I19:$I$143)</f>
        <v>354698466.101477</v>
      </c>
      <c r="K19" s="40" t="n">
        <f aca="false">LOG10(J19)</f>
        <v>8.54985931036339</v>
      </c>
      <c r="L19" s="40" t="n">
        <f aca="false">'数値入力＆結果'!$D$19*K19^5+'数値入力＆結果'!$F$19*K19^4+'数値入力＆結果'!$H$19*K19^3+'数値入力＆結果'!$J$19*K19^2+'数値入力＆結果'!$L$19*K19+'数値入力＆結果'!$N$19</f>
        <v>5.73501342018025</v>
      </c>
      <c r="M19" s="39" t="n">
        <f aca="false">10^L19</f>
        <v>543267.118788422</v>
      </c>
      <c r="N19" s="39" t="n">
        <f aca="false">(D18-D19)*'数値入力＆結果'!$D$12</f>
        <v>2.63E-005</v>
      </c>
      <c r="O19" s="39" t="n">
        <f aca="false">(6*'数値入力＆結果'!$D$7*M19*'数値入力＆結果'!$D$9*'数値入力＆結果'!$D$10*('数値入力＆結果'!$D$9+'数値入力＆結果'!$D$10)*N19)/('数値入力＆結果'!$D$7^2*'数値入力＆結果'!$D$9^4+'数値入力＆結果'!$D$7*M19*(4*'数値入力＆結果'!$D$9^3*'数値入力＆結果'!$D$10+6*'数値入力＆結果'!$D$9^2*'数値入力＆結果'!$D$10^2+4*'数値入力＆結果'!$D$9*'数値入力＆結果'!$D$10^3)+M19^2*'数値入力＆結果'!$D$10^4)</f>
        <v>2.51258238195704E-008</v>
      </c>
      <c r="P19" s="39" t="n">
        <f aca="false">SUM($O$4:O19)</f>
        <v>7.18248334657225E-008</v>
      </c>
      <c r="Q19" s="39" t="n">
        <f aca="false">1/P19</f>
        <v>13922761.1363309</v>
      </c>
      <c r="R19" s="39" t="n">
        <f aca="false">1/P19*(1-COS('数値入力＆結果'!$D$8*P19/2))</f>
        <v>0.000359124168217265</v>
      </c>
    </row>
    <row r="20" customFormat="false" ht="12.8" hidden="false" customHeight="false" outlineLevel="0" collapsed="false">
      <c r="B20" s="1" t="n">
        <v>17</v>
      </c>
      <c r="C20" s="0" t="n">
        <v>1700</v>
      </c>
      <c r="D20" s="0" t="n">
        <f aca="false">D19-1</f>
        <v>113</v>
      </c>
      <c r="E20" s="0" t="n">
        <f aca="false">C20</f>
        <v>1700</v>
      </c>
      <c r="F20" s="0" t="n">
        <f aca="false">C20-C19</f>
        <v>100</v>
      </c>
      <c r="G20" s="0" t="n">
        <f aca="false">IF(D19&gt;110,'数値入力＆結果'!$D$18*D19+'数値入力＆結果'!$F$18,'数値入力＆結果'!$D$17*D19+'数値入力＆結果'!$F$17)</f>
        <v>-5.7286</v>
      </c>
      <c r="H20" s="39" t="n">
        <f aca="false">10^G20</f>
        <v>1.86809948192775E-006</v>
      </c>
      <c r="I20" s="39" t="n">
        <f aca="false">F20/H20</f>
        <v>53530339.7744143</v>
      </c>
      <c r="J20" s="39" t="n">
        <f aca="false">SUM(I20:$I$143)</f>
        <v>281077756.352004</v>
      </c>
      <c r="K20" s="40" t="n">
        <f aca="false">LOG10(J20)</f>
        <v>8.4488264782086</v>
      </c>
      <c r="L20" s="40" t="n">
        <f aca="false">'数値入力＆結果'!$D$19*K20^5+'数値入力＆結果'!$F$19*K20^4+'数値入力＆結果'!$H$19*K20^3+'数値入力＆結果'!$J$19*K20^2+'数値入力＆結果'!$L$19*K20+'数値入力＆結果'!$N$19</f>
        <v>5.88278909644635</v>
      </c>
      <c r="M20" s="39" t="n">
        <f aca="false">10^L20</f>
        <v>763464.937116851</v>
      </c>
      <c r="N20" s="39" t="n">
        <f aca="false">(D19-D20)*'数値入力＆結果'!$D$12</f>
        <v>2.63E-005</v>
      </c>
      <c r="O20" s="39" t="n">
        <f aca="false">(6*'数値入力＆結果'!$D$7*M20*'数値入力＆結果'!$D$9*'数値入力＆結果'!$D$10*('数値入力＆結果'!$D$9+'数値入力＆結果'!$D$10)*N20)/('数値入力＆結果'!$D$7^2*'数値入力＆結果'!$D$9^4+'数値入力＆結果'!$D$7*M20*(4*'数値入力＆結果'!$D$9^3*'数値入力＆結果'!$D$10+6*'数値入力＆結果'!$D$9^2*'数値入力＆結果'!$D$10^2+4*'数値入力＆結果'!$D$9*'数値入力＆結果'!$D$10^3)+M20^2*'数値入力＆結果'!$D$10^4)</f>
        <v>3.53016004557307E-008</v>
      </c>
      <c r="P20" s="39" t="n">
        <f aca="false">SUM($O$4:O20)</f>
        <v>1.07126433921453E-007</v>
      </c>
      <c r="Q20" s="39" t="n">
        <f aca="false">1/P20</f>
        <v>9334764.19772561</v>
      </c>
      <c r="R20" s="39" t="n">
        <f aca="false">1/P20*(1-COS('数値入力＆結果'!$D$8*P20/2))</f>
        <v>0.000535631782138747</v>
      </c>
    </row>
    <row r="21" customFormat="false" ht="12.8" hidden="false" customHeight="false" outlineLevel="0" collapsed="false">
      <c r="B21" s="1" t="n">
        <v>18</v>
      </c>
      <c r="C21" s="0" t="n">
        <v>1800</v>
      </c>
      <c r="D21" s="0" t="n">
        <f aca="false">D20-1</f>
        <v>112</v>
      </c>
      <c r="E21" s="0" t="n">
        <f aca="false">C21</f>
        <v>1800</v>
      </c>
      <c r="F21" s="0" t="n">
        <f aca="false">C21-C20</f>
        <v>100</v>
      </c>
      <c r="G21" s="0" t="n">
        <f aca="false">IF(D20&gt;110,'数値入力＆結果'!$D$18*D20+'数値入力＆結果'!$F$18,'数値入力＆結果'!$D$17*D20+'数値入力＆結果'!$F$17)</f>
        <v>-5.5902</v>
      </c>
      <c r="H21" s="39" t="n">
        <f aca="false">10^G21</f>
        <v>2.56921234428406E-006</v>
      </c>
      <c r="I21" s="39" t="n">
        <f aca="false">F21/H21</f>
        <v>38922434.8164441</v>
      </c>
      <c r="J21" s="39" t="n">
        <f aca="false">SUM(I21:$I$143)</f>
        <v>227547416.57759</v>
      </c>
      <c r="K21" s="40" t="n">
        <f aca="false">LOG10(J21)</f>
        <v>8.35707190917897</v>
      </c>
      <c r="L21" s="40" t="n">
        <f aca="false">'数値入力＆結果'!$D$19*K21^5+'数値入力＆結果'!$F$19*K21^4+'数値入力＆結果'!$H$19*K21^3+'数値入力＆結果'!$J$19*K21^2+'数値入力＆結果'!$L$19*K21+'数値入力＆結果'!$N$19</f>
        <v>6.01348714186539</v>
      </c>
      <c r="M21" s="39" t="n">
        <f aca="false">10^L21</f>
        <v>1031542.53815999</v>
      </c>
      <c r="N21" s="39" t="n">
        <f aca="false">(D20-D21)*'数値入力＆結果'!$D$12</f>
        <v>2.63E-005</v>
      </c>
      <c r="O21" s="39" t="n">
        <f aca="false">(6*'数値入力＆結果'!$D$7*M21*'数値入力＆結果'!$D$9*'数値入力＆結果'!$D$10*('数値入力＆結果'!$D$9+'数値入力＆結果'!$D$10)*N21)/('数値入力＆結果'!$D$7^2*'数値入力＆結果'!$D$9^4+'数値入力＆結果'!$D$7*M21*(4*'数値入力＆結果'!$D$9^3*'数値入力＆結果'!$D$10+6*'数値入力＆結果'!$D$9^2*'数値入力＆結果'!$D$10^2+4*'数値入力＆結果'!$D$9*'数値入力＆結果'!$D$10^3)+M21^2*'数値入力＆結果'!$D$10^4)</f>
        <v>4.76835731277958E-008</v>
      </c>
      <c r="P21" s="39" t="n">
        <f aca="false">SUM($O$4:O21)</f>
        <v>1.54810007049249E-007</v>
      </c>
      <c r="Q21" s="39" t="n">
        <f aca="false">1/P21</f>
        <v>6459530.74391292</v>
      </c>
      <c r="R21" s="39" t="n">
        <f aca="false">1/P21*(1-COS('数値入力＆結果'!$D$8*P21/2))</f>
        <v>0.000774050096641801</v>
      </c>
    </row>
    <row r="22" customFormat="false" ht="12.8" hidden="false" customHeight="false" outlineLevel="0" collapsed="false">
      <c r="B22" s="1" t="n">
        <v>19</v>
      </c>
      <c r="C22" s="0" t="n">
        <v>1900</v>
      </c>
      <c r="D22" s="0" t="n">
        <f aca="false">D21-1</f>
        <v>111</v>
      </c>
      <c r="E22" s="0" t="n">
        <f aca="false">C22</f>
        <v>1900</v>
      </c>
      <c r="F22" s="0" t="n">
        <f aca="false">C22-C21</f>
        <v>100</v>
      </c>
      <c r="G22" s="0" t="n">
        <f aca="false">IF(D21&gt;110,'数値入力＆結果'!$D$18*D21+'数値入力＆結果'!$F$18,'数値入力＆結果'!$D$17*D21+'数値入力＆結果'!$F$17)</f>
        <v>-5.4518</v>
      </c>
      <c r="H22" s="39" t="n">
        <f aca="false">10^G22</f>
        <v>3.53345854108902E-006</v>
      </c>
      <c r="I22" s="39" t="n">
        <f aca="false">F22/H22</f>
        <v>28300883.9178795</v>
      </c>
      <c r="J22" s="39" t="n">
        <f aca="false">SUM(I22:$I$143)</f>
        <v>188624981.761146</v>
      </c>
      <c r="K22" s="40" t="n">
        <f aca="false">LOG10(J22)</f>
        <v>8.27559921079009</v>
      </c>
      <c r="L22" s="40" t="n">
        <f aca="false">'数値入力＆結果'!$D$19*K22^5+'数値入力＆結果'!$F$19*K22^4+'数値入力＆結果'!$H$19*K22^3+'数値入力＆結果'!$J$19*K22^2+'数値入力＆結果'!$L$19*K22+'数値入力＆結果'!$N$19</f>
        <v>6.12679386489379</v>
      </c>
      <c r="M22" s="39" t="n">
        <f aca="false">10^L22</f>
        <v>1339040.96931147</v>
      </c>
      <c r="N22" s="39" t="n">
        <f aca="false">(D21-D22)*'数値入力＆結果'!$D$12</f>
        <v>2.63E-005</v>
      </c>
      <c r="O22" s="39" t="n">
        <f aca="false">(6*'数値入力＆結果'!$D$7*M22*'数値入力＆結果'!$D$9*'数値入力＆結果'!$D$10*('数値入力＆結果'!$D$9+'数値入力＆結果'!$D$10)*N22)/('数値入力＆結果'!$D$7^2*'数値入力＆結果'!$D$9^4+'数値入力＆結果'!$D$7*M22*(4*'数値入力＆結果'!$D$9^3*'数値入力＆結果'!$D$10+6*'数値入力＆結果'!$D$9^2*'数値入力＆結果'!$D$10^2+4*'数値入力＆結果'!$D$9*'数値入力＆結果'!$D$10^3)+M22^2*'数値入力＆結果'!$D$10^4)</f>
        <v>6.18776377527401E-008</v>
      </c>
      <c r="P22" s="39" t="n">
        <f aca="false">SUM($O$4:O22)</f>
        <v>2.16687644801989E-007</v>
      </c>
      <c r="Q22" s="39" t="n">
        <f aca="false">1/P22</f>
        <v>4614937.78712583</v>
      </c>
      <c r="R22" s="39" t="n">
        <f aca="false">1/P22*(1-COS('数値入力＆結果'!$D$8*P22/2))</f>
        <v>0.00108343809809491</v>
      </c>
    </row>
    <row r="23" customFormat="false" ht="12.8" hidden="false" customHeight="false" outlineLevel="0" collapsed="false">
      <c r="B23" s="1" t="n">
        <v>20</v>
      </c>
      <c r="C23" s="0" t="n">
        <v>2000</v>
      </c>
      <c r="D23" s="0" t="n">
        <f aca="false">D22-1</f>
        <v>110</v>
      </c>
      <c r="E23" s="0" t="n">
        <f aca="false">C23</f>
        <v>2000</v>
      </c>
      <c r="F23" s="0" t="n">
        <f aca="false">C23-C22</f>
        <v>100</v>
      </c>
      <c r="G23" s="0" t="n">
        <f aca="false">IF(D22&gt;110,'数値入力＆結果'!$D$18*D22+'数値入力＆結果'!$F$18,'数値入力＆結果'!$D$17*D22+'数値入力＆結果'!$F$17)</f>
        <v>-5.3134</v>
      </c>
      <c r="H23" s="39" t="n">
        <f aca="false">10^G23</f>
        <v>4.85959414346273E-006</v>
      </c>
      <c r="I23" s="39" t="n">
        <f aca="false">F23/H23</f>
        <v>20577850.1347737</v>
      </c>
      <c r="J23" s="39" t="n">
        <f aca="false">SUM(I23:$I$143)</f>
        <v>160324097.843266</v>
      </c>
      <c r="K23" s="40" t="n">
        <f aca="false">LOG10(J23)</f>
        <v>8.20499880478579</v>
      </c>
      <c r="L23" s="40" t="n">
        <f aca="false">'数値入力＆結果'!$D$19*K23^5+'数値入力＆結果'!$F$19*K23^4+'数値入力＆結果'!$H$19*K23^3+'数値入力＆結果'!$J$19*K23^2+'数値入力＆結果'!$L$19*K23+'数値入力＆結果'!$N$19</f>
        <v>6.22292650272778</v>
      </c>
      <c r="M23" s="39" t="n">
        <f aca="false">10^L23</f>
        <v>1670807.83335263</v>
      </c>
      <c r="N23" s="39" t="n">
        <f aca="false">(D22-D23)*'数値入力＆結果'!$D$12</f>
        <v>2.63E-005</v>
      </c>
      <c r="O23" s="39" t="n">
        <f aca="false">(6*'数値入力＆結果'!$D$7*M23*'数値入力＆結果'!$D$9*'数値入力＆結果'!$D$10*('数値入力＆結果'!$D$9+'数値入力＆結果'!$D$10)*N23)/('数値入力＆結果'!$D$7^2*'数値入力＆結果'!$D$9^4+'数値入力＆結果'!$D$7*M23*(4*'数値入力＆結果'!$D$9^3*'数値入力＆結果'!$D$10+6*'数値入力＆結果'!$D$9^2*'数値入力＆結果'!$D$10^2+4*'数値入力＆結果'!$D$9*'数値入力＆結果'!$D$10^3)+M23^2*'数値入力＆結果'!$D$10^4)</f>
        <v>7.71815393381001E-008</v>
      </c>
      <c r="P23" s="39" t="n">
        <f aca="false">SUM($O$4:O23)</f>
        <v>2.93869184140089E-007</v>
      </c>
      <c r="Q23" s="39" t="n">
        <f aca="false">1/P23</f>
        <v>3402874.65977819</v>
      </c>
      <c r="R23" s="39" t="n">
        <f aca="false">1/P23*(1-COS('数値入力＆結果'!$D$8*P23/2))</f>
        <v>0.00146934592518535</v>
      </c>
    </row>
    <row r="24" customFormat="false" ht="12.8" hidden="false" customHeight="false" outlineLevel="0" collapsed="false">
      <c r="B24" s="1" t="n">
        <v>21</v>
      </c>
      <c r="C24" s="0" t="n">
        <v>2100</v>
      </c>
      <c r="D24" s="0" t="n">
        <f aca="false">D23-1</f>
        <v>109</v>
      </c>
      <c r="E24" s="0" t="n">
        <f aca="false">C24</f>
        <v>2100</v>
      </c>
      <c r="F24" s="0" t="n">
        <f aca="false">C24-C23</f>
        <v>100</v>
      </c>
      <c r="G24" s="0" t="n">
        <f aca="false">IF(D23&gt;110,'数値入力＆結果'!$D$18*D23+'数値入力＆結果'!$F$18,'数値入力＆結果'!$D$17*D23+'数値入力＆結果'!$F$17)</f>
        <v>-5.2574</v>
      </c>
      <c r="H24" s="39" t="n">
        <f aca="false">10^G24</f>
        <v>5.52840689563093E-006</v>
      </c>
      <c r="I24" s="39" t="n">
        <f aca="false">F24/H24</f>
        <v>18088393.6164376</v>
      </c>
      <c r="J24" s="39" t="n">
        <f aca="false">SUM(I24:$I$143)</f>
        <v>139746247.708493</v>
      </c>
      <c r="K24" s="40" t="n">
        <f aca="false">LOG10(J24)</f>
        <v>8.14534015558262</v>
      </c>
      <c r="L24" s="40" t="n">
        <f aca="false">'数値入力＆結果'!$D$19*K24^5+'数値入力＆結果'!$F$19*K24^4+'数値入力＆結果'!$H$19*K24^3+'数値入力＆結果'!$J$19*K24^2+'数値入力＆結果'!$L$19*K24+'数値入力＆結果'!$N$19</f>
        <v>6.30269564312235</v>
      </c>
      <c r="M24" s="39" t="n">
        <f aca="false">10^L24</f>
        <v>2007685.31832657</v>
      </c>
      <c r="N24" s="39" t="n">
        <f aca="false">(D23-D24)*'数値入力＆結果'!$D$12</f>
        <v>2.63E-005</v>
      </c>
      <c r="O24" s="39" t="n">
        <f aca="false">(6*'数値入力＆結果'!$D$7*M24*'数値入力＆結果'!$D$9*'数値入力＆結果'!$D$10*('数値入力＆結果'!$D$9+'数値入力＆結果'!$D$10)*N24)/('数値入力＆結果'!$D$7^2*'数値入力＆結果'!$D$9^4+'数値入力＆結果'!$D$7*M24*(4*'数値入力＆結果'!$D$9^3*'数値入力＆結果'!$D$10+6*'数値入力＆結果'!$D$9^2*'数値入力＆結果'!$D$10^2+4*'数値入力＆結果'!$D$9*'数値入力＆結果'!$D$10^3)+M24^2*'数値入力＆結果'!$D$10^4)</f>
        <v>9.27101637291857E-008</v>
      </c>
      <c r="P24" s="39" t="n">
        <f aca="false">SUM($O$4:O24)</f>
        <v>3.86579347869275E-007</v>
      </c>
      <c r="Q24" s="39" t="n">
        <f aca="false">1/P24</f>
        <v>2586791.05728679</v>
      </c>
      <c r="R24" s="39" t="n">
        <f aca="false">1/P24*(1-COS('数値入力＆結果'!$D$8*P24/2))</f>
        <v>0.00193289672171145</v>
      </c>
    </row>
    <row r="25" customFormat="false" ht="12.8" hidden="false" customHeight="false" outlineLevel="0" collapsed="false">
      <c r="B25" s="1" t="n">
        <v>22</v>
      </c>
      <c r="C25" s="0" t="n">
        <v>2200</v>
      </c>
      <c r="D25" s="0" t="n">
        <f aca="false">D24-1</f>
        <v>108</v>
      </c>
      <c r="E25" s="0" t="n">
        <f aca="false">C25</f>
        <v>2200</v>
      </c>
      <c r="F25" s="0" t="n">
        <f aca="false">C25-C24</f>
        <v>100</v>
      </c>
      <c r="G25" s="0" t="n">
        <f aca="false">IF(D24&gt;110,'数値入力＆結果'!$D$18*D24+'数値入力＆結果'!$F$18,'数値入力＆結果'!$D$17*D24+'数値入力＆結果'!$F$17)</f>
        <v>-5.1972</v>
      </c>
      <c r="H25" s="39" t="n">
        <f aca="false">10^G25</f>
        <v>6.3503841850404E-006</v>
      </c>
      <c r="I25" s="39" t="n">
        <f aca="false">F25/H25</f>
        <v>15747078.7728985</v>
      </c>
      <c r="J25" s="39" t="n">
        <f aca="false">SUM(I25:$I$143)</f>
        <v>121657854.092055</v>
      </c>
      <c r="K25" s="40" t="n">
        <f aca="false">LOG10(J25)</f>
        <v>8.08514015172744</v>
      </c>
      <c r="L25" s="40" t="n">
        <f aca="false">'数値入力＆結果'!$D$19*K25^5+'数値入力＆結果'!$F$19*K25^4+'数値入力＆結果'!$H$19*K25^3+'数値入力＆結果'!$J$19*K25^2+'数値入力＆結果'!$L$19*K25+'数値入力＆結果'!$N$19</f>
        <v>6.38184657283112</v>
      </c>
      <c r="M25" s="39" t="n">
        <f aca="false">10^L25</f>
        <v>2409054.20980469</v>
      </c>
      <c r="N25" s="39" t="n">
        <f aca="false">(D24-D25)*'数値入力＆結果'!$D$12</f>
        <v>2.63E-005</v>
      </c>
      <c r="O25" s="39" t="n">
        <f aca="false">(6*'数値入力＆結果'!$D$7*M25*'数値入力＆結果'!$D$9*'数値入力＆結果'!$D$10*('数値入力＆結果'!$D$9+'数値入力＆結果'!$D$10)*N25)/('数値入力＆結果'!$D$7^2*'数値入力＆結果'!$D$9^4+'数値入力＆結果'!$D$7*M25*(4*'数値入力＆結果'!$D$9^3*'数値入力＆結果'!$D$10+6*'数値入力＆結果'!$D$9^2*'数値入力＆結果'!$D$10^2+4*'数値入力＆結果'!$D$9*'数値入力＆結果'!$D$10^3)+M25^2*'数値入力＆結果'!$D$10^4)</f>
        <v>1.11197085553798E-007</v>
      </c>
      <c r="P25" s="39" t="n">
        <f aca="false">SUM($O$4:O25)</f>
        <v>4.97776433423073E-007</v>
      </c>
      <c r="Q25" s="39" t="n">
        <f aca="false">1/P25</f>
        <v>2008933.99698188</v>
      </c>
      <c r="R25" s="39" t="n">
        <f aca="false">1/P25*(1-COS('数値入力＆結果'!$D$8*P25/2))</f>
        <v>0.00248888212217297</v>
      </c>
    </row>
    <row r="26" customFormat="false" ht="12.8" hidden="false" customHeight="false" outlineLevel="0" collapsed="false">
      <c r="B26" s="1" t="n">
        <v>23</v>
      </c>
      <c r="C26" s="0" t="n">
        <v>2300</v>
      </c>
      <c r="D26" s="0" t="n">
        <f aca="false">D25-1</f>
        <v>107</v>
      </c>
      <c r="E26" s="0" t="n">
        <f aca="false">C26</f>
        <v>2300</v>
      </c>
      <c r="F26" s="0" t="n">
        <f aca="false">C26-C25</f>
        <v>100</v>
      </c>
      <c r="G26" s="0" t="n">
        <f aca="false">IF(D25&gt;110,'数値入力＆結果'!$D$18*D25+'数値入力＆結果'!$F$18,'数値入力＆結果'!$D$17*D25+'数値入力＆結果'!$F$17)</f>
        <v>-5.137</v>
      </c>
      <c r="H26" s="39" t="n">
        <f aca="false">10^G26</f>
        <v>7.29457510254568E-006</v>
      </c>
      <c r="I26" s="39" t="n">
        <f aca="false">F26/H26</f>
        <v>13708817.6616486</v>
      </c>
      <c r="J26" s="39" t="n">
        <f aca="false">SUM(I26:$I$143)</f>
        <v>105910775.319156</v>
      </c>
      <c r="K26" s="40" t="n">
        <f aca="false">LOG10(J26)</f>
        <v>8.02494014729907</v>
      </c>
      <c r="L26" s="40" t="n">
        <f aca="false">'数値入力＆結果'!$D$19*K26^5+'数値入力＆結果'!$F$19*K26^4+'数値入力＆結果'!$H$19*K26^3+'数値入力＆結果'!$J$19*K26^2+'数値入力＆結果'!$L$19*K26+'数値入力＆結果'!$N$19</f>
        <v>6.45966626654837</v>
      </c>
      <c r="M26" s="39" t="n">
        <f aca="false">10^L26</f>
        <v>2881816.12138127</v>
      </c>
      <c r="N26" s="39" t="n">
        <f aca="false">(D25-D26)*'数値入力＆結果'!$D$12</f>
        <v>2.63E-005</v>
      </c>
      <c r="O26" s="39" t="n">
        <f aca="false">(6*'数値入力＆結果'!$D$7*M26*'数値入力＆結果'!$D$9*'数値入力＆結果'!$D$10*('数値入力＆結果'!$D$9+'数値入力＆結果'!$D$10)*N26)/('数値入力＆結果'!$D$7^2*'数値入力＆結果'!$D$9^4+'数値入力＆結果'!$D$7*M26*(4*'数値入力＆結果'!$D$9^3*'数値入力＆結果'!$D$10+6*'数値入力＆結果'!$D$9^2*'数値入力＆結果'!$D$10^2+4*'数値入力＆結果'!$D$9*'数値入力＆結果'!$D$10^3)+M26^2*'数値入力＆結果'!$D$10^4)</f>
        <v>1.32952173486305E-007</v>
      </c>
      <c r="P26" s="39" t="n">
        <f aca="false">SUM($O$4:O26)</f>
        <v>6.30728606909378E-007</v>
      </c>
      <c r="Q26" s="39" t="n">
        <f aca="false">1/P26</f>
        <v>1585467.96363032</v>
      </c>
      <c r="R26" s="39" t="n">
        <f aca="false">1/P26*(1-COS('数値入力＆結果'!$D$8*P26/2))</f>
        <v>0.00315364305441025</v>
      </c>
    </row>
    <row r="27" customFormat="false" ht="12.8" hidden="false" customHeight="false" outlineLevel="0" collapsed="false">
      <c r="B27" s="1" t="n">
        <v>24</v>
      </c>
      <c r="C27" s="0" t="n">
        <v>2400</v>
      </c>
      <c r="D27" s="0" t="n">
        <f aca="false">D26-1</f>
        <v>106</v>
      </c>
      <c r="E27" s="0" t="n">
        <f aca="false">C27</f>
        <v>2400</v>
      </c>
      <c r="F27" s="0" t="n">
        <f aca="false">C27-C26</f>
        <v>100</v>
      </c>
      <c r="G27" s="0" t="n">
        <f aca="false">IF(D26&gt;110,'数値入力＆結果'!$D$18*D26+'数値入力＆結果'!$F$18,'数値入力＆結果'!$D$17*D26+'数値入力＆結果'!$F$17)</f>
        <v>-5.0768</v>
      </c>
      <c r="H27" s="39" t="n">
        <f aca="false">10^G27</f>
        <v>8.37915067438409E-006</v>
      </c>
      <c r="I27" s="39" t="n">
        <f aca="false">F27/H27</f>
        <v>11934383.792108</v>
      </c>
      <c r="J27" s="39" t="n">
        <f aca="false">SUM(I27:$I$143)</f>
        <v>92201957.6575079</v>
      </c>
      <c r="K27" s="40" t="n">
        <f aca="false">LOG10(J27)</f>
        <v>7.96474014221228</v>
      </c>
      <c r="L27" s="40" t="n">
        <f aca="false">'数値入力＆結果'!$D$19*K27^5+'数値入力＆結果'!$F$19*K27^4+'数値入力＆結果'!$H$19*K27^3+'数値入力＆結果'!$J$19*K27^2+'数値入力＆結果'!$L$19*K27+'数値入力＆結果'!$N$19</f>
        <v>6.53617149329927</v>
      </c>
      <c r="M27" s="39" t="n">
        <f aca="false">10^L27</f>
        <v>3436936.38134609</v>
      </c>
      <c r="N27" s="39" t="n">
        <f aca="false">(D26-D27)*'数値入力＆結果'!$D$12</f>
        <v>2.63E-005</v>
      </c>
      <c r="O27" s="39" t="n">
        <f aca="false">(6*'数値入力＆結果'!$D$7*M27*'数値入力＆結果'!$D$9*'数値入力＆結果'!$D$10*('数値入力＆結果'!$D$9+'数値入力＆結果'!$D$10)*N27)/('数値入力＆結果'!$D$7^2*'数値入力＆結果'!$D$9^4+'数値入力＆結果'!$D$7*M27*(4*'数値入力＆結果'!$D$9^3*'数値入力＆結果'!$D$10+6*'数値入力＆結果'!$D$9^2*'数値入力＆結果'!$D$10^2+4*'数値入力＆結果'!$D$9*'数値入力＆結果'!$D$10^3)+M27^2*'数値入力＆結果'!$D$10^4)</f>
        <v>1.58469333933379E-007</v>
      </c>
      <c r="P27" s="39" t="n">
        <f aca="false">SUM($O$4:O27)</f>
        <v>7.89197940842757E-007</v>
      </c>
      <c r="Q27" s="39" t="n">
        <f aca="false">1/P27</f>
        <v>1267109.23615961</v>
      </c>
      <c r="R27" s="39" t="n">
        <f aca="false">1/P27*(1-COS('数値入力＆結果'!$D$8*P27/2))</f>
        <v>0.00394598967276633</v>
      </c>
    </row>
    <row r="28" customFormat="false" ht="12.8" hidden="false" customHeight="false" outlineLevel="0" collapsed="false">
      <c r="B28" s="1" t="n">
        <v>25</v>
      </c>
      <c r="C28" s="0" t="n">
        <v>2500</v>
      </c>
      <c r="D28" s="0" t="n">
        <f aca="false">D27-1</f>
        <v>105</v>
      </c>
      <c r="E28" s="0" t="n">
        <f aca="false">C28</f>
        <v>2500</v>
      </c>
      <c r="F28" s="0" t="n">
        <f aca="false">C28-C27</f>
        <v>100</v>
      </c>
      <c r="G28" s="0" t="n">
        <f aca="false">IF(D27&gt;110,'数値入力＆結果'!$D$18*D27+'数値入力＆結果'!$F$18,'数値入力＆結果'!$D$17*D27+'数値入力＆結果'!$F$17)</f>
        <v>-5.0166</v>
      </c>
      <c r="H28" s="39" t="n">
        <f aca="false">10^G28</f>
        <v>9.62498364017518E-006</v>
      </c>
      <c r="I28" s="39" t="n">
        <f aca="false">F28/H28</f>
        <v>10389628.0490904</v>
      </c>
      <c r="J28" s="39" t="n">
        <f aca="false">SUM(I28:$I$143)</f>
        <v>80267573.8653999</v>
      </c>
      <c r="K28" s="40" t="n">
        <f aca="false">LOG10(J28)</f>
        <v>7.90454013636917</v>
      </c>
      <c r="L28" s="40" t="n">
        <f aca="false">'数値入力＆結果'!$D$19*K28^5+'数値入力＆結果'!$F$19*K28^4+'数値入力＆結果'!$H$19*K28^3+'数値入力＆結果'!$J$19*K28^2+'数値入力＆結果'!$L$19*K28+'数値入力＆結果'!$N$19</f>
        <v>6.61137886412123</v>
      </c>
      <c r="M28" s="39" t="n">
        <f aca="false">10^L28</f>
        <v>4086757.46056508</v>
      </c>
      <c r="N28" s="39" t="n">
        <f aca="false">(D27-D28)*'数値入力＆結果'!$D$12</f>
        <v>2.63E-005</v>
      </c>
      <c r="O28" s="39" t="n">
        <f aca="false">(6*'数値入力＆結果'!$D$7*M28*'数値入力＆結果'!$D$9*'数値入力＆結果'!$D$10*('数値入力＆結果'!$D$9+'数値入力＆結果'!$D$10)*N28)/('数値入力＆結果'!$D$7^2*'数値入力＆結果'!$D$9^4+'数値入力＆結果'!$D$7*M28*(4*'数値入力＆結果'!$D$9^3*'数値入力＆結果'!$D$10+6*'数値入力＆結果'!$D$9^2*'数値入力＆結果'!$D$10^2+4*'数値入力＆結果'!$D$9*'数値入力＆結果'!$D$10^3)+M28^2*'数値入力＆結果'!$D$10^4)</f>
        <v>1.88301500713921E-007</v>
      </c>
      <c r="P28" s="39" t="n">
        <f aca="false">SUM($O$4:O28)</f>
        <v>9.77499441556677E-007</v>
      </c>
      <c r="Q28" s="39" t="n">
        <f aca="false">1/P28</f>
        <v>1023018.48726122</v>
      </c>
      <c r="R28" s="39" t="n">
        <f aca="false">1/P28*(1-COS('数値入力＆結果'!$D$8*P28/2))</f>
        <v>0.00488749723661339</v>
      </c>
    </row>
    <row r="29" customFormat="false" ht="12.8" hidden="false" customHeight="false" outlineLevel="0" collapsed="false">
      <c r="B29" s="1" t="n">
        <v>26</v>
      </c>
      <c r="C29" s="0" t="n">
        <v>2600</v>
      </c>
      <c r="D29" s="0" t="n">
        <f aca="false">D28-1</f>
        <v>104</v>
      </c>
      <c r="E29" s="0" t="n">
        <f aca="false">C29</f>
        <v>2600</v>
      </c>
      <c r="F29" s="0" t="n">
        <f aca="false">C29-C28</f>
        <v>100</v>
      </c>
      <c r="G29" s="0" t="n">
        <f aca="false">IF(D28&gt;110,'数値入力＆結果'!$D$18*D28+'数値入力＆結果'!$F$18,'数値入力＆結果'!$D$17*D28+'数値入力＆結果'!$F$17)</f>
        <v>-4.9564</v>
      </c>
      <c r="H29" s="39" t="n">
        <f aca="false">10^G29</f>
        <v>1.1056050150387E-005</v>
      </c>
      <c r="I29" s="39" t="n">
        <f aca="false">F29/H29</f>
        <v>9044821.49047591</v>
      </c>
      <c r="J29" s="39" t="n">
        <f aca="false">SUM(I29:$I$143)</f>
        <v>69877945.8163095</v>
      </c>
      <c r="K29" s="40" t="n">
        <f aca="false">LOG10(J29)</f>
        <v>7.84434012965728</v>
      </c>
      <c r="L29" s="40" t="n">
        <f aca="false">'数値入力＆結果'!$D$19*K29^5+'数値入力＆結果'!$F$19*K29^4+'数値入力＆結果'!$H$19*K29^3+'数値入力＆結果'!$J$19*K29^2+'数値入力＆結果'!$L$19*K29+'数値入力＆結果'!$N$19</f>
        <v>6.68530483301383</v>
      </c>
      <c r="M29" s="39" t="n">
        <f aca="false">10^L29</f>
        <v>4845123.29379392</v>
      </c>
      <c r="N29" s="39" t="n">
        <f aca="false">(D28-D29)*'数値入力＆結果'!$D$12</f>
        <v>2.63E-005</v>
      </c>
      <c r="O29" s="39" t="n">
        <f aca="false">(6*'数値入力＆結果'!$D$7*M29*'数値入力＆結果'!$D$9*'数値入力＆結果'!$D$10*('数値入力＆結果'!$D$9+'数値入力＆結果'!$D$10)*N29)/('数値入力＆結果'!$D$7^2*'数値入力＆結果'!$D$9^4+'数値入力＆結果'!$D$7*M29*(4*'数値入力＆結果'!$D$9^3*'数値入力＆結果'!$D$10+6*'数値入力＆結果'!$D$9^2*'数値入力＆結果'!$D$10^2+4*'数値入力＆結果'!$D$9*'数値入力＆結果'!$D$10^3)+M29^2*'数値入力＆結果'!$D$10^4)</f>
        <v>2.230649173697E-007</v>
      </c>
      <c r="P29" s="39" t="n">
        <f aca="false">SUM($O$4:O29)</f>
        <v>1.20056435892638E-006</v>
      </c>
      <c r="Q29" s="39" t="n">
        <f aca="false">1/P29</f>
        <v>832941.601643302</v>
      </c>
      <c r="R29" s="39" t="n">
        <f aca="false">1/P29*(1-COS('数値入力＆結果'!$D$8*P29/2))</f>
        <v>0.00600282174860169</v>
      </c>
    </row>
    <row r="30" customFormat="false" ht="12.8" hidden="false" customHeight="false" outlineLevel="0" collapsed="false">
      <c r="B30" s="1" t="n">
        <v>27</v>
      </c>
      <c r="C30" s="0" t="n">
        <v>2700</v>
      </c>
      <c r="D30" s="0" t="n">
        <f aca="false">D29-1</f>
        <v>103</v>
      </c>
      <c r="E30" s="0" t="n">
        <f aca="false">C30</f>
        <v>2700</v>
      </c>
      <c r="F30" s="0" t="n">
        <f aca="false">C30-C29</f>
        <v>100</v>
      </c>
      <c r="G30" s="0" t="n">
        <f aca="false">IF(D29&gt;110,'数値入力＆結果'!$D$18*D29+'数値入力＆結果'!$F$18,'数値入力＆結果'!$D$17*D29+'数値入力＆結果'!$F$17)</f>
        <v>-4.8962</v>
      </c>
      <c r="H30" s="39" t="n">
        <f aca="false">10^G30</f>
        <v>1.26998911891811E-005</v>
      </c>
      <c r="I30" s="39" t="n">
        <f aca="false">F30/H30</f>
        <v>7874083.21145215</v>
      </c>
      <c r="J30" s="39" t="n">
        <f aca="false">SUM(I30:$I$143)</f>
        <v>60833124.3258336</v>
      </c>
      <c r="K30" s="40" t="n">
        <f aca="false">LOG10(J30)</f>
        <v>7.78414012194747</v>
      </c>
      <c r="L30" s="40" t="n">
        <f aca="false">'数値入力＆結果'!$D$19*K30^5+'数値入力＆結果'!$F$19*K30^4+'数値入力＆結果'!$H$19*K30^3+'数値入力＆結果'!$J$19*K30^2+'数値入力＆結果'!$L$19*K30+'数値入力＆結果'!$N$19</f>
        <v>6.75796569788895</v>
      </c>
      <c r="M30" s="39" t="n">
        <f aca="false">10^L30</f>
        <v>5727507.91320201</v>
      </c>
      <c r="N30" s="39" t="n">
        <f aca="false">(D29-D30)*'数値入力＆結果'!$D$12</f>
        <v>2.63E-005</v>
      </c>
      <c r="O30" s="39" t="n">
        <f aca="false">(6*'数値入力＆結果'!$D$7*M30*'数値入力＆結果'!$D$9*'数値入力＆結果'!$D$10*('数値入力＆結果'!$D$9+'数値入力＆結果'!$D$10)*N30)/('数値入力＆結果'!$D$7^2*'数値入力＆結果'!$D$9^4+'数値入力＆結果'!$D$7*M30*(4*'数値入力＆結果'!$D$9^3*'数値入力＆結果'!$D$10+6*'数値入力＆結果'!$D$9^2*'数値入力＆結果'!$D$10^2+4*'数値入力＆結果'!$D$9*'数値入力＆結果'!$D$10^3)+M30^2*'数値入力＆結果'!$D$10^4)</f>
        <v>2.6344321632588E-007</v>
      </c>
      <c r="P30" s="39" t="n">
        <f aca="false">SUM($O$4:O30)</f>
        <v>1.46400757525226E-006</v>
      </c>
      <c r="Q30" s="39" t="n">
        <f aca="false">1/P30</f>
        <v>683056.57491403</v>
      </c>
      <c r="R30" s="39" t="n">
        <f aca="false">1/P30*(1-COS('数値入力＆結果'!$D$8*P30/2))</f>
        <v>0.00732003783184668</v>
      </c>
    </row>
    <row r="31" customFormat="false" ht="12.8" hidden="false" customHeight="false" outlineLevel="0" collapsed="false">
      <c r="B31" s="1" t="n">
        <v>28</v>
      </c>
      <c r="C31" s="0" t="n">
        <v>2800</v>
      </c>
      <c r="D31" s="0" t="n">
        <f aca="false">D30-1</f>
        <v>102</v>
      </c>
      <c r="E31" s="0" t="n">
        <f aca="false">C31</f>
        <v>2800</v>
      </c>
      <c r="F31" s="0" t="n">
        <f aca="false">C31-C30</f>
        <v>100</v>
      </c>
      <c r="G31" s="0" t="n">
        <f aca="false">IF(D30&gt;110,'数値入力＆結果'!$D$18*D30+'数値入力＆結果'!$F$18,'数値入力＆結果'!$D$17*D30+'数値入力＆結果'!$F$17)</f>
        <v>-4.836</v>
      </c>
      <c r="H31" s="39" t="n">
        <f aca="false">10^G31</f>
        <v>1.45881426027535E-005</v>
      </c>
      <c r="I31" s="39" t="n">
        <f aca="false">F31/H31</f>
        <v>6854882.26452662</v>
      </c>
      <c r="J31" s="39" t="n">
        <f aca="false">SUM(I31:$I$143)</f>
        <v>52959041.1143814</v>
      </c>
      <c r="K31" s="40" t="n">
        <f aca="false">LOG10(J31)</f>
        <v>7.72394011309133</v>
      </c>
      <c r="L31" s="40" t="n">
        <f aca="false">'数値入力＆結果'!$D$19*K31^5+'数値入力＆結果'!$F$19*K31^4+'数値入力＆結果'!$H$19*K31^3+'数値入力＆結果'!$J$19*K31^2+'数値入力＆結果'!$L$19*K31+'数値入力＆結果'!$N$19</f>
        <v>6.82937760152098</v>
      </c>
      <c r="M31" s="39" t="n">
        <f aca="false">10^L31</f>
        <v>6751147.5762157</v>
      </c>
      <c r="N31" s="39" t="n">
        <f aca="false">(D30-D31)*'数値入力＆結果'!$D$12</f>
        <v>2.63E-005</v>
      </c>
      <c r="O31" s="39" t="n">
        <f aca="false">(6*'数値入力＆結果'!$D$7*M31*'数値入力＆結果'!$D$9*'数値入力＆結果'!$D$10*('数値入力＆結果'!$D$9+'数値入力＆結果'!$D$10)*N31)/('数値入力＆結果'!$D$7^2*'数値入力＆結果'!$D$9^4+'数値入力＆結果'!$D$7*M31*(4*'数値入力＆結果'!$D$9^3*'数値入力＆結果'!$D$10+6*'数値入力＆結果'!$D$9^2*'数値入力＆結果'!$D$10^2+4*'数値入力＆結果'!$D$9*'数値入力＆結果'!$D$10^3)+M31^2*'数値入力＆結果'!$D$10^4)</f>
        <v>3.101911657109E-007</v>
      </c>
      <c r="P31" s="39" t="n">
        <f aca="false">SUM($O$4:O31)</f>
        <v>1.77419874096316E-006</v>
      </c>
      <c r="Q31" s="39" t="n">
        <f aca="false">1/P31</f>
        <v>563634.714032731</v>
      </c>
      <c r="R31" s="39" t="n">
        <f aca="false">1/P31*(1-COS('数値入力＆結果'!$D$8*P31/2))</f>
        <v>0.00887099369528967</v>
      </c>
    </row>
    <row r="32" customFormat="false" ht="12.8" hidden="false" customHeight="false" outlineLevel="0" collapsed="false">
      <c r="B32" s="1" t="n">
        <v>29</v>
      </c>
      <c r="C32" s="0" t="n">
        <v>2900</v>
      </c>
      <c r="D32" s="0" t="n">
        <f aca="false">D31-1</f>
        <v>101</v>
      </c>
      <c r="E32" s="0" t="n">
        <f aca="false">C32</f>
        <v>2900</v>
      </c>
      <c r="F32" s="0" t="n">
        <f aca="false">C32-C31</f>
        <v>100</v>
      </c>
      <c r="G32" s="0" t="n">
        <f aca="false">IF(D31&gt;110,'数値入力＆結果'!$D$18*D31+'数値入力＆結果'!$F$18,'数値入力＆結果'!$D$17*D31+'数値入力＆結果'!$F$17)</f>
        <v>-4.7758</v>
      </c>
      <c r="H32" s="39" t="n">
        <f aca="false">10^G32</f>
        <v>1.67571439336082E-005</v>
      </c>
      <c r="I32" s="39" t="n">
        <f aca="false">F32/H32</f>
        <v>5967604.0497235</v>
      </c>
      <c r="J32" s="39" t="n">
        <f aca="false">SUM(I32:$I$143)</f>
        <v>46104158.8498548</v>
      </c>
      <c r="K32" s="40" t="n">
        <f aca="false">LOG10(J32)</f>
        <v>7.66374010291844</v>
      </c>
      <c r="L32" s="40" t="n">
        <f aca="false">'数値入力＆結果'!$D$19*K32^5+'数値入力＆結果'!$F$19*K32^4+'数値入力＆結果'!$H$19*K32^3+'数値入力＆結果'!$J$19*K32^2+'数値入力＆結果'!$L$19*K32+'数値入力＆結果'!$N$19</f>
        <v>6.89955653249731</v>
      </c>
      <c r="M32" s="39" t="n">
        <f aca="false">10^L32</f>
        <v>7935175.42935836</v>
      </c>
      <c r="N32" s="39" t="n">
        <f aca="false">(D31-D32)*'数値入力＆結果'!$D$12</f>
        <v>2.63E-005</v>
      </c>
      <c r="O32" s="39" t="n">
        <f aca="false">(6*'数値入力＆結果'!$D$7*M32*'数値入力＆結果'!$D$9*'数値入力＆結果'!$D$10*('数値入力＆結果'!$D$9+'数値入力＆結果'!$D$10)*N32)/('数値入力＆結果'!$D$7^2*'数値入力＆結果'!$D$9^4+'数値入力＆結果'!$D$7*M32*(4*'数値入力＆結果'!$D$9^3*'数値入力＆結果'!$D$10+6*'数値入力＆結果'!$D$9^2*'数値入力＆結果'!$D$10^2+4*'数値入力＆結果'!$D$9*'数値入力＆結果'!$D$10^3)+M32^2*'数値入力＆結果'!$D$10^4)</f>
        <v>3.64137933331198E-007</v>
      </c>
      <c r="P32" s="39" t="n">
        <f aca="false">SUM($O$4:O32)</f>
        <v>2.13833667429436E-006</v>
      </c>
      <c r="Q32" s="39" t="n">
        <f aca="false">1/P32</f>
        <v>467653.20541958</v>
      </c>
      <c r="R32" s="39" t="n">
        <f aca="false">1/P32*(1-COS('数値入力＆結果'!$D$8*P32/2))</f>
        <v>0.0106916833535904</v>
      </c>
    </row>
    <row r="33" customFormat="false" ht="12.8" hidden="false" customHeight="false" outlineLevel="0" collapsed="false">
      <c r="B33" s="1" t="n">
        <v>30</v>
      </c>
      <c r="C33" s="0" t="n">
        <v>3000</v>
      </c>
      <c r="D33" s="0" t="n">
        <f aca="false">D32-1</f>
        <v>100</v>
      </c>
      <c r="E33" s="0" t="n">
        <f aca="false">C33</f>
        <v>3000</v>
      </c>
      <c r="F33" s="0" t="n">
        <f aca="false">C33-C32</f>
        <v>100</v>
      </c>
      <c r="G33" s="0" t="n">
        <f aca="false">IF(D32&gt;110,'数値入力＆結果'!$D$18*D32+'数値入力＆結果'!$F$18,'数値入力＆結果'!$D$17*D32+'数値入力＆結果'!$F$17)</f>
        <v>-4.7156</v>
      </c>
      <c r="H33" s="39" t="n">
        <f aca="false">10^G33</f>
        <v>1.92486377778253E-005</v>
      </c>
      <c r="I33" s="39" t="n">
        <f aca="false">F33/H33</f>
        <v>5195172.83011068</v>
      </c>
      <c r="J33" s="39" t="n">
        <f aca="false">SUM(I33:$I$143)</f>
        <v>40136554.8001313</v>
      </c>
      <c r="K33" s="40" t="n">
        <f aca="false">LOG10(J33)</f>
        <v>7.60354009123303</v>
      </c>
      <c r="L33" s="40" t="n">
        <f aca="false">'数値入力＆結果'!$D$19*K33^5+'数値入力＆結果'!$F$19*K33^4+'数値入力＆結果'!$H$19*K33^3+'数値入力＆結果'!$J$19*K33^2+'数値入力＆結果'!$L$19*K33+'数値入力＆結果'!$N$19</f>
        <v>6.96851832616894</v>
      </c>
      <c r="M33" s="39" t="n">
        <f aca="false">10^L33</f>
        <v>9300757.60856802</v>
      </c>
      <c r="N33" s="39" t="n">
        <f aca="false">(D32-D33)*'数値入力＆結果'!$D$12</f>
        <v>2.63E-005</v>
      </c>
      <c r="O33" s="39" t="n">
        <f aca="false">(6*'数値入力＆結果'!$D$7*M33*'数値入力＆結果'!$D$9*'数値入力＆結果'!$D$10*('数値入力＆結果'!$D$9+'数値入力＆結果'!$D$10)*N33)/('数値入力＆結果'!$D$7^2*'数値入力＆結果'!$D$9^4+'数値入力＆結果'!$D$7*M33*(4*'数値入力＆結果'!$D$9^3*'数値入力＆結果'!$D$10+6*'数値入力＆結果'!$D$9^2*'数値入力＆結果'!$D$10^2+4*'数値入力＆結果'!$D$9*'数値入力＆結果'!$D$10^3)+M33^2*'数値入力＆結果'!$D$10^4)</f>
        <v>4.2618969536445E-007</v>
      </c>
      <c r="P33" s="39" t="n">
        <f aca="false">SUM($O$4:O33)</f>
        <v>2.56452636965881E-006</v>
      </c>
      <c r="Q33" s="39" t="n">
        <f aca="false">1/P33</f>
        <v>389935.549827489</v>
      </c>
      <c r="R33" s="39" t="n">
        <f aca="false">1/P33*(1-COS('数値入力＆結果'!$D$8*P33/2))</f>
        <v>0.0128226317763722</v>
      </c>
    </row>
    <row r="34" customFormat="false" ht="12.8" hidden="false" customHeight="false" outlineLevel="0" collapsed="false">
      <c r="B34" s="1" t="n">
        <v>31</v>
      </c>
      <c r="C34" s="0" t="n">
        <v>3100</v>
      </c>
      <c r="D34" s="0" t="n">
        <f aca="false">D33-1</f>
        <v>99</v>
      </c>
      <c r="E34" s="0" t="n">
        <f aca="false">C34</f>
        <v>3100</v>
      </c>
      <c r="F34" s="0" t="n">
        <f aca="false">C34-C33</f>
        <v>100</v>
      </c>
      <c r="G34" s="0" t="n">
        <f aca="false">IF(D33&gt;110,'数値入力＆結果'!$D$18*D33+'数値入力＆結果'!$F$18,'数値入力＆結果'!$D$17*D33+'数値入力＆結果'!$F$17)</f>
        <v>-4.6554</v>
      </c>
      <c r="H34" s="39" t="n">
        <f aca="false">10^G34</f>
        <v>2.21105731245064E-005</v>
      </c>
      <c r="I34" s="39" t="n">
        <f aca="false">F34/H34</f>
        <v>4522723.1079399</v>
      </c>
      <c r="J34" s="39" t="n">
        <f aca="false">SUM(I34:$I$143)</f>
        <v>34941381.9700207</v>
      </c>
      <c r="K34" s="40" t="n">
        <f aca="false">LOG10(J34)</f>
        <v>7.54334007781019</v>
      </c>
      <c r="L34" s="40" t="n">
        <f aca="false">'数値入力＆結果'!$D$19*K34^5+'数値入力＆結果'!$F$19*K34^4+'数値入力＆結果'!$H$19*K34^3+'数値入力＆結果'!$J$19*K34^2+'数値入力＆結果'!$L$19*K34+'数値入力＆結果'!$N$19</f>
        <v>7.03627866560138</v>
      </c>
      <c r="M34" s="39" t="n">
        <f aca="false">10^L34</f>
        <v>10871229.5368442</v>
      </c>
      <c r="N34" s="39" t="n">
        <f aca="false">(D33-D34)*'数値入力＆結果'!$D$12</f>
        <v>2.63E-005</v>
      </c>
      <c r="O34" s="39" t="n">
        <f aca="false">(6*'数値入力＆結果'!$D$7*M34*'数値入力＆結果'!$D$9*'数値入力＆結果'!$D$10*('数値入力＆結果'!$D$9+'数値入力＆結果'!$D$10)*N34)/('数値入力＆結果'!$D$7^2*'数値入力＆結果'!$D$9^4+'数値入力＆結果'!$D$7*M34*(4*'数値入力＆結果'!$D$9^3*'数値入力＆結果'!$D$10+6*'数値入力＆結果'!$D$9^2*'数値入力＆結果'!$D$10^2+4*'数値入力＆結果'!$D$9*'数値入力＆結果'!$D$10^3)+M34^2*'数値入力＆結果'!$D$10^4)</f>
        <v>4.97331395525676E-007</v>
      </c>
      <c r="P34" s="39" t="n">
        <f aca="false">SUM($O$4:O34)</f>
        <v>3.06185776518448E-006</v>
      </c>
      <c r="Q34" s="39" t="n">
        <f aca="false">1/P34</f>
        <v>326599.103123181</v>
      </c>
      <c r="R34" s="39" t="n">
        <f aca="false">1/P34*(1-COS('数値入力＆結果'!$D$8*P34/2))</f>
        <v>0.0153092887195696</v>
      </c>
    </row>
    <row r="35" customFormat="false" ht="12.8" hidden="false" customHeight="false" outlineLevel="0" collapsed="false">
      <c r="B35" s="1" t="n">
        <v>32</v>
      </c>
      <c r="C35" s="0" t="n">
        <v>3200</v>
      </c>
      <c r="D35" s="0" t="n">
        <f aca="false">D34-1</f>
        <v>98</v>
      </c>
      <c r="E35" s="0" t="n">
        <f aca="false">C35</f>
        <v>3200</v>
      </c>
      <c r="F35" s="0" t="n">
        <f aca="false">C35-C34</f>
        <v>100</v>
      </c>
      <c r="G35" s="0" t="n">
        <f aca="false">IF(D34&gt;110,'数値入力＆結果'!$D$18*D34+'数値入力＆結果'!$F$18,'数値入力＆結果'!$D$17*D34+'数値入力＆結果'!$F$17)</f>
        <v>-4.5952</v>
      </c>
      <c r="H35" s="39" t="n">
        <f aca="false">10^G35</f>
        <v>2.53980281377282E-005</v>
      </c>
      <c r="I35" s="39" t="n">
        <f aca="false">F35/H35</f>
        <v>3937313.53700851</v>
      </c>
      <c r="J35" s="39" t="n">
        <f aca="false">SUM(I35:$I$143)</f>
        <v>30418658.8620808</v>
      </c>
      <c r="K35" s="40" t="n">
        <f aca="false">LOG10(J35)</f>
        <v>7.48314006239162</v>
      </c>
      <c r="L35" s="40" t="n">
        <f aca="false">'数値入力＆結果'!$D$19*K35^5+'数値入力＆結果'!$F$19*K35^4+'数値入力＆結果'!$H$19*K35^3+'数値入力＆結果'!$J$19*K35^2+'数値入力＆結果'!$L$19*K35+'数値入力＆結果'!$N$19</f>
        <v>7.10285308252579</v>
      </c>
      <c r="M35" s="39" t="n">
        <f aca="false">10^L35</f>
        <v>12672231.044528</v>
      </c>
      <c r="N35" s="39" t="n">
        <f aca="false">(D34-D35)*'数値入力＆結果'!$D$12</f>
        <v>2.63E-005</v>
      </c>
      <c r="O35" s="39" t="n">
        <f aca="false">(6*'数値入力＆結果'!$D$7*M35*'数値入力＆結果'!$D$9*'数値入力＆結果'!$D$10*('数値入力＆結果'!$D$9+'数値入力＆結果'!$D$10)*N35)/('数値入力＆結果'!$D$7^2*'数値入力＆結果'!$D$9^4+'数値入力＆結果'!$D$7*M35*(4*'数値入力＆結果'!$D$9^3*'数値入力＆結果'!$D$10+6*'数値入力＆結果'!$D$9^2*'数値入力＆結果'!$D$10^2+4*'数値入力＆結果'!$D$9*'数値入力＆結果'!$D$10^3)+M35^2*'数値入力＆結果'!$D$10^4)</f>
        <v>5.78627439766292E-007</v>
      </c>
      <c r="P35" s="39" t="n">
        <f aca="false">SUM($O$4:O35)</f>
        <v>3.64048520495077E-006</v>
      </c>
      <c r="Q35" s="39" t="n">
        <f aca="false">1/P35</f>
        <v>274688.659258958</v>
      </c>
      <c r="R35" s="39" t="n">
        <f aca="false">1/P35*(1-COS('数値入力＆結果'!$D$8*P35/2))</f>
        <v>0.0182024258380584</v>
      </c>
    </row>
    <row r="36" customFormat="false" ht="12.8" hidden="false" customHeight="false" outlineLevel="0" collapsed="false">
      <c r="B36" s="1" t="n">
        <v>33</v>
      </c>
      <c r="C36" s="0" t="n">
        <v>3300</v>
      </c>
      <c r="D36" s="0" t="n">
        <f aca="false">D35-1</f>
        <v>97</v>
      </c>
      <c r="E36" s="0" t="n">
        <f aca="false">C36</f>
        <v>3300</v>
      </c>
      <c r="F36" s="0" t="n">
        <f aca="false">C36-C35</f>
        <v>100</v>
      </c>
      <c r="G36" s="0" t="n">
        <f aca="false">IF(D35&gt;110,'数値入力＆結果'!$D$18*D35+'数値入力＆結果'!$F$18,'数値入力＆結果'!$D$17*D35+'数値入力＆結果'!$F$17)</f>
        <v>-4.535</v>
      </c>
      <c r="H36" s="39" t="n">
        <f aca="false">10^G36</f>
        <v>2.91742701400117E-005</v>
      </c>
      <c r="I36" s="39" t="n">
        <f aca="false">F36/H36</f>
        <v>3427677.8654645</v>
      </c>
      <c r="J36" s="39" t="n">
        <f aca="false">SUM(I36:$I$143)</f>
        <v>26481345.3250723</v>
      </c>
      <c r="K36" s="40" t="n">
        <f aca="false">LOG10(J36)</f>
        <v>7.42294004468057</v>
      </c>
      <c r="L36" s="40" t="n">
        <f aca="false">'数値入力＆結果'!$D$19*K36^5+'数値入力＆結果'!$F$19*K36^4+'数値入力＆結果'!$H$19*K36^3+'数値入力＆結果'!$J$19*K36^2+'数値入力＆結果'!$L$19*K36+'数値入力＆結果'!$N$19</f>
        <v>7.16825695829042</v>
      </c>
      <c r="M36" s="39" t="n">
        <f aca="false">10^L36</f>
        <v>14731838.8086895</v>
      </c>
      <c r="N36" s="39" t="n">
        <f aca="false">(D35-D36)*'数値入力＆結果'!$D$12</f>
        <v>2.63E-005</v>
      </c>
      <c r="O36" s="39" t="n">
        <f aca="false">(6*'数値入力＆結果'!$D$7*M36*'数値入力＆結果'!$D$9*'数値入力＆結果'!$D$10*('数値入力＆結果'!$D$9+'数値入力＆結果'!$D$10)*N36)/('数値入力＆結果'!$D$7^2*'数値入力＆結果'!$D$9^4+'数値入力＆結果'!$D$7*M36*(4*'数値入力＆結果'!$D$9^3*'数値入力＆結果'!$D$10+6*'数値入力＆結果'!$D$9^2*'数値入力＆結果'!$D$10^2+4*'数値入力＆結果'!$D$9*'数値入力＆結果'!$D$10^3)+M36^2*'数値入力＆結果'!$D$10^4)</f>
        <v>6.71221093262001E-007</v>
      </c>
      <c r="P36" s="39" t="n">
        <f aca="false">SUM($O$4:O36)</f>
        <v>4.31170629821277E-006</v>
      </c>
      <c r="Q36" s="39" t="n">
        <f aca="false">1/P36</f>
        <v>231926.74334393</v>
      </c>
      <c r="R36" s="39" t="n">
        <f aca="false">1/P36*(1-COS('数値入力＆結果'!$D$8*P36/2))</f>
        <v>0.0215585311557966</v>
      </c>
    </row>
    <row r="37" customFormat="false" ht="12.8" hidden="false" customHeight="false" outlineLevel="0" collapsed="false">
      <c r="B37" s="1" t="n">
        <v>34</v>
      </c>
      <c r="C37" s="0" t="n">
        <v>3400</v>
      </c>
      <c r="D37" s="0" t="n">
        <f aca="false">D36-1</f>
        <v>96</v>
      </c>
      <c r="E37" s="0" t="n">
        <f aca="false">C37</f>
        <v>3400</v>
      </c>
      <c r="F37" s="0" t="n">
        <f aca="false">C37-C36</f>
        <v>100</v>
      </c>
      <c r="G37" s="0" t="n">
        <f aca="false">IF(D36&gt;110,'数値入力＆結果'!$D$18*D36+'数値入力＆結果'!$F$18,'数値入力＆結果'!$D$17*D36+'数値入力＆結果'!$F$17)</f>
        <v>-4.4748</v>
      </c>
      <c r="H37" s="39" t="n">
        <f aca="false">10^G37</f>
        <v>3.35119731967708E-005</v>
      </c>
      <c r="I37" s="39" t="n">
        <f aca="false">F37/H37</f>
        <v>2984008.11593022</v>
      </c>
      <c r="J37" s="39" t="n">
        <f aca="false">SUM(I37:$I$143)</f>
        <v>23053667.4596078</v>
      </c>
      <c r="K37" s="40" t="n">
        <f aca="false">LOG10(J37)</f>
        <v>7.3627400243362</v>
      </c>
      <c r="L37" s="40" t="n">
        <f aca="false">'数値入力＆結果'!$D$19*K37^5+'数値入力＆結果'!$F$19*K37^4+'数値入力＆結果'!$H$19*K37^3+'数値入力＆結果'!$J$19*K37^2+'数値入力＆結果'!$L$19*K37+'数値入力＆結果'!$N$19</f>
        <v>7.23250552481235</v>
      </c>
      <c r="M37" s="39" t="n">
        <f aca="false">10^L37</f>
        <v>17080694.4887175</v>
      </c>
      <c r="N37" s="39" t="n">
        <f aca="false">(D36-D37)*'数値入力＆結果'!$D$12</f>
        <v>2.63E-005</v>
      </c>
      <c r="O37" s="39" t="n">
        <f aca="false">(6*'数値入力＆結果'!$D$7*M37*'数値入力＆結果'!$D$9*'数値入力＆結果'!$D$10*('数値入力＆結果'!$D$9+'数値入力＆結果'!$D$10)*N37)/('数値入力＆結果'!$D$7^2*'数値入力＆結果'!$D$9^4+'数値入力＆結果'!$D$7*M37*(4*'数値入力＆結果'!$D$9^3*'数値入力＆結果'!$D$10+6*'数値入力＆結果'!$D$9^2*'数値入力＆結果'!$D$10^2+4*'数値入力＆結果'!$D$9*'数値入力＆結果'!$D$10^3)+M37^2*'数値入力＆結果'!$D$10^4)</f>
        <v>7.76332332109876E-007</v>
      </c>
      <c r="P37" s="39" t="n">
        <f aca="false">SUM($O$4:O37)</f>
        <v>5.08803863032265E-006</v>
      </c>
      <c r="Q37" s="39" t="n">
        <f aca="false">1/P37</f>
        <v>196539.388290098</v>
      </c>
      <c r="R37" s="39" t="n">
        <f aca="false">1/P37*(1-COS('数値入力＆結果'!$D$8*P37/2))</f>
        <v>0.0254401926031961</v>
      </c>
    </row>
    <row r="38" customFormat="false" ht="12.8" hidden="false" customHeight="false" outlineLevel="0" collapsed="false">
      <c r="B38" s="1" t="n">
        <v>35</v>
      </c>
      <c r="C38" s="0" t="n">
        <v>3500</v>
      </c>
      <c r="D38" s="0" t="n">
        <f aca="false">D37-1</f>
        <v>95</v>
      </c>
      <c r="E38" s="0" t="n">
        <f aca="false">C38</f>
        <v>3500</v>
      </c>
      <c r="F38" s="0" t="n">
        <f aca="false">C38-C37</f>
        <v>100</v>
      </c>
      <c r="G38" s="0" t="n">
        <f aca="false">IF(D37&gt;110,'数値入力＆結果'!$D$18*D37+'数値入力＆結果'!$F$18,'数値入力＆結果'!$D$17*D37+'数値入力＆結果'!$F$17)</f>
        <v>-4.4146</v>
      </c>
      <c r="H38" s="39" t="n">
        <f aca="false">10^G38</f>
        <v>3.84946167342452E-005</v>
      </c>
      <c r="I38" s="39" t="n">
        <f aca="false">F38/H38</f>
        <v>2597765.83022942</v>
      </c>
      <c r="J38" s="39" t="n">
        <f aca="false">SUM(I38:$I$143)</f>
        <v>20069659.3436775</v>
      </c>
      <c r="K38" s="40" t="n">
        <f aca="false">LOG10(J38)</f>
        <v>7.30254000096697</v>
      </c>
      <c r="L38" s="40" t="n">
        <f aca="false">'数値入力＆結果'!$D$19*K38^5+'数値入力＆結果'!$F$19*K38^4+'数値入力＆結果'!$H$19*K38^3+'数値入力＆結果'!$J$19*K38^2+'数値入力＆結果'!$L$19*K38+'数値入力＆結果'!$N$19</f>
        <v>7.29561386552966</v>
      </c>
      <c r="M38" s="39" t="n">
        <f aca="false">10^L38</f>
        <v>19752126.8280408</v>
      </c>
      <c r="N38" s="39" t="n">
        <f aca="false">(D37-D38)*'数値入力＆結果'!$D$12</f>
        <v>2.63E-005</v>
      </c>
      <c r="O38" s="39" t="n">
        <f aca="false">(6*'数値入力＆結果'!$D$7*M38*'数値入力＆結果'!$D$9*'数値入力＆結果'!$D$10*('数値入力＆結果'!$D$9+'数値入力＆結果'!$D$10)*N38)/('数値入力＆結果'!$D$7^2*'数値入力＆結果'!$D$9^4+'数値入力＆結果'!$D$7*M38*(4*'数値入力＆結果'!$D$9^3*'数値入力＆結果'!$D$10+6*'数値入力＆結果'!$D$9^2*'数値入力＆結果'!$D$10^2+4*'数値入力＆結果'!$D$9*'数値入力＆結果'!$D$10^3)+M38^2*'数値入力＆結果'!$D$10^4)</f>
        <v>8.95253893671107E-007</v>
      </c>
      <c r="P38" s="39" t="n">
        <f aca="false">SUM($O$4:O38)</f>
        <v>5.98329252399376E-006</v>
      </c>
      <c r="Q38" s="39" t="n">
        <f aca="false">1/P38</f>
        <v>167132.059144672</v>
      </c>
      <c r="R38" s="39" t="n">
        <f aca="false">1/P38*(1-COS('数値入力＆結果'!$D$8*P38/2))</f>
        <v>0.0299164617244042</v>
      </c>
    </row>
    <row r="39" customFormat="false" ht="12.8" hidden="false" customHeight="false" outlineLevel="0" collapsed="false">
      <c r="B39" s="1" t="n">
        <v>36</v>
      </c>
      <c r="C39" s="0" t="n">
        <v>3600</v>
      </c>
      <c r="D39" s="0" t="n">
        <f aca="false">D38-1</f>
        <v>94</v>
      </c>
      <c r="E39" s="0" t="n">
        <f aca="false">C39</f>
        <v>3600</v>
      </c>
      <c r="F39" s="0" t="n">
        <f aca="false">C39-C38</f>
        <v>100</v>
      </c>
      <c r="G39" s="0" t="n">
        <f aca="false">IF(D38&gt;110,'数値入力＆結果'!$D$18*D38+'数値入力＆結果'!$F$18,'数値入力＆結果'!$D$17*D38+'数値入力＆結果'!$F$17)</f>
        <v>-4.3544</v>
      </c>
      <c r="H39" s="39" t="n">
        <f aca="false">10^G39</f>
        <v>4.42180921074269E-005</v>
      </c>
      <c r="I39" s="39" t="n">
        <f aca="false">F39/H39</f>
        <v>2261517.74610836</v>
      </c>
      <c r="J39" s="39" t="n">
        <f aca="false">SUM(I39:$I$143)</f>
        <v>17471893.5134481</v>
      </c>
      <c r="K39" s="40" t="n">
        <f aca="false">LOG10(J39)</f>
        <v>7.24233997412315</v>
      </c>
      <c r="L39" s="40" t="n">
        <f aca="false">'数値入力＆結果'!$D$19*K39^5+'数値入力＆結果'!$F$19*K39^4+'数値入力＆結果'!$H$19*K39^3+'数値入力＆結果'!$J$19*K39^2+'数値入力＆結果'!$L$19*K39+'数値入力＆結果'!$N$19</f>
        <v>7.35759691635393</v>
      </c>
      <c r="M39" s="39" t="n">
        <f aca="false">10^L39</f>
        <v>22782265.8996948</v>
      </c>
      <c r="N39" s="39" t="n">
        <f aca="false">(D38-D39)*'数値入力＆結果'!$D$12</f>
        <v>2.63E-005</v>
      </c>
      <c r="O39" s="39" t="n">
        <f aca="false">(6*'数値入力＆結果'!$D$7*M39*'数値入力＆結果'!$D$9*'数値入力＆結果'!$D$10*('数値入力＆結果'!$D$9+'数値入力＆結果'!$D$10)*N39)/('数値入力＆結果'!$D$7^2*'数値入力＆結果'!$D$9^4+'数値入力＆結果'!$D$7*M39*(4*'数値入力＆結果'!$D$9^3*'数値入力＆結果'!$D$10+6*'数値入力＆結果'!$D$9^2*'数値入力＆結果'!$D$10^2+4*'数値入力＆結果'!$D$9*'数値入力＆結果'!$D$10^3)+M39^2*'数値入力＆結果'!$D$10^4)</f>
        <v>1.02934526902759E-006</v>
      </c>
      <c r="P39" s="39" t="n">
        <f aca="false">SUM($O$4:O39)</f>
        <v>7.01263779302134E-006</v>
      </c>
      <c r="Q39" s="39" t="n">
        <f aca="false">1/P39</f>
        <v>142599.69351264</v>
      </c>
      <c r="R39" s="39" t="n">
        <f aca="false">1/P39*(1-COS('数値入力＆結果'!$D$8*P39/2))</f>
        <v>0.0350631875295783</v>
      </c>
    </row>
    <row r="40" customFormat="false" ht="12.8" hidden="false" customHeight="false" outlineLevel="0" collapsed="false">
      <c r="B40" s="1" t="n">
        <v>37</v>
      </c>
      <c r="C40" s="0" t="n">
        <v>3700</v>
      </c>
      <c r="D40" s="0" t="n">
        <f aca="false">D39-1</f>
        <v>93</v>
      </c>
      <c r="E40" s="0" t="n">
        <f aca="false">C40</f>
        <v>3700</v>
      </c>
      <c r="F40" s="0" t="n">
        <f aca="false">C40-C39</f>
        <v>100</v>
      </c>
      <c r="G40" s="0" t="n">
        <f aca="false">IF(D39&gt;110,'数値入力＆結果'!$D$18*D39+'数値入力＆結果'!$F$18,'数値入力＆結果'!$D$17*D39+'数値入力＆結果'!$F$17)</f>
        <v>-4.2942</v>
      </c>
      <c r="H40" s="39" t="n">
        <f aca="false">10^G40</f>
        <v>5.07925480365021E-005</v>
      </c>
      <c r="I40" s="39" t="n">
        <f aca="false">F40/H40</f>
        <v>1968792.74353661</v>
      </c>
      <c r="J40" s="39" t="n">
        <f aca="false">SUM(I40:$I$143)</f>
        <v>15210375.7673397</v>
      </c>
      <c r="K40" s="40" t="n">
        <f aca="false">LOG10(J40)</f>
        <v>7.18213994328813</v>
      </c>
      <c r="L40" s="40" t="n">
        <f aca="false">'数値入力＆結果'!$D$19*K40^5+'数値入力＆結果'!$F$19*K40^4+'数値入力＆結果'!$H$19*K40^3+'数値入力＆結果'!$J$19*K40^2+'数値入力＆結果'!$L$19*K40+'数値入力＆結果'!$N$19</f>
        <v>7.4184694666233</v>
      </c>
      <c r="M40" s="39" t="n">
        <f aca="false">10^L40</f>
        <v>26210147.5988515</v>
      </c>
      <c r="N40" s="39" t="n">
        <f aca="false">(D39-D40)*'数値入力＆結果'!$D$12</f>
        <v>2.63E-005</v>
      </c>
      <c r="O40" s="39" t="n">
        <f aca="false">(6*'数値入力＆結果'!$D$7*M40*'数値入力＆結果'!$D$9*'数値入力＆結果'!$D$10*('数値入力＆結果'!$D$9+'数値入力＆結果'!$D$10)*N40)/('数値入力＆結果'!$D$7^2*'数値入力＆結果'!$D$9^4+'数値入力＆結果'!$D$7*M40*(4*'数値入力＆結果'!$D$9^3*'数値入力＆結果'!$D$10+6*'数値入力＆結果'!$D$9^2*'数値入力＆結果'!$D$10^2+4*'数値入力＆結果'!$D$9*'数値入力＆結果'!$D$10^3)+M40^2*'数値入力＆結果'!$D$10^4)</f>
        <v>1.18002439095248E-006</v>
      </c>
      <c r="P40" s="39" t="n">
        <f aca="false">SUM($O$4:O40)</f>
        <v>8.19266218397383E-006</v>
      </c>
      <c r="Q40" s="39" t="n">
        <f aca="false">1/P40</f>
        <v>122060.445987406</v>
      </c>
      <c r="R40" s="39" t="n">
        <f aca="false">1/P40*(1-COS('数値入力＆結果'!$D$8*P40/2))</f>
        <v>0.0409633086253936</v>
      </c>
    </row>
    <row r="41" customFormat="false" ht="12.8" hidden="false" customHeight="false" outlineLevel="0" collapsed="false">
      <c r="B41" s="1" t="n">
        <v>38</v>
      </c>
      <c r="C41" s="0" t="n">
        <v>3800</v>
      </c>
      <c r="D41" s="0" t="n">
        <f aca="false">D40-1</f>
        <v>92</v>
      </c>
      <c r="E41" s="0" t="n">
        <f aca="false">C41</f>
        <v>3800</v>
      </c>
      <c r="F41" s="0" t="n">
        <f aca="false">C41-C40</f>
        <v>100</v>
      </c>
      <c r="G41" s="0" t="n">
        <f aca="false">IF(D40&gt;110,'数値入力＆結果'!$D$18*D40+'数値入力＆結果'!$F$18,'数値入力＆結果'!$D$17*D40+'数値入力＆結果'!$F$17)</f>
        <v>-4.234</v>
      </c>
      <c r="H41" s="39" t="n">
        <f aca="false">10^G41</f>
        <v>5.83445104273745E-005</v>
      </c>
      <c r="I41" s="39" t="n">
        <f aca="false">F41/H41</f>
        <v>1713957.30750843</v>
      </c>
      <c r="J41" s="39" t="n">
        <f aca="false">SUM(I41:$I$143)</f>
        <v>13241583.0238031</v>
      </c>
      <c r="K41" s="40" t="n">
        <f aca="false">LOG10(J41)</f>
        <v>7.12193990786847</v>
      </c>
      <c r="L41" s="40" t="n">
        <f aca="false">'数値入力＆結果'!$D$19*K41^5+'数値入力＆結果'!$F$19*K41^4+'数値入力＆結果'!$H$19*K41^3+'数値入力＆結果'!$J$19*K41^2+'数値入力＆結果'!$L$19*K41+'数値入力＆結果'!$N$19</f>
        <v>7.47824616005594</v>
      </c>
      <c r="M41" s="39" t="n">
        <f aca="false">10^L41</f>
        <v>30077806.4309795</v>
      </c>
      <c r="N41" s="39" t="n">
        <f aca="false">(D40-D41)*'数値入力＆結果'!$D$12</f>
        <v>2.63E-005</v>
      </c>
      <c r="O41" s="39" t="n">
        <f aca="false">(6*'数値入力＆結果'!$D$7*M41*'数値入力＆結果'!$D$9*'数値入力＆結果'!$D$10*('数値入力＆結果'!$D$9+'数値入力＆結果'!$D$10)*N41)/('数値入力＆結果'!$D$7^2*'数値入力＆結果'!$D$9^4+'数値入力＆結果'!$D$7*M41*(4*'数値入力＆結果'!$D$9^3*'数値入力＆結果'!$D$10+6*'数値入力＆結果'!$D$9^2*'数値入力＆結果'!$D$10^2+4*'数値入力＆結果'!$D$9*'数値入力＆結果'!$D$10^3)+M41^2*'数値入力＆結果'!$D$10^4)</f>
        <v>1.34875679362651E-006</v>
      </c>
      <c r="P41" s="39" t="n">
        <f aca="false">SUM($O$4:O41)</f>
        <v>9.54141897760034E-006</v>
      </c>
      <c r="Q41" s="39" t="n">
        <f aca="false">1/P41</f>
        <v>104806.214080696</v>
      </c>
      <c r="R41" s="39" t="n">
        <f aca="false">1/P41*(1-COS('数値入力＆結果'!$D$8*P41/2))</f>
        <v>0.0477070912706803</v>
      </c>
    </row>
    <row r="42" customFormat="false" ht="12.8" hidden="false" customHeight="false" outlineLevel="0" collapsed="false">
      <c r="B42" s="1" t="n">
        <v>39</v>
      </c>
      <c r="C42" s="0" t="n">
        <v>3900</v>
      </c>
      <c r="D42" s="0" t="n">
        <f aca="false">D41-1</f>
        <v>91</v>
      </c>
      <c r="E42" s="0" t="n">
        <f aca="false">C42</f>
        <v>3900</v>
      </c>
      <c r="F42" s="0" t="n">
        <f aca="false">C42-C41</f>
        <v>100</v>
      </c>
      <c r="G42" s="0" t="n">
        <f aca="false">IF(D41&gt;110,'数値入力＆結果'!$D$18*D41+'数値入力＆結果'!$F$18,'数値入力＆結果'!$D$17*D41+'数値入力＆結果'!$F$17)</f>
        <v>-4.1738</v>
      </c>
      <c r="H42" s="39" t="n">
        <f aca="false">10^G42</f>
        <v>6.70193173723764E-005</v>
      </c>
      <c r="I42" s="39" t="n">
        <f aca="false">F42/H42</f>
        <v>1492107.1106167</v>
      </c>
      <c r="J42" s="39" t="n">
        <f aca="false">SUM(I42:$I$143)</f>
        <v>11527625.7162947</v>
      </c>
      <c r="K42" s="40" t="n">
        <f aca="false">LOG10(J42)</f>
        <v>7.06173986718252</v>
      </c>
      <c r="L42" s="40" t="n">
        <f aca="false">'数値入力＆結果'!$D$19*K42^5+'数値入力＆結果'!$F$19*K42^4+'数値入力＆結果'!$H$19*K42^3+'数値入力＆結果'!$J$19*K42^2+'数値入力＆結果'!$L$19*K42+'数値入力＆結果'!$N$19</f>
        <v>7.53694149570424</v>
      </c>
      <c r="M42" s="39" t="n">
        <f aca="false">10^L42</f>
        <v>34430354.612307</v>
      </c>
      <c r="N42" s="39" t="n">
        <f aca="false">(D41-D42)*'数値入力＆結果'!$D$12</f>
        <v>2.63E-005</v>
      </c>
      <c r="O42" s="39" t="n">
        <f aca="false">(6*'数値入力＆結果'!$D$7*M42*'数値入力＆結果'!$D$9*'数値入力＆結果'!$D$10*('数値入力＆結果'!$D$9+'数値入力＆結果'!$D$10)*N42)/('数値入力＆結果'!$D$7^2*'数値入力＆結果'!$D$9^4+'数値入力＆結果'!$D$7*M42*(4*'数値入力＆結果'!$D$9^3*'数値入力＆結果'!$D$10+6*'数値入力＆結果'!$D$9^2*'数値入力＆結果'!$D$10^2+4*'数値入力＆結果'!$D$9*'数値入力＆結果'!$D$10^3)+M42^2*'数値入力＆結果'!$D$10^4)</f>
        <v>1.53704205851828E-006</v>
      </c>
      <c r="P42" s="39" t="n">
        <f aca="false">SUM($O$4:O42)</f>
        <v>1.10784610361186E-005</v>
      </c>
      <c r="Q42" s="39" t="n">
        <f aca="false">1/P42</f>
        <v>90265.2450317552</v>
      </c>
      <c r="R42" s="39" t="n">
        <f aca="false">1/P42*(1-COS('数値入力＆結果'!$D$8*P42/2))</f>
        <v>0.05539229951626</v>
      </c>
    </row>
    <row r="43" customFormat="false" ht="12.8" hidden="false" customHeight="false" outlineLevel="0" collapsed="false">
      <c r="B43" s="1" t="n">
        <v>40</v>
      </c>
      <c r="C43" s="0" t="n">
        <v>4000</v>
      </c>
      <c r="D43" s="0" t="n">
        <f aca="false">D42-1</f>
        <v>90</v>
      </c>
      <c r="E43" s="0" t="n">
        <f aca="false">C43</f>
        <v>4000</v>
      </c>
      <c r="F43" s="0" t="n">
        <f aca="false">C43-C42</f>
        <v>100</v>
      </c>
      <c r="G43" s="0" t="n">
        <f aca="false">IF(D42&gt;110,'数値入力＆結果'!$D$18*D42+'数値入力＆結果'!$F$18,'数値入力＆結果'!$D$17*D42+'数値入力＆結果'!$F$17)</f>
        <v>-4.1136</v>
      </c>
      <c r="H43" s="39" t="n">
        <f aca="false">10^G43</f>
        <v>7.69839161929435E-005</v>
      </c>
      <c r="I43" s="39" t="n">
        <f aca="false">F43/H43</f>
        <v>1298972.62889785</v>
      </c>
      <c r="J43" s="39" t="n">
        <f aca="false">SUM(I43:$I$143)</f>
        <v>10035518.605678</v>
      </c>
      <c r="K43" s="40" t="n">
        <f aca="false">LOG10(J43)</f>
        <v>7.00153982044728</v>
      </c>
      <c r="L43" s="40" t="n">
        <f aca="false">'数値入力＆結果'!$D$19*K43^5+'数値入力＆結果'!$F$19*K43^4+'数値入力＆結果'!$H$19*K43^3+'数値入力＆結果'!$J$19*K43^2+'数値入力＆結果'!$L$19*K43+'数値入力＆結果'!$N$19</f>
        <v>7.5945698289095</v>
      </c>
      <c r="M43" s="39" t="n">
        <f aca="false">10^L43</f>
        <v>39316045.4918106</v>
      </c>
      <c r="N43" s="39" t="n">
        <f aca="false">(D42-D43)*'数値入力＆結果'!$D$12</f>
        <v>2.63E-005</v>
      </c>
      <c r="O43" s="39" t="n">
        <f aca="false">(6*'数値入力＆結果'!$D$7*M43*'数値入力＆結果'!$D$9*'数値入力＆結果'!$D$10*('数値入力＆結果'!$D$9+'数値入力＆結果'!$D$10)*N43)/('数値入力＆結果'!$D$7^2*'数値入力＆結果'!$D$9^4+'数値入力＆結果'!$D$7*M43*(4*'数値入力＆結果'!$D$9^3*'数値入力＆結果'!$D$10+6*'数値入力＆結果'!$D$9^2*'数値入力＆結果'!$D$10^2+4*'数値入力＆結果'!$D$9*'数値入力＆結果'!$D$10^3)+M43^2*'数値入力＆結果'!$D$10^4)</f>
        <v>1.74639741658239E-006</v>
      </c>
      <c r="P43" s="39" t="n">
        <f aca="false">SUM($O$4:O43)</f>
        <v>1.2824858452701E-005</v>
      </c>
      <c r="Q43" s="39" t="n">
        <f aca="false">1/P43</f>
        <v>77973.5701324167</v>
      </c>
      <c r="R43" s="39" t="n">
        <f aca="false">1/P43*(1-COS('数値入力＆結果'!$D$8*P43/2))</f>
        <v>0.0641242834782511</v>
      </c>
    </row>
    <row r="44" customFormat="false" ht="12.8" hidden="false" customHeight="false" outlineLevel="0" collapsed="false">
      <c r="B44" s="1" t="n">
        <v>41</v>
      </c>
      <c r="C44" s="0" t="n">
        <v>4100</v>
      </c>
      <c r="D44" s="0" t="n">
        <f aca="false">D43-1</f>
        <v>89</v>
      </c>
      <c r="E44" s="0" t="n">
        <f aca="false">C44</f>
        <v>4100</v>
      </c>
      <c r="F44" s="0" t="n">
        <f aca="false">C44-C43</f>
        <v>100</v>
      </c>
      <c r="G44" s="0" t="n">
        <f aca="false">IF(D43&gt;110,'数値入力＆結果'!$D$18*D43+'数値入力＆結果'!$F$18,'数値入力＆結果'!$D$17*D43+'数値入力＆結果'!$F$17)</f>
        <v>-4.0534</v>
      </c>
      <c r="H44" s="39" t="n">
        <f aca="false">10^G44</f>
        <v>8.84300763535516E-005</v>
      </c>
      <c r="I44" s="39" t="n">
        <f aca="false">F44/H44</f>
        <v>1130836.97451748</v>
      </c>
      <c r="J44" s="39" t="n">
        <f aca="false">SUM(I44:$I$143)</f>
        <v>8736545.97678014</v>
      </c>
      <c r="K44" s="40" t="n">
        <f aca="false">LOG10(J44)</f>
        <v>6.94133976676332</v>
      </c>
      <c r="L44" s="40" t="n">
        <f aca="false">'数値入力＆結果'!$D$19*K44^5+'数値入力＆結果'!$F$19*K44^4+'数値入力＆結果'!$H$19*K44^3+'数値入力＆結果'!$J$19*K44^2+'数値入力＆結果'!$L$19*K44+'数値入力＆結果'!$N$19</f>
        <v>7.65114537225747</v>
      </c>
      <c r="M44" s="39" t="n">
        <f aca="false">10^L44</f>
        <v>44786319.3227885</v>
      </c>
      <c r="N44" s="39" t="n">
        <f aca="false">(D43-D44)*'数値入力＆結果'!$D$12</f>
        <v>2.63E-005</v>
      </c>
      <c r="O44" s="39" t="n">
        <f aca="false">(6*'数値入力＆結果'!$D$7*M44*'数値入力＆結果'!$D$9*'数値入力＆結果'!$D$10*('数値入力＆結果'!$D$9+'数値入力＆結果'!$D$10)*N44)/('数値入力＆結果'!$D$7^2*'数値入力＆結果'!$D$9^4+'数値入力＆結果'!$D$7*M44*(4*'数値入力＆結果'!$D$9^3*'数値入力＆結果'!$D$10+6*'数値入力＆結果'!$D$9^2*'数値入力＆結果'!$D$10^2+4*'数値入力＆結果'!$D$9*'数値入力＆結果'!$D$10^3)+M44^2*'数値入力＆結果'!$D$10^4)</f>
        <v>1.97833845186891E-006</v>
      </c>
      <c r="P44" s="39" t="n">
        <f aca="false">SUM($O$4:O44)</f>
        <v>1.48031969045699E-005</v>
      </c>
      <c r="Q44" s="39" t="n">
        <f aca="false">1/P44</f>
        <v>67552.9756475298</v>
      </c>
      <c r="R44" s="39" t="n">
        <f aca="false">1/P44*(1-COS('数値入力＆結果'!$D$8*P44/2))</f>
        <v>0.0740159710063644</v>
      </c>
    </row>
    <row r="45" customFormat="false" ht="12.8" hidden="false" customHeight="false" outlineLevel="0" collapsed="false">
      <c r="B45" s="1" t="n">
        <v>42</v>
      </c>
      <c r="C45" s="0" t="n">
        <v>4200</v>
      </c>
      <c r="D45" s="0" t="n">
        <f aca="false">D44-1</f>
        <v>88</v>
      </c>
      <c r="E45" s="0" t="n">
        <f aca="false">C45</f>
        <v>4200</v>
      </c>
      <c r="F45" s="0" t="n">
        <f aca="false">C45-C44</f>
        <v>100</v>
      </c>
      <c r="G45" s="0" t="n">
        <f aca="false">IF(D44&gt;110,'数値入力＆結果'!$D$18*D44+'数値入力＆結果'!$F$18,'数値入力＆結果'!$D$17*D44+'数値入力＆結果'!$F$17)</f>
        <v>-3.9932</v>
      </c>
      <c r="H45" s="39" t="n">
        <f aca="false">10^G45</f>
        <v>0.00010157808007969</v>
      </c>
      <c r="I45" s="39" t="n">
        <f aca="false">F45/H45</f>
        <v>984464.363980378</v>
      </c>
      <c r="J45" s="39" t="n">
        <f aca="false">SUM(I45:$I$143)</f>
        <v>7605709.00226266</v>
      </c>
      <c r="K45" s="40" t="n">
        <f aca="false">LOG10(J45)</f>
        <v>6.88113970509749</v>
      </c>
      <c r="L45" s="40" t="n">
        <f aca="false">'数値入力＆結果'!$D$19*K45^5+'数値入力＆結果'!$F$19*K45^4+'数値入力＆結果'!$H$19*K45^3+'数値入力＆結果'!$J$19*K45^2+'数値入力＆結果'!$L$19*K45+'数値入力＆結果'!$N$19</f>
        <v>7.70668219653468</v>
      </c>
      <c r="M45" s="39" t="n">
        <f aca="false">10^L45</f>
        <v>50895829.4585948</v>
      </c>
      <c r="N45" s="39" t="n">
        <f aca="false">(D44-D45)*'数値入力＆結果'!$D$12</f>
        <v>2.63E-005</v>
      </c>
      <c r="O45" s="39" t="n">
        <f aca="false">(6*'数値入力＆結果'!$D$7*M45*'数値入力＆結果'!$D$9*'数値入力＆結果'!$D$10*('数値入力＆結果'!$D$9+'数値入力＆結果'!$D$10)*N45)/('数値入力＆結果'!$D$7^2*'数値入力＆結果'!$D$9^4+'数値入力＆結果'!$D$7*M45*(4*'数値入力＆結果'!$D$9^3*'数値入力＆結果'!$D$10+6*'数値入力＆結果'!$D$9^2*'数値入力＆結果'!$D$10^2+4*'数値入力＆結果'!$D$9*'数値入力＆結果'!$D$10^3)+M45^2*'数値入力＆結果'!$D$10^4)</f>
        <v>2.234356946573E-006</v>
      </c>
      <c r="P45" s="39" t="n">
        <f aca="false">SUM($O$4:O45)</f>
        <v>1.70375538511429E-005</v>
      </c>
      <c r="Q45" s="39" t="n">
        <f aca="false">1/P45</f>
        <v>58693.8717105165</v>
      </c>
      <c r="R45" s="39" t="n">
        <f aca="false">1/P45*(1-COS('数値入力＆結果'!$D$8*P45/2))</f>
        <v>0.0851877486484849</v>
      </c>
    </row>
    <row r="46" customFormat="false" ht="12.8" hidden="false" customHeight="false" outlineLevel="0" collapsed="false">
      <c r="B46" s="1" t="n">
        <v>43</v>
      </c>
      <c r="C46" s="0" t="n">
        <v>4300</v>
      </c>
      <c r="D46" s="0" t="n">
        <f aca="false">D45-1</f>
        <v>87</v>
      </c>
      <c r="E46" s="0" t="n">
        <f aca="false">C46</f>
        <v>4300</v>
      </c>
      <c r="F46" s="0" t="n">
        <f aca="false">C46-C45</f>
        <v>100</v>
      </c>
      <c r="G46" s="0" t="n">
        <f aca="false">IF(D45&gt;110,'数値入力＆結果'!$D$18*D45+'数値入力＆結果'!$F$18,'数値入力＆結果'!$D$17*D45+'数値入力＆結果'!$F$17)</f>
        <v>-3.933</v>
      </c>
      <c r="H46" s="39" t="n">
        <f aca="false">10^G46</f>
        <v>0.000116680961706096</v>
      </c>
      <c r="I46" s="39" t="n">
        <f aca="false">F46/H46</f>
        <v>857037.845230369</v>
      </c>
      <c r="J46" s="39" t="n">
        <f aca="false">SUM(I46:$I$143)</f>
        <v>6621244.63828228</v>
      </c>
      <c r="K46" s="40" t="n">
        <f aca="false">LOG10(J46)</f>
        <v>6.82093963426303</v>
      </c>
      <c r="L46" s="40" t="n">
        <f aca="false">'数値入力＆結果'!$D$19*K46^5+'数値入力＆結果'!$F$19*K46^4+'数値入力＆結果'!$H$19*K46^3+'数値入力＆結果'!$J$19*K46^2+'数値入力＆結果'!$L$19*K46+'数値入力＆結果'!$N$19</f>
        <v>7.76119423168565</v>
      </c>
      <c r="M46" s="39" t="n">
        <f aca="false">10^L46</f>
        <v>57702447.1223023</v>
      </c>
      <c r="N46" s="39" t="n">
        <f aca="false">(D45-D46)*'数値入力＆結果'!$D$12</f>
        <v>2.63E-005</v>
      </c>
      <c r="O46" s="39" t="n">
        <f aca="false">(6*'数値入力＆結果'!$D$7*M46*'数値入力＆結果'!$D$9*'数値入力＆結果'!$D$10*('数値入力＆結果'!$D$9+'数値入力＆結果'!$D$10)*N46)/('数値入力＆結果'!$D$7^2*'数値入力＆結果'!$D$9^4+'数値入力＆結果'!$D$7*M46*(4*'数値入力＆結果'!$D$9^3*'数値入力＆結果'!$D$10+6*'数値入力＆結果'!$D$9^2*'数値入力＆結果'!$D$10^2+4*'数値入力＆結果'!$D$9*'数値入力＆結果'!$D$10^3)+M46^2*'数値入力＆結果'!$D$10^4)</f>
        <v>2.51589602205863E-006</v>
      </c>
      <c r="P46" s="39" t="n">
        <f aca="false">SUM($O$4:O46)</f>
        <v>1.95534498732016E-005</v>
      </c>
      <c r="Q46" s="39" t="n">
        <f aca="false">1/P46</f>
        <v>51141.8704364043</v>
      </c>
      <c r="R46" s="39" t="n">
        <f aca="false">1/P46*(1-COS('数値入力＆結果'!$D$8*P46/2))</f>
        <v>0.0977672182157544</v>
      </c>
    </row>
    <row r="47" customFormat="false" ht="12.8" hidden="false" customHeight="false" outlineLevel="0" collapsed="false">
      <c r="B47" s="1" t="n">
        <v>44</v>
      </c>
      <c r="C47" s="0" t="n">
        <v>4400</v>
      </c>
      <c r="D47" s="0" t="n">
        <f aca="false">D46-1</f>
        <v>86</v>
      </c>
      <c r="E47" s="0" t="n">
        <f aca="false">C47</f>
        <v>4400</v>
      </c>
      <c r="F47" s="0" t="n">
        <f aca="false">C47-C46</f>
        <v>100</v>
      </c>
      <c r="G47" s="0" t="n">
        <f aca="false">IF(D46&gt;110,'数値入力＆結果'!$D$18*D46+'数値入力＆結果'!$F$18,'数値入力＆結果'!$D$17*D46+'数値入力＆結果'!$F$17)</f>
        <v>-3.8728</v>
      </c>
      <c r="H47" s="39" t="n">
        <f aca="false">10^G47</f>
        <v>0.000134029377341831</v>
      </c>
      <c r="I47" s="39" t="n">
        <f aca="false">F47/H47</f>
        <v>746105.085193063</v>
      </c>
      <c r="J47" s="39" t="n">
        <f aca="false">SUM(I47:$I$143)</f>
        <v>5764206.79305191</v>
      </c>
      <c r="K47" s="40" t="n">
        <f aca="false">LOG10(J47)</f>
        <v>6.7607395528967</v>
      </c>
      <c r="L47" s="40" t="n">
        <f aca="false">'数値入力＆結果'!$D$19*K47^5+'数値入力＆結果'!$F$19*K47^4+'数値入力＆結果'!$H$19*K47^3+'数値入力＆結果'!$J$19*K47^2+'数値入力＆結果'!$L$19*K47+'数値入力＆結果'!$N$19</f>
        <v>7.81469526777119</v>
      </c>
      <c r="M47" s="39" t="n">
        <f aca="false">10^L47</f>
        <v>65267243.0044534</v>
      </c>
      <c r="N47" s="39" t="n">
        <f aca="false">(D46-D47)*'数値入力＆結果'!$D$12</f>
        <v>2.63E-005</v>
      </c>
      <c r="O47" s="39" t="n">
        <f aca="false">(6*'数値入力＆結果'!$D$7*M47*'数値入力＆結果'!$D$9*'数値入力＆結果'!$D$10*('数値入力＆結果'!$D$9+'数値入力＆結果'!$D$10)*N47)/('数値入力＆結果'!$D$7^2*'数値入力＆結果'!$D$9^4+'数値入力＆結果'!$D$7*M47*(4*'数値入力＆結果'!$D$9^3*'数値入力＆結果'!$D$10+6*'数値入力＆結果'!$D$9^2*'数値入力＆結果'!$D$10^2+4*'数値入力＆結果'!$D$9*'数値入力＆結果'!$D$10^3)+M47^2*'数値入力＆結果'!$D$10^4)</f>
        <v>2.82432286246141E-006</v>
      </c>
      <c r="P47" s="39" t="n">
        <f aca="false">SUM($O$4:O47)</f>
        <v>2.2377772735663E-005</v>
      </c>
      <c r="Q47" s="39" t="n">
        <f aca="false">1/P47</f>
        <v>44687.1997411218</v>
      </c>
      <c r="R47" s="39" t="n">
        <f aca="false">1/P47*(1-COS('数値入力＆結果'!$D$8*P47/2))</f>
        <v>0.111888816987446</v>
      </c>
    </row>
    <row r="48" customFormat="false" ht="12.8" hidden="false" customHeight="false" outlineLevel="0" collapsed="false">
      <c r="B48" s="1" t="n">
        <v>45</v>
      </c>
      <c r="C48" s="0" t="n">
        <v>4500</v>
      </c>
      <c r="D48" s="0" t="n">
        <f aca="false">D47-1</f>
        <v>85</v>
      </c>
      <c r="E48" s="0" t="n">
        <f aca="false">C48</f>
        <v>4500</v>
      </c>
      <c r="F48" s="0" t="n">
        <f aca="false">C48-C47</f>
        <v>100</v>
      </c>
      <c r="G48" s="0" t="n">
        <f aca="false">IF(D47&gt;110,'数値入力＆結果'!$D$18*D47+'数値入力＆結果'!$F$18,'数値入力＆結果'!$D$17*D47+'数値入力＆結果'!$F$17)</f>
        <v>-3.8126</v>
      </c>
      <c r="H48" s="39" t="n">
        <f aca="false">10^G48</f>
        <v>0.000153957198569271</v>
      </c>
      <c r="I48" s="39" t="n">
        <f aca="false">F48/H48</f>
        <v>649531.174438762</v>
      </c>
      <c r="J48" s="39" t="n">
        <f aca="false">SUM(I48:$I$143)</f>
        <v>5018101.70785885</v>
      </c>
      <c r="K48" s="40" t="n">
        <f aca="false">LOG10(J48)</f>
        <v>6.7005394594326</v>
      </c>
      <c r="L48" s="40" t="n">
        <f aca="false">'数値入力＆結果'!$D$19*K48^5+'数値入力＆結果'!$F$19*K48^4+'数値入力＆結果'!$H$19*K48^3+'数値入力＆結果'!$J$19*K48^2+'数値入力＆結果'!$L$19*K48+'数値入力＆結果'!$N$19</f>
        <v>7.86719895592777</v>
      </c>
      <c r="M48" s="39" t="n">
        <f aca="false">10^L48</f>
        <v>73654444.0767286</v>
      </c>
      <c r="N48" s="39" t="n">
        <f aca="false">(D47-D48)*'数値入力＆結果'!$D$12</f>
        <v>2.63E-005</v>
      </c>
      <c r="O48" s="39" t="n">
        <f aca="false">(6*'数値入力＆結果'!$D$7*M48*'数値入力＆結果'!$D$9*'数値入力＆結果'!$D$10*('数値入力＆結果'!$D$9+'数値入力＆結果'!$D$10)*N48)/('数値入力＆結果'!$D$7^2*'数値入力＆結果'!$D$9^4+'数値入力＆結果'!$D$7*M48*(4*'数値入力＆結果'!$D$9^3*'数値入力＆結果'!$D$10+6*'数値入力＆結果'!$D$9^2*'数値入力＆結果'!$D$10^2+4*'数値入力＆結果'!$D$9*'数値入力＆結果'!$D$10^3)+M48^2*'数値入力＆結果'!$D$10^4)</f>
        <v>3.16089945323356E-006</v>
      </c>
      <c r="P48" s="39" t="n">
        <f aca="false">SUM($O$4:O48)</f>
        <v>2.55386721888965E-005</v>
      </c>
      <c r="Q48" s="39" t="n">
        <f aca="false">1/P48</f>
        <v>39156.3035307204</v>
      </c>
      <c r="R48" s="39" t="n">
        <f aca="false">1/P48*(1-COS('数値入力＆結果'!$D$8*P48/2))</f>
        <v>0.127693291539606</v>
      </c>
    </row>
    <row r="49" customFormat="false" ht="12.8" hidden="false" customHeight="false" outlineLevel="0" collapsed="false">
      <c r="B49" s="1" t="n">
        <v>46</v>
      </c>
      <c r="C49" s="0" t="n">
        <v>4600</v>
      </c>
      <c r="D49" s="0" t="n">
        <f aca="false">D48-1</f>
        <v>84</v>
      </c>
      <c r="E49" s="0" t="n">
        <f aca="false">C49</f>
        <v>4600</v>
      </c>
      <c r="F49" s="0" t="n">
        <f aca="false">C49-C48</f>
        <v>100</v>
      </c>
      <c r="G49" s="0" t="n">
        <f aca="false">IF(D48&gt;110,'数値入力＆結果'!$D$18*D48+'数値入力＆結果'!$F$18,'数値入力＆結果'!$D$17*D48+'数値入力＆結果'!$F$17)</f>
        <v>-3.7524</v>
      </c>
      <c r="H49" s="39" t="n">
        <f aca="false">10^G49</f>
        <v>0.00017684793782818</v>
      </c>
      <c r="I49" s="39" t="n">
        <f aca="false">F49/H49</f>
        <v>565457.540687621</v>
      </c>
      <c r="J49" s="39" t="n">
        <f aca="false">SUM(I49:$I$143)</f>
        <v>4368570.53342008</v>
      </c>
      <c r="K49" s="40" t="n">
        <f aca="false">LOG10(J49)</f>
        <v>6.64033935207201</v>
      </c>
      <c r="L49" s="40" t="n">
        <f aca="false">'数値入力＆結果'!$D$19*K49^5+'数値入力＆結果'!$F$19*K49^4+'数値入力＆結果'!$H$19*K49^3+'数値入力＆結果'!$J$19*K49^2+'数値入力＆結果'!$L$19*K49+'数値入力＆結果'!$N$19</f>
        <v>7.91871880932833</v>
      </c>
      <c r="M49" s="39" t="n">
        <f aca="false">10^L49</f>
        <v>82931364.1718691</v>
      </c>
      <c r="N49" s="39" t="n">
        <f aca="false">(D48-D49)*'数値入力＆結果'!$D$12</f>
        <v>2.63E-005</v>
      </c>
      <c r="O49" s="39" t="n">
        <f aca="false">(6*'数値入力＆結果'!$D$7*M49*'数値入力＆結果'!$D$9*'数値入力＆結果'!$D$10*('数値入力＆結果'!$D$9+'数値入力＆結果'!$D$10)*N49)/('数値入力＆結果'!$D$7^2*'数値入力＆結果'!$D$9^4+'数値入力＆結果'!$D$7*M49*(4*'数値入力＆結果'!$D$9^3*'数値入力＆結果'!$D$10+6*'数値入力＆結果'!$D$9^2*'数値入力＆結果'!$D$10^2+4*'数値入力＆結果'!$D$9*'数値入力＆結果'!$D$10^3)+M49^2*'数値入力＆結果'!$D$10^4)</f>
        <v>3.52675192047306E-006</v>
      </c>
      <c r="P49" s="39" t="n">
        <f aca="false">SUM($O$4:O49)</f>
        <v>2.90654241093696E-005</v>
      </c>
      <c r="Q49" s="39" t="n">
        <f aca="false">1/P49</f>
        <v>34405.1404939809</v>
      </c>
      <c r="R49" s="39" t="n">
        <f aca="false">1/P49*(1-COS('数値入力＆結果'!$D$8*P49/2))</f>
        <v>0.145327018238031</v>
      </c>
    </row>
    <row r="50" customFormat="false" ht="12.8" hidden="false" customHeight="false" outlineLevel="0" collapsed="false">
      <c r="B50" s="1" t="n">
        <v>47</v>
      </c>
      <c r="C50" s="0" t="n">
        <v>4700</v>
      </c>
      <c r="D50" s="0" t="n">
        <f aca="false">D49-1</f>
        <v>83</v>
      </c>
      <c r="E50" s="0" t="n">
        <f aca="false">C50</f>
        <v>4700</v>
      </c>
      <c r="F50" s="0" t="n">
        <f aca="false">C50-C49</f>
        <v>100</v>
      </c>
      <c r="G50" s="0" t="n">
        <f aca="false">IF(D49&gt;110,'数値入力＆結果'!$D$18*D49+'数値入力＆結果'!$F$18,'数値入力＆結果'!$D$17*D49+'数値入力＆結果'!$F$17)</f>
        <v>-3.6922</v>
      </c>
      <c r="H50" s="39" t="n">
        <f aca="false">10^G50</f>
        <v>0.000203142129141874</v>
      </c>
      <c r="I50" s="39" t="n">
        <f aca="false">F50/H50</f>
        <v>492266.180444335</v>
      </c>
      <c r="J50" s="39" t="n">
        <f aca="false">SUM(I50:$I$143)</f>
        <v>3803112.99273246</v>
      </c>
      <c r="K50" s="40" t="n">
        <f aca="false">LOG10(J50)</f>
        <v>6.58013922874874</v>
      </c>
      <c r="L50" s="40" t="n">
        <f aca="false">'数値入力＆結果'!$D$19*K50^5+'数値入力＆結果'!$F$19*K50^4+'数値入力＆結果'!$H$19*K50^3+'数値入力＆結果'!$J$19*K50^2+'数値入力＆結果'!$L$19*K50+'数値入力＆結果'!$N$19</f>
        <v>7.96926820414432</v>
      </c>
      <c r="M50" s="39" t="n">
        <f aca="false">10^L50</f>
        <v>93168307.0705966</v>
      </c>
      <c r="N50" s="39" t="n">
        <f aca="false">(D49-D50)*'数値入力＆結果'!$D$12</f>
        <v>2.63E-005</v>
      </c>
      <c r="O50" s="39" t="n">
        <f aca="false">(6*'数値入力＆結果'!$D$7*M50*'数値入力＆結果'!$D$9*'数値入力＆結果'!$D$10*('数値入力＆結果'!$D$9+'数値入力＆結果'!$D$10)*N50)/('数値入力＆結果'!$D$7^2*'数値入力＆結果'!$D$9^4+'数値入力＆結果'!$D$7*M50*(4*'数値入力＆結果'!$D$9^3*'数値入力＆結果'!$D$10+6*'数値入力＆結果'!$D$9^2*'数値入力＆結果'!$D$10^2+4*'数値入力＆結果'!$D$9*'数値入力＆結果'!$D$10^3)+M50^2*'数値入力＆結果'!$D$10^4)</f>
        <v>3.9228392099945E-006</v>
      </c>
      <c r="P50" s="39" t="n">
        <f aca="false">SUM($O$4:O50)</f>
        <v>3.29882633193641E-005</v>
      </c>
      <c r="Q50" s="39" t="n">
        <f aca="false">1/P50</f>
        <v>30313.8116219959</v>
      </c>
      <c r="R50" s="39" t="n">
        <f aca="false">1/P50*(1-COS('数値入力＆結果'!$D$8*P50/2))</f>
        <v>0.164941167017429</v>
      </c>
    </row>
    <row r="51" customFormat="false" ht="12.8" hidden="false" customHeight="false" outlineLevel="0" collapsed="false">
      <c r="B51" s="1" t="n">
        <v>48</v>
      </c>
      <c r="C51" s="0" t="n">
        <v>4800</v>
      </c>
      <c r="D51" s="0" t="n">
        <f aca="false">D50-1</f>
        <v>82</v>
      </c>
      <c r="E51" s="0" t="n">
        <f aca="false">C51</f>
        <v>4800</v>
      </c>
      <c r="F51" s="0" t="n">
        <f aca="false">C51-C50</f>
        <v>100</v>
      </c>
      <c r="G51" s="0" t="n">
        <f aca="false">IF(D50&gt;110,'数値入力＆結果'!$D$18*D50+'数値入力＆結果'!$F$18,'数値入力＆結果'!$D$17*D50+'数値入力＆結果'!$F$17)</f>
        <v>-3.632</v>
      </c>
      <c r="H51" s="39" t="n">
        <f aca="false">10^G51</f>
        <v>0.0002333458062281</v>
      </c>
      <c r="I51" s="39" t="n">
        <f aca="false">F51/H51</f>
        <v>428548.520397439</v>
      </c>
      <c r="J51" s="39" t="n">
        <f aca="false">SUM(I51:$I$143)</f>
        <v>3310846.81228813</v>
      </c>
      <c r="K51" s="40" t="n">
        <f aca="false">LOG10(J51)</f>
        <v>6.51993908708942</v>
      </c>
      <c r="L51" s="40" t="n">
        <f aca="false">'数値入力＆結果'!$D$19*K51^5+'数値入力＆結果'!$F$19*K51^4+'数値入力＆結果'!$H$19*K51^3+'数値入力＆結果'!$J$19*K51^2+'数値入力＆結果'!$L$19*K51+'数値入力＆結果'!$N$19</f>
        <v>8.01886038050955</v>
      </c>
      <c r="M51" s="39" t="n">
        <f aca="false">10^L51</f>
        <v>104438441.053161</v>
      </c>
      <c r="N51" s="39" t="n">
        <f aca="false">(D50-D51)*'数値入力＆結果'!$D$12</f>
        <v>2.63E-005</v>
      </c>
      <c r="O51" s="39" t="n">
        <f aca="false">(6*'数値入力＆結果'!$D$7*M51*'数値入力＆結果'!$D$9*'数値入力＆結果'!$D$10*('数値入力＆結果'!$D$9+'数値入力＆結果'!$D$10)*N51)/('数値入力＆結果'!$D$7^2*'数値入力＆結果'!$D$9^4+'数値入力＆結果'!$D$7*M51*(4*'数値入力＆結果'!$D$9^3*'数値入力＆結果'!$D$10+6*'数値入力＆結果'!$D$9^2*'数値入力＆結果'!$D$10^2+4*'数値入力＆結果'!$D$9*'数値入力＆結果'!$D$10^3)+M51^2*'数値入力＆結果'!$D$10^4)</f>
        <v>4.34992198784274E-006</v>
      </c>
      <c r="P51" s="39" t="n">
        <f aca="false">SUM($O$4:O51)</f>
        <v>3.73381853072068E-005</v>
      </c>
      <c r="Q51" s="39" t="n">
        <f aca="false">1/P51</f>
        <v>26782.2335706011</v>
      </c>
      <c r="R51" s="39" t="n">
        <f aca="false">1/P51*(1-COS('数値入力＆結果'!$D$8*P51/2))</f>
        <v>0.186690709640823</v>
      </c>
    </row>
    <row r="52" customFormat="false" ht="12.8" hidden="false" customHeight="false" outlineLevel="0" collapsed="false">
      <c r="B52" s="1" t="n">
        <v>49</v>
      </c>
      <c r="C52" s="0" t="n">
        <v>4900</v>
      </c>
      <c r="D52" s="0" t="n">
        <f aca="false">D51-1</f>
        <v>81</v>
      </c>
      <c r="E52" s="0" t="n">
        <f aca="false">C52</f>
        <v>4900</v>
      </c>
      <c r="F52" s="0" t="n">
        <f aca="false">C52-C51</f>
        <v>100</v>
      </c>
      <c r="G52" s="0" t="n">
        <f aca="false">IF(D51&gt;110,'数値入力＆結果'!$D$18*D51+'数値入力＆結果'!$F$18,'数値入力＆結果'!$D$17*D51+'数値入力＆結果'!$F$17)</f>
        <v>-3.5718</v>
      </c>
      <c r="H52" s="39" t="n">
        <f aca="false">10^G52</f>
        <v>0.000268040241156547</v>
      </c>
      <c r="I52" s="39" t="n">
        <f aca="false">F52/H52</f>
        <v>373078.309318472</v>
      </c>
      <c r="J52" s="39" t="n">
        <f aca="false">SUM(I52:$I$143)</f>
        <v>2882298.29189069</v>
      </c>
      <c r="K52" s="40" t="n">
        <f aca="false">LOG10(J52)</f>
        <v>6.45973892436778</v>
      </c>
      <c r="L52" s="40" t="n">
        <f aca="false">'数値入力＆結果'!$D$19*K52^5+'数値入力＆結果'!$F$19*K52^4+'数値入力＆結果'!$H$19*K52^3+'数値入力＆結果'!$J$19*K52^2+'数値入力＆結果'!$L$19*K52+'数値入力＆結果'!$N$19</f>
        <v>8.06750844348577</v>
      </c>
      <c r="M52" s="39" t="n">
        <f aca="false">10^L52</f>
        <v>116817644.114523</v>
      </c>
      <c r="N52" s="39" t="n">
        <f aca="false">(D51-D52)*'数値入力＆結果'!$D$12</f>
        <v>2.63E-005</v>
      </c>
      <c r="O52" s="39" t="n">
        <f aca="false">(6*'数値入力＆結果'!$D$7*M52*'数値入力＆結果'!$D$9*'数値入力＆結果'!$D$10*('数値入力＆結果'!$D$9+'数値入力＆結果'!$D$10)*N52)/('数値入力＆結果'!$D$7^2*'数値入力＆結果'!$D$9^4+'数値入力＆結果'!$D$7*M52*(4*'数値入力＆結果'!$D$9^3*'数値入力＆結果'!$D$10+6*'数値入力＆結果'!$D$9^2*'数値入力＆結果'!$D$10^2+4*'数値入力＆結果'!$D$9*'数値入力＆結果'!$D$10^3)+M52^2*'数値入力＆結果'!$D$10^4)</f>
        <v>4.80853276485008E-006</v>
      </c>
      <c r="P52" s="39" t="n">
        <f aca="false">SUM($O$4:O52)</f>
        <v>4.21467180720569E-005</v>
      </c>
      <c r="Q52" s="39" t="n">
        <f aca="false">1/P52</f>
        <v>23726.6398368274</v>
      </c>
      <c r="R52" s="39" t="n">
        <f aca="false">1/P52*(1-COS('数値入力＆結果'!$D$8*P52/2))</f>
        <v>0.210733278414031</v>
      </c>
    </row>
    <row r="53" customFormat="false" ht="12.8" hidden="false" customHeight="false" outlineLevel="0" collapsed="false">
      <c r="B53" s="1" t="n">
        <v>50</v>
      </c>
      <c r="C53" s="0" t="n">
        <v>5000</v>
      </c>
      <c r="D53" s="0" t="n">
        <f aca="false">D52-1</f>
        <v>80</v>
      </c>
      <c r="E53" s="0" t="n">
        <f aca="false">C53</f>
        <v>5000</v>
      </c>
      <c r="F53" s="0" t="n">
        <f aca="false">C53-C52</f>
        <v>100</v>
      </c>
      <c r="G53" s="0" t="n">
        <f aca="false">IF(D52&gt;110,'数値入力＆結果'!$D$18*D52+'数値入力＆結果'!$F$18,'数値入力＆結果'!$D$17*D52+'数値入力＆結果'!$F$17)</f>
        <v>-3.5116</v>
      </c>
      <c r="H53" s="39" t="n">
        <f aca="false">10^G53</f>
        <v>0.000307893130974161</v>
      </c>
      <c r="I53" s="39" t="n">
        <f aca="false">F53/H53</f>
        <v>324788.018763537</v>
      </c>
      <c r="J53" s="39" t="n">
        <f aca="false">SUM(I53:$I$143)</f>
        <v>2509219.98257222</v>
      </c>
      <c r="K53" s="40" t="n">
        <f aca="false">LOG10(J53)</f>
        <v>6.39953873745221</v>
      </c>
      <c r="L53" s="40" t="n">
        <f aca="false">'数値入力＆結果'!$D$19*K53^5+'数値入力＆結果'!$F$19*K53^4+'数値入力＆結果'!$H$19*K53^3+'数値入力＆結果'!$J$19*K53^2+'数値入力＆結果'!$L$19*K53+'数値入力＆結果'!$N$19</f>
        <v>8.11522536403022</v>
      </c>
      <c r="M53" s="39" t="n">
        <f aca="false">10^L53</f>
        <v>130384319.305724</v>
      </c>
      <c r="N53" s="39" t="n">
        <f aca="false">(D52-D53)*'数値入力＆結果'!$D$12</f>
        <v>2.63E-005</v>
      </c>
      <c r="O53" s="39" t="n">
        <f aca="false">(6*'数値入力＆結果'!$D$7*M53*'数値入力＆結果'!$D$9*'数値入力＆結果'!$D$10*('数値入力＆結果'!$D$9+'数値入力＆結果'!$D$10)*N53)/('数値入力＆結果'!$D$7^2*'数値入力＆結果'!$D$9^4+'数値入力＆結果'!$D$7*M53*(4*'数値入力＆結果'!$D$9^3*'数値入力＆結果'!$D$10+6*'数値入力＆結果'!$D$9^2*'数値入力＆結果'!$D$10^2+4*'数値入力＆結果'!$D$9*'数値入力＆結果'!$D$10^3)+M53^2*'数値入力＆結果'!$D$10^4)</f>
        <v>5.2989483347376E-006</v>
      </c>
      <c r="P53" s="39" t="n">
        <f aca="false">SUM($O$4:O53)</f>
        <v>4.74456664067945E-005</v>
      </c>
      <c r="Q53" s="39" t="n">
        <f aca="false">1/P53</f>
        <v>21076.7405272823</v>
      </c>
      <c r="R53" s="39" t="n">
        <f aca="false">1/P53*(1-COS('数値入力＆結果'!$D$8*P53/2))</f>
        <v>0.237227887016233</v>
      </c>
    </row>
    <row r="54" customFormat="false" ht="12.8" hidden="false" customHeight="false" outlineLevel="0" collapsed="false">
      <c r="B54" s="1" t="n">
        <v>51</v>
      </c>
      <c r="C54" s="0" t="n">
        <v>5100</v>
      </c>
      <c r="D54" s="0" t="n">
        <f aca="false">D53-1</f>
        <v>79</v>
      </c>
      <c r="E54" s="0" t="n">
        <f aca="false">C54</f>
        <v>5100</v>
      </c>
      <c r="F54" s="0" t="n">
        <f aca="false">C54-C53</f>
        <v>100</v>
      </c>
      <c r="G54" s="0" t="n">
        <f aca="false">IF(D53&gt;110,'数値入力＆結果'!$D$18*D53+'数値入力＆結果'!$F$18,'数値入力＆結果'!$D$17*D53+'数値入力＆結果'!$F$17)</f>
        <v>-3.4514</v>
      </c>
      <c r="H54" s="39" t="n">
        <f aca="false">10^G54</f>
        <v>0.000353671447585759</v>
      </c>
      <c r="I54" s="39" t="n">
        <f aca="false">F54/H54</f>
        <v>282748.298406961</v>
      </c>
      <c r="J54" s="39" t="n">
        <f aca="false">SUM(I54:$I$143)</f>
        <v>2184431.96380868</v>
      </c>
      <c r="K54" s="40" t="n">
        <f aca="false">LOG10(J54)</f>
        <v>6.33933852274547</v>
      </c>
      <c r="L54" s="40" t="n">
        <f aca="false">'数値入力＆結果'!$D$19*K54^5+'数値入力＆結果'!$F$19*K54^4+'数値入力＆結果'!$H$19*K54^3+'数値入力＆結果'!$J$19*K54^2+'数値入力＆結果'!$L$19*K54+'数値入力＆結果'!$N$19</f>
        <v>8.16202397996553</v>
      </c>
      <c r="M54" s="39" t="n">
        <f aca="false">10^L54</f>
        <v>145219179.946743</v>
      </c>
      <c r="N54" s="39" t="n">
        <f aca="false">(D53-D54)*'数値入力＆結果'!$D$12</f>
        <v>2.63E-005</v>
      </c>
      <c r="O54" s="39" t="n">
        <f aca="false">(6*'数値入力＆結果'!$D$7*M54*'数値入力＆結果'!$D$9*'数値入力＆結果'!$D$10*('数値入力＆結果'!$D$9+'数値入力＆結果'!$D$10)*N54)/('数値入力＆結果'!$D$7^2*'数値入力＆結果'!$D$9^4+'数値入力＆結果'!$D$7*M54*(4*'数値入力＆結果'!$D$9^3*'数値入力＆結果'!$D$10+6*'数値入力＆結果'!$D$9^2*'数値入力＆結果'!$D$10^2+4*'数値入力＆結果'!$D$9*'数値入力＆結果'!$D$10^3)+M54^2*'数値入力＆結果'!$D$10^4)</f>
        <v>5.82116565635207E-006</v>
      </c>
      <c r="P54" s="39" t="n">
        <f aca="false">SUM($O$4:O54)</f>
        <v>5.32668320631466E-005</v>
      </c>
      <c r="Q54" s="39" t="n">
        <f aca="false">1/P54</f>
        <v>18773.4085408819</v>
      </c>
      <c r="R54" s="39" t="n">
        <f aca="false">1/P54*(1-COS('数値入力＆結果'!$D$8*P54/2))</f>
        <v>0.266333530578495</v>
      </c>
    </row>
    <row r="55" customFormat="false" ht="12.8" hidden="false" customHeight="false" outlineLevel="0" collapsed="false">
      <c r="B55" s="1" t="n">
        <v>52</v>
      </c>
      <c r="C55" s="0" t="n">
        <v>5200</v>
      </c>
      <c r="D55" s="0" t="n">
        <f aca="false">D54-1</f>
        <v>78</v>
      </c>
      <c r="E55" s="0" t="n">
        <f aca="false">C55</f>
        <v>5200</v>
      </c>
      <c r="F55" s="0" t="n">
        <f aca="false">C55-C54</f>
        <v>100</v>
      </c>
      <c r="G55" s="0" t="n">
        <f aca="false">IF(D54&gt;110,'数値入力＆結果'!$D$18*D54+'数値入力＆結果'!$F$18,'数値入力＆結果'!$D$17*D54+'数値入力＆結果'!$F$17)</f>
        <v>-3.3912</v>
      </c>
      <c r="H55" s="39" t="n">
        <f aca="false">10^G55</f>
        <v>0.000406256198186843</v>
      </c>
      <c r="I55" s="39" t="n">
        <f aca="false">F55/H55</f>
        <v>246150.090623377</v>
      </c>
      <c r="J55" s="39" t="n">
        <f aca="false">SUM(I55:$I$143)</f>
        <v>1901683.66540172</v>
      </c>
      <c r="K55" s="40" t="n">
        <f aca="false">LOG10(J55)</f>
        <v>6.27913827611547</v>
      </c>
      <c r="L55" s="40" t="n">
        <f aca="false">'数値入力＆結果'!$D$19*K55^5+'数値入力＆結果'!$F$19*K55^4+'数値入力＆結果'!$H$19*K55^3+'数値入力＆結果'!$J$19*K55^2+'数値入力＆結果'!$L$19*K55+'数値入力＆結果'!$N$19</f>
        <v>8.20791699695209</v>
      </c>
      <c r="M55" s="39" t="n">
        <f aca="false">10^L55</f>
        <v>161405004.754946</v>
      </c>
      <c r="N55" s="39" t="n">
        <f aca="false">(D54-D55)*'数値入力＆結果'!$D$12</f>
        <v>2.63E-005</v>
      </c>
      <c r="O55" s="39" t="n">
        <f aca="false">(6*'数値入力＆結果'!$D$7*M55*'数値入力＆結果'!$D$9*'数値入力＆結果'!$D$10*('数値入力＆結果'!$D$9+'数値入力＆結果'!$D$10)*N55)/('数値入力＆結果'!$D$7^2*'数値入力＆結果'!$D$9^4+'数値入力＆結果'!$D$7*M55*(4*'数値入力＆結果'!$D$9^3*'数値入力＆結果'!$D$10+6*'数値入力＆結果'!$D$9^2*'数値入力＆結果'!$D$10^2+4*'数値入力＆結果'!$D$9*'数値入力＆結果'!$D$10^3)+M55^2*'数値入力＆結果'!$D$10^4)</f>
        <v>6.37488229571911E-006</v>
      </c>
      <c r="P55" s="39" t="n">
        <f aca="false">SUM($O$4:O55)</f>
        <v>5.96417143588657E-005</v>
      </c>
      <c r="Q55" s="39" t="n">
        <f aca="false">1/P55</f>
        <v>16766.7883250802</v>
      </c>
      <c r="R55" s="39" t="n">
        <f aca="false">1/P55*(1-COS('数値入力＆結果'!$D$8*P55/2))</f>
        <v>0.298207687821832</v>
      </c>
    </row>
    <row r="56" customFormat="false" ht="12.8" hidden="false" customHeight="false" outlineLevel="0" collapsed="false">
      <c r="B56" s="1" t="n">
        <v>53</v>
      </c>
      <c r="C56" s="0" t="n">
        <v>5300</v>
      </c>
      <c r="D56" s="0" t="n">
        <f aca="false">D55-1</f>
        <v>77</v>
      </c>
      <c r="E56" s="0" t="n">
        <f aca="false">C56</f>
        <v>5300</v>
      </c>
      <c r="F56" s="0" t="n">
        <f aca="false">C56-C55</f>
        <v>100</v>
      </c>
      <c r="G56" s="0" t="n">
        <f aca="false">IF(D55&gt;110,'数値入力＆結果'!$D$18*D55+'数値入力＆結果'!$F$18,'数値入力＆結果'!$D$17*D55+'数値入力＆結果'!$F$17)</f>
        <v>-3.331</v>
      </c>
      <c r="H56" s="39" t="n">
        <f aca="false">10^G56</f>
        <v>0.000466659380314288</v>
      </c>
      <c r="I56" s="39" t="n">
        <f aca="false">F56/H56</f>
        <v>214289.060112006</v>
      </c>
      <c r="J56" s="39" t="n">
        <f aca="false">SUM(I56:$I$143)</f>
        <v>1655533.57477834</v>
      </c>
      <c r="K56" s="40" t="n">
        <f aca="false">LOG10(J56)</f>
        <v>6.21893799281573</v>
      </c>
      <c r="L56" s="40" t="n">
        <f aca="false">'数値入力＆結果'!$D$19*K56^5+'数値入力＆結果'!$F$19*K56^4+'数値入力＆結果'!$H$19*K56^3+'数値入力＆結果'!$J$19*K56^2+'数値入力＆結果'!$L$19*K56+'数値入力＆結果'!$N$19</f>
        <v>8.25291698946325</v>
      </c>
      <c r="M56" s="39" t="n">
        <f aca="false">10^L56</f>
        <v>179026363.244421</v>
      </c>
      <c r="N56" s="39" t="n">
        <f aca="false">(D55-D56)*'数値入力＆結果'!$D$12</f>
        <v>2.63E-005</v>
      </c>
      <c r="O56" s="39" t="n">
        <f aca="false">(6*'数値入力＆結果'!$D$7*M56*'数値入力＆結果'!$D$9*'数値入力＆結果'!$D$10*('数値入力＆結果'!$D$9+'数値入力＆結果'!$D$10)*N56)/('数値入力＆結果'!$D$7^2*'数値入力＆結果'!$D$9^4+'数値入力＆結果'!$D$7*M56*(4*'数値入力＆結果'!$D$9^3*'数値入力＆結果'!$D$10+6*'数値入力＆結果'!$D$9^2*'数値入力＆結果'!$D$10^2+4*'数値入力＆結果'!$D$9*'数値入力＆結果'!$D$10^3)+M56^2*'数値入力＆結果'!$D$10^4)</f>
        <v>6.95948246543477E-006</v>
      </c>
      <c r="P56" s="39" t="n">
        <f aca="false">SUM($O$4:O56)</f>
        <v>6.66011968243005E-005</v>
      </c>
      <c r="Q56" s="39" t="n">
        <f aca="false">1/P56</f>
        <v>15014.7451950163</v>
      </c>
      <c r="R56" s="39" t="n">
        <f aca="false">1/P56*(1-COS('数値入力＆結果'!$D$8*P56/2))</f>
        <v>0.333004753188714</v>
      </c>
    </row>
    <row r="57" customFormat="false" ht="12.8" hidden="false" customHeight="false" outlineLevel="0" collapsed="false">
      <c r="B57" s="1" t="n">
        <v>54</v>
      </c>
      <c r="C57" s="0" t="n">
        <v>5400</v>
      </c>
      <c r="D57" s="0" t="n">
        <f aca="false">D56-1</f>
        <v>76</v>
      </c>
      <c r="E57" s="0" t="n">
        <f aca="false">C57</f>
        <v>5400</v>
      </c>
      <c r="F57" s="0" t="n">
        <f aca="false">C57-C56</f>
        <v>100</v>
      </c>
      <c r="G57" s="0" t="n">
        <f aca="false">IF(D56&gt;110,'数値入力＆結果'!$D$18*D56+'数値入力＆結果'!$F$18,'数値入力＆結果'!$D$17*D56+'数値入力＆結果'!$F$17)</f>
        <v>-3.2708</v>
      </c>
      <c r="H57" s="39" t="n">
        <f aca="false">10^G57</f>
        <v>0.000536043457816142</v>
      </c>
      <c r="I57" s="39" t="n">
        <f aca="false">F57/H57</f>
        <v>186552.03891006</v>
      </c>
      <c r="J57" s="39" t="n">
        <f aca="false">SUM(I57:$I$143)</f>
        <v>1441244.51466634</v>
      </c>
      <c r="K57" s="40" t="n">
        <f aca="false">LOG10(J57)</f>
        <v>6.15873766739405</v>
      </c>
      <c r="L57" s="40" t="n">
        <f aca="false">'数値入力＆結果'!$D$19*K57^5+'数値入力＆結果'!$F$19*K57^4+'数値入力＆結果'!$H$19*K57^3+'数値入力＆結果'!$J$19*K57^2+'数値入力＆結果'!$L$19*K57+'数値入力＆結果'!$N$19</f>
        <v>8.29703640176369</v>
      </c>
      <c r="M57" s="39" t="n">
        <f aca="false">10^L57</f>
        <v>198169312.071209</v>
      </c>
      <c r="N57" s="39" t="n">
        <f aca="false">(D56-D57)*'数値入力＆結果'!$D$12</f>
        <v>2.63E-005</v>
      </c>
      <c r="O57" s="39" t="n">
        <f aca="false">(6*'数値入力＆結果'!$D$7*M57*'数値入力＆結果'!$D$9*'数値入力＆結果'!$D$10*('数値入力＆結果'!$D$9+'数値入力＆結果'!$D$10)*N57)/('数値入力＆結果'!$D$7^2*'数値入力＆結果'!$D$9^4+'数値入力＆結果'!$D$7*M57*(4*'数値入力＆結果'!$D$9^3*'数値入力＆結果'!$D$10+6*'数値入力＆結果'!$D$9^2*'数値入力＆結果'!$D$10^2+4*'数値入力＆結果'!$D$9*'数値入力＆結果'!$D$10^3)+M57^2*'数値入力＆結果'!$D$10^4)</f>
        <v>7.57402955448679E-006</v>
      </c>
      <c r="P57" s="39" t="n">
        <f aca="false">SUM($O$4:O57)</f>
        <v>7.41752263787873E-005</v>
      </c>
      <c r="Q57" s="39" t="n">
        <f aca="false">1/P57</f>
        <v>13481.5901321736</v>
      </c>
      <c r="R57" s="39" t="n">
        <f aca="false">1/P57*(1-COS('数値入力＆結果'!$D$8*P57/2))</f>
        <v>0.370874431441498</v>
      </c>
    </row>
    <row r="58" customFormat="false" ht="12.8" hidden="false" customHeight="false" outlineLevel="0" collapsed="false">
      <c r="B58" s="1" t="n">
        <v>55</v>
      </c>
      <c r="C58" s="0" t="n">
        <v>5500</v>
      </c>
      <c r="D58" s="0" t="n">
        <f aca="false">D57-1</f>
        <v>75</v>
      </c>
      <c r="E58" s="0" t="n">
        <f aca="false">C58</f>
        <v>5500</v>
      </c>
      <c r="F58" s="0" t="n">
        <f aca="false">C58-C57</f>
        <v>100</v>
      </c>
      <c r="G58" s="0" t="n">
        <f aca="false">IF(D57&gt;110,'数値入力＆結果'!$D$18*D57+'数値入力＆結果'!$F$18,'数値入力＆結果'!$D$17*D57+'数値入力＆結果'!$F$17)</f>
        <v>-3.2106</v>
      </c>
      <c r="H58" s="39" t="n">
        <f aca="false">10^G58</f>
        <v>0.000615743732557065</v>
      </c>
      <c r="I58" s="39" t="n">
        <f aca="false">F58/H58</f>
        <v>162405.22592852</v>
      </c>
      <c r="J58" s="39" t="n">
        <f aca="false">SUM(I58:$I$143)</f>
        <v>1254692.47575628</v>
      </c>
      <c r="K58" s="40" t="n">
        <f aca="false">LOG10(J58)</f>
        <v>6.09853729358756</v>
      </c>
      <c r="L58" s="40" t="n">
        <f aca="false">'数値入力＆結果'!$D$19*K58^5+'数値入力＆結果'!$F$19*K58^4+'数値入力＆結果'!$H$19*K58^3+'数値入力＆結果'!$J$19*K58^2+'数値入力＆結果'!$L$19*K58+'数値入力＆結果'!$N$19</f>
        <v>8.34028754889127</v>
      </c>
      <c r="M58" s="39" t="n">
        <f aca="false">10^L58</f>
        <v>218921063.323488</v>
      </c>
      <c r="N58" s="39" t="n">
        <f aca="false">(D57-D58)*'数値入力＆結果'!$D$12</f>
        <v>2.63E-005</v>
      </c>
      <c r="O58" s="39" t="n">
        <f aca="false">(6*'数値入力＆結果'!$D$7*M58*'数値入力＆結果'!$D$9*'数値入力＆結果'!$D$10*('数値入力＆結果'!$D$9+'数値入力＆結果'!$D$10)*N58)/('数値入力＆結果'!$D$7^2*'数値入力＆結果'!$D$9^4+'数値入力＆結果'!$D$7*M58*(4*'数値入力＆結果'!$D$9^3*'数値入力＆結果'!$D$10+6*'数値入力＆結果'!$D$9^2*'数値入力＆結果'!$D$10^2+4*'数値入力＆結果'!$D$9*'数値入力＆結果'!$D$10^3)+M58^2*'数値入力＆結果'!$D$10^4)</f>
        <v>8.21726583306836E-006</v>
      </c>
      <c r="P58" s="39" t="n">
        <f aca="false">SUM($O$4:O58)</f>
        <v>8.23924922118556E-005</v>
      </c>
      <c r="Q58" s="39" t="n">
        <f aca="false">1/P58</f>
        <v>12137.0281824793</v>
      </c>
      <c r="R58" s="39" t="n">
        <f aca="false">1/P58*(1-COS('数値入力＆結果'!$D$8*P58/2))</f>
        <v>0.411960130550226</v>
      </c>
    </row>
    <row r="59" customFormat="false" ht="12.8" hidden="false" customHeight="false" outlineLevel="0" collapsed="false">
      <c r="B59" s="1" t="n">
        <v>56</v>
      </c>
      <c r="C59" s="0" t="n">
        <v>5600</v>
      </c>
      <c r="D59" s="0" t="n">
        <f aca="false">D58-1</f>
        <v>74</v>
      </c>
      <c r="E59" s="0" t="n">
        <f aca="false">C59</f>
        <v>5600</v>
      </c>
      <c r="F59" s="0" t="n">
        <f aca="false">C59-C58</f>
        <v>100</v>
      </c>
      <c r="G59" s="0" t="n">
        <f aca="false">IF(D58&gt;110,'数値入力＆結果'!$D$18*D58+'数値入力＆結果'!$F$18,'数値入力＆結果'!$D$17*D58+'数値入力＆結果'!$F$17)</f>
        <v>-3.1504</v>
      </c>
      <c r="H59" s="39" t="n">
        <f aca="false">10^G59</f>
        <v>0.000707294042404575</v>
      </c>
      <c r="I59" s="39" t="n">
        <f aca="false">F59/H59</f>
        <v>141383.913909457</v>
      </c>
      <c r="J59" s="39" t="n">
        <f aca="false">SUM(I59:$I$143)</f>
        <v>1092287.24982776</v>
      </c>
      <c r="K59" s="40" t="n">
        <f aca="false">LOG10(J59)</f>
        <v>6.0383368642022</v>
      </c>
      <c r="L59" s="40" t="n">
        <f aca="false">'数値入力＆結果'!$D$19*K59^5+'数値入力＆結果'!$F$19*K59^4+'数値入力＆結果'!$H$19*K59^3+'数値入力＆結果'!$J$19*K59^2+'数値入力＆結果'!$L$19*K59+'数値入力＆結果'!$N$19</f>
        <v>8.38268261764281</v>
      </c>
      <c r="M59" s="39" t="n">
        <f aca="false">10^L59</f>
        <v>241369626.079987</v>
      </c>
      <c r="N59" s="39" t="n">
        <f aca="false">(D58-D59)*'数値入力＆結果'!$D$12</f>
        <v>2.63E-005</v>
      </c>
      <c r="O59" s="39" t="n">
        <f aca="false">(6*'数値入力＆結果'!$D$7*M59*'数値入力＆結果'!$D$9*'数値入力＆結果'!$D$10*('数値入力＆結果'!$D$9+'数値入力＆結果'!$D$10)*N59)/('数値入力＆結果'!$D$7^2*'数値入力＆結果'!$D$9^4+'数値入力＆結果'!$D$7*M59*(4*'数値入力＆結果'!$D$9^3*'数値入力＆結果'!$D$10+6*'数値入力＆結果'!$D$9^2*'数値入力＆結果'!$D$10^2+4*'数値入力＆結果'!$D$9*'数値入力＆結果'!$D$10^3)+M59^2*'数値入力＆結果'!$D$10^4)</f>
        <v>8.88761975223226E-006</v>
      </c>
      <c r="P59" s="39" t="n">
        <f aca="false">SUM($O$4:O59)</f>
        <v>9.12801119640879E-005</v>
      </c>
      <c r="Q59" s="39" t="n">
        <f aca="false">1/P59</f>
        <v>10955.2889285831</v>
      </c>
      <c r="R59" s="39" t="n">
        <f aca="false">1/P59*(1-COS('数値入力＆結果'!$D$8*P59/2))</f>
        <v>0.456397390865566</v>
      </c>
    </row>
    <row r="60" customFormat="false" ht="12.8" hidden="false" customHeight="false" outlineLevel="0" collapsed="false">
      <c r="B60" s="1" t="n">
        <v>57</v>
      </c>
      <c r="C60" s="0" t="n">
        <v>5700</v>
      </c>
      <c r="D60" s="0" t="n">
        <f aca="false">D59-1</f>
        <v>73</v>
      </c>
      <c r="E60" s="0" t="n">
        <f aca="false">C60</f>
        <v>5700</v>
      </c>
      <c r="F60" s="0" t="n">
        <f aca="false">C60-C59</f>
        <v>100</v>
      </c>
      <c r="G60" s="0" t="n">
        <f aca="false">IF(D59&gt;110,'数値入力＆結果'!$D$18*D59+'数値入力＆結果'!$F$18,'数値入力＆結果'!$D$17*D59+'数値入力＆結果'!$F$17)</f>
        <v>-3.0902</v>
      </c>
      <c r="H60" s="39" t="n">
        <f aca="false">10^G60</f>
        <v>0.000812456280055831</v>
      </c>
      <c r="I60" s="39" t="n">
        <f aca="false">F60/H60</f>
        <v>123083.546099401</v>
      </c>
      <c r="J60" s="39" t="n">
        <f aca="false">SUM(I60:$I$143)</f>
        <v>950903.3359183</v>
      </c>
      <c r="K60" s="40" t="n">
        <f aca="false">LOG10(J60)</f>
        <v>5.97813637097424</v>
      </c>
      <c r="L60" s="40" t="n">
        <f aca="false">'数値入力＆結果'!$D$19*K60^5+'数値入力＆結果'!$F$19*K60^4+'数値入力＆結果'!$H$19*K60^3+'数値入力＆結果'!$J$19*K60^2+'数値入力＆結果'!$L$19*K60+'数値入力＆結果'!$N$19</f>
        <v>8.42423366756429</v>
      </c>
      <c r="M60" s="39" t="n">
        <f aca="false">10^L60</f>
        <v>265603422.879783</v>
      </c>
      <c r="N60" s="39" t="n">
        <f aca="false">(D59-D60)*'数値入力＆結果'!$D$12</f>
        <v>2.63E-005</v>
      </c>
      <c r="O60" s="39" t="n">
        <f aca="false">(6*'数値入力＆結果'!$D$7*M60*'数値入力＆結果'!$D$9*'数値入力＆結果'!$D$10*('数値入力＆結果'!$D$9+'数値入力＆結果'!$D$10)*N60)/('数値入力＆結果'!$D$7^2*'数値入力＆結果'!$D$9^4+'数値入力＆結果'!$D$7*M60*(4*'数値入力＆結果'!$D$9^3*'数値入力＆結果'!$D$10+6*'数値入力＆結果'!$D$9^2*'数値入力＆結果'!$D$10^2+4*'数値入力＆結果'!$D$9*'数値入力＆結果'!$D$10^3)+M60^2*'数値入力＆結果'!$D$10^4)</f>
        <v>9.58322095086807E-006</v>
      </c>
      <c r="P60" s="39" t="n">
        <f aca="false">SUM($O$4:O60)</f>
        <v>0.000100863332914956</v>
      </c>
      <c r="Q60" s="39" t="n">
        <f aca="false">1/P60</f>
        <v>9914.40567250699</v>
      </c>
      <c r="R60" s="39" t="n">
        <f aca="false">1/P60*(1-COS('数値入力＆結果'!$D$8*P60/2))</f>
        <v>0.50431238907138</v>
      </c>
    </row>
    <row r="61" customFormat="false" ht="12.8" hidden="false" customHeight="false" outlineLevel="0" collapsed="false">
      <c r="B61" s="1" t="n">
        <v>58</v>
      </c>
      <c r="C61" s="0" t="n">
        <v>5800</v>
      </c>
      <c r="D61" s="0" t="n">
        <f aca="false">D60-1</f>
        <v>72</v>
      </c>
      <c r="E61" s="0" t="n">
        <f aca="false">C61</f>
        <v>5800</v>
      </c>
      <c r="F61" s="0" t="n">
        <f aca="false">C61-C60</f>
        <v>100</v>
      </c>
      <c r="G61" s="0" t="n">
        <f aca="false">IF(D60&gt;110,'数値入力＆結果'!$D$18*D60+'数値入力＆結果'!$F$18,'数値入力＆結果'!$D$17*D60+'数値入力＆結果'!$F$17)</f>
        <v>-3.03</v>
      </c>
      <c r="H61" s="39" t="n">
        <f aca="false">10^G61</f>
        <v>0.000933254300796991</v>
      </c>
      <c r="I61" s="39" t="n">
        <f aca="false">F61/H61</f>
        <v>107151.930523761</v>
      </c>
      <c r="J61" s="39" t="n">
        <f aca="false">SUM(I61:$I$143)</f>
        <v>827819.789818899</v>
      </c>
      <c r="K61" s="40" t="n">
        <f aca="false">LOG10(J61)</f>
        <v>5.91793580441122</v>
      </c>
      <c r="L61" s="40" t="n">
        <f aca="false">'数値入力＆結果'!$D$19*K61^5+'数値入力＆結果'!$F$19*K61^4+'数値入力＆結果'!$H$19*K61^3+'数値入力＆結果'!$J$19*K61^2+'数値入力＆結果'!$L$19*K61+'数値入力＆結果'!$N$19</f>
        <v>8.46495263194591</v>
      </c>
      <c r="M61" s="39" t="n">
        <f aca="false">10^L61</f>
        <v>291710883.057869</v>
      </c>
      <c r="N61" s="39" t="n">
        <f aca="false">(D60-D61)*'数値入力＆結果'!$D$12</f>
        <v>2.63E-005</v>
      </c>
      <c r="O61" s="39" t="n">
        <f aca="false">(6*'数値入力＆結果'!$D$7*M61*'数値入力＆結果'!$D$9*'数値入力＆結果'!$D$10*('数値入力＆結果'!$D$9+'数値入力＆結果'!$D$10)*N61)/('数値入力＆結果'!$D$7^2*'数値入力＆結果'!$D$9^4+'数値入力＆結果'!$D$7*M61*(4*'数値入力＆結果'!$D$9^3*'数値入力＆結果'!$D$10+6*'数値入力＆結果'!$D$9^2*'数値入力＆結果'!$D$10^2+4*'数値入力＆結果'!$D$9*'数値入力＆結果'!$D$10^3)+M61^2*'数値入力＆結果'!$D$10^4)</f>
        <v>1.03019227508612E-005</v>
      </c>
      <c r="P61" s="39" t="n">
        <f aca="false">SUM($O$4:O61)</f>
        <v>0.000111165255665817</v>
      </c>
      <c r="Q61" s="39" t="n">
        <f aca="false">1/P61</f>
        <v>8995.6164271882</v>
      </c>
      <c r="R61" s="39" t="n">
        <f aca="false">1/P61*(1-COS('数値入力＆結果'!$D$8*P61/2))</f>
        <v>0.555820554401237</v>
      </c>
    </row>
    <row r="62" customFormat="false" ht="12.8" hidden="false" customHeight="false" outlineLevel="0" collapsed="false">
      <c r="B62" s="1" t="n">
        <v>59</v>
      </c>
      <c r="C62" s="0" t="n">
        <v>5900</v>
      </c>
      <c r="D62" s="0" t="n">
        <f aca="false">D61-1</f>
        <v>71</v>
      </c>
      <c r="E62" s="0" t="n">
        <f aca="false">C62</f>
        <v>5900</v>
      </c>
      <c r="F62" s="0" t="n">
        <f aca="false">C62-C61</f>
        <v>100</v>
      </c>
      <c r="G62" s="0" t="n">
        <f aca="false">IF(D61&gt;110,'数値入力＆結果'!$D$18*D61+'数値入力＆結果'!$F$18,'数値入力＆結果'!$D$17*D61+'数値入力＆結果'!$F$17)</f>
        <v>-2.9698</v>
      </c>
      <c r="H62" s="39" t="n">
        <f aca="false">10^G62</f>
        <v>0.00107201287175259</v>
      </c>
      <c r="I62" s="39" t="n">
        <f aca="false">F62/H62</f>
        <v>93282.4620253989</v>
      </c>
      <c r="J62" s="39" t="n">
        <f aca="false">SUM(I62:$I$143)</f>
        <v>720667.859295138</v>
      </c>
      <c r="K62" s="40" t="n">
        <f aca="false">LOG10(J62)</f>
        <v>5.85773515360929</v>
      </c>
      <c r="L62" s="40" t="n">
        <f aca="false">'数値入力＆結果'!$D$19*K62^5+'数値入力＆結果'!$F$19*K62^4+'数値入力＆結果'!$H$19*K62^3+'数値入力＆結果'!$J$19*K62^2+'数値入力＆結果'!$L$19*K62+'数値入力＆結果'!$N$19</f>
        <v>8.50485131882254</v>
      </c>
      <c r="M62" s="39" t="n">
        <f aca="false">10^L62</f>
        <v>319780015.199138</v>
      </c>
      <c r="N62" s="39" t="n">
        <f aca="false">(D61-D62)*'数値入力＆結果'!$D$12</f>
        <v>2.63E-005</v>
      </c>
      <c r="O62" s="39" t="n">
        <f aca="false">(6*'数値入力＆結果'!$D$7*M62*'数値入力＆結果'!$D$9*'数値入力＆結果'!$D$10*('数値入力＆結果'!$D$9+'数値入力＆結果'!$D$10)*N62)/('数値入力＆結果'!$D$7^2*'数値入力＆結果'!$D$9^4+'数値入力＆結果'!$D$7*M62*(4*'数値入力＆結果'!$D$9^3*'数値入力＆結果'!$D$10+6*'数値入力＆結果'!$D$9^2*'数値入力＆結果'!$D$10^2+4*'数値入力＆結果'!$D$9*'数値入力＆結果'!$D$10^3)+M62^2*'数値入力＆結果'!$D$10^4)</f>
        <v>1.10413315871809E-005</v>
      </c>
      <c r="P62" s="39" t="n">
        <f aca="false">SUM($O$4:O62)</f>
        <v>0.000122206587252998</v>
      </c>
      <c r="Q62" s="39" t="n">
        <f aca="false">1/P62</f>
        <v>8182.86495415956</v>
      </c>
      <c r="R62" s="39" t="n">
        <f aca="false">1/P62*(1-COS('数値入力＆結果'!$D$8*P62/2))</f>
        <v>0.611025331769129</v>
      </c>
    </row>
    <row r="63" customFormat="false" ht="12.8" hidden="false" customHeight="false" outlineLevel="0" collapsed="false">
      <c r="B63" s="1" t="n">
        <v>60</v>
      </c>
      <c r="C63" s="0" t="n">
        <v>6000</v>
      </c>
      <c r="D63" s="0" t="n">
        <f aca="false">D62-1</f>
        <v>70</v>
      </c>
      <c r="E63" s="0" t="n">
        <f aca="false">C63</f>
        <v>6000</v>
      </c>
      <c r="F63" s="0" t="n">
        <f aca="false">C63-C62</f>
        <v>100</v>
      </c>
      <c r="G63" s="0" t="n">
        <f aca="false">IF(D62&gt;110,'数値入力＆結果'!$D$18*D62+'数値入力＆結果'!$F$18,'数値入力＆結果'!$D$17*D62+'数値入力＆結果'!$F$17)</f>
        <v>-2.9096</v>
      </c>
      <c r="H63" s="39" t="n">
        <f aca="false">10^G63</f>
        <v>0.00123140241220622</v>
      </c>
      <c r="I63" s="39" t="n">
        <f aca="false">F63/H63</f>
        <v>81208.2216249984</v>
      </c>
      <c r="J63" s="39" t="n">
        <f aca="false">SUM(I63:$I$143)</f>
        <v>627385.397269739</v>
      </c>
      <c r="K63" s="40" t="n">
        <f aca="false">LOG10(J63)</f>
        <v>5.7975344060433</v>
      </c>
      <c r="L63" s="40" t="n">
        <f aca="false">'数値入力＆結果'!$D$19*K63^5+'数値入力＆結果'!$F$19*K63^4+'数値入力＆結果'!$H$19*K63^3+'数値入力＆結果'!$J$19*K63^2+'数値入力＆結果'!$L$19*K63+'数値入力＆結果'!$N$19</f>
        <v>8.54394141198037</v>
      </c>
      <c r="M63" s="39" t="n">
        <f aca="false">10^L63</f>
        <v>349897961.24451</v>
      </c>
      <c r="N63" s="39" t="n">
        <f aca="false">(D62-D63)*'数値入力＆結果'!$D$12</f>
        <v>2.63E-005</v>
      </c>
      <c r="O63" s="39" t="n">
        <f aca="false">(6*'数値入力＆結果'!$D$7*M63*'数値入力＆結果'!$D$9*'数値入力＆結果'!$D$10*('数値入力＆結果'!$D$9+'数値入力＆結果'!$D$10)*N63)/('数値入力＆結果'!$D$7^2*'数値入力＆結果'!$D$9^4+'数値入力＆結果'!$D$7*M63*(4*'数値入力＆結果'!$D$9^3*'数値入力＆結果'!$D$10+6*'数値入力＆結果'!$D$9^2*'数値入力＆結果'!$D$10^2+4*'数値入力＆結果'!$D$9*'数値入力＆結果'!$D$10^3)+M63^2*'数値入力＆結果'!$D$10^4)</f>
        <v>1.17988425062207E-005</v>
      </c>
      <c r="P63" s="39" t="n">
        <f aca="false">SUM($O$4:O63)</f>
        <v>0.000134005429759219</v>
      </c>
      <c r="Q63" s="39" t="n">
        <f aca="false">1/P63</f>
        <v>7462.38418694528</v>
      </c>
      <c r="R63" s="39" t="n">
        <f aca="false">1/P63*(1-COS('数値入力＆結果'!$D$8*P63/2))</f>
        <v>0.670017122203674</v>
      </c>
    </row>
    <row r="64" customFormat="false" ht="12.8" hidden="false" customHeight="false" outlineLevel="0" collapsed="false">
      <c r="B64" s="1" t="n">
        <v>61</v>
      </c>
      <c r="C64" s="0" t="n">
        <v>6100</v>
      </c>
      <c r="D64" s="0" t="n">
        <f aca="false">D63-1</f>
        <v>69</v>
      </c>
      <c r="E64" s="0" t="n">
        <f aca="false">C64</f>
        <v>6100</v>
      </c>
      <c r="F64" s="0" t="n">
        <f aca="false">C64-C63</f>
        <v>100</v>
      </c>
      <c r="G64" s="0" t="n">
        <f aca="false">IF(D63&gt;110,'数値入力＆結果'!$D$18*D63+'数値入力＆結果'!$F$18,'数値入力＆結果'!$D$17*D63+'数値入力＆結果'!$F$17)</f>
        <v>-2.8494</v>
      </c>
      <c r="H64" s="39" t="n">
        <f aca="false">10^G64</f>
        <v>0.00141449038602332</v>
      </c>
      <c r="I64" s="39" t="n">
        <f aca="false">F64/H64</f>
        <v>70696.8396449403</v>
      </c>
      <c r="J64" s="39" t="n">
        <f aca="false">SUM(I64:$I$143)</f>
        <v>546177.175644741</v>
      </c>
      <c r="K64" s="40" t="n">
        <f aca="false">LOG10(J64)</f>
        <v>5.73733354732576</v>
      </c>
      <c r="L64" s="40" t="n">
        <f aca="false">'数値入力＆結果'!$D$19*K64^5+'数値入力＆結果'!$F$19*K64^4+'数値入力＆結果'!$H$19*K64^3+'数値入力＆結果'!$J$19*K64^2+'数値入力＆結果'!$L$19*K64+'数値入力＆結果'!$N$19</f>
        <v>8.58223447197016</v>
      </c>
      <c r="M64" s="39" t="n">
        <f aca="false">10^L64</f>
        <v>382150535.042835</v>
      </c>
      <c r="N64" s="39" t="n">
        <f aca="false">(D63-D64)*'数値入力＆結果'!$D$12</f>
        <v>2.63E-005</v>
      </c>
      <c r="O64" s="39" t="n">
        <f aca="false">(6*'数値入力＆結果'!$D$7*M64*'数値入力＆結果'!$D$9*'数値入力＆結果'!$D$10*('数値入力＆結果'!$D$9+'数値入力＆結果'!$D$10)*N64)/('数値入力＆結果'!$D$7^2*'数値入力＆結果'!$D$9^4+'数値入力＆結果'!$D$7*M64*(4*'数値入力＆結果'!$D$9^3*'数値入力＆結果'!$D$10+6*'数値入力＆結果'!$D$9^2*'数値入力＆結果'!$D$10^2+4*'数値入力＆結果'!$D$9*'数値入力＆結果'!$D$10^3)+M64^2*'数値入力＆結果'!$D$10^4)</f>
        <v>1.2571679595253E-005</v>
      </c>
      <c r="P64" s="39" t="n">
        <f aca="false">SUM($O$4:O64)</f>
        <v>0.000146577109354472</v>
      </c>
      <c r="Q64" s="39" t="n">
        <f aca="false">1/P64</f>
        <v>6822.34766672653</v>
      </c>
      <c r="R64" s="39" t="n">
        <f aca="false">1/P64*(1-COS('数値入力＆結果'!$D$8*P64/2))</f>
        <v>0.73287242525385</v>
      </c>
    </row>
    <row r="65" customFormat="false" ht="12.8" hidden="false" customHeight="false" outlineLevel="0" collapsed="false">
      <c r="B65" s="1" t="n">
        <v>62</v>
      </c>
      <c r="C65" s="0" t="n">
        <v>6200</v>
      </c>
      <c r="D65" s="0" t="n">
        <f aca="false">D64-1</f>
        <v>68</v>
      </c>
      <c r="E65" s="0" t="n">
        <f aca="false">C65</f>
        <v>6200</v>
      </c>
      <c r="F65" s="0" t="n">
        <f aca="false">C65-C64</f>
        <v>100</v>
      </c>
      <c r="G65" s="0" t="n">
        <f aca="false">IF(D64&gt;110,'数値入力＆結果'!$D$18*D64+'数値入力＆結果'!$F$18,'数値入力＆結果'!$D$17*D64+'数値入力＆結果'!$F$17)</f>
        <v>-2.7892</v>
      </c>
      <c r="H65" s="39" t="n">
        <f aca="false">10^G65</f>
        <v>0.00162480033522732</v>
      </c>
      <c r="I65" s="39" t="n">
        <f aca="false">F65/H65</f>
        <v>61546.0237371316</v>
      </c>
      <c r="J65" s="39" t="n">
        <f aca="false">SUM(I65:$I$143)</f>
        <v>475480.3359998</v>
      </c>
      <c r="K65" s="40" t="n">
        <f aca="false">LOG10(J65)</f>
        <v>5.67713256092987</v>
      </c>
      <c r="L65" s="40" t="n">
        <f aca="false">'数値入力＆結果'!$D$19*K65^5+'数値入力＆結果'!$F$19*K65^4+'数値入力＆結果'!$H$19*K65^3+'数値入力＆結果'!$J$19*K65^2+'数値入力＆結果'!$L$19*K65+'数値入力＆結果'!$N$19</f>
        <v>8.61974193712816</v>
      </c>
      <c r="M65" s="39" t="n">
        <f aca="false">10^L65</f>
        <v>416621748.377362</v>
      </c>
      <c r="N65" s="39" t="n">
        <f aca="false">(D64-D65)*'数値入力＆結果'!$D$12</f>
        <v>2.63E-005</v>
      </c>
      <c r="O65" s="39" t="n">
        <f aca="false">(6*'数値入力＆結果'!$D$7*M65*'数値入力＆結果'!$D$9*'数値入力＆結果'!$D$10*('数値入力＆結果'!$D$9+'数値入力＆結果'!$D$10)*N65)/('数値入力＆結果'!$D$7^2*'数値入力＆結果'!$D$9^4+'数値入力＆結果'!$D$7*M65*(4*'数値入力＆結果'!$D$9^3*'数値入力＆結果'!$D$10+6*'数値入力＆結果'!$D$9^2*'数値入力＆結果'!$D$10^2+4*'数値入力＆結果'!$D$9*'数値入力＆結果'!$D$10^3)+M65^2*'数値入力＆結果'!$D$10^4)</f>
        <v>1.33569399974865E-005</v>
      </c>
      <c r="P65" s="39" t="n">
        <f aca="false">SUM($O$4:O65)</f>
        <v>0.000159934049351958</v>
      </c>
      <c r="Q65" s="39" t="n">
        <f aca="false">1/P65</f>
        <v>6252.57725951372</v>
      </c>
      <c r="R65" s="39" t="n">
        <f aca="false">1/P65*(1-COS('数値入力＆結果'!$D$8*P65/2))</f>
        <v>0.79965320133413</v>
      </c>
    </row>
    <row r="66" customFormat="false" ht="12.8" hidden="false" customHeight="false" outlineLevel="0" collapsed="false">
      <c r="B66" s="1" t="n">
        <v>63</v>
      </c>
      <c r="C66" s="0" t="n">
        <v>6300</v>
      </c>
      <c r="D66" s="0" t="n">
        <f aca="false">D65-1</f>
        <v>67</v>
      </c>
      <c r="E66" s="0" t="n">
        <f aca="false">C66</f>
        <v>6300</v>
      </c>
      <c r="F66" s="0" t="n">
        <f aca="false">C66-C65</f>
        <v>100</v>
      </c>
      <c r="G66" s="0" t="n">
        <f aca="false">IF(D65&gt;110,'数値入力＆結果'!$D$18*D65+'数値入力＆結果'!$F$18,'数値入力＆結果'!$D$17*D65+'数値入力＆結果'!$F$17)</f>
        <v>-2.729</v>
      </c>
      <c r="H66" s="39" t="n">
        <f aca="false">10^G66</f>
        <v>0.00186637969083467</v>
      </c>
      <c r="I66" s="39" t="n">
        <f aca="false">F66/H66</f>
        <v>53579.6657513342</v>
      </c>
      <c r="J66" s="39" t="n">
        <f aca="false">SUM(I66:$I$143)</f>
        <v>413934.312262669</v>
      </c>
      <c r="K66" s="40" t="n">
        <f aca="false">LOG10(J66)</f>
        <v>5.61693142787141</v>
      </c>
      <c r="L66" s="40" t="n">
        <f aca="false">'数値入力＆結果'!$D$19*K66^5+'数値入力＆結果'!$F$19*K66^4+'数値入力＆結果'!$H$19*K66^3+'数値入力＆結果'!$J$19*K66^2+'数値入力＆結果'!$L$19*K66+'数値入力＆結果'!$N$19</f>
        <v>8.65647512460534</v>
      </c>
      <c r="M66" s="39" t="n">
        <f aca="false">10^L66</f>
        <v>453393327.702402</v>
      </c>
      <c r="N66" s="39" t="n">
        <f aca="false">(D65-D66)*'数値入力＆結果'!$D$12</f>
        <v>2.63E-005</v>
      </c>
      <c r="O66" s="39" t="n">
        <f aca="false">(6*'数値入力＆結果'!$D$7*M66*'数値入力＆結果'!$D$9*'数値入力＆結果'!$D$10*('数値入力＆結果'!$D$9+'数値入力＆結果'!$D$10)*N66)/('数値入力＆結果'!$D$7^2*'数値入力＆結果'!$D$9^4+'数値入力＆結果'!$D$7*M66*(4*'数値入力＆結果'!$D$9^3*'数値入力＆結果'!$D$10+6*'数値入力＆結果'!$D$9^2*'数値入力＆結果'!$D$10^2+4*'数値入力＆結果'!$D$9*'数値入力＆結果'!$D$10^3)+M66^2*'数値入力＆結果'!$D$10^4)</f>
        <v>1.41516400348948E-005</v>
      </c>
      <c r="P66" s="39" t="n">
        <f aca="false">SUM($O$4:O66)</f>
        <v>0.000174085689386853</v>
      </c>
      <c r="Q66" s="39" t="n">
        <f aca="false">1/P66</f>
        <v>5744.29755554347</v>
      </c>
      <c r="R66" s="39" t="n">
        <f aca="false">1/P66*(1-COS('数値入力＆結果'!$D$8*P66/2))</f>
        <v>0.870406464611273</v>
      </c>
    </row>
    <row r="67" customFormat="false" ht="12.8" hidden="false" customHeight="false" outlineLevel="0" collapsed="false">
      <c r="B67" s="1" t="n">
        <v>64</v>
      </c>
      <c r="C67" s="0" t="n">
        <v>6400</v>
      </c>
      <c r="D67" s="0" t="n">
        <f aca="false">D66-1</f>
        <v>66</v>
      </c>
      <c r="E67" s="0" t="n">
        <f aca="false">C67</f>
        <v>6400</v>
      </c>
      <c r="F67" s="0" t="n">
        <f aca="false">C67-C66</f>
        <v>100</v>
      </c>
      <c r="G67" s="0" t="n">
        <f aca="false">IF(D66&gt;110,'数値入力＆結果'!$D$18*D66+'数値入力＆結果'!$F$18,'数値入力＆結果'!$D$17*D66+'数値入力＆結果'!$F$17)</f>
        <v>-2.6688</v>
      </c>
      <c r="H67" s="39" t="n">
        <f aca="false">10^G67</f>
        <v>0.00214387766597351</v>
      </c>
      <c r="I67" s="39" t="n">
        <f aca="false">F67/H67</f>
        <v>46644.452520378</v>
      </c>
      <c r="J67" s="39" t="n">
        <f aca="false">SUM(I67:$I$143)</f>
        <v>360354.646511334</v>
      </c>
      <c r="K67" s="40" t="n">
        <f aca="false">LOG10(J67)</f>
        <v>5.55673012634335</v>
      </c>
      <c r="L67" s="40" t="n">
        <f aca="false">'数値入力＆結果'!$D$19*K67^5+'数値入力＆結果'!$F$19*K67^4+'数値入力＆結果'!$H$19*K67^3+'数値入力＆結果'!$J$19*K67^2+'数値入力＆結果'!$L$19*K67+'数値入力＆結果'!$N$19</f>
        <v>8.69244523140596</v>
      </c>
      <c r="M67" s="39" t="n">
        <f aca="false">10^L67</f>
        <v>492544225.001627</v>
      </c>
      <c r="N67" s="39" t="n">
        <f aca="false">(D66-D67)*'数値入力＆結果'!$D$12</f>
        <v>2.63E-005</v>
      </c>
      <c r="O67" s="39" t="n">
        <f aca="false">(6*'数値入力＆結果'!$D$7*M67*'数値入力＆結果'!$D$9*'数値入力＆結果'!$D$10*('数値入力＆結果'!$D$9+'数値入力＆結果'!$D$10)*N67)/('数値入力＆結果'!$D$7^2*'数値入力＆結果'!$D$9^4+'数値入力＆結果'!$D$7*M67*(4*'数値入力＆結果'!$D$9^3*'数値入力＆結果'!$D$10+6*'数値入力＆結果'!$D$9^2*'数値入力＆結果'!$D$10^2+4*'数値入力＆結果'!$D$9*'数値入力＆結果'!$D$10^3)+M67^2*'数値入力＆結果'!$D$10^4)</f>
        <v>1.4952761912224E-005</v>
      </c>
      <c r="P67" s="39" t="n">
        <f aca="false">SUM($O$4:O67)</f>
        <v>0.000189038451299077</v>
      </c>
      <c r="Q67" s="39" t="n">
        <f aca="false">1/P67</f>
        <v>5289.9290759524</v>
      </c>
      <c r="R67" s="39" t="n">
        <f aca="false">1/P67*(1-COS('数値入力＆結果'!$D$8*P67/2))</f>
        <v>0.945164109370643</v>
      </c>
    </row>
    <row r="68" customFormat="false" ht="12.8" hidden="false" customHeight="false" outlineLevel="0" collapsed="false">
      <c r="B68" s="1" t="n">
        <v>65</v>
      </c>
      <c r="C68" s="0" t="n">
        <v>6500</v>
      </c>
      <c r="D68" s="0" t="n">
        <f aca="false">D67-1</f>
        <v>65</v>
      </c>
      <c r="E68" s="0" t="n">
        <f aca="false">C68</f>
        <v>6500</v>
      </c>
      <c r="F68" s="0" t="n">
        <f aca="false">C68-C67</f>
        <v>100</v>
      </c>
      <c r="G68" s="0" t="n">
        <f aca="false">IF(D67&gt;110,'数値入力＆結果'!$D$18*D67+'数値入力＆結果'!$F$18,'数値入力＆結果'!$D$17*D67+'数値入力＆結果'!$F$17)</f>
        <v>-2.6086</v>
      </c>
      <c r="H68" s="39" t="n">
        <f aca="false">10^G68</f>
        <v>0.002462634730345</v>
      </c>
      <c r="I68" s="39" t="n">
        <f aca="false">F68/H68</f>
        <v>40606.9153365635</v>
      </c>
      <c r="J68" s="39" t="n">
        <f aca="false">SUM(I68:$I$143)</f>
        <v>313710.193990956</v>
      </c>
      <c r="K68" s="40" t="n">
        <f aca="false">LOG10(J68)</f>
        <v>5.49652863129605</v>
      </c>
      <c r="L68" s="40" t="n">
        <f aca="false">'数値入力＆結果'!$D$19*K68^5+'数値入力＆結果'!$F$19*K68^4+'数値入力＆結果'!$H$19*K68^3+'数値入力＆結果'!$J$19*K68^2+'数値入力＆結果'!$L$19*K68+'数値入力＆結果'!$N$19</f>
        <v>8.72766333543649</v>
      </c>
      <c r="M68" s="39" t="n">
        <f aca="false">10^L68</f>
        <v>534150126.321463</v>
      </c>
      <c r="N68" s="39" t="n">
        <f aca="false">(D67-D68)*'数値入力＆結果'!$D$12</f>
        <v>2.63E-005</v>
      </c>
      <c r="O68" s="39" t="n">
        <f aca="false">(6*'数値入力＆結果'!$D$7*M68*'数値入力＆結果'!$D$9*'数値入力＆結果'!$D$10*('数値入力＆結果'!$D$9+'数値入力＆結果'!$D$10)*N68)/('数値入力＆結果'!$D$7^2*'数値入力＆結果'!$D$9^4+'数値入力＆結果'!$D$7*M68*(4*'数値入力＆結果'!$D$9^3*'数値入力＆結果'!$D$10+6*'数値入力＆結果'!$D$9^2*'数値入力＆結果'!$D$10^2+4*'数値入力＆結果'!$D$9*'数値入力＆結果'!$D$10^3)+M68^2*'数値入力＆結果'!$D$10^4)</f>
        <v>1.57572995107855E-005</v>
      </c>
      <c r="P68" s="39" t="n">
        <f aca="false">SUM($O$4:O68)</f>
        <v>0.000204795750809863</v>
      </c>
      <c r="Q68" s="39" t="n">
        <f aca="false">1/P68</f>
        <v>4882.91381068949</v>
      </c>
      <c r="R68" s="39" t="n">
        <f aca="false">1/P68*(1-COS('数値入力＆結果'!$D$8*P68/2))</f>
        <v>1.02394296538303</v>
      </c>
    </row>
    <row r="69" customFormat="false" ht="12.8" hidden="false" customHeight="false" outlineLevel="0" collapsed="false">
      <c r="B69" s="1" t="n">
        <v>66</v>
      </c>
      <c r="C69" s="0" t="n">
        <v>6600</v>
      </c>
      <c r="D69" s="0" t="n">
        <f aca="false">D68-1</f>
        <v>64</v>
      </c>
      <c r="E69" s="0" t="n">
        <f aca="false">C69</f>
        <v>6600</v>
      </c>
      <c r="F69" s="0" t="n">
        <f aca="false">C69-C68</f>
        <v>100</v>
      </c>
      <c r="G69" s="0" t="n">
        <f aca="false">IF(D68&gt;110,'数値入力＆結果'!$D$18*D68+'数値入力＆結果'!$F$18,'数値入力＆結果'!$D$17*D68+'数値入力＆結果'!$F$17)</f>
        <v>-2.5484</v>
      </c>
      <c r="H69" s="39" t="n">
        <f aca="false">10^G69</f>
        <v>0.00282878538797013</v>
      </c>
      <c r="I69" s="39" t="n">
        <f aca="false">F69/H69</f>
        <v>35350.8613361997</v>
      </c>
      <c r="J69" s="39" t="n">
        <f aca="false">SUM(I69:$I$143)</f>
        <v>273103.278654393</v>
      </c>
      <c r="K69" s="40" t="n">
        <f aca="false">LOG10(J69)</f>
        <v>5.43632691395505</v>
      </c>
      <c r="L69" s="40" t="n">
        <f aca="false">'数値入力＆結果'!$D$19*K69^5+'数値入力＆結果'!$F$19*K69^4+'数値入力＆結果'!$H$19*K69^3+'数値入力＆結果'!$J$19*K69^2+'数値入力＆結果'!$L$19*K69+'数値入力＆結果'!$N$19</f>
        <v>8.76214039656618</v>
      </c>
      <c r="M69" s="39" t="n">
        <f aca="false">10^L69</f>
        <v>578282961.639522</v>
      </c>
      <c r="N69" s="39" t="n">
        <f aca="false">(D68-D69)*'数値入力＆結果'!$D$12</f>
        <v>2.63E-005</v>
      </c>
      <c r="O69" s="39" t="n">
        <f aca="false">(6*'数値入力＆結果'!$D$7*M69*'数値入力＆結果'!$D$9*'数値入力＆結果'!$D$10*('数値入力＆結果'!$D$9+'数値入力＆結果'!$D$10)*N69)/('数値入力＆結果'!$D$7^2*'数値入力＆結果'!$D$9^4+'数値入力＆結果'!$D$7*M69*(4*'数値入力＆結果'!$D$9^3*'数値入力＆結果'!$D$10+6*'数値入力＆結果'!$D$9^2*'数値入力＆結果'!$D$10^2+4*'数値入力＆結果'!$D$9*'数値入力＆結果'!$D$10^3)+M69^2*'数値入力＆結果'!$D$10^4)</f>
        <v>1.65623018933813E-005</v>
      </c>
      <c r="P69" s="39" t="n">
        <f aca="false">SUM($O$4:O69)</f>
        <v>0.000221358052703244</v>
      </c>
      <c r="Q69" s="39" t="n">
        <f aca="false">1/P69</f>
        <v>4517.56774957095</v>
      </c>
      <c r="R69" s="39" t="n">
        <f aca="false">1/P69*(1-COS('数値入力＆結果'!$D$8*P69/2))</f>
        <v>1.10674507088335</v>
      </c>
    </row>
    <row r="70" customFormat="false" ht="12.8" hidden="false" customHeight="false" outlineLevel="0" collapsed="false">
      <c r="B70" s="1" t="n">
        <v>67</v>
      </c>
      <c r="C70" s="0" t="n">
        <v>6700</v>
      </c>
      <c r="D70" s="0" t="n">
        <f aca="false">D69-1</f>
        <v>63</v>
      </c>
      <c r="E70" s="0" t="n">
        <f aca="false">C70</f>
        <v>6700</v>
      </c>
      <c r="F70" s="0" t="n">
        <f aca="false">C70-C69</f>
        <v>100</v>
      </c>
      <c r="G70" s="0" t="n">
        <f aca="false">IF(D69&gt;110,'数値入力＆結果'!$D$18*D69+'数値入力＆結果'!$F$18,'数値入力＆結果'!$D$17*D69+'数値入力＆結果'!$F$17)</f>
        <v>-2.4882</v>
      </c>
      <c r="H70" s="39" t="n">
        <f aca="false">10^G70</f>
        <v>0.00324937623618762</v>
      </c>
      <c r="I70" s="39" t="n">
        <f aca="false">F70/H70</f>
        <v>30775.1373590787</v>
      </c>
      <c r="J70" s="39" t="n">
        <f aca="false">SUM(I70:$I$143)</f>
        <v>237752.417318193</v>
      </c>
      <c r="K70" s="40" t="n">
        <f aca="false">LOG10(J70)</f>
        <v>5.37612494126714</v>
      </c>
      <c r="L70" s="40" t="n">
        <f aca="false">'数値入力＆結果'!$D$19*K70^5+'数値入力＆結果'!$F$19*K70^4+'数値入力＆結果'!$H$19*K70^3+'数値入力＆結果'!$J$19*K70^2+'数値入力＆結果'!$L$19*K70+'数値入力＆結果'!$N$19</f>
        <v>8.79588725770026</v>
      </c>
      <c r="M70" s="39" t="n">
        <f aca="false">10^L70</f>
        <v>625010419.796999</v>
      </c>
      <c r="N70" s="39" t="n">
        <f aca="false">(D69-D70)*'数値入力＆結果'!$D$12</f>
        <v>2.63E-005</v>
      </c>
      <c r="O70" s="39" t="n">
        <f aca="false">(6*'数値入力＆結果'!$D$7*M70*'数値入力＆結果'!$D$9*'数値入力＆結果'!$D$10*('数値入力＆結果'!$D$9+'数値入力＆結果'!$D$10)*N70)/('数値入力＆結果'!$D$7^2*'数値入力＆結果'!$D$9^4+'数値入力＆結果'!$D$7*M70*(4*'数値入力＆結果'!$D$9^3*'数値入力＆結果'!$D$10+6*'数値入力＆結果'!$D$9^2*'数値入力＆結果'!$D$10^2+4*'数値入力＆結果'!$D$9*'数値入力＆結果'!$D$10^3)+M70^2*'数値入力＆結果'!$D$10^4)</f>
        <v>1.73649133197406E-005</v>
      </c>
      <c r="P70" s="39" t="n">
        <f aca="false">SUM($O$4:O70)</f>
        <v>0.000238722966022984</v>
      </c>
      <c r="Q70" s="39" t="n">
        <f aca="false">1/P70</f>
        <v>4188.95599639843</v>
      </c>
      <c r="R70" s="39" t="n">
        <f aca="false">1/P70*(1-COS('数値入力＆結果'!$D$8*P70/2))</f>
        <v>1.1935581457726</v>
      </c>
    </row>
    <row r="71" customFormat="false" ht="12.8" hidden="false" customHeight="false" outlineLevel="0" collapsed="false">
      <c r="B71" s="1" t="n">
        <v>68</v>
      </c>
      <c r="C71" s="0" t="n">
        <v>6800</v>
      </c>
      <c r="D71" s="0" t="n">
        <f aca="false">D70-1</f>
        <v>62</v>
      </c>
      <c r="E71" s="0" t="n">
        <f aca="false">C71</f>
        <v>6800</v>
      </c>
      <c r="F71" s="0" t="n">
        <f aca="false">C71-C70</f>
        <v>100</v>
      </c>
      <c r="G71" s="0" t="n">
        <f aca="false">IF(D70&gt;110,'数値入力＆結果'!$D$18*D70+'数値入力＆結果'!$F$18,'数値入力＆結果'!$D$17*D70+'数値入力＆結果'!$F$17)</f>
        <v>-2.428</v>
      </c>
      <c r="H71" s="39" t="n">
        <f aca="false">10^G71</f>
        <v>0.00373250157795721</v>
      </c>
      <c r="I71" s="39" t="n">
        <f aca="false">F71/H71</f>
        <v>26791.6832481903</v>
      </c>
      <c r="J71" s="39" t="n">
        <f aca="false">SUM(I71:$I$143)</f>
        <v>206977.279959114</v>
      </c>
      <c r="K71" s="40" t="n">
        <f aca="false">LOG10(J71)</f>
        <v>5.31592267526402</v>
      </c>
      <c r="L71" s="40" t="n">
        <f aca="false">'数値入力＆結果'!$D$19*K71^5+'数値入力＆結果'!$F$19*K71^4+'数値入力＆結果'!$H$19*K71^3+'数値入力＆結果'!$J$19*K71^2+'数値入力＆結果'!$L$19*K71+'数値入力＆結果'!$N$19</f>
        <v>8.82891464586756</v>
      </c>
      <c r="M71" s="39" t="n">
        <f aca="false">10^L71</f>
        <v>674395472.255136</v>
      </c>
      <c r="N71" s="39" t="n">
        <f aca="false">(D70-D71)*'数値入力＆結果'!$D$12</f>
        <v>2.63E-005</v>
      </c>
      <c r="O71" s="39" t="n">
        <f aca="false">(6*'数値入力＆結果'!$D$7*M71*'数値入力＆結果'!$D$9*'数値入力＆結果'!$D$10*('数値入力＆結果'!$D$9+'数値入力＆結果'!$D$10)*N71)/('数値入力＆結果'!$D$7^2*'数値入力＆結果'!$D$9^4+'数値入力＆結果'!$D$7*M71*(4*'数値入力＆結果'!$D$9^3*'数値入力＆結果'!$D$10+6*'数値入力＆結果'!$D$9^2*'数値入力＆結果'!$D$10^2+4*'数値入力＆結果'!$D$9*'数値入力＆結果'!$D$10^3)+M71^2*'数値入力＆結果'!$D$10^4)</f>
        <v>1.8162408798706E-005</v>
      </c>
      <c r="P71" s="39" t="n">
        <f aca="false">SUM($O$4:O71)</f>
        <v>0.00025688537482169</v>
      </c>
      <c r="Q71" s="39" t="n">
        <f aca="false">1/P71</f>
        <v>3892.7868147189</v>
      </c>
      <c r="R71" s="39" t="n">
        <f aca="false">1/P71*(1-COS('数値入力＆結果'!$D$8*P71/2))</f>
        <v>1.28435624278527</v>
      </c>
    </row>
    <row r="72" customFormat="false" ht="12.8" hidden="false" customHeight="false" outlineLevel="0" collapsed="false">
      <c r="B72" s="1" t="n">
        <v>69</v>
      </c>
      <c r="C72" s="0" t="n">
        <v>6900</v>
      </c>
      <c r="D72" s="0" t="n">
        <f aca="false">D71-1</f>
        <v>61</v>
      </c>
      <c r="E72" s="0" t="n">
        <f aca="false">C72</f>
        <v>6900</v>
      </c>
      <c r="F72" s="0" t="n">
        <f aca="false">C72-C71</f>
        <v>100</v>
      </c>
      <c r="G72" s="0" t="n">
        <f aca="false">IF(D71&gt;110,'数値入力＆結果'!$D$18*D71+'数値入力＆結果'!$F$18,'数値入力＆結果'!$D$17*D71+'数値入力＆結果'!$F$17)</f>
        <v>-2.3678</v>
      </c>
      <c r="H72" s="39" t="n">
        <f aca="false">10^G72</f>
        <v>0.00428745919733766</v>
      </c>
      <c r="I72" s="39" t="n">
        <f aca="false">F72/H72</f>
        <v>23323.837125283</v>
      </c>
      <c r="J72" s="39" t="n">
        <f aca="false">SUM(I72:$I$143)</f>
        <v>180185.596710924</v>
      </c>
      <c r="K72" s="40" t="n">
        <f aca="false">LOG10(J72)</f>
        <v>5.25572007233133</v>
      </c>
      <c r="L72" s="40" t="n">
        <f aca="false">'数値入力＆結果'!$D$19*K72^5+'数値入力＆結果'!$F$19*K72^4+'数値入力＆結果'!$H$19*K72^3+'数値入力＆結果'!$J$19*K72^2+'数値入力＆結果'!$L$19*K72+'数値入力＆結果'!$N$19</f>
        <v>8.86123317332379</v>
      </c>
      <c r="M72" s="39" t="n">
        <f aca="false">10^L72</f>
        <v>726495909.427891</v>
      </c>
      <c r="N72" s="39" t="n">
        <f aca="false">(D71-D72)*'数値入力＆結果'!$D$12</f>
        <v>2.63E-005</v>
      </c>
      <c r="O72" s="39" t="n">
        <f aca="false">(6*'数値入力＆結果'!$D$7*M72*'数値入力＆結果'!$D$9*'数値入力＆結果'!$D$10*('数値入力＆結果'!$D$9+'数値入力＆結果'!$D$10)*N72)/('数値入力＆結果'!$D$7^2*'数値入力＆結果'!$D$9^4+'数値入力＆結果'!$D$7*M72*(4*'数値入力＆結果'!$D$9^3*'数値入力＆結果'!$D$10+6*'数値入力＆結果'!$D$9^2*'数値入力＆結果'!$D$10^2+4*'数値入力＆結果'!$D$9*'数値入力＆結果'!$D$10^3)+M72^2*'数値入力＆結果'!$D$10^4)</f>
        <v>1.89522244602933E-005</v>
      </c>
      <c r="P72" s="39" t="n">
        <f aca="false">SUM($O$4:O72)</f>
        <v>0.000275837599281984</v>
      </c>
      <c r="Q72" s="39" t="n">
        <f aca="false">1/P72</f>
        <v>3625.32157545976</v>
      </c>
      <c r="R72" s="39" t="n">
        <f aca="false">1/P72*(1-COS('数値入力＆結果'!$D$8*P72/2))</f>
        <v>1.3791005507748</v>
      </c>
    </row>
    <row r="73" customFormat="false" ht="12.8" hidden="false" customHeight="false" outlineLevel="0" collapsed="false">
      <c r="B73" s="1" t="n">
        <v>70</v>
      </c>
      <c r="C73" s="0" t="n">
        <v>7000</v>
      </c>
      <c r="D73" s="0" t="n">
        <f aca="false">D72-1</f>
        <v>60</v>
      </c>
      <c r="E73" s="0" t="n">
        <f aca="false">C73</f>
        <v>7000</v>
      </c>
      <c r="F73" s="0" t="n">
        <f aca="false">C73-C72</f>
        <v>100</v>
      </c>
      <c r="G73" s="0" t="n">
        <f aca="false">IF(D72&gt;110,'数値入力＆結果'!$D$18*D72+'数値入力＆結果'!$F$18,'数値入力＆結果'!$D$17*D72+'数値入力＆結果'!$F$17)</f>
        <v>-2.3076</v>
      </c>
      <c r="H73" s="39" t="n">
        <f aca="false">10^G73</f>
        <v>0.00492492929605027</v>
      </c>
      <c r="I73" s="39" t="n">
        <f aca="false">F73/H73</f>
        <v>20304.860027168</v>
      </c>
      <c r="J73" s="39" t="n">
        <f aca="false">SUM(I73:$I$143)</f>
        <v>156861.759585641</v>
      </c>
      <c r="K73" s="40" t="n">
        <f aca="false">LOG10(J73)</f>
        <v>5.19551708236889</v>
      </c>
      <c r="L73" s="40" t="n">
        <f aca="false">'数値入力＆結果'!$D$19*K73^5+'数値入力＆結果'!$F$19*K73^4+'数値入力＆結果'!$H$19*K73^3+'数値入力＆結果'!$J$19*K73^2+'数値入力＆結果'!$L$19*K73+'数値入力＆結果'!$N$19</f>
        <v>8.89285333867248</v>
      </c>
      <c r="M73" s="39" t="n">
        <f aca="false">10^L73</f>
        <v>781363893.296926</v>
      </c>
      <c r="N73" s="39" t="n">
        <f aca="false">(D72-D73)*'数値入力＆結果'!$D$12</f>
        <v>2.63E-005</v>
      </c>
      <c r="O73" s="39" t="n">
        <f aca="false">(6*'数値入力＆結果'!$D$7*M73*'数値入力＆結果'!$D$9*'数値入力＆結果'!$D$10*('数値入力＆結果'!$D$9+'数値入力＆結果'!$D$10)*N73)/('数値入力＆結果'!$D$7^2*'数値入力＆結果'!$D$9^4+'数値入力＆結果'!$D$7*M73*(4*'数値入力＆結果'!$D$9^3*'数値入力＆結果'!$D$10+6*'数値入力＆結果'!$D$9^2*'数値入力＆結果'!$D$10^2+4*'数値入力＆結果'!$D$9*'数値入力＆結果'!$D$10^3)+M73^2*'数値入力＆結果'!$D$10^4)</f>
        <v>1.97319822985403E-005</v>
      </c>
      <c r="P73" s="39" t="n">
        <f aca="false">SUM($O$4:O73)</f>
        <v>0.000295569581580524</v>
      </c>
      <c r="Q73" s="39" t="n">
        <f aca="false">1/P73</f>
        <v>3383.2980872139</v>
      </c>
      <c r="R73" s="39" t="n">
        <f aca="false">1/P73*(1-COS('数値入力＆結果'!$D$8*P73/2))</f>
        <v>1.4777403220114</v>
      </c>
    </row>
    <row r="74" customFormat="false" ht="12.8" hidden="false" customHeight="false" outlineLevel="0" collapsed="false">
      <c r="B74" s="1" t="n">
        <v>71</v>
      </c>
      <c r="C74" s="0" t="n">
        <v>7100</v>
      </c>
      <c r="D74" s="0" t="n">
        <f aca="false">D73-1</f>
        <v>59</v>
      </c>
      <c r="E74" s="0" t="n">
        <f aca="false">C74</f>
        <v>7100</v>
      </c>
      <c r="F74" s="0" t="n">
        <f aca="false">C74-C73</f>
        <v>100</v>
      </c>
      <c r="G74" s="0" t="n">
        <f aca="false">IF(D73&gt;110,'数値入力＆結果'!$D$18*D73+'数値入力＆結果'!$F$18,'数値入力＆結果'!$D$17*D73+'数値入力＆結果'!$F$17)</f>
        <v>-2.2474</v>
      </c>
      <c r="H74" s="39" t="n">
        <f aca="false">10^G74</f>
        <v>0.00565718003477574</v>
      </c>
      <c r="I74" s="39" t="n">
        <f aca="false">F74/H74</f>
        <v>17676.6515092823</v>
      </c>
      <c r="J74" s="39" t="n">
        <f aca="false">SUM(I74:$I$143)</f>
        <v>136556.899558473</v>
      </c>
      <c r="K74" s="40" t="n">
        <f aca="false">LOG10(J74)</f>
        <v>5.13531364782598</v>
      </c>
      <c r="L74" s="40" t="n">
        <f aca="false">'数値入力＆結果'!$D$19*K74^5+'数値入力＆結果'!$F$19*K74^4+'数値入力＆結果'!$H$19*K74^3+'数値入力＆結果'!$J$19*K74^2+'数値入力＆結果'!$L$19*K74+'数値入力＆結果'!$N$19</f>
        <v>8.92378552800525</v>
      </c>
      <c r="M74" s="39" t="n">
        <f aca="false">10^L74</f>
        <v>839045529.93062</v>
      </c>
      <c r="N74" s="39" t="n">
        <f aca="false">(D73-D74)*'数値入力＆結果'!$D$12</f>
        <v>2.63E-005</v>
      </c>
      <c r="O74" s="39" t="n">
        <f aca="false">(6*'数値入力＆結果'!$D$7*M74*'数値入力＆結果'!$D$9*'数値入力＆結果'!$D$10*('数値入力＆結果'!$D$9+'数値入力＆結果'!$D$10)*N74)/('数値入力＆結果'!$D$7^2*'数値入力＆結果'!$D$9^4+'数値入力＆結果'!$D$7*M74*(4*'数値入力＆結果'!$D$9^3*'数値入力＆結果'!$D$10+6*'数値入力＆結果'!$D$9^2*'数値入力＆結果'!$D$10^2+4*'数値入力＆結果'!$D$9*'数値入力＆結果'!$D$10^3)+M74^2*'数値入力＆結果'!$D$10^4)</f>
        <v>2.04995090970343E-005</v>
      </c>
      <c r="P74" s="39" t="n">
        <f aca="false">SUM($O$4:O74)</f>
        <v>0.000316069090677558</v>
      </c>
      <c r="Q74" s="39" t="n">
        <f aca="false">1/P74</f>
        <v>3163.86521015483</v>
      </c>
      <c r="R74" s="39" t="n">
        <f aca="false">1/P74*(1-COS('数値入力＆結果'!$D$8*P74/2))</f>
        <v>1.58021389444416</v>
      </c>
    </row>
    <row r="75" customFormat="false" ht="12.8" hidden="false" customHeight="false" outlineLevel="0" collapsed="false">
      <c r="B75" s="1" t="n">
        <v>72</v>
      </c>
      <c r="C75" s="0" t="n">
        <v>7200</v>
      </c>
      <c r="D75" s="0" t="n">
        <f aca="false">D74-1</f>
        <v>58</v>
      </c>
      <c r="E75" s="0" t="n">
        <f aca="false">C75</f>
        <v>7200</v>
      </c>
      <c r="F75" s="0" t="n">
        <f aca="false">C75-C74</f>
        <v>100</v>
      </c>
      <c r="G75" s="0" t="n">
        <f aca="false">IF(D74&gt;110,'数値入力＆結果'!$D$18*D74+'数値入力＆結果'!$F$18,'数値入力＆結果'!$D$17*D74+'数値入力＆結果'!$F$17)</f>
        <v>-2.1872</v>
      </c>
      <c r="H75" s="39" t="n">
        <f aca="false">10^G75</f>
        <v>0.00649830363484238</v>
      </c>
      <c r="I75" s="39" t="n">
        <f aca="false">F75/H75</f>
        <v>15388.6314981995</v>
      </c>
      <c r="J75" s="39" t="n">
        <f aca="false">SUM(I75:$I$143)</f>
        <v>118880.248049191</v>
      </c>
      <c r="K75" s="40" t="n">
        <f aca="false">LOG10(J75)</f>
        <v>5.07510970259317</v>
      </c>
      <c r="L75" s="40" t="n">
        <f aca="false">'数値入力＆結果'!$D$19*K75^5+'数値入力＆結果'!$F$19*K75^4+'数値入力＆結果'!$H$19*K75^3+'数値入力＆結果'!$J$19*K75^2+'数値入力＆結果'!$L$19*K75+'数値入力＆結果'!$N$19</f>
        <v>8.95404001606375</v>
      </c>
      <c r="M75" s="39" t="n">
        <f aca="false">10^L75</f>
        <v>899580465.408099</v>
      </c>
      <c r="N75" s="39" t="n">
        <f aca="false">(D74-D75)*'数値入力＆結果'!$D$12</f>
        <v>2.63E-005</v>
      </c>
      <c r="O75" s="39" t="n">
        <f aca="false">(6*'数値入力＆結果'!$D$7*M75*'数値入力＆結果'!$D$9*'数値入力＆結果'!$D$10*('数値入力＆結果'!$D$9+'数値入力＆結果'!$D$10)*N75)/('数値入力＆結果'!$D$7^2*'数値入力＆結果'!$D$9^4+'数値入力＆結果'!$D$7*M75*(4*'数値入力＆結果'!$D$9^3*'数値入力＆結果'!$D$10+6*'数値入力＆結果'!$D$9^2*'数値入力＆結果'!$D$10^2+4*'数値入力＆結果'!$D$9*'数値入力＆結果'!$D$10^3)+M75^2*'数値入力＆結果'!$D$10^4)</f>
        <v>2.12528495882691E-005</v>
      </c>
      <c r="P75" s="39" t="n">
        <f aca="false">SUM($O$4:O75)</f>
        <v>0.000337321940265827</v>
      </c>
      <c r="Q75" s="39" t="n">
        <f aca="false">1/P75</f>
        <v>2964.52700115488</v>
      </c>
      <c r="R75" s="39" t="n">
        <f aca="false">1/P75*(1-COS('数値入力＆結果'!$D$8*P75/2))</f>
        <v>1.68644978012342</v>
      </c>
    </row>
    <row r="76" customFormat="false" ht="12.8" hidden="false" customHeight="false" outlineLevel="0" collapsed="false">
      <c r="B76" s="1" t="n">
        <v>73</v>
      </c>
      <c r="C76" s="0" t="n">
        <v>7300</v>
      </c>
      <c r="D76" s="0" t="n">
        <f aca="false">D75-1</f>
        <v>57</v>
      </c>
      <c r="E76" s="0" t="n">
        <f aca="false">C76</f>
        <v>7300</v>
      </c>
      <c r="F76" s="0" t="n">
        <f aca="false">C76-C75</f>
        <v>100</v>
      </c>
      <c r="G76" s="0" t="n">
        <f aca="false">IF(D75&gt;110,'数値入力＆結果'!$D$18*D75+'数値入力＆結果'!$F$18,'数値入力＆結果'!$D$17*D75+'数値入力＆結果'!$F$17)</f>
        <v>-2.127</v>
      </c>
      <c r="H76" s="39" t="n">
        <f aca="false">10^G76</f>
        <v>0.00746448758410067</v>
      </c>
      <c r="I76" s="39" t="n">
        <f aca="false">F76/H76</f>
        <v>13396.7668742593</v>
      </c>
      <c r="J76" s="39" t="n">
        <f aca="false">SUM(I76:$I$143)</f>
        <v>103491.616550991</v>
      </c>
      <c r="K76" s="40" t="n">
        <f aca="false">LOG10(J76)</f>
        <v>5.0149051707291</v>
      </c>
      <c r="L76" s="40" t="n">
        <f aca="false">'数値入力＆結果'!$D$19*K76^5+'数値入力＆結果'!$F$19*K76^4+'数値入力＆結果'!$H$19*K76^3+'数値入力＆結果'!$J$19*K76^2+'数値入力＆結果'!$L$19*K76+'数値入力＆結果'!$N$19</f>
        <v>8.98362696742534</v>
      </c>
      <c r="M76" s="39" t="n">
        <f aca="false">10^L76</f>
        <v>963001508.492997</v>
      </c>
      <c r="N76" s="39" t="n">
        <f aca="false">(D75-D76)*'数値入力＆結果'!$D$12</f>
        <v>2.63E-005</v>
      </c>
      <c r="O76" s="39" t="n">
        <f aca="false">(6*'数値入力＆結果'!$D$7*M76*'数値入力＆結果'!$D$9*'数値入力＆結果'!$D$10*('数値入力＆結果'!$D$9+'数値入力＆結果'!$D$10)*N76)/('数値入力＆結果'!$D$7^2*'数値入力＆結果'!$D$9^4+'数値入力＆結果'!$D$7*M76*(4*'数値入力＆結果'!$D$9^3*'数値入力＆結果'!$D$10+6*'数値入力＆結果'!$D$9^2*'数値入力＆結果'!$D$10^2+4*'数値入力＆結果'!$D$9*'数値入力＆結果'!$D$10^3)+M76^2*'数値入力＆結果'!$D$10^4)</f>
        <v>2.19902741042835E-005</v>
      </c>
      <c r="P76" s="39" t="n">
        <f aca="false">SUM($O$4:O76)</f>
        <v>0.000359312214370111</v>
      </c>
      <c r="Q76" s="39" t="n">
        <f aca="false">1/P76</f>
        <v>2783.09492415403</v>
      </c>
      <c r="R76" s="39" t="n">
        <f aca="false">1/P76*(1-COS('数値入力＆結果'!$D$8*P76/2))</f>
        <v>1.79636779225385</v>
      </c>
    </row>
    <row r="77" customFormat="false" ht="12.8" hidden="false" customHeight="false" outlineLevel="0" collapsed="false">
      <c r="B77" s="1" t="n">
        <v>74</v>
      </c>
      <c r="C77" s="0" t="n">
        <v>7400</v>
      </c>
      <c r="D77" s="0" t="n">
        <f aca="false">D76-1</f>
        <v>56</v>
      </c>
      <c r="E77" s="0" t="n">
        <f aca="false">C77</f>
        <v>7400</v>
      </c>
      <c r="F77" s="0" t="n">
        <f aca="false">C77-C76</f>
        <v>100</v>
      </c>
      <c r="G77" s="0" t="n">
        <f aca="false">IF(D76&gt;110,'数値入力＆結果'!$D$18*D76+'数値入力＆結果'!$F$18,'数値入力＆結果'!$D$17*D76+'数値入力＆結果'!$F$17)</f>
        <v>-2.0668</v>
      </c>
      <c r="H77" s="39" t="n">
        <f aca="false">10^G77</f>
        <v>0.00857432616636181</v>
      </c>
      <c r="I77" s="39" t="n">
        <f aca="false">F77/H77</f>
        <v>11662.7240508196</v>
      </c>
      <c r="J77" s="39" t="n">
        <f aca="false">SUM(I77:$I$143)</f>
        <v>90094.849676732</v>
      </c>
      <c r="K77" s="40" t="n">
        <f aca="false">LOG10(J77)</f>
        <v>4.95469996499786</v>
      </c>
      <c r="L77" s="40" t="n">
        <f aca="false">'数値入力＆結果'!$D$19*K77^5+'数値入力＆結果'!$F$19*K77^4+'数値入力＆結果'!$H$19*K77^3+'数値入力＆結果'!$J$19*K77^2+'数値入力＆結果'!$L$19*K77+'数値入力＆結果'!$N$19</f>
        <v>9.01255643771532</v>
      </c>
      <c r="M77" s="39" t="n">
        <f aca="false">10^L77</f>
        <v>1029334283.21285</v>
      </c>
      <c r="N77" s="39" t="n">
        <f aca="false">(D76-D77)*'数値入力＆結果'!$D$12</f>
        <v>2.63E-005</v>
      </c>
      <c r="O77" s="39" t="n">
        <f aca="false">(6*'数値入力＆結果'!$D$7*M77*'数値入力＆結果'!$D$9*'数値入力＆結果'!$D$10*('数値入力＆結果'!$D$9+'数値入力＆結果'!$D$10)*N77)/('数値入力＆結果'!$D$7^2*'数値入力＆結果'!$D$9^4+'数値入力＆結果'!$D$7*M77*(4*'数値入力＆結果'!$D$9^3*'数値入力＆結果'!$D$10+6*'数値入力＆結果'!$D$9^2*'数値入力＆結果'!$D$10^2+4*'数値入力＆結果'!$D$9*'数値入力＆結果'!$D$10^3)+M77^2*'数値入力＆結果'!$D$10^4)</f>
        <v>2.27102811422238E-005</v>
      </c>
      <c r="P77" s="39" t="n">
        <f aca="false">SUM($O$4:O77)</f>
        <v>0.000382022495512335</v>
      </c>
      <c r="Q77" s="39" t="n">
        <f aca="false">1/P77</f>
        <v>2617.64689709931</v>
      </c>
      <c r="R77" s="39" t="n">
        <f aca="false">1/P77*(1-COS('数値入力＆結果'!$D$8*P77/2))</f>
        <v>1.90988018546026</v>
      </c>
    </row>
    <row r="78" customFormat="false" ht="12.8" hidden="false" customHeight="false" outlineLevel="0" collapsed="false">
      <c r="B78" s="1" t="n">
        <v>75</v>
      </c>
      <c r="C78" s="0" t="n">
        <v>7500</v>
      </c>
      <c r="D78" s="0" t="n">
        <f aca="false">D77-1</f>
        <v>55</v>
      </c>
      <c r="E78" s="0" t="n">
        <f aca="false">C78</f>
        <v>7500</v>
      </c>
      <c r="F78" s="0" t="n">
        <f aca="false">C78-C77</f>
        <v>100</v>
      </c>
      <c r="G78" s="0" t="n">
        <f aca="false">IF(D77&gt;110,'数値入力＆結果'!$D$18*D77+'数値入力＆結果'!$F$18,'数値入力＆結果'!$D$17*D77+'数値入力＆結果'!$F$17)</f>
        <v>-2.0066</v>
      </c>
      <c r="H78" s="39" t="n">
        <f aca="false">10^G78</f>
        <v>0.00984917830980818</v>
      </c>
      <c r="I78" s="39" t="n">
        <f aca="false">F78/H78</f>
        <v>10153.1312414576</v>
      </c>
      <c r="J78" s="39" t="n">
        <f aca="false">SUM(I78:$I$143)</f>
        <v>78432.1256259124</v>
      </c>
      <c r="K78" s="40" t="n">
        <f aca="false">LOG10(J78)</f>
        <v>4.89449398518853</v>
      </c>
      <c r="L78" s="40" t="n">
        <f aca="false">'数値入力＆結果'!$D$19*K78^5+'数値入力＆結果'!$F$19*K78^4+'数値入力＆結果'!$H$19*K78^3+'数値入力＆結果'!$J$19*K78^2+'数値入力＆結果'!$L$19*K78+'数値入力＆結果'!$N$19</f>
        <v>9.04083837484835</v>
      </c>
      <c r="M78" s="39" t="n">
        <f aca="false">10^L78</f>
        <v>1098596914.2803</v>
      </c>
      <c r="N78" s="39" t="n">
        <f aca="false">(D77-D78)*'数値入力＆結果'!$D$12</f>
        <v>2.63E-005</v>
      </c>
      <c r="O78" s="39" t="n">
        <f aca="false">(6*'数値入力＆結果'!$D$7*M78*'数値入力＆結果'!$D$9*'数値入力＆結果'!$D$10*('数値入力＆結果'!$D$9+'数値入力＆結果'!$D$10)*N78)/('数値入力＆結果'!$D$7^2*'数値入力＆結果'!$D$9^4+'数値入力＆結果'!$D$7*M78*(4*'数値入力＆結果'!$D$9^3*'数値入力＆結果'!$D$10+6*'数値入力＆結果'!$D$9^2*'数値入力＆結果'!$D$10^2+4*'数値入力＆結果'!$D$9*'数値入力＆結果'!$D$10^3)+M78^2*'数値入力＆結果'!$D$10^4)</f>
        <v>2.341159539131E-005</v>
      </c>
      <c r="P78" s="39" t="n">
        <f aca="false">SUM($O$4:O78)</f>
        <v>0.000405434090903645</v>
      </c>
      <c r="Q78" s="39" t="n">
        <f aca="false">1/P78</f>
        <v>2466.49214369509</v>
      </c>
      <c r="R78" s="39" t="n">
        <f aca="false">1/P78*(1-COS('数値入力＆結果'!$D$8*P78/2))</f>
        <v>2.02689278656898</v>
      </c>
    </row>
    <row r="79" customFormat="false" ht="12.8" hidden="false" customHeight="false" outlineLevel="0" collapsed="false">
      <c r="B79" s="1" t="n">
        <v>76</v>
      </c>
      <c r="C79" s="0" t="n">
        <v>7600</v>
      </c>
      <c r="D79" s="0" t="n">
        <f aca="false">D78-1</f>
        <v>54</v>
      </c>
      <c r="E79" s="0" t="n">
        <f aca="false">C79</f>
        <v>7600</v>
      </c>
      <c r="F79" s="0" t="n">
        <f aca="false">C79-C78</f>
        <v>100</v>
      </c>
      <c r="G79" s="0" t="n">
        <f aca="false">IF(D78&gt;110,'数値入力＆結果'!$D$18*D78+'数値入力＆結果'!$F$18,'数値入力＆結果'!$D$17*D78+'数値入力＆結果'!$F$17)</f>
        <v>-1.9464</v>
      </c>
      <c r="H79" s="39" t="n">
        <f aca="false">10^G79</f>
        <v>0.0113135786411956</v>
      </c>
      <c r="I79" s="39" t="n">
        <f aca="false">F79/H79</f>
        <v>8838.93621739407</v>
      </c>
      <c r="J79" s="39" t="n">
        <f aca="false">SUM(I79:$I$143)</f>
        <v>68278.9943844549</v>
      </c>
      <c r="K79" s="40" t="n">
        <f aca="false">LOG10(J79)</f>
        <v>4.83428711618467</v>
      </c>
      <c r="L79" s="40" t="n">
        <f aca="false">'数値入力＆結果'!$D$19*K79^5+'数値入力＆結果'!$F$19*K79^4+'数値入力＆結果'!$H$19*K79^3+'数値入力＆結果'!$J$19*K79^2+'数値入力＆結果'!$L$19*K79+'数値入力＆結果'!$N$19</f>
        <v>9.06848262030215</v>
      </c>
      <c r="M79" s="39" t="n">
        <f aca="false">10^L79</f>
        <v>1170799748.04539</v>
      </c>
      <c r="N79" s="39" t="n">
        <f aca="false">(D78-D79)*'数値入力＆結果'!$D$12</f>
        <v>2.63E-005</v>
      </c>
      <c r="O79" s="39" t="n">
        <f aca="false">(6*'数値入力＆結果'!$D$7*M79*'数値入力＆結果'!$D$9*'数値入力＆結果'!$D$10*('数値入力＆結果'!$D$9+'数値入力＆結果'!$D$10)*N79)/('数値入力＆結果'!$D$7^2*'数値入力＆結果'!$D$9^4+'数値入力＆結果'!$D$7*M79*(4*'数値入力＆結果'!$D$9^3*'数値入力＆結果'!$D$10+6*'数値入力＆結果'!$D$9^2*'数値入力＆結果'!$D$10^2+4*'数値入力＆結果'!$D$9*'数値入力＆結果'!$D$10^3)+M79^2*'数値入力＆結果'!$D$10^4)</f>
        <v>2.40931618474755E-005</v>
      </c>
      <c r="P79" s="39" t="n">
        <f aca="false">SUM($O$4:O79)</f>
        <v>0.00042952725275112</v>
      </c>
      <c r="Q79" s="39" t="n">
        <f aca="false">1/P79</f>
        <v>2328.14098196332</v>
      </c>
      <c r="R79" s="39" t="n">
        <f aca="false">1/P79*(1-COS('数値入力＆結果'!$D$8*P79/2))</f>
        <v>2.14730609633042</v>
      </c>
    </row>
    <row r="80" customFormat="false" ht="12.8" hidden="false" customHeight="false" outlineLevel="0" collapsed="false">
      <c r="B80" s="1" t="n">
        <v>77</v>
      </c>
      <c r="C80" s="0" t="n">
        <v>7700</v>
      </c>
      <c r="D80" s="0" t="n">
        <f aca="false">D79-1</f>
        <v>53</v>
      </c>
      <c r="E80" s="0" t="n">
        <f aca="false">C80</f>
        <v>7700</v>
      </c>
      <c r="F80" s="0" t="n">
        <f aca="false">C80-C79</f>
        <v>100</v>
      </c>
      <c r="G80" s="0" t="n">
        <f aca="false">IF(D79&gt;110,'数値入力＆結果'!$D$18*D79+'数値入力＆結果'!$F$18,'数値入力＆結果'!$D$17*D79+'数値入力＆結果'!$F$17)</f>
        <v>-1.8862</v>
      </c>
      <c r="H80" s="39" t="n">
        <f aca="false">10^G80</f>
        <v>0.0129957096566171</v>
      </c>
      <c r="I80" s="39" t="n">
        <f aca="false">F80/H80</f>
        <v>7694.8471951343</v>
      </c>
      <c r="J80" s="39" t="n">
        <f aca="false">SUM(I80:$I$143)</f>
        <v>59440.0581670608</v>
      </c>
      <c r="K80" s="40" t="n">
        <f aca="false">LOG10(J80)</f>
        <v>4.77407922574615</v>
      </c>
      <c r="L80" s="40" t="n">
        <f aca="false">'数値入力＆結果'!$D$19*K80^5+'数値入力＆結果'!$F$19*K80^4+'数値入力＆結果'!$H$19*K80^3+'数値入力＆結果'!$J$19*K80^2+'数値入力＆結果'!$L$19*K80+'数値入力＆結果'!$N$19</f>
        <v>9.09549891042698</v>
      </c>
      <c r="M80" s="39" t="n">
        <f aca="false">10^L80</f>
        <v>1245945111.39663</v>
      </c>
      <c r="N80" s="39" t="n">
        <f aca="false">(D79-D80)*'数値入力＆結果'!$D$12</f>
        <v>2.63E-005</v>
      </c>
      <c r="O80" s="39" t="n">
        <f aca="false">(6*'数値入力＆結果'!$D$7*M80*'数値入力＆結果'!$D$9*'数値入力＆結果'!$D$10*('数値入力＆結果'!$D$9+'数値入力＆結果'!$D$10)*N80)/('数値入力＆結果'!$D$7^2*'数値入力＆結果'!$D$9^4+'数値入力＆結果'!$D$7*M80*(4*'数値入力＆結果'!$D$9^3*'数値入力＆結果'!$D$10+6*'数値入力＆結果'!$D$9^2*'数値入力＆結果'!$D$10^2+4*'数値入力＆結果'!$D$9*'数値入力＆結果'!$D$10^3)+M80^2*'数値入力＆結果'!$D$10^4)</f>
        <v>2.47541366817613E-005</v>
      </c>
      <c r="P80" s="39" t="n">
        <f aca="false">SUM($O$4:O80)</f>
        <v>0.000454281389432882</v>
      </c>
      <c r="Q80" s="39" t="n">
        <f aca="false">1/P80</f>
        <v>2201.27881806557</v>
      </c>
      <c r="R80" s="39" t="n">
        <f aca="false">1/P80*(1-COS('数値入力＆結果'!$D$8*P80/2))</f>
        <v>2.27101634583292</v>
      </c>
    </row>
    <row r="81" customFormat="false" ht="12.8" hidden="false" customHeight="false" outlineLevel="0" collapsed="false">
      <c r="B81" s="1" t="n">
        <v>78</v>
      </c>
      <c r="C81" s="0" t="n">
        <v>7800</v>
      </c>
      <c r="D81" s="0" t="n">
        <f aca="false">D80-1</f>
        <v>52</v>
      </c>
      <c r="E81" s="0" t="n">
        <f aca="false">C81</f>
        <v>7800</v>
      </c>
      <c r="F81" s="0" t="n">
        <f aca="false">C81-C80</f>
        <v>100</v>
      </c>
      <c r="G81" s="0" t="n">
        <f aca="false">IF(D80&gt;110,'数値入力＆結果'!$D$18*D80+'数値入力＆結果'!$F$18,'数値入力＆結果'!$D$17*D80+'数値入力＆結果'!$F$17)</f>
        <v>-1.826</v>
      </c>
      <c r="H81" s="39" t="n">
        <f aca="false">10^G81</f>
        <v>0.01492794409579</v>
      </c>
      <c r="I81" s="39" t="n">
        <f aca="false">F81/H81</f>
        <v>6698.84609416527</v>
      </c>
      <c r="J81" s="39" t="n">
        <f aca="false">SUM(I81:$I$143)</f>
        <v>51745.2109719265</v>
      </c>
      <c r="K81" s="40" t="n">
        <f aca="false">LOG10(J81)</f>
        <v>4.71387016196068</v>
      </c>
      <c r="L81" s="40" t="n">
        <f aca="false">'数値入力＆結果'!$D$19*K81^5+'数値入力＆結果'!$F$19*K81^4+'数値入力＆結果'!$H$19*K81^3+'数値入力＆結果'!$J$19*K81^2+'数値入力＆結果'!$L$19*K81+'数値入力＆結果'!$N$19</f>
        <v>9.12189687779452</v>
      </c>
      <c r="M81" s="39" t="n">
        <f aca="false">10^L81</f>
        <v>1324027110.7364</v>
      </c>
      <c r="N81" s="39" t="n">
        <f aca="false">(D80-D81)*'数値入力＆結果'!$D$12</f>
        <v>2.63E-005</v>
      </c>
      <c r="O81" s="39" t="n">
        <f aca="false">(6*'数値入力＆結果'!$D$7*M81*'数値入力＆結果'!$D$9*'数値入力＆結果'!$D$10*('数値入力＆結果'!$D$9+'数値入力＆結果'!$D$10)*N81)/('数値入力＆結果'!$D$7^2*'数値入力＆結果'!$D$9^4+'数値入力＆結果'!$D$7*M81*(4*'数値入力＆結果'!$D$9^3*'数値入力＆結果'!$D$10+6*'数値入力＆結果'!$D$9^2*'数値入力＆結果'!$D$10^2+4*'数値入力＆結果'!$D$9*'数値入力＆結果'!$D$10^3)+M81^2*'数値入力＆結果'!$D$10^4)</f>
        <v>2.53938755334697E-005</v>
      </c>
      <c r="P81" s="39" t="n">
        <f aca="false">SUM($O$4:O81)</f>
        <v>0.000479675264966351</v>
      </c>
      <c r="Q81" s="39" t="n">
        <f aca="false">1/P81</f>
        <v>2084.74372775955</v>
      </c>
      <c r="R81" s="39" t="n">
        <f aca="false">1/P81*(1-COS('数値入力＆結果'!$D$8*P81/2))</f>
        <v>2.39791649470448</v>
      </c>
    </row>
    <row r="82" customFormat="false" ht="12.8" hidden="false" customHeight="false" outlineLevel="0" collapsed="false">
      <c r="B82" s="1" t="n">
        <v>79</v>
      </c>
      <c r="C82" s="0" t="n">
        <v>7900</v>
      </c>
      <c r="D82" s="0" t="n">
        <f aca="false">D81-1</f>
        <v>51</v>
      </c>
      <c r="E82" s="0" t="n">
        <f aca="false">C82</f>
        <v>7900</v>
      </c>
      <c r="F82" s="0" t="n">
        <f aca="false">C82-C81</f>
        <v>100</v>
      </c>
      <c r="G82" s="0" t="n">
        <f aca="false">IF(D81&gt;110,'数値入力＆結果'!$D$18*D81+'数値入力＆結果'!$F$18,'数値入力＆結果'!$D$17*D81+'数値入力＆結果'!$F$17)</f>
        <v>-1.7658</v>
      </c>
      <c r="H82" s="39" t="n">
        <f aca="false">10^G82</f>
        <v>0.0171474679579013</v>
      </c>
      <c r="I82" s="39" t="n">
        <f aca="false">F82/H82</f>
        <v>5831.76479731643</v>
      </c>
      <c r="J82" s="39" t="n">
        <f aca="false">SUM(I82:$I$143)</f>
        <v>45046.3648777612</v>
      </c>
      <c r="K82" s="40" t="n">
        <f aca="false">LOG10(J82)</f>
        <v>4.6536597503156</v>
      </c>
      <c r="L82" s="40" t="n">
        <f aca="false">'数値入力＆結果'!$D$19*K82^5+'数値入力＆結果'!$F$19*K82^4+'数値入力＆結果'!$H$19*K82^3+'数値入力＆結果'!$J$19*K82^2+'数値入力＆結果'!$L$19*K82+'数値入力＆結果'!$N$19</f>
        <v>9.14768605259024</v>
      </c>
      <c r="M82" s="39" t="n">
        <f aca="false">10^L82</f>
        <v>1405031472.84665</v>
      </c>
      <c r="N82" s="39" t="n">
        <f aca="false">(D81-D82)*'数値入力＆結果'!$D$12</f>
        <v>2.63E-005</v>
      </c>
      <c r="O82" s="39" t="n">
        <f aca="false">(6*'数値入力＆結果'!$D$7*M82*'数値入力＆結果'!$D$9*'数値入力＆結果'!$D$10*('数値入力＆結果'!$D$9+'数値入力＆結果'!$D$10)*N82)/('数値入力＆結果'!$D$7^2*'数値入力＆結果'!$D$9^4+'数値入力＆結果'!$D$7*M82*(4*'数値入力＆結果'!$D$9^3*'数値入力＆結果'!$D$10+6*'数値入力＆結果'!$D$9^2*'数値入力＆結果'!$D$10^2+4*'数値入力＆結果'!$D$9*'数値入力＆結果'!$D$10^3)+M82^2*'数値入力＆結果'!$D$10^4)</f>
        <v>2.60119198753974E-005</v>
      </c>
      <c r="P82" s="39" t="n">
        <f aca="false">SUM($O$4:O82)</f>
        <v>0.000505687184841749</v>
      </c>
      <c r="Q82" s="39" t="n">
        <f aca="false">1/P82</f>
        <v>1977.50710315695</v>
      </c>
      <c r="R82" s="39" t="n">
        <f aca="false">1/P82*(1-COS('数値入力＆結果'!$D$8*P82/2))</f>
        <v>2.5278971614317</v>
      </c>
    </row>
    <row r="83" customFormat="false" ht="12.8" hidden="false" customHeight="false" outlineLevel="0" collapsed="false">
      <c r="B83" s="1" t="n">
        <v>80</v>
      </c>
      <c r="C83" s="0" t="n">
        <v>8000</v>
      </c>
      <c r="D83" s="0" t="n">
        <f aca="false">D82-1</f>
        <v>50</v>
      </c>
      <c r="E83" s="0" t="n">
        <f aca="false">C83</f>
        <v>8000</v>
      </c>
      <c r="F83" s="0" t="n">
        <f aca="false">C83-C82</f>
        <v>100</v>
      </c>
      <c r="G83" s="0" t="n">
        <f aca="false">IF(D82&gt;110,'数値入力＆結果'!$D$18*D82+'数値入力＆結果'!$F$18,'数値入力＆結果'!$D$17*D82+'数値入力＆結果'!$F$17)</f>
        <v>-1.7056</v>
      </c>
      <c r="H83" s="39" t="n">
        <f aca="false">10^G83</f>
        <v>0.0196969961489992</v>
      </c>
      <c r="I83" s="39" t="n">
        <f aca="false">F83/H83</f>
        <v>5076.91625888249</v>
      </c>
      <c r="J83" s="39" t="n">
        <f aca="false">SUM(I83:$I$143)</f>
        <v>39214.6000804448</v>
      </c>
      <c r="K83" s="40" t="n">
        <f aca="false">LOG10(J83)</f>
        <v>4.59344779033319</v>
      </c>
      <c r="L83" s="40" t="n">
        <f aca="false">'数値入力＆結果'!$D$19*K83^5+'数値入力＆結果'!$F$19*K83^4+'数値入力＆結果'!$H$19*K83^3+'数値入力＆結果'!$J$19*K83^2+'数値入力＆結果'!$L$19*K83+'数値入力＆結果'!$N$19</f>
        <v>9.17287586405372</v>
      </c>
      <c r="M83" s="39" t="n">
        <f aca="false">10^L83</f>
        <v>1488935429.13826</v>
      </c>
      <c r="N83" s="39" t="n">
        <f aca="false">(D82-D83)*'数値入力＆結果'!$D$12</f>
        <v>2.63E-005</v>
      </c>
      <c r="O83" s="39" t="n">
        <f aca="false">(6*'数値入力＆結果'!$D$7*M83*'数値入力＆結果'!$D$9*'数値入力＆結果'!$D$10*('数値入力＆結果'!$D$9+'数値入力＆結果'!$D$10)*N83)/('数値入力＆結果'!$D$7^2*'数値入力＆結果'!$D$9^4+'数値入力＆結果'!$D$7*M83*(4*'数値入力＆結果'!$D$9^3*'数値入力＆結果'!$D$10+6*'数値入力＆結果'!$D$9^2*'数値入力＆結果'!$D$10^2+4*'数値入力＆結果'!$D$9*'数値入力＆結果'!$D$10^3)+M83^2*'数値入力＆結果'!$D$10^4)</f>
        <v>2.66079820529076E-005</v>
      </c>
      <c r="P83" s="39" t="n">
        <f aca="false">SUM($O$4:O83)</f>
        <v>0.000532295166894656</v>
      </c>
      <c r="Q83" s="39" t="n">
        <f aca="false">1/P83</f>
        <v>1878.65692231225</v>
      </c>
      <c r="R83" s="39" t="n">
        <f aca="false">1/P83*(1-COS('数値入力＆結果'!$D$8*P83/2))</f>
        <v>2.660847479134</v>
      </c>
    </row>
    <row r="84" customFormat="false" ht="12.8" hidden="false" customHeight="false" outlineLevel="0" collapsed="false">
      <c r="B84" s="1" t="n">
        <v>81</v>
      </c>
      <c r="C84" s="0" t="n">
        <v>8100</v>
      </c>
      <c r="D84" s="0" t="n">
        <f aca="false">D83-1</f>
        <v>49</v>
      </c>
      <c r="E84" s="0" t="n">
        <f aca="false">C84</f>
        <v>8100</v>
      </c>
      <c r="F84" s="0" t="n">
        <f aca="false">C84-C83</f>
        <v>100</v>
      </c>
      <c r="G84" s="0" t="n">
        <f aca="false">IF(D83&gt;110,'数値入力＆結果'!$D$18*D83+'数値入力＆結果'!$F$18,'数値入力＆結果'!$D$17*D83+'数値入力＆結果'!$F$17)</f>
        <v>-1.6454</v>
      </c>
      <c r="H84" s="39" t="n">
        <f aca="false">10^G84</f>
        <v>0.0226255945336186</v>
      </c>
      <c r="I84" s="39" t="n">
        <f aca="false">F84/H84</f>
        <v>4419.77336115582</v>
      </c>
      <c r="J84" s="39" t="n">
        <f aca="false">SUM(I84:$I$143)</f>
        <v>34137.6838215622</v>
      </c>
      <c r="K84" s="40" t="n">
        <f aca="false">LOG10(J84)</f>
        <v>4.53323405170437</v>
      </c>
      <c r="L84" s="40" t="n">
        <f aca="false">'数値入力＆結果'!$D$19*K84^5+'数値入力＆結果'!$F$19*K84^4+'数値入力＆結果'!$H$19*K84^3+'数値入力＆結果'!$J$19*K84^2+'数値入力＆結果'!$L$19*K84+'数値入力＆結果'!$N$19</f>
        <v>9.19747564197183</v>
      </c>
      <c r="M84" s="39" t="n">
        <f aca="false">10^L84</f>
        <v>1575707644.44501</v>
      </c>
      <c r="N84" s="39" t="n">
        <f aca="false">(D83-D84)*'数値入力＆結果'!$D$12</f>
        <v>2.63E-005</v>
      </c>
      <c r="O84" s="39" t="n">
        <f aca="false">(6*'数値入力＆結果'!$D$7*M84*'数値入力＆結果'!$D$9*'数値入力＆結果'!$D$10*('数値入力＆結果'!$D$9+'数値入力＆結果'!$D$10)*N84)/('数値入力＆結果'!$D$7^2*'数値入力＆結果'!$D$9^4+'数値入力＆結果'!$D$7*M84*(4*'数値入力＆結果'!$D$9^3*'数値入力＆結果'!$D$10+6*'数値入力＆結果'!$D$9^2*'数値入力＆結果'!$D$10^2+4*'数値入力＆結果'!$D$9*'数値入力＆結果'!$D$10^3)+M84^2*'数値入力＆結果'!$D$10^4)</f>
        <v>2.71819295377811E-005</v>
      </c>
      <c r="P84" s="39" t="n">
        <f aca="false">SUM($O$4:O84)</f>
        <v>0.000559477096432438</v>
      </c>
      <c r="Q84" s="39" t="n">
        <f aca="false">1/P84</f>
        <v>1787.38326622591</v>
      </c>
      <c r="R84" s="39" t="n">
        <f aca="false">1/P84*(1-COS('数値入力＆結果'!$D$8*P84/2))</f>
        <v>2.79665587282724</v>
      </c>
    </row>
    <row r="85" customFormat="false" ht="12.8" hidden="false" customHeight="false" outlineLevel="0" collapsed="false">
      <c r="B85" s="1" t="n">
        <v>82</v>
      </c>
      <c r="C85" s="0" t="n">
        <v>8200</v>
      </c>
      <c r="D85" s="0" t="n">
        <f aca="false">D84-1</f>
        <v>48</v>
      </c>
      <c r="E85" s="0" t="n">
        <f aca="false">C85</f>
        <v>8200</v>
      </c>
      <c r="F85" s="0" t="n">
        <f aca="false">C85-C84</f>
        <v>100</v>
      </c>
      <c r="G85" s="0" t="n">
        <f aca="false">IF(D84&gt;110,'数値入力＆結果'!$D$18*D84+'数値入力＆結果'!$F$18,'数値入力＆結果'!$D$17*D84+'数値入力＆結果'!$F$17)</f>
        <v>-1.5852</v>
      </c>
      <c r="H85" s="39" t="n">
        <f aca="false">10^G85</f>
        <v>0.0259896242110866</v>
      </c>
      <c r="I85" s="39" t="n">
        <f aca="false">F85/H85</f>
        <v>3847.68933893789</v>
      </c>
      <c r="J85" s="39" t="n">
        <f aca="false">SUM(I85:$I$143)</f>
        <v>29717.9104604064</v>
      </c>
      <c r="K85" s="40" t="n">
        <f aca="false">LOG10(J85)</f>
        <v>4.47301826984567</v>
      </c>
      <c r="L85" s="40" t="n">
        <f aca="false">'数値入力＆結果'!$D$19*K85^5+'数値入力＆結果'!$F$19*K85^4+'数値入力＆結果'!$H$19*K85^3+'数値入力＆結果'!$J$19*K85^2+'数値入力＆結果'!$L$19*K85+'数値入力＆結果'!$N$19</f>
        <v>9.22149461823003</v>
      </c>
      <c r="M85" s="39" t="n">
        <f aca="false">10^L85</f>
        <v>1665308191.18586</v>
      </c>
      <c r="N85" s="39" t="n">
        <f aca="false">(D84-D85)*'数値入力＆結果'!$D$12</f>
        <v>2.63E-005</v>
      </c>
      <c r="O85" s="39" t="n">
        <f aca="false">(6*'数値入力＆結果'!$D$7*M85*'数値入力＆結果'!$D$9*'数値入力＆結果'!$D$10*('数値入力＆結果'!$D$9+'数値入力＆結果'!$D$10)*N85)/('数値入力＆結果'!$D$7^2*'数値入力＆結果'!$D$9^4+'数値入力＆結果'!$D$7*M85*(4*'数値入力＆結果'!$D$9^3*'数値入力＆結果'!$D$10+6*'数値入力＆結果'!$D$9^2*'数値入力＆結果'!$D$10^2+4*'数値入力＆結果'!$D$9*'数値入力＆結果'!$D$10^3)+M85^2*'数値入力＆結果'!$D$10^4)</f>
        <v>2.77337688677674E-005</v>
      </c>
      <c r="P85" s="39" t="n">
        <f aca="false">SUM($O$4:O85)</f>
        <v>0.000587210865300205</v>
      </c>
      <c r="Q85" s="39" t="n">
        <f aca="false">1/P85</f>
        <v>1702.96576424682</v>
      </c>
      <c r="R85" s="39" t="n">
        <f aca="false">1/P85*(1-COS('数値入力＆結果'!$D$8*P85/2))</f>
        <v>2.9352107565724</v>
      </c>
    </row>
    <row r="86" customFormat="false" ht="12.8" hidden="false" customHeight="false" outlineLevel="0" collapsed="false">
      <c r="B86" s="1" t="n">
        <v>83</v>
      </c>
      <c r="C86" s="0" t="n">
        <v>8300</v>
      </c>
      <c r="D86" s="0" t="n">
        <f aca="false">D85-1</f>
        <v>47</v>
      </c>
      <c r="E86" s="0" t="n">
        <f aca="false">C86</f>
        <v>8300</v>
      </c>
      <c r="F86" s="0" t="n">
        <f aca="false">C86-C85</f>
        <v>100</v>
      </c>
      <c r="G86" s="0" t="n">
        <f aca="false">IF(D85&gt;110,'数値入力＆結果'!$D$18*D85+'数値入力＆結果'!$F$18,'数値入力＆結果'!$D$17*D85+'数値入力＆結果'!$F$17)</f>
        <v>-1.525</v>
      </c>
      <c r="H86" s="39" t="n">
        <f aca="false">10^G86</f>
        <v>0.0298538261891796</v>
      </c>
      <c r="I86" s="39" t="n">
        <f aca="false">F86/H86</f>
        <v>3349.65439157828</v>
      </c>
      <c r="J86" s="39" t="n">
        <f aca="false">SUM(I86:$I$143)</f>
        <v>25870.2211214685</v>
      </c>
      <c r="K86" s="40" t="n">
        <f aca="false">LOG10(J86)</f>
        <v>4.4128001407932</v>
      </c>
      <c r="L86" s="40" t="n">
        <f aca="false">'数値入力＆結果'!$D$19*K86^5+'数値入力＆結果'!$F$19*K86^4+'数値入力＆結果'!$H$19*K86^3+'数値入力＆結果'!$J$19*K86^2+'数値入力＆結果'!$L$19*K86+'数値入力＆結果'!$N$19</f>
        <v>9.24494192842759</v>
      </c>
      <c r="M86" s="39" t="n">
        <f aca="false">10^L86</f>
        <v>1757688569.37986</v>
      </c>
      <c r="N86" s="39" t="n">
        <f aca="false">(D85-D86)*'数値入力＆結果'!$D$12</f>
        <v>2.63E-005</v>
      </c>
      <c r="O86" s="39" t="n">
        <f aca="false">(6*'数値入力＆結果'!$D$7*M86*'数値入力＆結果'!$D$9*'数値入力＆結果'!$D$10*('数値入力＆結果'!$D$9+'数値入力＆結果'!$D$10)*N86)/('数値入力＆結果'!$D$7^2*'数値入力＆結果'!$D$9^4+'数値入力＆結果'!$D$7*M86*(4*'数値入力＆結果'!$D$9^3*'数値入力＆結果'!$D$10+6*'数値入力＆結果'!$D$9^2*'数値入力＆結果'!$D$10^2+4*'数値入力＆結果'!$D$9*'数値入力＆結果'!$D$10^3)+M86^2*'数値入力＆結果'!$D$10^4)</f>
        <v>2.82636296687354E-005</v>
      </c>
      <c r="P86" s="39" t="n">
        <f aca="false">SUM($O$4:O86)</f>
        <v>0.00061547449496894</v>
      </c>
      <c r="Q86" s="39" t="n">
        <f aca="false">1/P86</f>
        <v>1624.76269638186</v>
      </c>
      <c r="R86" s="39" t="n">
        <f aca="false">1/P86*(1-COS('数値入力＆結果'!$D$8*P86/2))</f>
        <v>3.07640115088358</v>
      </c>
    </row>
    <row r="87" customFormat="false" ht="12.8" hidden="false" customHeight="false" outlineLevel="0" collapsed="false">
      <c r="B87" s="1" t="n">
        <v>84</v>
      </c>
      <c r="C87" s="0" t="n">
        <v>8400</v>
      </c>
      <c r="D87" s="0" t="n">
        <f aca="false">D86-1</f>
        <v>46</v>
      </c>
      <c r="E87" s="0" t="n">
        <f aca="false">C87</f>
        <v>8400</v>
      </c>
      <c r="F87" s="0" t="n">
        <f aca="false">C87-C86</f>
        <v>100</v>
      </c>
      <c r="G87" s="0" t="n">
        <f aca="false">IF(D86&gt;110,'数値入力＆結果'!$D$18*D86+'数値入力＆結果'!$F$18,'数値入力＆結果'!$D$17*D86+'数値入力＆結果'!$F$17)</f>
        <v>-1.4648</v>
      </c>
      <c r="H87" s="39" t="n">
        <f aca="false">10^G87</f>
        <v>0.034292567329756</v>
      </c>
      <c r="I87" s="39" t="n">
        <f aca="false">F87/H87</f>
        <v>2916.08379852123</v>
      </c>
      <c r="J87" s="39" t="n">
        <f aca="false">SUM(I87:$I$143)</f>
        <v>22520.5667298903</v>
      </c>
      <c r="K87" s="40" t="n">
        <f aca="false">LOG10(J87)</f>
        <v>4.35257931533416</v>
      </c>
      <c r="L87" s="40" t="n">
        <f aca="false">'数値入力＆結果'!$D$19*K87^5+'数値入力＆結果'!$F$19*K87^4+'数値入力＆結果'!$H$19*K87^3+'数値入力＆結果'!$J$19*K87^2+'数値入力＆結果'!$L$19*K87+'数値入力＆結果'!$N$19</f>
        <v>9.2678266135631</v>
      </c>
      <c r="M87" s="39" t="n">
        <f aca="false">10^L87</f>
        <v>1852791772.66157</v>
      </c>
      <c r="N87" s="39" t="n">
        <f aca="false">(D86-D87)*'数値入力＆結果'!$D$12</f>
        <v>2.63E-005</v>
      </c>
      <c r="O87" s="39" t="n">
        <f aca="false">(6*'数値入力＆結果'!$D$7*M87*'数値入力＆結果'!$D$9*'数値入力＆結果'!$D$10*('数値入力＆結果'!$D$9+'数値入力＆結果'!$D$10)*N87)/('数値入力＆結果'!$D$7^2*'数値入力＆結果'!$D$9^4+'数値入力＆結果'!$D$7*M87*(4*'数値入力＆結果'!$D$9^3*'数値入力＆結果'!$D$10+6*'数値入力＆結果'!$D$9^2*'数値入力＆結果'!$D$10^2+4*'数値入力＆結果'!$D$9*'数値入力＆結果'!$D$10^3)+M87^2*'数値入力＆結果'!$D$10^4)</f>
        <v>2.87717490825375E-005</v>
      </c>
      <c r="P87" s="39" t="n">
        <f aca="false">SUM($O$4:O87)</f>
        <v>0.000644246244051478</v>
      </c>
      <c r="Q87" s="39" t="n">
        <f aca="false">1/P87</f>
        <v>1552.20152113156</v>
      </c>
      <c r="R87" s="39" t="n">
        <f aca="false">1/P87*(1-COS('数値入力＆結果'!$D$8*P87/2))</f>
        <v>3.22011722239019</v>
      </c>
    </row>
    <row r="88" customFormat="false" ht="12.8" hidden="false" customHeight="false" outlineLevel="0" collapsed="false">
      <c r="B88" s="1" t="n">
        <v>85</v>
      </c>
      <c r="C88" s="0" t="n">
        <v>8500</v>
      </c>
      <c r="D88" s="0" t="n">
        <f aca="false">D87-1</f>
        <v>45</v>
      </c>
      <c r="E88" s="0" t="n">
        <f aca="false">C88</f>
        <v>8500</v>
      </c>
      <c r="F88" s="0" t="n">
        <f aca="false">C88-C87</f>
        <v>100</v>
      </c>
      <c r="G88" s="0" t="n">
        <f aca="false">IF(D87&gt;110,'数値入力＆結果'!$D$18*D87+'数値入力＆結果'!$F$18,'数値入力＆結果'!$D$17*D87+'数値入力＆結果'!$F$17)</f>
        <v>-1.4046</v>
      </c>
      <c r="H88" s="39" t="n">
        <f aca="false">10^G88</f>
        <v>0.0393912715446866</v>
      </c>
      <c r="I88" s="39" t="n">
        <f aca="false">F88/H88</f>
        <v>2538.63346062737</v>
      </c>
      <c r="J88" s="39" t="n">
        <f aca="false">SUM(I88:$I$143)</f>
        <v>19604.482931369</v>
      </c>
      <c r="K88" s="40" t="n">
        <f aca="false">LOG10(J88)</f>
        <v>4.2923553922616</v>
      </c>
      <c r="L88" s="40" t="n">
        <f aca="false">'数値入力＆結果'!$D$19*K88^5+'数値入力＆結果'!$F$19*K88^4+'数値入力＆結果'!$H$19*K88^3+'数値入力＆結果'!$J$19*K88^2+'数値入力＆結果'!$L$19*K88+'数値入力＆結果'!$N$19</f>
        <v>9.29015762179711</v>
      </c>
      <c r="M88" s="39" t="n">
        <f aca="false">10^L88</f>
        <v>1950552400.11406</v>
      </c>
      <c r="N88" s="39" t="n">
        <f aca="false">(D87-D88)*'数値入力＆結果'!$D$12</f>
        <v>2.63E-005</v>
      </c>
      <c r="O88" s="39" t="n">
        <f aca="false">(6*'数値入力＆結果'!$D$7*M88*'数値入力＆結果'!$D$9*'数値入力＆結果'!$D$10*('数値入力＆結果'!$D$9+'数値入力＆結果'!$D$10)*N88)/('数値入力＆結果'!$D$7^2*'数値入力＆結果'!$D$9^4+'数値入力＆結果'!$D$7*M88*(4*'数値入力＆結果'!$D$9^3*'数値入力＆結果'!$D$10+6*'数値入力＆結果'!$D$9^2*'数値入力＆結果'!$D$10^2+4*'数値入力＆結果'!$D$9*'数値入力＆結果'!$D$10^3)+M88^2*'数値入力＆結果'!$D$10^4)</f>
        <v>2.92584568533685E-005</v>
      </c>
      <c r="P88" s="39" t="n">
        <f aca="false">SUM($O$4:O88)</f>
        <v>0.000673504700904846</v>
      </c>
      <c r="Q88" s="39" t="n">
        <f aca="false">1/P88</f>
        <v>1484.77063138017</v>
      </c>
      <c r="R88" s="39" t="n">
        <f aca="false">1/P88*(1-COS('数値入力＆結果'!$D$8*P88/2))</f>
        <v>3.36625074901352</v>
      </c>
    </row>
    <row r="89" customFormat="false" ht="12.8" hidden="false" customHeight="false" outlineLevel="0" collapsed="false">
      <c r="B89" s="1" t="n">
        <v>86</v>
      </c>
      <c r="C89" s="0" t="n">
        <v>8600</v>
      </c>
      <c r="D89" s="0" t="n">
        <f aca="false">D88-1</f>
        <v>44</v>
      </c>
      <c r="E89" s="0" t="n">
        <f aca="false">C89</f>
        <v>8600</v>
      </c>
      <c r="F89" s="0" t="n">
        <f aca="false">C89-C88</f>
        <v>100</v>
      </c>
      <c r="G89" s="0" t="n">
        <f aca="false">IF(D88&gt;110,'数値入力＆結果'!$D$18*D88+'数値入力＆結果'!$F$18,'数値入力＆結果'!$D$17*D88+'数値入力＆結果'!$F$17)</f>
        <v>-1.3444</v>
      </c>
      <c r="H89" s="39" t="n">
        <f aca="false">10^G89</f>
        <v>0.0452480637855548</v>
      </c>
      <c r="I89" s="39" t="n">
        <f aca="false">F89/H89</f>
        <v>2210.03931734918</v>
      </c>
      <c r="J89" s="39" t="n">
        <f aca="false">SUM(I89:$I$143)</f>
        <v>17065.8494707417</v>
      </c>
      <c r="K89" s="40" t="n">
        <f aca="false">LOG10(J89)</f>
        <v>4.23212791062074</v>
      </c>
      <c r="L89" s="40" t="n">
        <f aca="false">'数値入力＆結果'!$D$19*K89^5+'数値入力＆結果'!$F$19*K89^4+'数値入力＆結果'!$H$19*K89^3+'数値入力＆結果'!$J$19*K89^2+'数値入力＆結果'!$L$19*K89+'数値入力＆結果'!$N$19</f>
        <v>9.3119438102994</v>
      </c>
      <c r="M89" s="39" t="n">
        <f aca="false">10^L89</f>
        <v>2050896813.41578</v>
      </c>
      <c r="N89" s="39" t="n">
        <f aca="false">(D88-D89)*'数値入力＆結果'!$D$12</f>
        <v>2.63E-005</v>
      </c>
      <c r="O89" s="39" t="n">
        <f aca="false">(6*'数値入力＆結果'!$D$7*M89*'数値入力＆結果'!$D$9*'数値入力＆結果'!$D$10*('数値入力＆結果'!$D$9+'数値入力＆結果'!$D$10)*N89)/('数値入力＆結果'!$D$7^2*'数値入力＆結果'!$D$9^4+'数値入力＆結果'!$D$7*M89*(4*'数値入力＆結果'!$D$9^3*'数値入力＆結果'!$D$10+6*'数値入力＆結果'!$D$9^2*'数値入力＆結果'!$D$10^2+4*'数値入力＆結果'!$D$9*'数値入力＆結果'!$D$10^3)+M89^2*'数値入力＆結果'!$D$10^4)</f>
        <v>2.97241612607744E-005</v>
      </c>
      <c r="P89" s="39" t="n">
        <f aca="false">SUM($O$4:O89)</f>
        <v>0.000703228862165621</v>
      </c>
      <c r="Q89" s="39" t="n">
        <f aca="false">1/P89</f>
        <v>1422.01216958084</v>
      </c>
      <c r="R89" s="39" t="n">
        <f aca="false">1/P89*(1-COS('数値入力＆結果'!$D$8*P89/2))</f>
        <v>3.51469551485985</v>
      </c>
    </row>
    <row r="90" customFormat="false" ht="12.8" hidden="false" customHeight="false" outlineLevel="0" collapsed="false">
      <c r="B90" s="1" t="n">
        <v>87</v>
      </c>
      <c r="C90" s="0" t="n">
        <v>8700</v>
      </c>
      <c r="D90" s="0" t="n">
        <f aca="false">D89-1</f>
        <v>43</v>
      </c>
      <c r="E90" s="0" t="n">
        <f aca="false">C90</f>
        <v>8700</v>
      </c>
      <c r="F90" s="0" t="n">
        <f aca="false">C90-C89</f>
        <v>100</v>
      </c>
      <c r="G90" s="0" t="n">
        <f aca="false">IF(D89&gt;110,'数値入力＆結果'!$D$18*D89+'数値入力＆結果'!$F$18,'数値入力＆結果'!$D$17*D89+'数値入力＆結果'!$F$17)</f>
        <v>-1.2842</v>
      </c>
      <c r="H90" s="39" t="n">
        <f aca="false">10^G90</f>
        <v>0.0519756584658362</v>
      </c>
      <c r="I90" s="39" t="n">
        <f aca="false">F90/H90</f>
        <v>1923.97754933168</v>
      </c>
      <c r="J90" s="39" t="n">
        <f aca="false">SUM(I90:$I$143)</f>
        <v>14855.8101533925</v>
      </c>
      <c r="K90" s="40" t="n">
        <f aca="false">LOG10(J90)</f>
        <v>4.17189634079494</v>
      </c>
      <c r="L90" s="40" t="n">
        <f aca="false">'数値入力＆結果'!$D$19*K90^5+'数値入力＆結果'!$F$19*K90^4+'数値入力＆結果'!$H$19*K90^3+'数値入力＆結果'!$J$19*K90^2+'数値入力＆結果'!$L$19*K90+'数値入力＆結果'!$N$19</f>
        <v>9.33319394718887</v>
      </c>
      <c r="M90" s="39" t="n">
        <f aca="false">10^L90</f>
        <v>2153743338.48941</v>
      </c>
      <c r="N90" s="39" t="n">
        <f aca="false">(D89-D90)*'数値入力＆結果'!$D$12</f>
        <v>2.63E-005</v>
      </c>
      <c r="O90" s="39" t="n">
        <f aca="false">(6*'数値入力＆結果'!$D$7*M90*'数値入力＆結果'!$D$9*'数値入力＆結果'!$D$10*('数値入力＆結果'!$D$9+'数値入力＆結果'!$D$10)*N90)/('数値入力＆結果'!$D$7^2*'数値入力＆結果'!$D$9^4+'数値入力＆結果'!$D$7*M90*(4*'数値入力＆結果'!$D$9^3*'数値入力＆結果'!$D$10+6*'数値入力＆結果'!$D$9^2*'数値入力＆結果'!$D$10^2+4*'数値入力＆結果'!$D$9*'数値入力＆結果'!$D$10^3)+M90^2*'数値入力＆結果'!$D$10^4)</f>
        <v>3.01693360299821E-005</v>
      </c>
      <c r="P90" s="39" t="n">
        <f aca="false">SUM($O$4:O90)</f>
        <v>0.000733398198195603</v>
      </c>
      <c r="Q90" s="39" t="n">
        <f aca="false">1/P90</f>
        <v>1363.51575782477</v>
      </c>
      <c r="R90" s="39" t="n">
        <f aca="false">1/P90*(1-COS('数値入力＆結果'!$D$8*P90/2))</f>
        <v>3.6653476396895</v>
      </c>
    </row>
    <row r="91" customFormat="false" ht="12.8" hidden="false" customHeight="false" outlineLevel="0" collapsed="false">
      <c r="B91" s="1" t="n">
        <v>88</v>
      </c>
      <c r="C91" s="0" t="n">
        <v>8800</v>
      </c>
      <c r="D91" s="0" t="n">
        <f aca="false">D90-1</f>
        <v>42</v>
      </c>
      <c r="E91" s="0" t="n">
        <f aca="false">C91</f>
        <v>8800</v>
      </c>
      <c r="F91" s="0" t="n">
        <f aca="false">C91-C90</f>
        <v>100</v>
      </c>
      <c r="G91" s="0" t="n">
        <f aca="false">IF(D90&gt;110,'数値入力＆結果'!$D$18*D90+'数値入力＆結果'!$F$18,'数値入力＆結果'!$D$17*D90+'数値入力＆結果'!$F$17)</f>
        <v>-1.224</v>
      </c>
      <c r="H91" s="39" t="n">
        <f aca="false">10^G91</f>
        <v>0.0597035286583837</v>
      </c>
      <c r="I91" s="39" t="n">
        <f aca="false">F91/H91</f>
        <v>1674.94287602644</v>
      </c>
      <c r="J91" s="39" t="n">
        <f aca="false">SUM(I91:$I$143)</f>
        <v>12931.8326040608</v>
      </c>
      <c r="K91" s="40" t="n">
        <f aca="false">LOG10(J91)</f>
        <v>4.11166007425662</v>
      </c>
      <c r="L91" s="40" t="n">
        <f aca="false">'数値入力＆結果'!$D$19*K91^5+'数値入力＆結果'!$F$19*K91^4+'数値入力＆結果'!$H$19*K91^3+'数値入力＆結果'!$J$19*K91^2+'数値入力＆結果'!$L$19*K91+'数値入力＆結果'!$N$19</f>
        <v>9.35391671357506</v>
      </c>
      <c r="M91" s="39" t="n">
        <f aca="false">10^L91</f>
        <v>2259002510.54897</v>
      </c>
      <c r="N91" s="39" t="n">
        <f aca="false">(D90-D91)*'数値入力＆結果'!$D$12</f>
        <v>2.63E-005</v>
      </c>
      <c r="O91" s="39" t="n">
        <f aca="false">(6*'数値入力＆結果'!$D$7*M91*'数値入力＆結果'!$D$9*'数値入力＆結果'!$D$10*('数値入力＆結果'!$D$9+'数値入力＆結果'!$D$10)*N91)/('数値入力＆結果'!$D$7^2*'数値入力＆結果'!$D$9^4+'数値入力＆結果'!$D$7*M91*(4*'数値入力＆結果'!$D$9^3*'数値入力＆結果'!$D$10+6*'数値入力＆結果'!$D$9^2*'数値入力＆結果'!$D$10^2+4*'数値入力＆結果'!$D$9*'数値入力＆結果'!$D$10^3)+M91^2*'数値入力＆結果'!$D$10^4)</f>
        <v>3.05945083005711E-005</v>
      </c>
      <c r="P91" s="39" t="n">
        <f aca="false">SUM($O$4:O91)</f>
        <v>0.000763992706496174</v>
      </c>
      <c r="Q91" s="39" t="n">
        <f aca="false">1/P91</f>
        <v>1308.91301906036</v>
      </c>
      <c r="R91" s="39" t="n">
        <f aca="false">1/P91*(1-COS('数値入力＆結果'!$D$8*P91/2))</f>
        <v>3.81810584822861</v>
      </c>
    </row>
    <row r="92" customFormat="false" ht="12.8" hidden="false" customHeight="false" outlineLevel="0" collapsed="false">
      <c r="B92" s="1" t="n">
        <v>89</v>
      </c>
      <c r="C92" s="0" t="n">
        <v>8900</v>
      </c>
      <c r="D92" s="0" t="n">
        <f aca="false">D91-1</f>
        <v>41</v>
      </c>
      <c r="E92" s="0" t="n">
        <f aca="false">C92</f>
        <v>8900</v>
      </c>
      <c r="F92" s="0" t="n">
        <f aca="false">C92-C91</f>
        <v>100</v>
      </c>
      <c r="G92" s="0" t="n">
        <f aca="false">IF(D91&gt;110,'数値入力＆結果'!$D$18*D91+'数値入力＆結果'!$F$18,'数値入力＆結果'!$D$17*D91+'数値入力＆結果'!$F$17)</f>
        <v>-1.1638</v>
      </c>
      <c r="H92" s="39" t="n">
        <f aca="false">10^G92</f>
        <v>0.0685803978145926</v>
      </c>
      <c r="I92" s="39" t="n">
        <f aca="false">F92/H92</f>
        <v>1458.14260614747</v>
      </c>
      <c r="J92" s="39" t="n">
        <f aca="false">SUM(I92:$I$143)</f>
        <v>11256.8897280344</v>
      </c>
      <c r="K92" s="40" t="n">
        <f aca="false">LOG10(J92)</f>
        <v>4.05141841178143</v>
      </c>
      <c r="L92" s="40" t="n">
        <f aca="false">'数値入力＆結果'!$D$19*K92^5+'数値入力＆結果'!$F$19*K92^4+'数値入力＆結果'!$H$19*K92^3+'数値入力＆結果'!$J$19*K92^2+'数値入力＆結果'!$L$19*K92+'数値入力＆結果'!$N$19</f>
        <v>9.37412070571056</v>
      </c>
      <c r="M92" s="39" t="n">
        <f aca="false">10^L92</f>
        <v>2366577361.16825</v>
      </c>
      <c r="N92" s="39" t="n">
        <f aca="false">(D91-D92)*'数値入力＆結果'!$D$12</f>
        <v>2.63E-005</v>
      </c>
      <c r="O92" s="39" t="n">
        <f aca="false">(6*'数値入力＆結果'!$D$7*M92*'数値入力＆結果'!$D$9*'数値入力＆結果'!$D$10*('数値入力＆結果'!$D$9+'数値入力＆結果'!$D$10)*N92)/('数値入力＆結果'!$D$7^2*'数値入力＆結果'!$D$9^4+'数値入力＆結果'!$D$7*M92*(4*'数値入力＆結果'!$D$9^3*'数値入力＆結果'!$D$10+6*'数値入力＆結果'!$D$9^2*'数値入力＆結果'!$D$10^2+4*'数値入力＆結果'!$D$9*'数値入力＆結果'!$D$10^3)+M92^2*'数値入力＆結果'!$D$10^4)</f>
        <v>3.10002476928592E-005</v>
      </c>
      <c r="P92" s="39" t="n">
        <f aca="false">SUM($O$4:O92)</f>
        <v>0.000794992954189033</v>
      </c>
      <c r="Q92" s="39" t="n">
        <f aca="false">1/P92</f>
        <v>1257.87278331302</v>
      </c>
      <c r="R92" s="39" t="n">
        <f aca="false">1/P92*(1-COS('数値入力＆結果'!$D$8*P92/2))</f>
        <v>3.97287168479247</v>
      </c>
    </row>
    <row r="93" customFormat="false" ht="12.8" hidden="false" customHeight="false" outlineLevel="0" collapsed="false">
      <c r="B93" s="1" t="n">
        <v>90</v>
      </c>
      <c r="C93" s="0" t="n">
        <v>9000</v>
      </c>
      <c r="D93" s="0" t="n">
        <f aca="false">D92-1</f>
        <v>40</v>
      </c>
      <c r="E93" s="0" t="n">
        <f aca="false">C93</f>
        <v>9000</v>
      </c>
      <c r="F93" s="0" t="n">
        <f aca="false">C93-C92</f>
        <v>100</v>
      </c>
      <c r="G93" s="0" t="n">
        <f aca="false">IF(D92&gt;110,'数値入力＆結果'!$D$18*D92+'数値入力＆結果'!$F$18,'数値入力＆結果'!$D$17*D92+'数値入力＆結果'!$F$17)</f>
        <v>-1.1036</v>
      </c>
      <c r="H93" s="39" t="n">
        <f aca="false">10^G93</f>
        <v>0.078777101958568</v>
      </c>
      <c r="I93" s="39" t="n">
        <f aca="false">F93/H93</f>
        <v>1269.4044019618</v>
      </c>
      <c r="J93" s="39" t="n">
        <f aca="false">SUM(I93:$I$143)</f>
        <v>9798.7471218869</v>
      </c>
      <c r="K93" s="40" t="n">
        <f aca="false">LOG10(J93)</f>
        <v>3.99117054989298</v>
      </c>
      <c r="L93" s="40" t="n">
        <f aca="false">'数値入力＆結果'!$D$19*K93^5+'数値入力＆結果'!$F$19*K93^4+'数値入力＆結果'!$H$19*K93^3+'数値入力＆結果'!$J$19*K93^2+'数値入力＆結果'!$L$19*K93+'数値入力＆結果'!$N$19</f>
        <v>9.3938144372648</v>
      </c>
      <c r="M93" s="39" t="n">
        <f aca="false">10^L93</f>
        <v>2476363745.74169</v>
      </c>
      <c r="N93" s="39" t="n">
        <f aca="false">(D92-D93)*'数値入力＆結果'!$D$12</f>
        <v>2.63E-005</v>
      </c>
      <c r="O93" s="39" t="n">
        <f aca="false">(6*'数値入力＆結果'!$D$7*M93*'数値入力＆結果'!$D$9*'数値入力＆結果'!$D$10*('数値入力＆結果'!$D$9+'数値入力＆結果'!$D$10)*N93)/('数値入力＆結果'!$D$7^2*'数値入力＆結果'!$D$9^4+'数値入力＆結果'!$D$7*M93*(4*'数値入力＆結果'!$D$9^3*'数値入力＆結果'!$D$10+6*'数値入力＆結果'!$D$9^2*'数値入力＆結果'!$D$10^2+4*'数値入力＆結果'!$D$9*'数値入力＆結果'!$D$10^3)+M93^2*'数値入力＆結果'!$D$10^4)</f>
        <v>3.13871564774568E-005</v>
      </c>
      <c r="P93" s="39" t="n">
        <f aca="false">SUM($O$4:O93)</f>
        <v>0.00082638011066649</v>
      </c>
      <c r="Q93" s="39" t="n">
        <f aca="false">1/P93</f>
        <v>1210.09688773061</v>
      </c>
      <c r="R93" s="39" t="n">
        <f aca="false">1/P93*(1-COS('数値入力＆結果'!$D$8*P93/2))</f>
        <v>4.12954967871611</v>
      </c>
    </row>
    <row r="94" customFormat="false" ht="12.8" hidden="false" customHeight="false" outlineLevel="0" collapsed="false">
      <c r="B94" s="1" t="n">
        <v>91</v>
      </c>
      <c r="C94" s="0" t="n">
        <v>9100</v>
      </c>
      <c r="D94" s="0" t="n">
        <f aca="false">D93-1</f>
        <v>39</v>
      </c>
      <c r="E94" s="0" t="n">
        <f aca="false">C94</f>
        <v>9100</v>
      </c>
      <c r="F94" s="0" t="n">
        <f aca="false">C94-C93</f>
        <v>100</v>
      </c>
      <c r="G94" s="0" t="n">
        <f aca="false">IF(D93&gt;110,'数値入力＆結果'!$D$18*D93+'数値入力＆結果'!$F$18,'数値入力＆結果'!$D$17*D93+'数値入力＆結果'!$F$17)</f>
        <v>-1.0434</v>
      </c>
      <c r="H94" s="39" t="n">
        <f aca="false">10^G94</f>
        <v>0.0904898774394413</v>
      </c>
      <c r="I94" s="39" t="n">
        <f aca="false">F94/H94</f>
        <v>1105.09598233154</v>
      </c>
      <c r="J94" s="39" t="n">
        <f aca="false">SUM(I94:$I$143)</f>
        <v>8529.34271992509</v>
      </c>
      <c r="K94" s="40" t="n">
        <f aca="false">LOG10(J94)</f>
        <v>3.93091556526975</v>
      </c>
      <c r="L94" s="40" t="n">
        <f aca="false">'数値入力＆結果'!$D$19*K94^5+'数値入力＆結果'!$F$19*K94^4+'数値入力＆結果'!$H$19*K94^3+'数値入力＆結果'!$J$19*K94^2+'数値入力＆結果'!$L$19*K94+'数値入力＆結果'!$N$19</f>
        <v>9.41300634173017</v>
      </c>
      <c r="M94" s="39" t="n">
        <f aca="false">10^L94</f>
        <v>2588250709.48035</v>
      </c>
      <c r="N94" s="39" t="n">
        <f aca="false">(D93-D94)*'数値入力＆結果'!$D$12</f>
        <v>2.63E-005</v>
      </c>
      <c r="O94" s="39" t="n">
        <f aca="false">(6*'数値入力＆結果'!$D$7*M94*'数値入力＆結果'!$D$9*'数値入力＆結果'!$D$10*('数値入力＆結果'!$D$9+'数値入力＆結果'!$D$10)*N94)/('数値入力＆結果'!$D$7^2*'数値入力＆結果'!$D$9^4+'数値入力＆結果'!$D$7*M94*(4*'数値入力＆結果'!$D$9^3*'数値入力＆結果'!$D$10+6*'数値入力＆結果'!$D$9^2*'数値入力＆結果'!$D$10^2+4*'数値入力＆結果'!$D$9*'数値入力＆結果'!$D$10^3)+M94^2*'数値入力＆結果'!$D$10^4)</f>
        <v>3.17558608267077E-005</v>
      </c>
      <c r="P94" s="39" t="n">
        <f aca="false">SUM($O$4:O94)</f>
        <v>0.000858135971493198</v>
      </c>
      <c r="Q94" s="39" t="n">
        <f aca="false">1/P94</f>
        <v>1165.31649204724</v>
      </c>
      <c r="R94" s="39" t="n">
        <f aca="false">1/P94*(1-COS('数値入力＆結果'!$D$8*P94/2))</f>
        <v>4.28804746598689</v>
      </c>
    </row>
    <row r="95" customFormat="false" ht="12.8" hidden="false" customHeight="false" outlineLevel="0" collapsed="false">
      <c r="B95" s="1" t="n">
        <v>92</v>
      </c>
      <c r="C95" s="0" t="n">
        <v>9200</v>
      </c>
      <c r="D95" s="0" t="n">
        <f aca="false">D94-1</f>
        <v>38</v>
      </c>
      <c r="E95" s="0" t="n">
        <f aca="false">C95</f>
        <v>9200</v>
      </c>
      <c r="F95" s="0" t="n">
        <f aca="false">C95-C94</f>
        <v>100</v>
      </c>
      <c r="G95" s="0" t="n">
        <f aca="false">IF(D94&gt;110,'数値入力＆結果'!$D$18*D94+'数値入力＆結果'!$F$18,'数値入力＆結果'!$D$17*D94+'数値入力＆結果'!$F$17)</f>
        <v>-0.9832</v>
      </c>
      <c r="H95" s="39" t="n">
        <f aca="false">10^G95</f>
        <v>0.10394413751488</v>
      </c>
      <c r="I95" s="39" t="n">
        <f aca="false">F95/H95</f>
        <v>962.055219186215</v>
      </c>
      <c r="J95" s="39" t="n">
        <f aca="false">SUM(I95:$I$143)</f>
        <v>7424.24673759355</v>
      </c>
      <c r="K95" s="40" t="n">
        <f aca="false">LOG10(J95)</f>
        <v>3.87065239680384</v>
      </c>
      <c r="L95" s="40" t="n">
        <f aca="false">'数値入力＆結果'!$D$19*K95^5+'数値入力＆結果'!$F$19*K95^4+'数値入力＆結果'!$H$19*K95^3+'数値入力＆結果'!$J$19*K95^2+'数値入力＆結果'!$L$19*K95+'数値入力＆結果'!$N$19</f>
        <v>9.43170477497262</v>
      </c>
      <c r="M95" s="39" t="n">
        <f aca="false">10^L95</f>
        <v>2702120889.88244</v>
      </c>
      <c r="N95" s="39" t="n">
        <f aca="false">(D94-D95)*'数値入力＆結果'!$D$12</f>
        <v>2.63E-005</v>
      </c>
      <c r="O95" s="39" t="n">
        <f aca="false">(6*'数値入力＆結果'!$D$7*M95*'数値入力＆結果'!$D$9*'数値入力＆結果'!$D$10*('数値入力＆結果'!$D$9+'数値入力＆結果'!$D$10)*N95)/('数値入力＆結果'!$D$7^2*'数値入力＆結果'!$D$9^4+'数値入力＆結果'!$D$7*M95*(4*'数値入力＆結果'!$D$9^3*'数値入力＆結果'!$D$10+6*'数値入力＆結果'!$D$9^2*'数値入力＆結果'!$D$10^2+4*'数値入力＆結果'!$D$9*'数値入力＆結果'!$D$10^3)+M95^2*'数値入力＆結果'!$D$10^4)</f>
        <v>3.21070031064455E-005</v>
      </c>
      <c r="P95" s="39" t="n">
        <f aca="false">SUM($O$4:O95)</f>
        <v>0.000890242974599643</v>
      </c>
      <c r="Q95" s="39" t="n">
        <f aca="false">1/P95</f>
        <v>1123.28884195881</v>
      </c>
      <c r="R95" s="39" t="n">
        <f aca="false">1/P95*(1-COS('数値入力＆結果'!$D$8*P95/2))</f>
        <v>4.44827587226895</v>
      </c>
    </row>
    <row r="96" customFormat="false" ht="12.8" hidden="false" customHeight="false" outlineLevel="0" collapsed="false">
      <c r="B96" s="1" t="n">
        <v>93</v>
      </c>
      <c r="C96" s="0" t="n">
        <v>9300</v>
      </c>
      <c r="D96" s="0" t="n">
        <f aca="false">D95-1</f>
        <v>37</v>
      </c>
      <c r="E96" s="0" t="n">
        <f aca="false">C96</f>
        <v>9300</v>
      </c>
      <c r="F96" s="0" t="n">
        <f aca="false">C96-C95</f>
        <v>100</v>
      </c>
      <c r="G96" s="0" t="n">
        <f aca="false">IF(D95&gt;110,'数値入力＆結果'!$D$18*D95+'数値入力＆結果'!$F$18,'数値入力＆結果'!$D$17*D95+'数値入力＆結果'!$F$17)</f>
        <v>-0.923</v>
      </c>
      <c r="H96" s="39" t="n">
        <f aca="false">10^G96</f>
        <v>0.119398810446427</v>
      </c>
      <c r="I96" s="39" t="n">
        <f aca="false">F96/H96</f>
        <v>837.529282126883</v>
      </c>
      <c r="J96" s="39" t="n">
        <f aca="false">SUM(I96:$I$143)</f>
        <v>6462.19151840734</v>
      </c>
      <c r="K96" s="40" t="n">
        <f aca="false">LOG10(J96)</f>
        <v>3.8103798249529</v>
      </c>
      <c r="L96" s="40" t="n">
        <f aca="false">'数値入力＆結果'!$D$19*K96^5+'数値入力＆結果'!$F$19*K96^4+'数値入力＆結果'!$H$19*K96^3+'数値入力＆結果'!$J$19*K96^2+'数値入力＆結果'!$L$19*K96+'数値入力＆結果'!$N$19</f>
        <v>9.44991801793943</v>
      </c>
      <c r="M96" s="39" t="n">
        <f aca="false">10^L96</f>
        <v>2817850953.44109</v>
      </c>
      <c r="N96" s="39" t="n">
        <f aca="false">(D95-D96)*'数値入力＆結果'!$D$12</f>
        <v>2.63E-005</v>
      </c>
      <c r="O96" s="39" t="n">
        <f aca="false">(6*'数値入力＆結果'!$D$7*M96*'数値入力＆結果'!$D$9*'数値入力＆結果'!$D$10*('数値入力＆結果'!$D$9+'数値入力＆結果'!$D$10)*N96)/('数値入力＆結果'!$D$7^2*'数値入力＆結果'!$D$9^4+'数値入力＆結果'!$D$7*M96*(4*'数値入力＆結果'!$D$9^3*'数値入力＆結果'!$D$10+6*'数値入力＆結果'!$D$9^2*'数値入力＆結果'!$D$10^2+4*'数値入力＆結果'!$D$9*'数値入力＆結果'!$D$10^3)+M96^2*'数値入力＆結果'!$D$10^4)</f>
        <v>3.24412351518393E-005</v>
      </c>
      <c r="P96" s="39" t="n">
        <f aca="false">SUM($O$4:O96)</f>
        <v>0.000922684209751482</v>
      </c>
      <c r="Q96" s="39" t="n">
        <f aca="false">1/P96</f>
        <v>1083.79442222095</v>
      </c>
      <c r="R96" s="39" t="n">
        <f aca="false">1/P96*(1-COS('数値入力＆結果'!$D$8*P96/2))</f>
        <v>4.61014896222879</v>
      </c>
    </row>
    <row r="97" customFormat="false" ht="12.8" hidden="false" customHeight="false" outlineLevel="0" collapsed="false">
      <c r="B97" s="1" t="n">
        <v>94</v>
      </c>
      <c r="C97" s="0" t="n">
        <v>9400</v>
      </c>
      <c r="D97" s="0" t="n">
        <f aca="false">D96-1</f>
        <v>36</v>
      </c>
      <c r="E97" s="0" t="n">
        <f aca="false">C97</f>
        <v>9400</v>
      </c>
      <c r="F97" s="0" t="n">
        <f aca="false">C97-C96</f>
        <v>100</v>
      </c>
      <c r="G97" s="0" t="n">
        <f aca="false">IF(D96&gt;110,'数値入力＆結果'!$D$18*D96+'数値入力＆結果'!$F$18,'数値入力＆結果'!$D$17*D96+'数値入力＆結果'!$F$17)</f>
        <v>-0.8628</v>
      </c>
      <c r="H97" s="39" t="n">
        <f aca="false">10^G97</f>
        <v>0.137151322593648</v>
      </c>
      <c r="I97" s="39" t="n">
        <f aca="false">F97/H97</f>
        <v>729.121659995068</v>
      </c>
      <c r="J97" s="39" t="n">
        <f aca="false">SUM(I97:$I$143)</f>
        <v>5624.66223628046</v>
      </c>
      <c r="K97" s="40" t="n">
        <f aca="false">LOG10(J97)</f>
        <v>3.75009644797027</v>
      </c>
      <c r="L97" s="40" t="n">
        <f aca="false">'数値入力＆結果'!$D$19*K97^5+'数値入力＆結果'!$F$19*K97^4+'数値入力＆結果'!$H$19*K97^3+'数値入力＆結果'!$J$19*K97^2+'数値入力＆結果'!$L$19*K97+'数値入力＆結果'!$N$19</f>
        <v>9.4676542795383</v>
      </c>
      <c r="M97" s="39" t="n">
        <f aca="false">10^L97</f>
        <v>2935312064.20316</v>
      </c>
      <c r="N97" s="39" t="n">
        <f aca="false">(D96-D97)*'数値入力＆結果'!$D$12</f>
        <v>2.63E-005</v>
      </c>
      <c r="O97" s="39" t="n">
        <f aca="false">(6*'数値入力＆結果'!$D$7*M97*'数値入力＆結果'!$D$9*'数値入力＆結果'!$D$10*('数値入力＆結果'!$D$9+'数値入力＆結果'!$D$10)*N97)/('数値入力＆結果'!$D$7^2*'数値入力＆結果'!$D$9^4+'数値入力＆結果'!$D$7*M97*(4*'数値入力＆結果'!$D$9^3*'数値入力＆結果'!$D$10+6*'数値入力＆結果'!$D$9^2*'数値入力＆結果'!$D$10^2+4*'数値入力＆結果'!$D$9*'数値入力＆結果'!$D$10^3)+M97^2*'数値入力＆結果'!$D$10^4)</f>
        <v>3.27592124612261E-005</v>
      </c>
      <c r="P97" s="39" t="n">
        <f aca="false">SUM($O$4:O97)</f>
        <v>0.000955443422212709</v>
      </c>
      <c r="Q97" s="39" t="n">
        <f aca="false">1/P97</f>
        <v>1046.634449253</v>
      </c>
      <c r="R97" s="39" t="n">
        <f aca="false">1/P97*(1-COS('数値入力＆結果'!$D$8*P97/2))</f>
        <v>4.77358405974499</v>
      </c>
    </row>
    <row r="98" customFormat="false" ht="12.8" hidden="false" customHeight="false" outlineLevel="0" collapsed="false">
      <c r="B98" s="1" t="n">
        <v>95</v>
      </c>
      <c r="C98" s="0" t="n">
        <v>9500</v>
      </c>
      <c r="D98" s="0" t="n">
        <f aca="false">D97-1</f>
        <v>35</v>
      </c>
      <c r="E98" s="0" t="n">
        <f aca="false">C98</f>
        <v>9500</v>
      </c>
      <c r="F98" s="0" t="n">
        <f aca="false">C98-C97</f>
        <v>100</v>
      </c>
      <c r="G98" s="0" t="n">
        <f aca="false">IF(D97&gt;110,'数値入力＆結果'!$D$18*D97+'数値入力＆結果'!$F$18,'数値入力＆結果'!$D$17*D97+'数値入力＆結果'!$F$17)</f>
        <v>-0.8026</v>
      </c>
      <c r="H98" s="39" t="n">
        <f aca="false">10^G98</f>
        <v>0.157543322407111</v>
      </c>
      <c r="I98" s="39" t="n">
        <f aca="false">F98/H98</f>
        <v>634.7460398327</v>
      </c>
      <c r="J98" s="39" t="n">
        <f aca="false">SUM(I98:$I$143)</f>
        <v>4895.54057628539</v>
      </c>
      <c r="K98" s="40" t="n">
        <f aca="false">LOG10(J98)</f>
        <v>3.68980065453251</v>
      </c>
      <c r="L98" s="40" t="n">
        <f aca="false">'数値入力＆結果'!$D$19*K98^5+'数値入力＆結果'!$F$19*K98^4+'数値入力＆結果'!$H$19*K98^3+'数値入力＆結果'!$J$19*K98^2+'数値入力＆結果'!$L$19*K98+'数値入力＆結果'!$N$19</f>
        <v>9.48492169970256</v>
      </c>
      <c r="M98" s="39" t="n">
        <f aca="false">10^L98</f>
        <v>3054370381.67293</v>
      </c>
      <c r="N98" s="39" t="n">
        <f aca="false">(D97-D98)*'数値入力＆結果'!$D$12</f>
        <v>2.63E-005</v>
      </c>
      <c r="O98" s="39" t="n">
        <f aca="false">(6*'数値入力＆結果'!$D$7*M98*'数値入力＆結果'!$D$9*'数値入力＆結果'!$D$10*('数値入力＆結果'!$D$9+'数値入力＆結果'!$D$10)*N98)/('数値入力＆結果'!$D$7^2*'数値入力＆結果'!$D$9^4+'数値入力＆結果'!$D$7*M98*(4*'数値入力＆結果'!$D$9^3*'数値入力＆結果'!$D$10+6*'数値入力＆結果'!$D$9^2*'数値入力＆結果'!$D$10^2+4*'数値入力＆結果'!$D$9*'数値入力＆結果'!$D$10^3)+M98^2*'数値入力＆結果'!$D$10^4)</f>
        <v>3.3061589235916E-005</v>
      </c>
      <c r="P98" s="39" t="n">
        <f aca="false">SUM($O$4:O98)</f>
        <v>0.000988505011448625</v>
      </c>
      <c r="Q98" s="39" t="n">
        <f aca="false">1/P98</f>
        <v>1011.62865986337</v>
      </c>
      <c r="R98" s="39" t="n">
        <f aca="false">1/P98*(1-COS('数値入力＆結果'!$D$8*P98/2))</f>
        <v>4.93850174322566</v>
      </c>
    </row>
    <row r="99" customFormat="false" ht="12.8" hidden="false" customHeight="false" outlineLevel="0" collapsed="false">
      <c r="B99" s="1" t="n">
        <v>96</v>
      </c>
      <c r="C99" s="0" t="n">
        <v>9600</v>
      </c>
      <c r="D99" s="0" t="n">
        <f aca="false">D98-1</f>
        <v>34</v>
      </c>
      <c r="E99" s="0" t="n">
        <f aca="false">C99</f>
        <v>9600</v>
      </c>
      <c r="F99" s="0" t="n">
        <f aca="false">C99-C98</f>
        <v>100</v>
      </c>
      <c r="G99" s="0" t="n">
        <f aca="false">IF(D98&gt;110,'数値入力＆結果'!$D$18*D98+'数値入力＆結果'!$F$18,'数値入力＆結果'!$D$17*D98+'数値入力＆結果'!$F$17)</f>
        <v>-0.7424</v>
      </c>
      <c r="H99" s="39" t="n">
        <f aca="false">10^G99</f>
        <v>0.180967255478879</v>
      </c>
      <c r="I99" s="39" t="n">
        <f aca="false">F99/H99</f>
        <v>552.586155630079</v>
      </c>
      <c r="J99" s="39" t="n">
        <f aca="false">SUM(I99:$I$143)</f>
        <v>4260.79453645269</v>
      </c>
      <c r="K99" s="40" t="n">
        <f aca="false">LOG10(J99)</f>
        <v>3.62949059220649</v>
      </c>
      <c r="L99" s="40" t="n">
        <f aca="false">'数値入力＆結果'!$D$19*K99^5+'数値入力＆結果'!$F$19*K99^4+'数値入力＆結果'!$H$19*K99^3+'数値入力＆結果'!$J$19*K99^2+'数値入力＆結果'!$L$19*K99+'数値入力＆結果'!$N$19</f>
        <v>9.50172835265867</v>
      </c>
      <c r="M99" s="39" t="n">
        <f aca="false">10^L99</f>
        <v>3174887585.46256</v>
      </c>
      <c r="N99" s="39" t="n">
        <f aca="false">(D98-D99)*'数値入力＆結果'!$D$12</f>
        <v>2.63E-005</v>
      </c>
      <c r="O99" s="39" t="n">
        <f aca="false">(6*'数値入力＆結果'!$D$7*M99*'数値入力＆結果'!$D$9*'数値入力＆結果'!$D$10*('数値入力＆結果'!$D$9+'数値入力＆結果'!$D$10)*N99)/('数値入力＆結果'!$D$7^2*'数値入力＆結果'!$D$9^4+'数値入力＆結果'!$D$7*M99*(4*'数値入力＆結果'!$D$9^3*'数値入力＆結果'!$D$10+6*'数値入力＆結果'!$D$9^2*'数値入力＆結果'!$D$10^2+4*'数値入力＆結果'!$D$9*'数値入力＆結果'!$D$10^3)+M99^2*'数値入力＆結果'!$D$10^4)</f>
        <v>3.33490141912365E-005</v>
      </c>
      <c r="P99" s="39" t="n">
        <f aca="false">SUM($O$4:O99)</f>
        <v>0.00102185402563986</v>
      </c>
      <c r="Q99" s="39" t="n">
        <f aca="false">1/P99</f>
        <v>978.613358570294</v>
      </c>
      <c r="R99" s="39" t="n">
        <f aca="false">1/P99*(1-COS('数値入力＆結果'!$D$8*P99/2))</f>
        <v>5.10482581988659</v>
      </c>
    </row>
    <row r="100" customFormat="false" ht="12.8" hidden="false" customHeight="false" outlineLevel="0" collapsed="false">
      <c r="B100" s="1" t="n">
        <v>97</v>
      </c>
      <c r="C100" s="0" t="n">
        <v>9700</v>
      </c>
      <c r="D100" s="0" t="n">
        <f aca="false">D99-1</f>
        <v>33</v>
      </c>
      <c r="E100" s="0" t="n">
        <f aca="false">C100</f>
        <v>9700</v>
      </c>
      <c r="F100" s="0" t="n">
        <f aca="false">C100-C99</f>
        <v>100</v>
      </c>
      <c r="G100" s="0" t="n">
        <f aca="false">IF(D99&gt;110,'数値入力＆結果'!$D$18*D99+'数値入力＆結果'!$F$18,'数値入力＆結果'!$D$17*D99+'数値入力＆結果'!$F$17)</f>
        <v>-0.6822</v>
      </c>
      <c r="H100" s="39" t="n">
        <f aca="false">10^G100</f>
        <v>0.207873917187871</v>
      </c>
      <c r="I100" s="39" t="n">
        <f aca="false">F100/H100</f>
        <v>481.060834147954</v>
      </c>
      <c r="J100" s="39" t="n">
        <f aca="false">SUM(I100:$I$143)</f>
        <v>3708.20838082261</v>
      </c>
      <c r="K100" s="40" t="n">
        <f aca="false">LOG10(J100)</f>
        <v>3.56916413110854</v>
      </c>
      <c r="L100" s="40" t="n">
        <f aca="false">'数値入力＆結果'!$D$19*K100^5+'数値入力＆結果'!$F$19*K100^4+'数値入力＆結果'!$H$19*K100^3+'数値入力＆結果'!$J$19*K100^2+'数値入力＆結果'!$L$19*K100+'数値入力＆結果'!$N$19</f>
        <v>9.51808225041338</v>
      </c>
      <c r="M100" s="39" t="n">
        <f aca="false">10^L100</f>
        <v>3296721424.02996</v>
      </c>
      <c r="N100" s="39" t="n">
        <f aca="false">(D99-D100)*'数値入力＆結果'!$D$12</f>
        <v>2.63E-005</v>
      </c>
      <c r="O100" s="39" t="n">
        <f aca="false">(6*'数値入力＆結果'!$D$7*M100*'数値入力＆結果'!$D$9*'数値入力＆結果'!$D$10*('数値入力＆結果'!$D$9+'数値入力＆結果'!$D$10)*N100)/('数値入力＆結果'!$D$7^2*'数値入力＆結果'!$D$9^4+'数値入力＆結果'!$D$7*M100*(4*'数値入力＆結果'!$D$9^3*'数値入力＆結果'!$D$10+6*'数値入力＆結果'!$D$9^2*'数値入力＆結果'!$D$10^2+4*'数値入力＆結果'!$D$9*'数値入力＆結果'!$D$10^3)+M100^2*'数値入力＆結果'!$D$10^4)</f>
        <v>3.36221270638809E-005</v>
      </c>
      <c r="P100" s="39" t="n">
        <f aca="false">SUM($O$4:O100)</f>
        <v>0.00105547615270374</v>
      </c>
      <c r="Q100" s="39" t="n">
        <f aca="false">1/P100</f>
        <v>947.43969102321</v>
      </c>
      <c r="R100" s="39" t="n">
        <f aca="false">1/P100*(1-COS('数値入力＆結果'!$D$8*P100/2))</f>
        <v>5.27248328246962</v>
      </c>
    </row>
    <row r="101" customFormat="false" ht="12.8" hidden="false" customHeight="false" outlineLevel="0" collapsed="false">
      <c r="B101" s="1" t="n">
        <v>98</v>
      </c>
      <c r="C101" s="0" t="n">
        <v>9800</v>
      </c>
      <c r="D101" s="0" t="n">
        <f aca="false">D100-1</f>
        <v>32</v>
      </c>
      <c r="E101" s="0" t="n">
        <f aca="false">C101</f>
        <v>9800</v>
      </c>
      <c r="F101" s="0" t="n">
        <f aca="false">C101-C100</f>
        <v>100</v>
      </c>
      <c r="G101" s="0" t="n">
        <f aca="false">IF(D100&gt;110,'数値入力＆結果'!$D$18*D100+'数値入力＆結果'!$F$18,'数値入力＆結果'!$D$17*D100+'数値入力＆結果'!$F$17)</f>
        <v>-0.622</v>
      </c>
      <c r="H101" s="39" t="n">
        <f aca="false">10^G101</f>
        <v>0.238781128291318</v>
      </c>
      <c r="I101" s="39" t="n">
        <f aca="false">F101/H101</f>
        <v>418.793565117919</v>
      </c>
      <c r="J101" s="39" t="n">
        <f aca="false">SUM(I101:$I$143)</f>
        <v>3227.14754667466</v>
      </c>
      <c r="K101" s="40" t="n">
        <f aca="false">LOG10(J101)</f>
        <v>3.50881882200191</v>
      </c>
      <c r="L101" s="40" t="n">
        <f aca="false">'数値入力＆結果'!$D$19*K101^5+'数値入力＆結果'!$F$19*K101^4+'数値入力＆結果'!$H$19*K101^3+'数値入力＆結果'!$J$19*K101^2+'数値入力＆結果'!$L$19*K101+'数値入力＆結果'!$N$19</f>
        <v>9.53399134647914</v>
      </c>
      <c r="M101" s="39" t="n">
        <f aca="false">10^L101</f>
        <v>3419726284.81112</v>
      </c>
      <c r="N101" s="39" t="n">
        <f aca="false">(D100-D101)*'数値入力＆結果'!$D$12</f>
        <v>2.63E-005</v>
      </c>
      <c r="O101" s="39" t="n">
        <f aca="false">(6*'数値入力＆結果'!$D$7*M101*'数値入力＆結果'!$D$9*'数値入力＆結果'!$D$10*('数値入力＆結果'!$D$9+'数値入力＆結果'!$D$10)*N101)/('数値入力＆結果'!$D$7^2*'数値入力＆結果'!$D$9^4+'数値入力＆結果'!$D$7*M101*(4*'数値入力＆結果'!$D$9^3*'数値入力＆結果'!$D$10+6*'数値入力＆結果'!$D$9^2*'数値入力＆結果'!$D$10^2+4*'数値入力＆結果'!$D$9*'数値入力＆結果'!$D$10^3)+M101^2*'数値入力＆結果'!$D$10^4)</f>
        <v>3.38815557423235E-005</v>
      </c>
      <c r="P101" s="39" t="n">
        <f aca="false">SUM($O$4:O101)</f>
        <v>0.00108935770844607</v>
      </c>
      <c r="Q101" s="39" t="n">
        <f aca="false">1/P101</f>
        <v>917.972115354532</v>
      </c>
      <c r="R101" s="39" t="n">
        <f aca="false">1/P101*(1-COS('数値入力＆結果'!$D$8*P101/2))</f>
        <v>5.44140425151388</v>
      </c>
    </row>
    <row r="102" customFormat="false" ht="12.8" hidden="false" customHeight="false" outlineLevel="0" collapsed="false">
      <c r="B102" s="1" t="n">
        <v>99</v>
      </c>
      <c r="C102" s="0" t="n">
        <v>9900</v>
      </c>
      <c r="D102" s="0" t="n">
        <f aca="false">D101-1</f>
        <v>31</v>
      </c>
      <c r="E102" s="0" t="n">
        <f aca="false">C102</f>
        <v>9900</v>
      </c>
      <c r="F102" s="0" t="n">
        <f aca="false">C102-C101</f>
        <v>100</v>
      </c>
      <c r="G102" s="0" t="n">
        <f aca="false">IF(D101&gt;110,'数値入力＆結果'!$D$18*D101+'数値入力＆結果'!$F$18,'数値入力＆結果'!$D$17*D101+'数値入力＆結果'!$F$17)</f>
        <v>-0.5618</v>
      </c>
      <c r="H102" s="39" t="n">
        <f aca="false">10^G102</f>
        <v>0.274283700424737</v>
      </c>
      <c r="I102" s="39" t="n">
        <f aca="false">F102/H102</f>
        <v>364.586010197276</v>
      </c>
      <c r="J102" s="39" t="n">
        <f aca="false">SUM(I102:$I$143)</f>
        <v>2808.35398155674</v>
      </c>
      <c r="K102" s="40" t="n">
        <f aca="false">LOG10(J102)</f>
        <v>3.44845184795482</v>
      </c>
      <c r="L102" s="40" t="n">
        <f aca="false">'数値入力＆結果'!$D$19*K102^5+'数値入力＆結果'!$F$19*K102^4+'数値入力＆結果'!$H$19*K102^3+'数値入力＆結果'!$J$19*K102^2+'数値入力＆結果'!$L$19*K102+'数値入力＆結果'!$N$19</f>
        <v>9.54946353985805</v>
      </c>
      <c r="M102" s="39" t="n">
        <f aca="false">10^L102</f>
        <v>3543753783.05072</v>
      </c>
      <c r="N102" s="39" t="n">
        <f aca="false">(D101-D102)*'数値入力＆結果'!$D$12</f>
        <v>2.63E-005</v>
      </c>
      <c r="O102" s="39" t="n">
        <f aca="false">(6*'数値入力＆結果'!$D$7*M102*'数値入力＆結果'!$D$9*'数値入力＆結果'!$D$10*('数値入力＆結果'!$D$9+'数値入力＆結果'!$D$10)*N102)/('数値入力＆結果'!$D$7^2*'数値入力＆結果'!$D$9^4+'数値入力＆結果'!$D$7*M102*(4*'数値入力＆結果'!$D$9^3*'数値入力＆結果'!$D$10+6*'数値入力＆結果'!$D$9^2*'数値入力＆結果'!$D$10^2+4*'数値入力＆結果'!$D$9*'数値入力＆結果'!$D$10^3)+M102^2*'数値入力＆結果'!$D$10^4)</f>
        <v>3.41279139501576E-005</v>
      </c>
      <c r="P102" s="39" t="n">
        <f aca="false">SUM($O$4:O102)</f>
        <v>0.00112348562239622</v>
      </c>
      <c r="Q102" s="39" t="n">
        <f aca="false">1/P102</f>
        <v>890.087047012807</v>
      </c>
      <c r="R102" s="39" t="n">
        <f aca="false">1/P102*(1-COS('数値入力＆結果'!$D$8*P102/2))</f>
        <v>5.61152190594746</v>
      </c>
    </row>
    <row r="103" customFormat="false" ht="12.8" hidden="false" customHeight="false" outlineLevel="0" collapsed="false">
      <c r="B103" s="1" t="n">
        <v>100</v>
      </c>
      <c r="C103" s="0" t="n">
        <v>10000</v>
      </c>
      <c r="D103" s="0" t="n">
        <f aca="false">D102-1</f>
        <v>30</v>
      </c>
      <c r="E103" s="0" t="n">
        <f aca="false">C103</f>
        <v>10000</v>
      </c>
      <c r="F103" s="0" t="n">
        <f aca="false">C103-C102</f>
        <v>100</v>
      </c>
      <c r="G103" s="0" t="n">
        <f aca="false">IF(D102&gt;110,'数値入力＆結果'!$D$18*D102+'数値入力＆結果'!$F$18,'数値入力＆結果'!$D$17*D102+'数値入力＆結果'!$F$17)</f>
        <v>-0.5016</v>
      </c>
      <c r="H103" s="39" t="n">
        <f aca="false">10^G103</f>
        <v>0.315064883297239</v>
      </c>
      <c r="I103" s="39" t="n">
        <f aca="false">F103/H103</f>
        <v>317.394940856223</v>
      </c>
      <c r="J103" s="39" t="n">
        <f aca="false">SUM(I103:$I$143)</f>
        <v>2443.76797135946</v>
      </c>
      <c r="K103" s="40" t="n">
        <f aca="false">LOG10(J103)</f>
        <v>3.38805996853372</v>
      </c>
      <c r="L103" s="40" t="n">
        <f aca="false">'数値入力＆結果'!$D$19*K103^5+'数値入力＆結果'!$F$19*K103^4+'数値入力＆結果'!$H$19*K103^3+'数値入力＆結果'!$J$19*K103^2+'数値入力＆結果'!$L$19*K103+'数値入力＆結果'!$N$19</f>
        <v>9.56450667930598</v>
      </c>
      <c r="M103" s="39" t="n">
        <f aca="false">10^L103</f>
        <v>3668653366.65909</v>
      </c>
      <c r="N103" s="39" t="n">
        <f aca="false">(D102-D103)*'数値入力＆結果'!$D$12</f>
        <v>2.63E-005</v>
      </c>
      <c r="O103" s="39" t="n">
        <f aca="false">(6*'数値入力＆結果'!$D$7*M103*'数値入力＆結果'!$D$9*'数値入力＆結果'!$D$10*('数値入力＆結果'!$D$9+'数値入力＆結果'!$D$10)*N103)/('数値入力＆結果'!$D$7^2*'数値入力＆結果'!$D$9^4+'数値入力＆結果'!$D$7*M103*(4*'数値入力＆結果'!$D$9^3*'数値入力＆結果'!$D$10+6*'数値入力＆結果'!$D$9^2*'数値入力＆結果'!$D$10^2+4*'数値入力＆結果'!$D$9*'数値入力＆結果'!$D$10^3)+M103^2*'数値入力＆結果'!$D$10^4)</f>
        <v>3.43617994162781E-005</v>
      </c>
      <c r="P103" s="39" t="n">
        <f aca="false">SUM($O$4:O103)</f>
        <v>0.0011578474218125</v>
      </c>
      <c r="Q103" s="39" t="n">
        <f aca="false">1/P103</f>
        <v>863.67165583406</v>
      </c>
      <c r="R103" s="39" t="n">
        <f aca="false">1/P103*(1-COS('数値入力＆結果'!$D$8*P103/2))</f>
        <v>5.78277240443211</v>
      </c>
    </row>
    <row r="104" customFormat="false" ht="12.8" hidden="false" customHeight="false" outlineLevel="0" collapsed="false">
      <c r="B104" s="1" t="n">
        <v>101</v>
      </c>
      <c r="C104" s="0" t="n">
        <v>10100</v>
      </c>
      <c r="D104" s="0" t="n">
        <f aca="false">D103-1</f>
        <v>29</v>
      </c>
      <c r="E104" s="0" t="n">
        <f aca="false">C104</f>
        <v>10100</v>
      </c>
      <c r="F104" s="0" t="n">
        <f aca="false">C104-C103</f>
        <v>100</v>
      </c>
      <c r="G104" s="0" t="n">
        <f aca="false">IF(D103&gt;110,'数値入力＆結果'!$D$18*D103+'数値入力＆結果'!$F$18,'数値入力＆結果'!$D$17*D103+'数値入力＆結果'!$F$17)</f>
        <v>-0.4414</v>
      </c>
      <c r="H104" s="39" t="n">
        <f aca="false">10^G104</f>
        <v>0.361909513884298</v>
      </c>
      <c r="I104" s="39" t="n">
        <f aca="false">F104/H104</f>
        <v>276.312161365202</v>
      </c>
      <c r="J104" s="39" t="n">
        <f aca="false">SUM(I104:$I$143)</f>
        <v>2126.37303050324</v>
      </c>
      <c r="K104" s="40" t="n">
        <f aca="false">LOG10(J104)</f>
        <v>3.32763945533215</v>
      </c>
      <c r="L104" s="40" t="n">
        <f aca="false">'数値入力＆結果'!$D$19*K104^5+'数値入力＆結果'!$F$19*K104^4+'数値入力＆結果'!$H$19*K104^3+'数値入力＆結果'!$J$19*K104^2+'数値入力＆結果'!$L$19*K104+'数値入力＆結果'!$N$19</f>
        <v>9.57912856790054</v>
      </c>
      <c r="M104" s="39" t="n">
        <f aca="false">10^L104</f>
        <v>3794272934.47704</v>
      </c>
      <c r="N104" s="39" t="n">
        <f aca="false">(D103-D104)*'数値入力＆結果'!$D$12</f>
        <v>2.63E-005</v>
      </c>
      <c r="O104" s="39" t="n">
        <f aca="false">(6*'数値入力＆結果'!$D$7*M104*'数値入力＆結果'!$D$9*'数値入力＆結果'!$D$10*('数値入力＆結果'!$D$9+'数値入力＆結果'!$D$10)*N104)/('数値入力＆結果'!$D$7^2*'数値入力＆結果'!$D$9^4+'数値入力＆結果'!$D$7*M104*(4*'数値入力＆結果'!$D$9^3*'数値入力＆結果'!$D$10+6*'数値入力＆結果'!$D$9^2*'数値入力＆結果'!$D$10^2+4*'数値入力＆結果'!$D$9*'数値入力＆結果'!$D$10^3)+M104^2*'数値入力＆結果'!$D$10^4)</f>
        <v>3.45837924705009E-005</v>
      </c>
      <c r="P104" s="39" t="n">
        <f aca="false">SUM($O$4:O104)</f>
        <v>0.001192431214283</v>
      </c>
      <c r="Q104" s="39" t="n">
        <f aca="false">1/P104</f>
        <v>838.622796872431</v>
      </c>
      <c r="R104" s="39" t="n">
        <f aca="false">1/P104*(1-COS('数値入力＆結果'!$D$8*P104/2))</f>
        <v>5.95509479959245</v>
      </c>
    </row>
    <row r="105" customFormat="false" ht="12.8" hidden="false" customHeight="false" outlineLevel="0" collapsed="false">
      <c r="B105" s="1" t="n">
        <v>102</v>
      </c>
      <c r="C105" s="0" t="n">
        <v>10200</v>
      </c>
      <c r="D105" s="0" t="n">
        <f aca="false">D104-1</f>
        <v>28</v>
      </c>
      <c r="E105" s="0" t="n">
        <f aca="false">C105</f>
        <v>10200</v>
      </c>
      <c r="F105" s="0" t="n">
        <f aca="false">C105-C104</f>
        <v>100</v>
      </c>
      <c r="G105" s="0" t="n">
        <f aca="false">IF(D104&gt;110,'数値入力＆結果'!$D$18*D104+'数値入力＆結果'!$F$18,'数値入力＆結果'!$D$17*D104+'数値入力＆結果'!$F$17)</f>
        <v>-0.3812</v>
      </c>
      <c r="H105" s="39" t="n">
        <f aca="false">10^G105</f>
        <v>0.415719120675218</v>
      </c>
      <c r="I105" s="39" t="n">
        <f aca="false">F105/H105</f>
        <v>240.54703049881</v>
      </c>
      <c r="J105" s="39" t="n">
        <f aca="false">SUM(I105:$I$143)</f>
        <v>1850.06086913803</v>
      </c>
      <c r="K105" s="40" t="n">
        <f aca="false">LOG10(J105)</f>
        <v>3.26718601742782</v>
      </c>
      <c r="L105" s="40" t="n">
        <f aca="false">'数値入力＆結果'!$D$19*K105^5+'数値入力＆結果'!$F$19*K105^4+'数値入力＆結果'!$H$19*K105^3+'数値入力＆結果'!$J$19*K105^2+'数値入力＆結果'!$L$19*K105+'数値入力＆結果'!$N$19</f>
        <v>9.59333696793864</v>
      </c>
      <c r="M105" s="39" t="n">
        <f aca="false">10^L105</f>
        <v>3920459465.41106</v>
      </c>
      <c r="N105" s="39" t="n">
        <f aca="false">(D104-D105)*'数値入力＆結果'!$D$12</f>
        <v>2.63E-005</v>
      </c>
      <c r="O105" s="39" t="n">
        <f aca="false">(6*'数値入力＆結果'!$D$7*M105*'数値入力＆結果'!$D$9*'数値入力＆結果'!$D$10*('数値入力＆結果'!$D$9+'数値入力＆結果'!$D$10)*N105)/('数値入力＆結果'!$D$7^2*'数値入力＆結果'!$D$9^4+'数値入力＆結果'!$D$7*M105*(4*'数値入力＆結果'!$D$9^3*'数値入力＆結果'!$D$10+6*'数値入力＆結果'!$D$9^2*'数値入力＆結果'!$D$10^2+4*'数値入力＆結果'!$D$9*'数値入力＆結果'!$D$10^3)+M105^2*'数値入力＆結果'!$D$10^4)</f>
        <v>3.4794455008233E-005</v>
      </c>
      <c r="P105" s="39" t="n">
        <f aca="false">SUM($O$4:O105)</f>
        <v>0.00122722566929124</v>
      </c>
      <c r="Q105" s="39" t="n">
        <f aca="false">1/P105</f>
        <v>814.846058897655</v>
      </c>
      <c r="R105" s="39" t="n">
        <f aca="false">1/P105*(1-COS('数値入力＆結果'!$D$8*P105/2))</f>
        <v>6.12843094697464</v>
      </c>
    </row>
    <row r="106" customFormat="false" ht="12.8" hidden="false" customHeight="false" outlineLevel="0" collapsed="false">
      <c r="B106" s="1" t="n">
        <v>103</v>
      </c>
      <c r="C106" s="0" t="n">
        <v>10300</v>
      </c>
      <c r="D106" s="0" t="n">
        <f aca="false">D105-1</f>
        <v>27</v>
      </c>
      <c r="E106" s="0" t="n">
        <f aca="false">C106</f>
        <v>10300</v>
      </c>
      <c r="F106" s="0" t="n">
        <f aca="false">C106-C105</f>
        <v>100</v>
      </c>
      <c r="G106" s="0" t="n">
        <f aca="false">IF(D105&gt;110,'数値入力＆結果'!$D$18*D105+'数値入力＆結果'!$F$18,'数値入力＆結果'!$D$17*D105+'数値入力＆結果'!$F$17)</f>
        <v>-0.321</v>
      </c>
      <c r="H106" s="39" t="n">
        <f aca="false">10^G106</f>
        <v>0.477529273657691</v>
      </c>
      <c r="I106" s="39" t="n">
        <f aca="false">F106/H106</f>
        <v>209.411245585089</v>
      </c>
      <c r="J106" s="39" t="n">
        <f aca="false">SUM(I106:$I$143)</f>
        <v>1609.51383863923</v>
      </c>
      <c r="K106" s="40" t="n">
        <f aca="false">LOG10(J106)</f>
        <v>3.20669471511223</v>
      </c>
      <c r="L106" s="40" t="n">
        <f aca="false">'数値入力＆結果'!$D$19*K106^5+'数値入力＆結果'!$F$19*K106^4+'数値入力＆結果'!$H$19*K106^3+'数値入力＆結果'!$J$19*K106^2+'数値入力＆結果'!$L$19*K106+'数値入力＆結果'!$N$19</f>
        <v>9.60713960619168</v>
      </c>
      <c r="M106" s="39" t="n">
        <f aca="false">10^L106</f>
        <v>4047059656.01008</v>
      </c>
      <c r="N106" s="39" t="n">
        <f aca="false">(D105-D106)*'数値入力＆結果'!$D$12</f>
        <v>2.63E-005</v>
      </c>
      <c r="O106" s="39" t="n">
        <f aca="false">(6*'数値入力＆結果'!$D$7*M106*'数値入力＆結果'!$D$9*'数値入力＆結果'!$D$10*('数値入力＆結果'!$D$9+'数値入力＆結果'!$D$10)*N106)/('数値入力＆結果'!$D$7^2*'数値入力＆結果'!$D$9^4+'数値入力＆結果'!$D$7*M106*(4*'数値入力＆結果'!$D$9^3*'数値入力＆結果'!$D$10+6*'数値入力＆結果'!$D$9^2*'数値入力＆結果'!$D$10^2+4*'数値入力＆結果'!$D$9*'数値入力＆結果'!$D$10^3)+M106^2*'数値入力＆結果'!$D$10^4)</f>
        <v>3.49943297729425E-005</v>
      </c>
      <c r="P106" s="39" t="n">
        <f aca="false">SUM($O$4:O106)</f>
        <v>0.00126221999906418</v>
      </c>
      <c r="Q106" s="39" t="n">
        <f aca="false">1/P106</f>
        <v>792.254916529139</v>
      </c>
      <c r="R106" s="39" t="n">
        <f aca="false">1/P106*(1-COS('数値入力＆結果'!$D$8*P106/2))</f>
        <v>6.30272541032942</v>
      </c>
    </row>
    <row r="107" customFormat="false" ht="12.8" hidden="false" customHeight="false" outlineLevel="0" collapsed="false">
      <c r="B107" s="1" t="n">
        <v>104</v>
      </c>
      <c r="C107" s="0" t="n">
        <v>10400</v>
      </c>
      <c r="D107" s="0" t="n">
        <f aca="false">D106-1</f>
        <v>26</v>
      </c>
      <c r="E107" s="0" t="n">
        <f aca="false">C107</f>
        <v>10400</v>
      </c>
      <c r="F107" s="0" t="n">
        <f aca="false">C107-C106</f>
        <v>100</v>
      </c>
      <c r="G107" s="0" t="n">
        <f aca="false">IF(D106&gt;110,'数値入力＆結果'!$D$18*D106+'数値入力＆結果'!$F$18,'数値入力＆結果'!$D$17*D106+'数値入力＆結果'!$F$17)</f>
        <v>-0.2608</v>
      </c>
      <c r="H107" s="39" t="n">
        <f aca="false">10^G107</f>
        <v>0.548529513941203</v>
      </c>
      <c r="I107" s="39" t="n">
        <f aca="false">F107/H107</f>
        <v>182.305596068107</v>
      </c>
      <c r="J107" s="39" t="n">
        <f aca="false">SUM(I107:$I$143)</f>
        <v>1400.10259305414</v>
      </c>
      <c r="K107" s="40" t="n">
        <f aca="false">LOG10(J107)</f>
        <v>3.14615985993884</v>
      </c>
      <c r="L107" s="40" t="n">
        <f aca="false">'数値入力＆結果'!$D$19*K107^5+'数値入力＆結果'!$F$19*K107^4+'数値入力＆結果'!$H$19*K107^3+'数値入力＆結果'!$J$19*K107^2+'数値入力＆結果'!$L$19*K107+'数値入力＆結果'!$N$19</f>
        <v>9.62054417954944</v>
      </c>
      <c r="M107" s="39" t="n">
        <f aca="false">10^L107</f>
        <v>4173920564.19212</v>
      </c>
      <c r="N107" s="39" t="n">
        <f aca="false">(D106-D107)*'数値入力＆結果'!$D$12</f>
        <v>2.63E-005</v>
      </c>
      <c r="O107" s="39" t="n">
        <f aca="false">(6*'数値入力＆結果'!$D$7*M107*'数値入力＆結果'!$D$9*'数値入力＆結果'!$D$10*('数値入力＆結果'!$D$9+'数値入力＆結果'!$D$10)*N107)/('数値入力＆結果'!$D$7^2*'数値入力＆結果'!$D$9^4+'数値入力＆結果'!$D$7*M107*(4*'数値入力＆結果'!$D$9^3*'数値入力＆結果'!$D$10+6*'数値入力＆結果'!$D$9^2*'数値入力＆結果'!$D$10^2+4*'数値入力＆結果'!$D$9*'数値入力＆結果'!$D$10^3)+M107^2*'数値入力＆結果'!$D$10^4)</f>
        <v>3.51839399102766E-005</v>
      </c>
      <c r="P107" s="39" t="n">
        <f aca="false">SUM($O$4:O107)</f>
        <v>0.00129740393897445</v>
      </c>
      <c r="Q107" s="39" t="n">
        <f aca="false">1/P107</f>
        <v>770.769973760416</v>
      </c>
      <c r="R107" s="39" t="n">
        <f aca="false">1/P107*(1-COS('数値入力＆結果'!$D$8*P107/2))</f>
        <v>6.477925364578</v>
      </c>
    </row>
    <row r="108" customFormat="false" ht="12.8" hidden="false" customHeight="false" outlineLevel="0" collapsed="false">
      <c r="B108" s="1" t="n">
        <v>105</v>
      </c>
      <c r="C108" s="0" t="n">
        <v>10500</v>
      </c>
      <c r="D108" s="0" t="n">
        <f aca="false">D107-1</f>
        <v>25</v>
      </c>
      <c r="E108" s="0" t="n">
        <f aca="false">C108</f>
        <v>10500</v>
      </c>
      <c r="F108" s="0" t="n">
        <f aca="false">C108-C107</f>
        <v>100</v>
      </c>
      <c r="G108" s="0" t="n">
        <f aca="false">IF(D107&gt;110,'数値入力＆結果'!$D$18*D107+'数値入力＆結果'!$F$18,'数値入力＆結果'!$D$17*D107+'数値入力＆結果'!$F$17)</f>
        <v>-0.2006</v>
      </c>
      <c r="H108" s="39" t="n">
        <f aca="false">10^G108</f>
        <v>0.630086246566439</v>
      </c>
      <c r="I108" s="39" t="n">
        <f aca="false">F108/H108</f>
        <v>158.708431655087</v>
      </c>
      <c r="J108" s="39" t="n">
        <f aca="false">SUM(I108:$I$143)</f>
        <v>1217.79699698603</v>
      </c>
      <c r="K108" s="40" t="n">
        <f aca="false">LOG10(J108)</f>
        <v>3.08557489877582</v>
      </c>
      <c r="L108" s="40" t="n">
        <f aca="false">'数値入力＆結果'!$D$19*K108^5+'数値入力＆結果'!$F$19*K108^4+'数値入力＆結果'!$H$19*K108^3+'数値入力＆結果'!$J$19*K108^2+'数値入力＆結果'!$L$19*K108+'数値入力＆結果'!$N$19</f>
        <v>9.6335583610871</v>
      </c>
      <c r="M108" s="39" t="n">
        <f aca="false">10^L108</f>
        <v>4300890256.99507</v>
      </c>
      <c r="N108" s="39" t="n">
        <f aca="false">(D107-D108)*'数値入力＆結果'!$D$12</f>
        <v>2.63E-005</v>
      </c>
      <c r="O108" s="39" t="n">
        <f aca="false">(6*'数値入力＆結果'!$D$7*M108*'数値入力＆結果'!$D$9*'数値入力＆結果'!$D$10*('数値入力＆結果'!$D$9+'数値入力＆結果'!$D$10)*N108)/('数値入力＆結果'!$D$7^2*'数値入力＆結果'!$D$9^4+'数値入力＆結果'!$D$7*M108*(4*'数値入力＆結果'!$D$9^3*'数値入力＆結果'!$D$10+6*'数値入力＆結果'!$D$9^2*'数値入力＆結果'!$D$10^2+4*'数値入力＆結果'!$D$9*'数値入力＆結果'!$D$10^3)+M108^2*'数値入力＆結果'!$D$10^4)</f>
        <v>3.53637887526155E-005</v>
      </c>
      <c r="P108" s="39" t="n">
        <f aca="false">SUM($O$4:O108)</f>
        <v>0.00133276772772707</v>
      </c>
      <c r="Q108" s="39" t="n">
        <f aca="false">1/P108</f>
        <v>750.318288172705</v>
      </c>
      <c r="R108" s="39" t="n">
        <f aca="false">1/P108*(1-COS('数値入力＆結果'!$D$8*P108/2))</f>
        <v>6.65398049761874</v>
      </c>
    </row>
    <row r="109" customFormat="false" ht="12.8" hidden="false" customHeight="false" outlineLevel="0" collapsed="false">
      <c r="B109" s="1" t="n">
        <v>106</v>
      </c>
      <c r="C109" s="0" t="n">
        <v>10600</v>
      </c>
      <c r="D109" s="0" t="n">
        <f aca="false">D108-1</f>
        <v>24</v>
      </c>
      <c r="E109" s="0" t="n">
        <f aca="false">C109</f>
        <v>10600</v>
      </c>
      <c r="F109" s="0" t="n">
        <f aca="false">C109-C108</f>
        <v>100</v>
      </c>
      <c r="G109" s="0" t="n">
        <f aca="false">IF(D108&gt;110,'数値入力＆結果'!$D$18*D108+'数値入力＆結果'!$F$18,'数値入力＆結果'!$D$17*D108+'数値入力＆結果'!$F$17)</f>
        <v>-0.1404</v>
      </c>
      <c r="H109" s="39" t="n">
        <f aca="false">10^G109</f>
        <v>0.723769037074529</v>
      </c>
      <c r="I109" s="39" t="n">
        <f aca="false">F109/H109</f>
        <v>138.165623116733</v>
      </c>
      <c r="J109" s="39" t="n">
        <f aca="false">SUM(I109:$I$143)</f>
        <v>1059.08856533094</v>
      </c>
      <c r="K109" s="40" t="n">
        <f aca="false">LOG10(J109)</f>
        <v>3.02493227911243</v>
      </c>
      <c r="L109" s="40" t="n">
        <f aca="false">'数値入力＆結果'!$D$19*K109^5+'数値入力＆結果'!$F$19*K109^4+'数値入力＆結果'!$H$19*K109^3+'数値入力＆結果'!$J$19*K109^2+'数値入力＆結果'!$L$19*K109+'数値入力＆結果'!$N$19</f>
        <v>9.64618980659389</v>
      </c>
      <c r="M109" s="39" t="n">
        <f aca="false">10^L109</f>
        <v>4427818460.42143</v>
      </c>
      <c r="N109" s="39" t="n">
        <f aca="false">(D108-D109)*'数値入力＆結果'!$D$12</f>
        <v>2.63E-005</v>
      </c>
      <c r="O109" s="39" t="n">
        <f aca="false">(6*'数値入力＆結果'!$D$7*M109*'数値入力＆結果'!$D$9*'数値入力＆結果'!$D$10*('数値入力＆結果'!$D$9+'数値入力＆結果'!$D$10)*N109)/('数値入力＆結果'!$D$7^2*'数値入力＆結果'!$D$9^4+'数値入力＆結果'!$D$7*M109*(4*'数値入力＆結果'!$D$9^3*'数値入力＆結果'!$D$10+6*'数値入力＆結果'!$D$9^2*'数値入力＆結果'!$D$10^2+4*'数値入力＆結果'!$D$9*'数値入力＆結果'!$D$10^3)+M109^2*'数値入力＆結果'!$D$10^4)</f>
        <v>3.5534359797548E-005</v>
      </c>
      <c r="P109" s="39" t="n">
        <f aca="false">SUM($O$4:O109)</f>
        <v>0.00136830208752462</v>
      </c>
      <c r="Q109" s="39" t="n">
        <f aca="false">1/P109</f>
        <v>730.832766475633</v>
      </c>
      <c r="R109" s="39" t="n">
        <f aca="false">1/P109*(1-COS('数値入力＆結果'!$D$8*P109/2))</f>
        <v>6.83084291194584</v>
      </c>
    </row>
    <row r="110" customFormat="false" ht="12.8" hidden="false" customHeight="false" outlineLevel="0" collapsed="false">
      <c r="B110" s="1" t="n">
        <v>107</v>
      </c>
      <c r="C110" s="0" t="n">
        <v>10700</v>
      </c>
      <c r="D110" s="0" t="n">
        <f aca="false">D109-1</f>
        <v>23</v>
      </c>
      <c r="E110" s="0" t="n">
        <f aca="false">C110</f>
        <v>10700</v>
      </c>
      <c r="F110" s="0" t="n">
        <f aca="false">C110-C109</f>
        <v>100</v>
      </c>
      <c r="G110" s="0" t="n">
        <f aca="false">IF(D109&gt;110,'数値入力＆結果'!$D$18*D109+'数値入力＆結果'!$F$18,'数値入力＆結果'!$D$17*D109+'数値入力＆結果'!$F$17)</f>
        <v>-0.0802000000000001</v>
      </c>
      <c r="H110" s="39" t="n">
        <f aca="false">10^G110</f>
        <v>0.831380817915622</v>
      </c>
      <c r="I110" s="39" t="n">
        <f aca="false">F110/H110</f>
        <v>120.281822535565</v>
      </c>
      <c r="J110" s="39" t="n">
        <f aca="false">SUM(I110:$I$143)</f>
        <v>920.922942214209</v>
      </c>
      <c r="K110" s="40" t="n">
        <f aca="false">LOG10(J110)</f>
        <v>2.96422329233449</v>
      </c>
      <c r="L110" s="40" t="n">
        <f aca="false">'数値入力＆結果'!$D$19*K110^5+'数値入力＆結果'!$F$19*K110^4+'数値入力＆結果'!$H$19*K110^3+'数値入力＆結果'!$J$19*K110^2+'数値入力＆結果'!$L$19*K110+'数値入力＆結果'!$N$19</f>
        <v>9.65844616160728</v>
      </c>
      <c r="M110" s="39" t="n">
        <f aca="false">10^L110</f>
        <v>4554557209.67673</v>
      </c>
      <c r="N110" s="39" t="n">
        <f aca="false">(D109-D110)*'数値入力＆結果'!$D$12</f>
        <v>2.63E-005</v>
      </c>
      <c r="O110" s="39" t="n">
        <f aca="false">(6*'数値入力＆結果'!$D$7*M110*'数値入力＆結果'!$D$9*'数値入力＆結果'!$D$10*('数値入力＆結果'!$D$9+'数値入力＆結果'!$D$10)*N110)/('数値入力＆結果'!$D$7^2*'数値入力＆結果'!$D$9^4+'数値入力＆結果'!$D$7*M110*(4*'数値入力＆結果'!$D$9^3*'数値入力＆結果'!$D$10+6*'数値入力＆結果'!$D$9^2*'数値入力＆結果'!$D$10^2+4*'数値入力＆結果'!$D$9*'数値入力＆結果'!$D$10^3)+M110^2*'数値入力＆結果'!$D$10^4)</f>
        <v>3.56961168481561E-005</v>
      </c>
      <c r="P110" s="39" t="n">
        <f aca="false">SUM($O$4:O110)</f>
        <v>0.00140399820437277</v>
      </c>
      <c r="Q110" s="39" t="n">
        <f aca="false">1/P110</f>
        <v>712.251623175503</v>
      </c>
      <c r="R110" s="39" t="n">
        <f aca="false">1/P110*(1-COS('数値入力＆結果'!$D$8*P110/2))</f>
        <v>7.0084670268938</v>
      </c>
    </row>
    <row r="111" customFormat="false" ht="12.8" hidden="false" customHeight="false" outlineLevel="0" collapsed="false">
      <c r="B111" s="1" t="n">
        <v>108</v>
      </c>
      <c r="C111" s="0" t="n">
        <v>10800</v>
      </c>
      <c r="D111" s="0" t="n">
        <f aca="false">D110-1</f>
        <v>22</v>
      </c>
      <c r="E111" s="0" t="n">
        <f aca="false">C111</f>
        <v>10800</v>
      </c>
      <c r="F111" s="0" t="n">
        <f aca="false">C111-C110</f>
        <v>100</v>
      </c>
      <c r="G111" s="0" t="n">
        <f aca="false">IF(D110&gt;110,'数値入力＆結果'!$D$18*D110+'数値入力＆結果'!$F$18,'数値入力＆結果'!$D$17*D110+'数値入力＆結果'!$F$17)</f>
        <v>-0.02</v>
      </c>
      <c r="H111" s="39" t="n">
        <f aca="false">10^G111</f>
        <v>0.954992586021436</v>
      </c>
      <c r="I111" s="39" t="n">
        <f aca="false">F111/H111</f>
        <v>104.71285480509</v>
      </c>
      <c r="J111" s="39" t="n">
        <f aca="false">SUM(I111:$I$143)</f>
        <v>800.641119678644</v>
      </c>
      <c r="K111" s="40" t="n">
        <f aca="false">LOG10(J111)</f>
        <v>2.90343789102882</v>
      </c>
      <c r="L111" s="40" t="n">
        <f aca="false">'数値入力＆結果'!$D$19*K111^5+'数値入力＆結果'!$F$19*K111^4+'数値入力＆結果'!$H$19*K111^3+'数値入力＆結果'!$J$19*K111^2+'数値入力＆結果'!$L$19*K111+'数値入力＆結果'!$N$19</f>
        <v>9.67033506900271</v>
      </c>
      <c r="M111" s="39" t="n">
        <f aca="false">10^L111</f>
        <v>4680961498.36624</v>
      </c>
      <c r="N111" s="39" t="n">
        <f aca="false">(D110-D111)*'数値入力＆結果'!$D$12</f>
        <v>2.63E-005</v>
      </c>
      <c r="O111" s="39" t="n">
        <f aca="false">(6*'数値入力＆結果'!$D$7*M111*'数値入力＆結果'!$D$9*'数値入力＆結果'!$D$10*('数値入力＆結果'!$D$9+'数値入力＆結果'!$D$10)*N111)/('数値入力＆結果'!$D$7^2*'数値入力＆結果'!$D$9^4+'数値入力＆結果'!$D$7*M111*(4*'数値入力＆結果'!$D$9^3*'数値入力＆結果'!$D$10+6*'数値入力＆結果'!$D$9^2*'数値入力＆結果'!$D$10^2+4*'数値入力＆結果'!$D$9*'数値入力＆結果'!$D$10^3)+M111^2*'数値入力＆結果'!$D$10^4)</f>
        <v>3.58495042870784E-005</v>
      </c>
      <c r="P111" s="39" t="n">
        <f aca="false">SUM($O$4:O111)</f>
        <v>0.00143984770865985</v>
      </c>
      <c r="Q111" s="39" t="n">
        <f aca="false">1/P111</f>
        <v>694.51789518126</v>
      </c>
      <c r="R111" s="39" t="n">
        <f aca="false">1/P111*(1-COS('数値入力＆結果'!$D$8*P111/2))</f>
        <v>7.18680948217958</v>
      </c>
    </row>
    <row r="112" customFormat="false" ht="12.8" hidden="false" customHeight="false" outlineLevel="0" collapsed="false">
      <c r="B112" s="1" t="n">
        <v>109</v>
      </c>
      <c r="C112" s="0" t="n">
        <v>10900</v>
      </c>
      <c r="D112" s="0" t="n">
        <f aca="false">D111-1</f>
        <v>21</v>
      </c>
      <c r="E112" s="0" t="n">
        <f aca="false">C112</f>
        <v>10900</v>
      </c>
      <c r="F112" s="0" t="n">
        <f aca="false">C112-C111</f>
        <v>100</v>
      </c>
      <c r="G112" s="0" t="n">
        <f aca="false">IF(D111&gt;110,'数値入力＆結果'!$D$18*D111+'数値入力＆結果'!$F$18,'数値入力＆結果'!$D$17*D111+'数値入力＆結果'!$F$17)</f>
        <v>0.0402</v>
      </c>
      <c r="H112" s="39" t="n">
        <f aca="false">10^G112</f>
        <v>1.09698325929919</v>
      </c>
      <c r="I112" s="39" t="n">
        <f aca="false">F112/H112</f>
        <v>91.1590939536167</v>
      </c>
      <c r="J112" s="39" t="n">
        <f aca="false">SUM(I112:$I$143)</f>
        <v>695.928264873554</v>
      </c>
      <c r="K112" s="40" t="n">
        <f aca="false">LOG10(J112)</f>
        <v>2.84256447556576</v>
      </c>
      <c r="L112" s="40" t="n">
        <f aca="false">'数値入力＆結果'!$D$19*K112^5+'数値入力＆結果'!$F$19*K112^4+'数値入力＆結果'!$H$19*K112^3+'数値入力＆結果'!$J$19*K112^2+'数値入力＆結果'!$L$19*K112+'数値入力＆結果'!$N$19</f>
        <v>9.68186417719737</v>
      </c>
      <c r="M112" s="39" t="n">
        <f aca="false">10^L112</f>
        <v>4806889925.52452</v>
      </c>
      <c r="N112" s="39" t="n">
        <f aca="false">(D111-D112)*'数値入力＆結果'!$D$12</f>
        <v>2.63E-005</v>
      </c>
      <c r="O112" s="39" t="n">
        <f aca="false">(6*'数値入力＆結果'!$D$7*M112*'数値入力＆結果'!$D$9*'数値入力＆結果'!$D$10*('数値入力＆結果'!$D$9+'数値入力＆結果'!$D$10)*N112)/('数値入力＆結果'!$D$7^2*'数値入力＆結果'!$D$9^4+'数値入力＆結果'!$D$7*M112*(4*'数値入力＆結果'!$D$9^3*'数値入力＆結果'!$D$10+6*'数値入力＆結果'!$D$9^2*'数値入力＆結果'!$D$10^2+4*'数値入力＆結果'!$D$9*'数値入力＆結果'!$D$10^3)+M112^2*'数値入力＆結果'!$D$10^4)</f>
        <v>3.59949474600613E-005</v>
      </c>
      <c r="P112" s="39" t="n">
        <f aca="false">SUM($O$4:O112)</f>
        <v>0.00147584265611991</v>
      </c>
      <c r="Q112" s="39" t="n">
        <f aca="false">1/P112</f>
        <v>677.579006036501</v>
      </c>
      <c r="R112" s="39" t="n">
        <f aca="false">1/P112*(1-COS('数値入力＆結果'!$D$8*P112/2))</f>
        <v>7.36582904329293</v>
      </c>
    </row>
    <row r="113" customFormat="false" ht="12.8" hidden="false" customHeight="false" outlineLevel="0" collapsed="false">
      <c r="B113" s="1" t="n">
        <v>110</v>
      </c>
      <c r="C113" s="0" t="n">
        <v>11000</v>
      </c>
      <c r="D113" s="0" t="n">
        <f aca="false">D112-1</f>
        <v>20</v>
      </c>
      <c r="E113" s="0" t="n">
        <f aca="false">C113</f>
        <v>11000</v>
      </c>
      <c r="F113" s="0" t="n">
        <f aca="false">C113-C112</f>
        <v>100</v>
      </c>
      <c r="G113" s="0" t="n">
        <f aca="false">IF(D112&gt;110,'数値入力＆結果'!$D$18*D112+'数値入力＆結果'!$F$18,'数値入力＆結果'!$D$17*D112+'数値入力＆結果'!$F$17)</f>
        <v>0.1004</v>
      </c>
      <c r="H113" s="39" t="n">
        <f aca="false">10^G113</f>
        <v>1.26008545908824</v>
      </c>
      <c r="I113" s="39" t="n">
        <f aca="false">F113/H113</f>
        <v>79.359696819577</v>
      </c>
      <c r="J113" s="39" t="n">
        <f aca="false">SUM(I113:$I$143)</f>
        <v>604.769170919937</v>
      </c>
      <c r="K113" s="40" t="n">
        <f aca="false">LOG10(J113)</f>
        <v>2.78158964419849</v>
      </c>
      <c r="L113" s="40" t="n">
        <f aca="false">'数値入力＆結果'!$D$19*K113^5+'数値入力＆結果'!$F$19*K113^4+'数値入力＆結果'!$H$19*K113^3+'数値入力＆結果'!$J$19*K113^2+'数値入力＆結果'!$L$19*K113+'数値入力＆結果'!$N$19</f>
        <v>9.69304114903628</v>
      </c>
      <c r="M113" s="39" t="n">
        <f aca="false">10^L113</f>
        <v>4932205339.71151</v>
      </c>
      <c r="N113" s="39" t="n">
        <f aca="false">(D112-D113)*'数値入力＆結果'!$D$12</f>
        <v>2.63E-005</v>
      </c>
      <c r="O113" s="39" t="n">
        <f aca="false">(6*'数値入力＆結果'!$D$7*M113*'数値入力＆結果'!$D$9*'数値入力＆結果'!$D$10*('数値入力＆結果'!$D$9+'数値入力＆結果'!$D$10)*N113)/('数値入力＆結果'!$D$7^2*'数値入力＆結果'!$D$9^4+'数値入力＆結果'!$D$7*M113*(4*'数値入力＆結果'!$D$9^3*'数値入力＆結果'!$D$10+6*'数値入力＆結果'!$D$9^2*'数値入力＆結果'!$D$10^2+4*'数値入力＆結果'!$D$9*'数値入力＆結果'!$D$10^3)+M113^2*'数値入力＆結果'!$D$10^4)</f>
        <v>3.61328531481186E-005</v>
      </c>
      <c r="P113" s="39" t="n">
        <f aca="false">SUM($O$4:O113)</f>
        <v>0.00151197550926803</v>
      </c>
      <c r="Q113" s="39" t="n">
        <f aca="false">1/P113</f>
        <v>661.386374230436</v>
      </c>
      <c r="R113" s="39" t="n">
        <f aca="false">1/P113*(1-COS('数値入力＆結果'!$D$8*P113/2))</f>
        <v>7.54548650918194</v>
      </c>
    </row>
    <row r="114" customFormat="false" ht="12.8" hidden="false" customHeight="false" outlineLevel="0" collapsed="false">
      <c r="B114" s="1" t="n">
        <v>111</v>
      </c>
      <c r="C114" s="0" t="n">
        <v>11100</v>
      </c>
      <c r="D114" s="0" t="n">
        <f aca="false">D113-1</f>
        <v>19</v>
      </c>
      <c r="E114" s="0" t="n">
        <f aca="false">C114</f>
        <v>11100</v>
      </c>
      <c r="F114" s="0" t="n">
        <f aca="false">C114-C113</f>
        <v>100</v>
      </c>
      <c r="G114" s="0" t="n">
        <f aca="false">IF(D113&gt;110,'数値入力＆結果'!$D$18*D113+'数値入力＆結果'!$F$18,'数値入力＆結果'!$D$17*D113+'数値入力＆結果'!$F$17)</f>
        <v>0.1606</v>
      </c>
      <c r="H114" s="39" t="n">
        <f aca="false">10^G114</f>
        <v>1.44743809966616</v>
      </c>
      <c r="I114" s="39" t="n">
        <f aca="false">F114/H114</f>
        <v>69.08758310498</v>
      </c>
      <c r="J114" s="39" t="n">
        <f aca="false">SUM(I114:$I$143)</f>
        <v>525.40947410036</v>
      </c>
      <c r="K114" s="40" t="n">
        <f aca="false">LOG10(J114)</f>
        <v>2.72049789964992</v>
      </c>
      <c r="L114" s="40" t="n">
        <f aca="false">'数値入力＆結果'!$D$19*K114^5+'数値入力＆結果'!$F$19*K114^4+'数値入力＆結果'!$H$19*K114^3+'数値入力＆結果'!$J$19*K114^2+'数値入力＆結果'!$L$19*K114+'数値入力＆結果'!$N$19</f>
        <v>9.70387367144271</v>
      </c>
      <c r="M114" s="39" t="n">
        <f aca="false">10^L114</f>
        <v>5056775479.83356</v>
      </c>
      <c r="N114" s="39" t="n">
        <f aca="false">(D113-D114)*'数値入力＆結果'!$D$12</f>
        <v>2.63E-005</v>
      </c>
      <c r="O114" s="39" t="n">
        <f aca="false">(6*'数値入力＆結果'!$D$7*M114*'数値入力＆結果'!$D$9*'数値入力＆結果'!$D$10*('数値入力＆結果'!$D$9+'数値入力＆結果'!$D$10)*N114)/('数値入力＆結果'!$D$7^2*'数値入力＆結果'!$D$9^4+'数値入力＆結果'!$D$7*M114*(4*'数値入力＆結果'!$D$9^3*'数値入力＆結果'!$D$10+6*'数値入力＆結果'!$D$9^2*'数値入力＆結果'!$D$10^2+4*'数値入力＆結果'!$D$9*'数値入力＆結果'!$D$10^3)+M114^2*'数値入力＆結果'!$D$10^4)</f>
        <v>3.62636101105099E-005</v>
      </c>
      <c r="P114" s="39" t="n">
        <f aca="false">SUM($O$4:O114)</f>
        <v>0.00154823911937854</v>
      </c>
      <c r="Q114" s="39" t="n">
        <f aca="false">1/P114</f>
        <v>645.895060707029</v>
      </c>
      <c r="R114" s="39" t="n">
        <f aca="false">1/P114*(1-COS('数値入力＆結果'!$D$8*P114/2))</f>
        <v>7.72574462258993</v>
      </c>
    </row>
    <row r="115" customFormat="false" ht="12.8" hidden="false" customHeight="false" outlineLevel="0" collapsed="false">
      <c r="B115" s="1" t="n">
        <v>112</v>
      </c>
      <c r="C115" s="0" t="n">
        <v>11200</v>
      </c>
      <c r="D115" s="0" t="n">
        <f aca="false">D114-1</f>
        <v>18</v>
      </c>
      <c r="E115" s="0" t="n">
        <f aca="false">C115</f>
        <v>11200</v>
      </c>
      <c r="F115" s="0" t="n">
        <f aca="false">C115-C114</f>
        <v>100</v>
      </c>
      <c r="G115" s="0" t="n">
        <f aca="false">IF(D114&gt;110,'数値入力＆結果'!$D$18*D114+'数値入力＆結果'!$F$18,'数値入力＆結果'!$D$17*D114+'数値入力＆結果'!$F$17)</f>
        <v>0.2208</v>
      </c>
      <c r="H115" s="39" t="n">
        <f aca="false">10^G115</f>
        <v>1.66264679689354</v>
      </c>
      <c r="I115" s="39" t="n">
        <f aca="false">F115/H115</f>
        <v>60.1450651977549</v>
      </c>
      <c r="J115" s="39" t="n">
        <f aca="false">SUM(I115:$I$143)</f>
        <v>456.321890995381</v>
      </c>
      <c r="K115" s="40" t="n">
        <f aca="false">LOG10(J115)</f>
        <v>2.6592713035534</v>
      </c>
      <c r="L115" s="40" t="n">
        <f aca="false">'数値入力＆結果'!$D$19*K115^5+'数値入力＆結果'!$F$19*K115^4+'数値入力＆結果'!$H$19*K115^3+'数値入力＆結果'!$J$19*K115^2+'数値入力＆結果'!$L$19*K115+'数値入力＆結果'!$N$19</f>
        <v>9.71436946593147</v>
      </c>
      <c r="M115" s="39" t="n">
        <f aca="false">10^L115</f>
        <v>5180473612.84987</v>
      </c>
      <c r="N115" s="39" t="n">
        <f aca="false">(D114-D115)*'数値入力＆結果'!$D$12</f>
        <v>2.63E-005</v>
      </c>
      <c r="O115" s="39" t="n">
        <f aca="false">(6*'数値入力＆結果'!$D$7*M115*'数値入力＆結果'!$D$9*'数値入力＆結果'!$D$10*('数値入力＆結果'!$D$9+'数値入力＆結果'!$D$10)*N115)/('数値入力＆結果'!$D$7^2*'数値入力＆結果'!$D$9^4+'数値入力＆結果'!$D$7*M115*(4*'数値入力＆結果'!$D$9^3*'数値入力＆結果'!$D$10+6*'数値入力＆結果'!$D$9^2*'数値入力＆結果'!$D$10^2+4*'数値入力＆結果'!$D$9*'数値入力＆結果'!$D$10^3)+M115^2*'数値入力＆結果'!$D$10^4)</f>
        <v>3.63875896835329E-005</v>
      </c>
      <c r="P115" s="39" t="n">
        <f aca="false">SUM($O$4:O115)</f>
        <v>0.00158462670906208</v>
      </c>
      <c r="Q115" s="39" t="n">
        <f aca="false">1/P115</f>
        <v>631.063451272944</v>
      </c>
      <c r="R115" s="39" t="n">
        <f aca="false">1/P115*(1-COS('数値入力＆結果'!$D$8*P115/2))</f>
        <v>7.90656798332663</v>
      </c>
    </row>
    <row r="116" customFormat="false" ht="12.8" hidden="false" customHeight="false" outlineLevel="0" collapsed="false">
      <c r="B116" s="1" t="n">
        <v>113</v>
      </c>
      <c r="C116" s="0" t="n">
        <v>11300</v>
      </c>
      <c r="D116" s="0" t="n">
        <f aca="false">D115-1</f>
        <v>17</v>
      </c>
      <c r="E116" s="0" t="n">
        <f aca="false">C116</f>
        <v>11300</v>
      </c>
      <c r="F116" s="0" t="n">
        <f aca="false">C116-C115</f>
        <v>100</v>
      </c>
      <c r="G116" s="0" t="n">
        <f aca="false">IF(D115&gt;110,'数値入力＆結果'!$D$18*D115+'数値入力＆結果'!$F$18,'数値入力＆結果'!$D$17*D115+'数値入力＆結果'!$F$17)</f>
        <v>0.281</v>
      </c>
      <c r="H116" s="39" t="n">
        <f aca="false">10^G116</f>
        <v>1.90985325856624</v>
      </c>
      <c r="I116" s="39" t="n">
        <f aca="false">F116/H116</f>
        <v>52.360043658575</v>
      </c>
      <c r="J116" s="39" t="n">
        <f aca="false">SUM(I116:$I$143)</f>
        <v>396.176825797626</v>
      </c>
      <c r="K116" s="40" t="n">
        <f aca="false">LOG10(J116)</f>
        <v>2.59788906806632</v>
      </c>
      <c r="L116" s="40" t="n">
        <f aca="false">'数値入力＆結果'!$D$19*K116^5+'数値入力＆結果'!$F$19*K116^4+'数値入力＆結果'!$H$19*K116^3+'数値入力＆結果'!$J$19*K116^2+'数値入力＆結果'!$L$19*K116+'数値入力＆結果'!$N$19</f>
        <v>9.72453630010562</v>
      </c>
      <c r="M116" s="39" t="n">
        <f aca="false">10^L116</f>
        <v>5303179169.13083</v>
      </c>
      <c r="N116" s="39" t="n">
        <f aca="false">(D115-D116)*'数値入力＆結果'!$D$12</f>
        <v>2.63E-005</v>
      </c>
      <c r="O116" s="39" t="n">
        <f aca="false">(6*'数値入力＆結果'!$D$7*M116*'数値入力＆結果'!$D$9*'数値入力＆結果'!$D$10*('数値入力＆結果'!$D$9+'数値入力＆結果'!$D$10)*N116)/('数値入力＆結果'!$D$7^2*'数値入力＆結果'!$D$9^4+'数値入力＆結果'!$D$7*M116*(4*'数値入力＆結果'!$D$9^3*'数値入力＆結果'!$D$10+6*'数値入力＆結果'!$D$9^2*'数値入力＆結果'!$D$10^2+4*'数値入力＆結果'!$D$9*'数値入力＆結果'!$D$10^3)+M116^2*'数値入力＆結果'!$D$10^4)</f>
        <v>3.6505146422646E-005</v>
      </c>
      <c r="P116" s="39" t="n">
        <f aca="false">SUM($O$4:O116)</f>
        <v>0.00162113185548472</v>
      </c>
      <c r="Q116" s="39" t="n">
        <f aca="false">1/P116</f>
        <v>616.852970112662</v>
      </c>
      <c r="R116" s="39" t="n">
        <f aca="false">1/P116*(1-COS('数値入力＆結果'!$D$8*P116/2))</f>
        <v>8.08792296469177</v>
      </c>
    </row>
    <row r="117" customFormat="false" ht="12.8" hidden="false" customHeight="false" outlineLevel="0" collapsed="false">
      <c r="B117" s="1" t="n">
        <v>114</v>
      </c>
      <c r="C117" s="0" t="n">
        <v>11400</v>
      </c>
      <c r="D117" s="0" t="n">
        <f aca="false">D116-1</f>
        <v>16</v>
      </c>
      <c r="E117" s="0" t="n">
        <f aca="false">C117</f>
        <v>11400</v>
      </c>
      <c r="F117" s="0" t="n">
        <f aca="false">C117-C116</f>
        <v>100</v>
      </c>
      <c r="G117" s="0" t="n">
        <f aca="false">IF(D116&gt;110,'数値入力＆結果'!$D$18*D116+'数値入力＆結果'!$F$18,'数値入力＆結果'!$D$17*D116+'数値入力＆結果'!$F$17)</f>
        <v>0.3412</v>
      </c>
      <c r="H117" s="39" t="n">
        <f aca="false">10^G117</f>
        <v>2.19381499189791</v>
      </c>
      <c r="I117" s="39" t="n">
        <f aca="false">F117/H117</f>
        <v>45.5826951540194</v>
      </c>
      <c r="J117" s="39" t="n">
        <f aca="false">SUM(I117:$I$143)</f>
        <v>343.816782139051</v>
      </c>
      <c r="K117" s="40" t="n">
        <f aca="false">LOG10(J117)</f>
        <v>2.53632707134028</v>
      </c>
      <c r="L117" s="40" t="n">
        <f aca="false">'数値入力＆結果'!$D$19*K117^5+'数値入力＆結果'!$F$19*K117^4+'数値入力＆結果'!$H$19*K117^3+'数値入力＆結果'!$J$19*K117^2+'数値入力＆結果'!$L$19*K117+'数値入力＆結果'!$N$19</f>
        <v>9.73438200028565</v>
      </c>
      <c r="M117" s="39" t="n">
        <f aca="false">10^L117</f>
        <v>5424778376.97149</v>
      </c>
      <c r="N117" s="39" t="n">
        <f aca="false">(D116-D117)*'数値入力＆結果'!$D$12</f>
        <v>2.63E-005</v>
      </c>
      <c r="O117" s="39" t="n">
        <f aca="false">(6*'数値入力＆結果'!$D$7*M117*'数値入力＆結果'!$D$9*'数値入力＆結果'!$D$10*('数値入力＆結果'!$D$9+'数値入力＆結果'!$D$10)*N117)/('数値入力＆結果'!$D$7^2*'数値入力＆結果'!$D$9^4+'数値入力＆結果'!$D$7*M117*(4*'数値入力＆結果'!$D$9^3*'数値入力＆結果'!$D$10+6*'数値入力＆結果'!$D$9^2*'数値入力＆結果'!$D$10^2+4*'数値入力＆結果'!$D$9*'数値入力＆結果'!$D$10^3)+M117^2*'数値入力＆結果'!$D$10^4)</f>
        <v>3.66166187777095E-005</v>
      </c>
      <c r="P117" s="39" t="n">
        <f aca="false">SUM($O$4:O117)</f>
        <v>0.00165774847426243</v>
      </c>
      <c r="Q117" s="39" t="n">
        <f aca="false">1/P117</f>
        <v>603.227821063097</v>
      </c>
      <c r="R117" s="39" t="n">
        <f aca="false">1/P117*(1-COS('数値入力＆結果'!$D$8*P117/2))</f>
        <v>8.26977763321983</v>
      </c>
    </row>
    <row r="118" customFormat="false" ht="12.8" hidden="false" customHeight="false" outlineLevel="0" collapsed="false">
      <c r="B118" s="1" t="n">
        <v>115</v>
      </c>
      <c r="C118" s="0" t="n">
        <v>11500</v>
      </c>
      <c r="D118" s="0" t="n">
        <f aca="false">D117-1</f>
        <v>15</v>
      </c>
      <c r="E118" s="0" t="n">
        <f aca="false">C118</f>
        <v>11500</v>
      </c>
      <c r="F118" s="0" t="n">
        <f aca="false">C118-C117</f>
        <v>100</v>
      </c>
      <c r="G118" s="0" t="n">
        <f aca="false">IF(D117&gt;110,'数値入力＆結果'!$D$18*D117+'数値入力＆結果'!$F$18,'数値入力＆結果'!$D$17*D117+'数値入力＆結果'!$F$17)</f>
        <v>0.4014</v>
      </c>
      <c r="H118" s="39" t="n">
        <f aca="false">10^G118</f>
        <v>2.51999686210924</v>
      </c>
      <c r="I118" s="39" t="n">
        <f aca="false">F118/H118</f>
        <v>39.6825890950912</v>
      </c>
      <c r="J118" s="39" t="n">
        <f aca="false">SUM(I118:$I$143)</f>
        <v>298.234086985031</v>
      </c>
      <c r="K118" s="40" t="n">
        <f aca="false">LOG10(J118)</f>
        <v>2.4745572801078</v>
      </c>
      <c r="L118" s="40" t="n">
        <f aca="false">'数値入力＆結果'!$D$19*K118^5+'数値入力＆結果'!$F$19*K118^4+'数値入力＆結果'!$H$19*K118^3+'数値入力＆結果'!$J$19*K118^2+'数値入力＆結果'!$L$19*K118+'数値入力＆結果'!$N$19</f>
        <v>9.74391446545711</v>
      </c>
      <c r="M118" s="39" t="n">
        <f aca="false">10^L118</f>
        <v>5545164898.67393</v>
      </c>
      <c r="N118" s="39" t="n">
        <f aca="false">(D117-D118)*'数値入力＆結果'!$D$12</f>
        <v>2.63E-005</v>
      </c>
      <c r="O118" s="39" t="n">
        <f aca="false">(6*'数値入力＆結果'!$D$7*M118*'数値入力＆結果'!$D$9*'数値入力＆結果'!$D$10*('数値入力＆結果'!$D$9+'数値入力＆結果'!$D$10)*N118)/('数値入力＆結果'!$D$7^2*'数値入力＆結果'!$D$9^4+'数値入力＆結果'!$D$7*M118*(4*'数値入力＆結果'!$D$9^3*'数値入力＆結果'!$D$10+6*'数値入力＆結果'!$D$9^2*'数値入力＆結果'!$D$10^2+4*'数値入力＆結果'!$D$9*'数値入力＆結果'!$D$10^3)+M118^2*'数値入力＆結果'!$D$10^4)</f>
        <v>3.67223297932065E-005</v>
      </c>
      <c r="P118" s="39" t="n">
        <f aca="false">SUM($O$4:O118)</f>
        <v>0.00169447080405564</v>
      </c>
      <c r="Q118" s="39" t="n">
        <f aca="false">1/P118</f>
        <v>590.154753688613</v>
      </c>
      <c r="R118" s="39" t="n">
        <f aca="false">1/P118*(1-COS('数値入力＆結果'!$D$8*P118/2))</f>
        <v>8.45210167187134</v>
      </c>
    </row>
    <row r="119" customFormat="false" ht="12.8" hidden="false" customHeight="false" outlineLevel="0" collapsed="false">
      <c r="B119" s="1" t="n">
        <v>116</v>
      </c>
      <c r="C119" s="0" t="n">
        <v>11600</v>
      </c>
      <c r="D119" s="0" t="n">
        <f aca="false">D118-1</f>
        <v>14</v>
      </c>
      <c r="E119" s="0" t="n">
        <f aca="false">C119</f>
        <v>11600</v>
      </c>
      <c r="F119" s="0" t="n">
        <f aca="false">C119-C118</f>
        <v>100</v>
      </c>
      <c r="G119" s="0" t="n">
        <f aca="false">IF(D118&gt;110,'数値入力＆結果'!$D$18*D118+'数値入力＆結果'!$F$18,'数値入力＆結果'!$D$17*D118+'数値入力＆結果'!$F$17)</f>
        <v>0.4616</v>
      </c>
      <c r="H119" s="39" t="n">
        <f aca="false">10^G119</f>
        <v>2.89467626417603</v>
      </c>
      <c r="I119" s="39" t="n">
        <f aca="false">F119/H119</f>
        <v>34.546177490582</v>
      </c>
      <c r="J119" s="39" t="n">
        <f aca="false">SUM(I119:$I$143)</f>
        <v>258.55149788994</v>
      </c>
      <c r="K119" s="40" t="n">
        <f aca="false">LOG10(J119)</f>
        <v>2.41254705815315</v>
      </c>
      <c r="L119" s="40" t="n">
        <f aca="false">'数値入力＆結果'!$D$19*K119^5+'数値入力＆結果'!$F$19*K119^4+'数値入力＆結果'!$H$19*K119^3+'数値入力＆結果'!$J$19*K119^2+'数値入力＆結果'!$L$19*K119+'数値入力＆結果'!$N$19</f>
        <v>9.7531416827709</v>
      </c>
      <c r="M119" s="39" t="n">
        <f aca="false">10^L119</f>
        <v>5664240471.74999</v>
      </c>
      <c r="N119" s="39" t="n">
        <f aca="false">(D118-D119)*'数値入力＆結果'!$D$12</f>
        <v>2.63E-005</v>
      </c>
      <c r="O119" s="39" t="n">
        <f aca="false">(6*'数値入力＆結果'!$D$7*M119*'数値入力＆結果'!$D$9*'数値入力＆結果'!$D$10*('数値入力＆結果'!$D$9+'数値入力＆結果'!$D$10)*N119)/('数値入力＆結果'!$D$7^2*'数値入力＆結果'!$D$9^4+'数値入力＆結果'!$D$7*M119*(4*'数値入力＆結果'!$D$9^3*'数値入力＆結果'!$D$10+6*'数値入力＆結果'!$D$9^2*'数値入力＆結果'!$D$10^2+4*'数値入力＆結果'!$D$9*'数値入力＆結果'!$D$10^3)+M119^2*'数値入力＆結果'!$D$10^4)</f>
        <v>3.6822587827213E-005</v>
      </c>
      <c r="P119" s="39" t="n">
        <f aca="false">SUM($O$4:O119)</f>
        <v>0.00173129339188285</v>
      </c>
      <c r="Q119" s="39" t="n">
        <f aca="false">1/P119</f>
        <v>577.602851537752</v>
      </c>
      <c r="R119" s="39" t="n">
        <f aca="false">1/P119*(1-COS('数値入力＆結果'!$D$8*P119/2))</f>
        <v>8.63486630676792</v>
      </c>
    </row>
    <row r="120" customFormat="false" ht="12.8" hidden="false" customHeight="false" outlineLevel="0" collapsed="false">
      <c r="B120" s="1" t="n">
        <v>117</v>
      </c>
      <c r="C120" s="0" t="n">
        <v>11700</v>
      </c>
      <c r="D120" s="0" t="n">
        <f aca="false">D119-1</f>
        <v>13</v>
      </c>
      <c r="E120" s="0" t="n">
        <f aca="false">C120</f>
        <v>11700</v>
      </c>
      <c r="F120" s="0" t="n">
        <f aca="false">C120-C119</f>
        <v>100</v>
      </c>
      <c r="G120" s="0" t="n">
        <f aca="false">IF(D119&gt;110,'数値入力＆結果'!$D$18*D119+'数値入力＆結果'!$F$18,'数値入力＆結果'!$D$17*D119+'数値入力＆結果'!$F$17)</f>
        <v>0.5218</v>
      </c>
      <c r="H120" s="39" t="n">
        <f aca="false">10^G120</f>
        <v>3.3250639317744</v>
      </c>
      <c r="I120" s="39" t="n">
        <f aca="false">F120/H120</f>
        <v>30.0746097073194</v>
      </c>
      <c r="J120" s="39" t="n">
        <f aca="false">SUM(I120:$I$143)</f>
        <v>224.005320399358</v>
      </c>
      <c r="K120" s="40" t="n">
        <f aca="false">LOG10(J120)</f>
        <v>2.35025833347989</v>
      </c>
      <c r="L120" s="40" t="n">
        <f aca="false">'数値入力＆結果'!$D$19*K120^5+'数値入力＆結果'!$F$19*K120^4+'数値入力＆結果'!$H$19*K120^3+'数値入力＆結果'!$J$19*K120^2+'数値入力＆結果'!$L$19*K120+'数値入力＆結果'!$N$19</f>
        <v>9.76207174489412</v>
      </c>
      <c r="M120" s="39" t="n">
        <f aca="false">10^L120</f>
        <v>5781915560.23657</v>
      </c>
      <c r="N120" s="39" t="n">
        <f aca="false">(D119-D120)*'数値入力＆結果'!$D$12</f>
        <v>2.63E-005</v>
      </c>
      <c r="O120" s="39" t="n">
        <f aca="false">(6*'数値入力＆結果'!$D$7*M120*'数値入力＆結果'!$D$9*'数値入力＆結果'!$D$10*('数値入力＆結果'!$D$9+'数値入力＆結果'!$D$10)*N120)/('数値入力＆結果'!$D$7^2*'数値入力＆結果'!$D$9^4+'数値入力＆結果'!$D$7*M120*(4*'数値入力＆結果'!$D$9^3*'数値入力＆結果'!$D$10+6*'数値入力＆結果'!$D$9^2*'数値入力＆結果'!$D$10^2+4*'数値入力＆結果'!$D$9*'数値入力＆結果'!$D$10^3)+M120^2*'数値入力＆結果'!$D$10^4)</f>
        <v>3.69176872846807E-005</v>
      </c>
      <c r="P120" s="39" t="n">
        <f aca="false">SUM($O$4:O120)</f>
        <v>0.00176821107916753</v>
      </c>
      <c r="Q120" s="39" t="n">
        <f aca="false">1/P120</f>
        <v>565.543340261615</v>
      </c>
      <c r="R120" s="39" t="n">
        <f aca="false">1/P120*(1-COS('数値入力＆結果'!$D$8*P120/2))</f>
        <v>8.81804423754153</v>
      </c>
    </row>
    <row r="121" customFormat="false" ht="12.8" hidden="false" customHeight="false" outlineLevel="0" collapsed="false">
      <c r="B121" s="1" t="n">
        <v>118</v>
      </c>
      <c r="C121" s="0" t="n">
        <v>11800</v>
      </c>
      <c r="D121" s="0" t="n">
        <f aca="false">D120-1</f>
        <v>12</v>
      </c>
      <c r="E121" s="0" t="n">
        <f aca="false">C121</f>
        <v>11800</v>
      </c>
      <c r="F121" s="0" t="n">
        <f aca="false">C121-C120</f>
        <v>100</v>
      </c>
      <c r="G121" s="0" t="n">
        <f aca="false">IF(D120&gt;110,'数値入力＆結果'!$D$18*D120+'数値入力＆結果'!$F$18,'数値入力＆結果'!$D$17*D120+'数値入力＆結果'!$F$17)</f>
        <v>0.582</v>
      </c>
      <c r="H121" s="39" t="n">
        <f aca="false">10^G121</f>
        <v>3.81944270840047</v>
      </c>
      <c r="I121" s="39" t="n">
        <f aca="false">F121/H121</f>
        <v>26.1818300821899</v>
      </c>
      <c r="J121" s="39" t="n">
        <f aca="false">SUM(I121:$I$143)</f>
        <v>193.930710692039</v>
      </c>
      <c r="K121" s="40" t="n">
        <f aca="false">LOG10(J121)</f>
        <v>2.28764658900638</v>
      </c>
      <c r="L121" s="40" t="n">
        <f aca="false">'数値入力＆結果'!$D$19*K121^5+'数値入力＆結果'!$F$19*K121^4+'数値入力＆結果'!$H$19*K121^3+'数値入力＆結果'!$J$19*K121^2+'数値入力＆結果'!$L$19*K121+'数値入力＆結果'!$N$19</f>
        <v>9.77071286959227</v>
      </c>
      <c r="M121" s="39" t="n">
        <f aca="false">10^L121</f>
        <v>5898110022.95951</v>
      </c>
      <c r="N121" s="39" t="n">
        <f aca="false">(D120-D121)*'数値入力＆結果'!$D$12</f>
        <v>2.63E-005</v>
      </c>
      <c r="O121" s="39" t="n">
        <f aca="false">(6*'数値入力＆結果'!$D$7*M121*'数値入力＆結果'!$D$9*'数値入力＆結果'!$D$10*('数値入力＆結果'!$D$9+'数値入力＆結果'!$D$10)*N121)/('数値入力＆結果'!$D$7^2*'数値入力＆結果'!$D$9^4+'数値入力＆結果'!$D$7*M121*(4*'数値入力＆結果'!$D$9^3*'数値入力＆結果'!$D$10+6*'数値入力＆結果'!$D$9^2*'数値入力＆結果'!$D$10^2+4*'数値入力＆結果'!$D$9*'数値入力＆結果'!$D$10^3)+M121^2*'数値入力＆結果'!$D$10^4)</f>
        <v>3.70079093623249E-005</v>
      </c>
      <c r="P121" s="39" t="n">
        <f aca="false">SUM($O$4:O121)</f>
        <v>0.00180521898852986</v>
      </c>
      <c r="Q121" s="39" t="n">
        <f aca="false">1/P121</f>
        <v>553.949413535909</v>
      </c>
      <c r="R121" s="39" t="n">
        <f aca="false">1/P121*(1-COS('数値入力＆結果'!$D$8*P121/2))</f>
        <v>9.00160957135775</v>
      </c>
    </row>
    <row r="122" customFormat="false" ht="12.8" hidden="false" customHeight="false" outlineLevel="0" collapsed="false">
      <c r="B122" s="1" t="n">
        <v>119</v>
      </c>
      <c r="C122" s="0" t="n">
        <v>11900</v>
      </c>
      <c r="D122" s="0" t="n">
        <f aca="false">D121-1</f>
        <v>11</v>
      </c>
      <c r="E122" s="0" t="n">
        <f aca="false">C122</f>
        <v>11900</v>
      </c>
      <c r="F122" s="0" t="n">
        <f aca="false">C122-C121</f>
        <v>100</v>
      </c>
      <c r="G122" s="0" t="n">
        <f aca="false">IF(D121&gt;110,'数値入力＆結果'!$D$18*D121+'数値入力＆結果'!$F$18,'数値入力＆結果'!$D$17*D121+'数値入力＆結果'!$F$17)</f>
        <v>0.6422</v>
      </c>
      <c r="H122" s="39" t="n">
        <f aca="false">10^G122</f>
        <v>4.3873269513253</v>
      </c>
      <c r="I122" s="39" t="n">
        <f aca="false">F122/H122</f>
        <v>22.7929217743375</v>
      </c>
      <c r="J122" s="39" t="n">
        <f aca="false">SUM(I122:$I$143)</f>
        <v>167.748880609849</v>
      </c>
      <c r="K122" s="40" t="n">
        <f aca="false">LOG10(J122)</f>
        <v>2.22465963079878</v>
      </c>
      <c r="L122" s="40" t="n">
        <f aca="false">'数値入力＆結果'!$D$19*K122^5+'数値入力＆結果'!$F$19*K122^4+'数値入力＆結果'!$H$19*K122^3+'数値入力＆結果'!$J$19*K122^2+'数値入力＆結果'!$L$19*K122+'数値入力＆結果'!$N$19</f>
        <v>9.77907342203456</v>
      </c>
      <c r="M122" s="39" t="n">
        <f aca="false">10^L122</f>
        <v>6012753807.96963</v>
      </c>
      <c r="N122" s="39" t="n">
        <f aca="false">(D121-D122)*'数値入力＆結果'!$D$12</f>
        <v>2.63E-005</v>
      </c>
      <c r="O122" s="39" t="n">
        <f aca="false">(6*'数値入力＆結果'!$D$7*M122*'数値入力＆結果'!$D$9*'数値入力＆結果'!$D$10*('数値入力＆結果'!$D$9+'数値入力＆結果'!$D$10)*N122)/('数値入力＆結果'!$D$7^2*'数値入力＆結果'!$D$9^4+'数値入力＆結果'!$D$7*M122*(4*'数値入力＆結果'!$D$9^3*'数値入力＆結果'!$D$10+6*'数値入力＆結果'!$D$9^2*'数値入力＆結果'!$D$10^2+4*'数値入力＆結果'!$D$9*'数値入力＆結果'!$D$10^3)+M122^2*'数値入力＆結果'!$D$10^4)</f>
        <v>3.70935228041419E-005</v>
      </c>
      <c r="P122" s="39" t="n">
        <f aca="false">SUM($O$4:O122)</f>
        <v>0.001842312511334</v>
      </c>
      <c r="Q122" s="39" t="n">
        <f aca="false">1/P122</f>
        <v>542.796074959026</v>
      </c>
      <c r="R122" s="39" t="n">
        <f aca="false">1/P122*(1-COS('数値入力＆結果'!$D$8*P122/2))</f>
        <v>9.18553776066528</v>
      </c>
    </row>
    <row r="123" customFormat="false" ht="12.8" hidden="false" customHeight="false" outlineLevel="0" collapsed="false">
      <c r="B123" s="1" t="n">
        <v>120</v>
      </c>
      <c r="C123" s="0" t="n">
        <v>12000</v>
      </c>
      <c r="D123" s="0" t="n">
        <f aca="false">D122-1</f>
        <v>10</v>
      </c>
      <c r="E123" s="0" t="n">
        <f aca="false">C123</f>
        <v>12000</v>
      </c>
      <c r="F123" s="0" t="n">
        <f aca="false">C123-C122</f>
        <v>100</v>
      </c>
      <c r="G123" s="0" t="n">
        <f aca="false">IF(D122&gt;110,'数値入力＆結果'!$D$18*D122+'数値入力＆結果'!$F$18,'数値入力＆結果'!$D$17*D122+'数値入力＆結果'!$F$17)</f>
        <v>0.7024</v>
      </c>
      <c r="H123" s="39" t="n">
        <f aca="false">10^G123</f>
        <v>5.03964563612643</v>
      </c>
      <c r="I123" s="39" t="n">
        <f aca="false">F123/H123</f>
        <v>19.8426649848464</v>
      </c>
      <c r="J123" s="39" t="n">
        <f aca="false">SUM(I123:$I$143)</f>
        <v>144.955958835511</v>
      </c>
      <c r="K123" s="40" t="n">
        <f aca="false">LOG10(J123)</f>
        <v>2.16123607299346</v>
      </c>
      <c r="L123" s="40" t="n">
        <f aca="false">'数値入力＆結果'!$D$19*K123^5+'数値入力＆結果'!$F$19*K123^4+'数値入力＆結果'!$H$19*K123^3+'数値入力＆結果'!$J$19*K123^2+'数値入力＆結果'!$L$19*K123+'数値入力＆結果'!$N$19</f>
        <v>9.78716194046003</v>
      </c>
      <c r="M123" s="39" t="n">
        <f aca="false">10^L123</f>
        <v>6125787685.49349</v>
      </c>
      <c r="N123" s="39" t="n">
        <f aca="false">(D122-D123)*'数値入力＆結果'!$D$12</f>
        <v>2.63E-005</v>
      </c>
      <c r="O123" s="39" t="n">
        <f aca="false">(6*'数値入力＆結果'!$D$7*M123*'数値入力＆結果'!$D$9*'数値入力＆結果'!$D$10*('数値入力＆結果'!$D$9+'数値入力＆結果'!$D$10)*N123)/('数値入力＆結果'!$D$7^2*'数値入力＆結果'!$D$9^4+'数値入力＆結果'!$D$7*M123*(4*'数値入力＆結果'!$D$9^3*'数値入力＆結果'!$D$10+6*'数値入力＆結果'!$D$9^2*'数値入力＆結果'!$D$10^2+4*'数値入力＆結果'!$D$9*'数値入力＆結果'!$D$10^3)+M123^2*'数値入力＆結果'!$D$10^4)</f>
        <v>3.71747846683952E-005</v>
      </c>
      <c r="P123" s="39" t="n">
        <f aca="false">SUM($O$4:O123)</f>
        <v>0.00187948729600239</v>
      </c>
      <c r="Q123" s="39" t="n">
        <f aca="false">1/P123</f>
        <v>532.059994301088</v>
      </c>
      <c r="R123" s="39" t="n">
        <f aca="false">1/P123*(1-COS('数値入力＆結果'!$D$8*P123/2))</f>
        <v>9.36980554472899</v>
      </c>
    </row>
    <row r="124" customFormat="false" ht="12.8" hidden="false" customHeight="false" outlineLevel="0" collapsed="false">
      <c r="B124" s="1" t="n">
        <v>121</v>
      </c>
      <c r="C124" s="0" t="n">
        <v>12100</v>
      </c>
      <c r="D124" s="0" t="n">
        <f aca="false">D123-1</f>
        <v>9</v>
      </c>
      <c r="E124" s="0" t="n">
        <f aca="false">C124</f>
        <v>12100</v>
      </c>
      <c r="F124" s="0" t="n">
        <f aca="false">C124-C123</f>
        <v>100</v>
      </c>
      <c r="G124" s="0" t="n">
        <f aca="false">IF(D123&gt;110,'数値入力＆結果'!$D$18*D123+'数値入力＆結果'!$F$18,'数値入力＆結果'!$D$17*D123+'数値入力＆結果'!$F$17)</f>
        <v>0.7626</v>
      </c>
      <c r="H124" s="39" t="n">
        <f aca="false">10^G124</f>
        <v>5.7889526856566</v>
      </c>
      <c r="I124" s="39" t="n">
        <f aca="false">F124/H124</f>
        <v>17.2742817967353</v>
      </c>
      <c r="J124" s="39" t="n">
        <f aca="false">SUM(I124:$I$143)</f>
        <v>125.113293850665</v>
      </c>
      <c r="K124" s="40" t="n">
        <f aca="false">LOG10(J124)</f>
        <v>2.09730345788885</v>
      </c>
      <c r="L124" s="40" t="n">
        <f aca="false">'数値入力＆結果'!$D$19*K124^5+'数値入力＆結果'!$F$19*K124^4+'数値入力＆結果'!$H$19*K124^3+'数値入力＆結果'!$J$19*K124^2+'数値入力＆結果'!$L$19*K124+'数値入力＆結果'!$N$19</f>
        <v>9.79498716603817</v>
      </c>
      <c r="M124" s="39" t="n">
        <f aca="false">10^L124</f>
        <v>6237164035.86266</v>
      </c>
      <c r="N124" s="39" t="n">
        <f aca="false">(D123-D124)*'数値入力＆結果'!$D$12</f>
        <v>2.63E-005</v>
      </c>
      <c r="O124" s="39" t="n">
        <f aca="false">(6*'数値入力＆結果'!$D$7*M124*'数値入力＆結果'!$D$9*'数値入力＆結果'!$D$10*('数値入力＆結果'!$D$9+'数値入力＆結果'!$D$10)*N124)/('数値入力＆結果'!$D$7^2*'数値入力＆結果'!$D$9^4+'数値入力＆結果'!$D$7*M124*(4*'数値入力＆結果'!$D$9^3*'数値入力＆結果'!$D$10+6*'数値入力＆結果'!$D$9^2*'数値入力＆結果'!$D$10^2+4*'数値入力＆結果'!$D$9*'数値入力＆結果'!$D$10^3)+M124^2*'数値入力＆結果'!$D$10^4)</f>
        <v>3.72519411088979E-005</v>
      </c>
      <c r="P124" s="39" t="n">
        <f aca="false">SUM($O$4:O124)</f>
        <v>0.00191673923711129</v>
      </c>
      <c r="Q124" s="39" t="n">
        <f aca="false">1/P124</f>
        <v>521.719376657148</v>
      </c>
      <c r="R124" s="39" t="n">
        <f aca="false">1/P124*(1-COS('数値入力＆結果'!$D$8*P124/2))</f>
        <v>9.55439089501515</v>
      </c>
    </row>
    <row r="125" customFormat="false" ht="12.8" hidden="false" customHeight="false" outlineLevel="0" collapsed="false">
      <c r="B125" s="1" t="n">
        <v>122</v>
      </c>
      <c r="C125" s="0" t="n">
        <v>12200</v>
      </c>
      <c r="D125" s="0" t="n">
        <f aca="false">D124-1</f>
        <v>8</v>
      </c>
      <c r="E125" s="0" t="n">
        <f aca="false">C125</f>
        <v>12200</v>
      </c>
      <c r="F125" s="0" t="n">
        <f aca="false">C125-C124</f>
        <v>100</v>
      </c>
      <c r="G125" s="0" t="n">
        <f aca="false">IF(D124&gt;110,'数値入力＆結果'!$D$18*D124+'数値入力＆結果'!$F$18,'数値入力＆結果'!$D$17*D124+'数値入力＆結果'!$F$17)</f>
        <v>0.8228</v>
      </c>
      <c r="H125" s="39" t="n">
        <f aca="false">10^G125</f>
        <v>6.64966857124676</v>
      </c>
      <c r="I125" s="39" t="n">
        <f aca="false">F125/H125</f>
        <v>15.0383434796136</v>
      </c>
      <c r="J125" s="39" t="n">
        <f aca="false">SUM(I125:$I$143)</f>
        <v>107.83901205393</v>
      </c>
      <c r="K125" s="40" t="n">
        <f aca="false">LOG10(J125)</f>
        <v>2.0327759005053</v>
      </c>
      <c r="L125" s="40" t="n">
        <f aca="false">'数値入力＆結果'!$D$19*K125^5+'数値入力＆結果'!$F$19*K125^4+'数値入力＆結果'!$H$19*K125^3+'数値入力＆結果'!$J$19*K125^2+'数値入力＆結果'!$L$19*K125+'数値入力＆結果'!$N$19</f>
        <v>9.80255807802103</v>
      </c>
      <c r="M125" s="39" t="n">
        <f aca="false">10^L125</f>
        <v>6346847714.37695</v>
      </c>
      <c r="N125" s="39" t="n">
        <f aca="false">(D124-D125)*'数値入力＆結果'!$D$12</f>
        <v>2.63E-005</v>
      </c>
      <c r="O125" s="39" t="n">
        <f aca="false">(6*'数値入力＆結果'!$D$7*M125*'数値入力＆結果'!$D$9*'数値入力＆結果'!$D$10*('数値入力＆結果'!$D$9+'数値入力＆結果'!$D$10)*N125)/('数値入力＆結果'!$D$7^2*'数値入力＆結果'!$D$9^4+'数値入力＆結果'!$D$7*M125*(4*'数値入力＆結果'!$D$9^3*'数値入力＆結果'!$D$10+6*'数値入力＆結果'!$D$9^2*'数値入力＆結果'!$D$10^2+4*'数値入力＆結果'!$D$9*'数値入力＆結果'!$D$10^3)+M125^2*'数値入力＆結果'!$D$10^4)</f>
        <v>3.73252281757217E-005</v>
      </c>
      <c r="P125" s="39" t="n">
        <f aca="false">SUM($O$4:O125)</f>
        <v>0.00195406446528701</v>
      </c>
      <c r="Q125" s="39" t="n">
        <f aca="false">1/P125</f>
        <v>511.753843214748</v>
      </c>
      <c r="R125" s="39" t="n">
        <f aca="false">1/P125*(1-COS('数値入力＆結果'!$D$8*P125/2))</f>
        <v>9.73927296452387</v>
      </c>
    </row>
    <row r="126" customFormat="false" ht="12.8" hidden="false" customHeight="false" outlineLevel="0" collapsed="false">
      <c r="B126" s="1" t="n">
        <v>123</v>
      </c>
      <c r="C126" s="0" t="n">
        <v>12300</v>
      </c>
      <c r="D126" s="0" t="n">
        <f aca="false">D125-1</f>
        <v>7</v>
      </c>
      <c r="E126" s="0" t="n">
        <f aca="false">C126</f>
        <v>12300</v>
      </c>
      <c r="F126" s="0" t="n">
        <f aca="false">C126-C125</f>
        <v>100</v>
      </c>
      <c r="G126" s="0" t="n">
        <f aca="false">IF(D125&gt;110,'数値入力＆結果'!$D$18*D125+'数値入力＆結果'!$F$18,'数値入力＆結果'!$D$17*D125+'数値入力＆結果'!$F$17)</f>
        <v>0.883</v>
      </c>
      <c r="H126" s="39" t="n">
        <f aca="false">10^G126</f>
        <v>7.63835783577691</v>
      </c>
      <c r="I126" s="39" t="n">
        <f aca="false">F126/H126</f>
        <v>13.0918192299941</v>
      </c>
      <c r="J126" s="39" t="n">
        <f aca="false">SUM(I126:$I$143)</f>
        <v>92.8006685743159</v>
      </c>
      <c r="K126" s="40" t="n">
        <f aca="false">LOG10(J126)</f>
        <v>1.96755110506682</v>
      </c>
      <c r="L126" s="40" t="n">
        <f aca="false">'数値入力＆結果'!$D$19*K126^5+'数値入力＆結果'!$F$19*K126^4+'数値入力＆結果'!$H$19*K126^3+'数値入力＆結果'!$J$19*K126^2+'数値入力＆結果'!$L$19*K126+'数値入力＆結果'!$N$19</f>
        <v>9.80988393563943</v>
      </c>
      <c r="M126" s="39" t="n">
        <f aca="false">10^L126</f>
        <v>6454817022.45084</v>
      </c>
      <c r="N126" s="39" t="n">
        <f aca="false">(D125-D126)*'数値入力＆結果'!$D$12</f>
        <v>2.63E-005</v>
      </c>
      <c r="O126" s="39" t="n">
        <f aca="false">(6*'数値入力＆結果'!$D$7*M126*'数値入力＆結果'!$D$9*'数値入力＆結果'!$D$10*('数値入力＆結果'!$D$9+'数値入力＆結果'!$D$10)*N126)/('数値入力＆結果'!$D$7^2*'数値入力＆結果'!$D$9^4+'数値入力＆結果'!$D$7*M126*(4*'数値入力＆結果'!$D$9^3*'数値入力＆結果'!$D$10+6*'数値入力＆結果'!$D$9^2*'数値入力＆結果'!$D$10^2+4*'数値入力＆結果'!$D$9*'数値入力＆結果'!$D$10^3)+M126^2*'数値入力＆結果'!$D$10^4)</f>
        <v>3.73948726432476E-005</v>
      </c>
      <c r="P126" s="39" t="n">
        <f aca="false">SUM($O$4:O126)</f>
        <v>0.00199145933793026</v>
      </c>
      <c r="Q126" s="39" t="n">
        <f aca="false">1/P126</f>
        <v>502.144322484288</v>
      </c>
      <c r="R126" s="39" t="n">
        <f aca="false">1/P126*(1-COS('数値入力＆結果'!$D$8*P126/2))</f>
        <v>9.92443204120114</v>
      </c>
    </row>
    <row r="127" customFormat="false" ht="12.8" hidden="false" customHeight="false" outlineLevel="0" collapsed="false">
      <c r="B127" s="1" t="n">
        <v>124</v>
      </c>
      <c r="C127" s="0" t="n">
        <v>12400</v>
      </c>
      <c r="D127" s="0" t="n">
        <f aca="false">D126-1</f>
        <v>6</v>
      </c>
      <c r="E127" s="0" t="n">
        <f aca="false">C127</f>
        <v>12400</v>
      </c>
      <c r="F127" s="0" t="n">
        <f aca="false">C127-C126</f>
        <v>100</v>
      </c>
      <c r="G127" s="0" t="n">
        <f aca="false">IF(D126&gt;110,'数値入力＆結果'!$D$18*D126+'数値入力＆結果'!$F$18,'数値入力＆結果'!$D$17*D126+'数値入力＆結果'!$F$17)</f>
        <v>0.9432</v>
      </c>
      <c r="H127" s="39" t="n">
        <f aca="false">10^G127</f>
        <v>8.77404787956754</v>
      </c>
      <c r="I127" s="39" t="n">
        <f aca="false">F127/H127</f>
        <v>11.3972480401975</v>
      </c>
      <c r="J127" s="39" t="n">
        <f aca="false">SUM(I127:$I$143)</f>
        <v>79.7088493443219</v>
      </c>
      <c r="K127" s="40" t="n">
        <f aca="false">LOG10(J127)</f>
        <v>1.90150653981595</v>
      </c>
      <c r="L127" s="40" t="n">
        <f aca="false">'数値入力＆結果'!$D$19*K127^5+'数値入力＆結果'!$F$19*K127^4+'数値入力＆結果'!$H$19*K127^3+'数値入力＆結果'!$J$19*K127^2+'数値入力＆結果'!$L$19*K127+'数値入力＆結果'!$N$19</f>
        <v>9.81697432868225</v>
      </c>
      <c r="M127" s="39" t="n">
        <f aca="false">10^L127</f>
        <v>6561064824.44251</v>
      </c>
      <c r="N127" s="39" t="n">
        <f aca="false">(D126-D127)*'数値入力＆結果'!$D$12</f>
        <v>2.63E-005</v>
      </c>
      <c r="O127" s="39" t="n">
        <f aca="false">(6*'数値入力＆結果'!$D$7*M127*'数値入力＆結果'!$D$9*'数値入力＆結果'!$D$10*('数値入力＆結果'!$D$9+'数値入力＆結果'!$D$10)*N127)/('数値入力＆結果'!$D$7^2*'数値入力＆結果'!$D$9^4+'数値入力＆結果'!$D$7*M127*(4*'数値入力＆結果'!$D$9^3*'数値入力＆結果'!$D$10+6*'数値入力＆結果'!$D$9^2*'数値入力＆結果'!$D$10^2+4*'数値入力＆結果'!$D$9*'数値入力＆結果'!$D$10^3)+M127^2*'数値入力＆結果'!$D$10^4)</f>
        <v>3.7461092876977E-005</v>
      </c>
      <c r="P127" s="39" t="n">
        <f aca="false">SUM($O$4:O127)</f>
        <v>0.00202892043080724</v>
      </c>
      <c r="Q127" s="39" t="n">
        <f aca="false">1/P127</f>
        <v>492.872950962466</v>
      </c>
      <c r="R127" s="39" t="n">
        <f aca="false">1/P127*(1-COS('数値入力＆結果'!$D$8*P127/2))</f>
        <v>10.1098495056183</v>
      </c>
    </row>
    <row r="128" customFormat="false" ht="12.8" hidden="false" customHeight="false" outlineLevel="0" collapsed="false">
      <c r="B128" s="1" t="n">
        <v>125</v>
      </c>
      <c r="C128" s="0" t="n">
        <v>12500</v>
      </c>
      <c r="D128" s="0" t="n">
        <f aca="false">D127-1</f>
        <v>5</v>
      </c>
      <c r="E128" s="0" t="n">
        <f aca="false">C128</f>
        <v>12500</v>
      </c>
      <c r="F128" s="0" t="n">
        <f aca="false">C128-C127</f>
        <v>100</v>
      </c>
      <c r="G128" s="0" t="n">
        <f aca="false">IF(D127&gt;110,'数値入力＆結果'!$D$18*D127+'数値入力＆結果'!$F$18,'数値入力＆結果'!$D$17*D127+'数値入力＆結果'!$F$17)</f>
        <v>1.0034</v>
      </c>
      <c r="H128" s="39" t="n">
        <f aca="false">10^G128</f>
        <v>10.0785951441503</v>
      </c>
      <c r="I128" s="39" t="n">
        <f aca="false">F128/H128</f>
        <v>9.92201775840166</v>
      </c>
      <c r="J128" s="39" t="n">
        <f aca="false">SUM(I128:$I$143)</f>
        <v>68.3116013041244</v>
      </c>
      <c r="K128" s="40" t="n">
        <f aca="false">LOG10(J128)</f>
        <v>1.83449446582659</v>
      </c>
      <c r="L128" s="40" t="n">
        <f aca="false">'数値入力＆結果'!$D$19*K128^5+'数値入力＆結果'!$F$19*K128^4+'数値入力＆結果'!$H$19*K128^3+'数値入力＆結果'!$J$19*K128^2+'数値入力＆結果'!$L$19*K128+'数値入力＆結果'!$N$19</f>
        <v>9.8238392393648</v>
      </c>
      <c r="M128" s="39" t="n">
        <f aca="false">10^L128</f>
        <v>6665599863.35803</v>
      </c>
      <c r="N128" s="39" t="n">
        <f aca="false">(D127-D128)*'数値入力＆結果'!$D$12</f>
        <v>2.63E-005</v>
      </c>
      <c r="O128" s="39" t="n">
        <f aca="false">(6*'数値入力＆結果'!$D$7*M128*'数値入力＆結果'!$D$9*'数値入力＆結果'!$D$10*('数値入力＆結果'!$D$9+'数値入力＆結果'!$D$10)*N128)/('数値入力＆結果'!$D$7^2*'数値入力＆結果'!$D$9^4+'数値入力＆結果'!$D$7*M128*(4*'数値入力＆結果'!$D$9^3*'数値入力＆結果'!$D$10+6*'数値入力＆結果'!$D$9^2*'数値入力＆結果'!$D$10^2+4*'数値入力＆結果'!$D$9*'数値入力＆結果'!$D$10^3)+M128^2*'数値入力＆結果'!$D$10^4)</f>
        <v>3.75240997550857E-005</v>
      </c>
      <c r="P128" s="39" t="n">
        <f aca="false">SUM($O$4:O128)</f>
        <v>0.00206644453056232</v>
      </c>
      <c r="Q128" s="39" t="n">
        <f aca="false">1/P128</f>
        <v>483.922982306174</v>
      </c>
      <c r="R128" s="39" t="n">
        <f aca="false">1/P128*(1-COS('数値入力＆結果'!$D$8*P128/2))</f>
        <v>10.2955077931845</v>
      </c>
    </row>
    <row r="129" customFormat="false" ht="12.8" hidden="false" customHeight="false" outlineLevel="0" collapsed="false">
      <c r="B129" s="1" t="n">
        <v>126</v>
      </c>
      <c r="C129" s="0" t="n">
        <v>12600</v>
      </c>
      <c r="D129" s="0" t="n">
        <f aca="false">D128-1</f>
        <v>4</v>
      </c>
      <c r="E129" s="0" t="n">
        <f aca="false">C129</f>
        <v>12600</v>
      </c>
      <c r="F129" s="0" t="n">
        <f aca="false">C129-C128</f>
        <v>100</v>
      </c>
      <c r="G129" s="0" t="n">
        <f aca="false">IF(D128&gt;110,'数値入力＆結果'!$D$18*D128+'数値入力＆結果'!$F$18,'数値入力＆結果'!$D$17*D128+'数値入力＆結果'!$F$17)</f>
        <v>1.0636</v>
      </c>
      <c r="H129" s="39" t="n">
        <f aca="false">10^G129</f>
        <v>11.5771057411527</v>
      </c>
      <c r="I129" s="39" t="n">
        <f aca="false">F129/H129</f>
        <v>8.63773746529184</v>
      </c>
      <c r="J129" s="39" t="n">
        <f aca="false">SUM(I129:$I$143)</f>
        <v>58.3895835457227</v>
      </c>
      <c r="K129" s="40" t="n">
        <f aca="false">LOG10(J129)</f>
        <v>1.76633537772706</v>
      </c>
      <c r="L129" s="40" t="n">
        <f aca="false">'数値入力＆結果'!$D$19*K129^5+'数値入力＆結果'!$F$19*K129^4+'数値入力＆結果'!$H$19*K129^3+'数値入力＆結果'!$J$19*K129^2+'数値入力＆結果'!$L$19*K129+'数値入力＆結果'!$N$19</f>
        <v>9.83048911901728</v>
      </c>
      <c r="M129" s="39" t="n">
        <f aca="false">10^L129</f>
        <v>6768448347.73788</v>
      </c>
      <c r="N129" s="39" t="n">
        <f aca="false">(D128-D129)*'数値入力＆結果'!$D$12</f>
        <v>2.63E-005</v>
      </c>
      <c r="O129" s="39" t="n">
        <f aca="false">(6*'数値入力＆結果'!$D$7*M129*'数値入力＆結果'!$D$9*'数値入力＆結果'!$D$10*('数値入力＆結果'!$D$9+'数値入力＆結果'!$D$10)*N129)/('数値入力＆結果'!$D$7^2*'数値入力＆結果'!$D$9^4+'数値入力＆結果'!$D$7*M129*(4*'数値入力＆結果'!$D$9^3*'数値入力＆結果'!$D$10+6*'数値入力＆結果'!$D$9^2*'数値入力＆結果'!$D$10^2+4*'数値入力＆結果'!$D$9*'数値入力＆結果'!$D$10^3)+M129^2*'数値入力＆結果'!$D$10^4)</f>
        <v>3.75840976667863E-005</v>
      </c>
      <c r="P129" s="39" t="n">
        <f aca="false">SUM($O$4:O129)</f>
        <v>0.00210402862822911</v>
      </c>
      <c r="Q129" s="39" t="n">
        <f aca="false">1/P129</f>
        <v>475.278704188387</v>
      </c>
      <c r="R129" s="39" t="n">
        <f aca="false">1/P129*(1-COS('数値入力＆結果'!$D$8*P129/2))</f>
        <v>10.4813903612656</v>
      </c>
    </row>
    <row r="130" customFormat="false" ht="12.8" hidden="false" customHeight="false" outlineLevel="0" collapsed="false">
      <c r="B130" s="1" t="n">
        <v>127</v>
      </c>
      <c r="C130" s="0" t="n">
        <v>12700</v>
      </c>
      <c r="D130" s="0" t="n">
        <f aca="false">D129-1</f>
        <v>3</v>
      </c>
      <c r="E130" s="0" t="n">
        <f aca="false">C130</f>
        <v>12700</v>
      </c>
      <c r="F130" s="0" t="n">
        <f aca="false">C130-C129</f>
        <v>100</v>
      </c>
      <c r="G130" s="0" t="n">
        <f aca="false">IF(D129&gt;110,'数値入力＆結果'!$D$18*D129+'数値入力＆結果'!$F$18,'数値入力＆結果'!$D$17*D129+'数値入力＆結果'!$F$17)</f>
        <v>1.1238</v>
      </c>
      <c r="H130" s="39" t="n">
        <f aca="false">10^G130</f>
        <v>13.2984186213316</v>
      </c>
      <c r="I130" s="39" t="n">
        <f aca="false">F130/H130</f>
        <v>7.51969108865265</v>
      </c>
      <c r="J130" s="39" t="n">
        <f aca="false">SUM(I130:$I$143)</f>
        <v>49.7518460804309</v>
      </c>
      <c r="K130" s="40" t="n">
        <f aca="false">LOG10(J130)</f>
        <v>1.69680920021078</v>
      </c>
      <c r="L130" s="40" t="n">
        <f aca="false">'数値入力＆結果'!$D$19*K130^5+'数値入力＆結果'!$F$19*K130^4+'数値入力＆結果'!$H$19*K130^3+'数値入力＆結果'!$J$19*K130^2+'数値入力＆結果'!$L$19*K130+'数値入力＆結果'!$N$19</f>
        <v>9.83693498441409</v>
      </c>
      <c r="M130" s="39" t="n">
        <f aca="false">10^L130</f>
        <v>6869655908.74843</v>
      </c>
      <c r="N130" s="39" t="n">
        <f aca="false">(D129-D130)*'数値入力＆結果'!$D$12</f>
        <v>2.63E-005</v>
      </c>
      <c r="O130" s="39" t="n">
        <f aca="false">(6*'数値入力＆結果'!$D$7*M130*'数値入力＆結果'!$D$9*'数値入力＆結果'!$D$10*('数値入力＆結果'!$D$9+'数値入力＆結果'!$D$10)*N130)/('数値入力＆結果'!$D$7^2*'数値入力＆結果'!$D$9^4+'数値入力＆結果'!$D$7*M130*(4*'数値入力＆結果'!$D$9^3*'数値入力＆結果'!$D$10+6*'数値入力＆結果'!$D$9^2*'数値入力＆結果'!$D$10^2+4*'数値入力＆結果'!$D$9*'数値入力＆結果'!$D$10^3)+M130^2*'数値入力＆結果'!$D$10^4)</f>
        <v>3.76412856178177E-005</v>
      </c>
      <c r="P130" s="39" t="n">
        <f aca="false">SUM($O$4:O130)</f>
        <v>0.00214166991384693</v>
      </c>
      <c r="Q130" s="39" t="n">
        <f aca="false">1/P130</f>
        <v>466.92536208989</v>
      </c>
      <c r="R130" s="39" t="n">
        <f aca="false">1/P130*(1-COS('数値入力＆結果'!$D$8*P130/2))</f>
        <v>10.6674816617301</v>
      </c>
    </row>
    <row r="131" customFormat="false" ht="12.8" hidden="false" customHeight="false" outlineLevel="0" collapsed="false">
      <c r="B131" s="1" t="n">
        <v>128</v>
      </c>
      <c r="C131" s="0" t="n">
        <v>12800</v>
      </c>
      <c r="D131" s="0" t="n">
        <f aca="false">D130-1</f>
        <v>2</v>
      </c>
      <c r="E131" s="0" t="n">
        <f aca="false">C131</f>
        <v>12800</v>
      </c>
      <c r="F131" s="0" t="n">
        <f aca="false">C131-C130</f>
        <v>100</v>
      </c>
      <c r="G131" s="0" t="n">
        <f aca="false">IF(D130&gt;110,'数値入力＆結果'!$D$18*D130+'数値入力＆結果'!$F$18,'数値入力＆結果'!$D$17*D130+'数値入力＆結果'!$F$17)</f>
        <v>1.184</v>
      </c>
      <c r="H131" s="39" t="n">
        <f aca="false">10^G131</f>
        <v>15.2756605823807</v>
      </c>
      <c r="I131" s="39" t="n">
        <f aca="false">F131/H131</f>
        <v>6.54636174067275</v>
      </c>
      <c r="J131" s="39" t="n">
        <f aca="false">SUM(I131:$I$143)</f>
        <v>42.2321549917782</v>
      </c>
      <c r="K131" s="40" t="n">
        <f aca="false">LOG10(J131)</f>
        <v>1.6256432428542</v>
      </c>
      <c r="L131" s="40" t="n">
        <f aca="false">'数値入力＆結果'!$D$19*K131^5+'数値入力＆結果'!$F$19*K131^4+'数値入力＆結果'!$H$19*K131^3+'数値入力＆結果'!$J$19*K131^2+'数値入力＆結果'!$L$19*K131+'数値入力＆結果'!$N$19</f>
        <v>9.84318854037256</v>
      </c>
      <c r="M131" s="39" t="n">
        <f aca="false">10^L131</f>
        <v>6969290064.1017</v>
      </c>
      <c r="N131" s="39" t="n">
        <f aca="false">(D130-D131)*'数値入力＆結果'!$D$12</f>
        <v>2.63E-005</v>
      </c>
      <c r="O131" s="39" t="n">
        <f aca="false">(6*'数値入力＆結果'!$D$7*M131*'数値入力＆結果'!$D$9*'数値入力＆結果'!$D$10*('数値入力＆結果'!$D$9+'数値入力＆結果'!$D$10)*N131)/('数値入力＆結果'!$D$7^2*'数値入力＆結果'!$D$9^4+'数値入力＆結果'!$D$7*M131*(4*'数値入力＆結果'!$D$9^3*'数値入力＆結果'!$D$10+6*'数値入力＆結果'!$D$9^2*'数値入力＆結果'!$D$10^2+4*'数値入力＆結果'!$D$9*'数値入力＆結果'!$D$10^3)+M131^2*'数値入力＆結果'!$D$10^4)</f>
        <v>3.76958584847091E-005</v>
      </c>
      <c r="P131" s="39" t="n">
        <f aca="false">SUM($O$4:O131)</f>
        <v>0.00217936577233164</v>
      </c>
      <c r="Q131" s="39" t="n">
        <f aca="false">1/P131</f>
        <v>458.849089352326</v>
      </c>
      <c r="R131" s="39" t="n">
        <f aca="false">1/P131*(1-COS('数値入力＆結果'!$D$8*P131/2))</f>
        <v>10.853767119646</v>
      </c>
    </row>
    <row r="132" customFormat="false" ht="12.8" hidden="false" customHeight="false" outlineLevel="0" collapsed="false">
      <c r="B132" s="1" t="n">
        <v>129</v>
      </c>
      <c r="C132" s="0" t="n">
        <v>12900</v>
      </c>
      <c r="D132" s="0" t="n">
        <f aca="false">D131-1</f>
        <v>1</v>
      </c>
      <c r="E132" s="0" t="n">
        <f aca="false">C132</f>
        <v>12900</v>
      </c>
      <c r="F132" s="0" t="n">
        <f aca="false">C132-C131</f>
        <v>100</v>
      </c>
      <c r="G132" s="0" t="n">
        <f aca="false">IF(D131&gt;110,'数値入力＆結果'!$D$18*D131+'数値入力＆結果'!$F$18,'数値入力＆結果'!$D$17*D131+'数値入力＆結果'!$F$17)</f>
        <v>1.2442</v>
      </c>
      <c r="H132" s="39" t="n">
        <f aca="false">10^G132</f>
        <v>17.5468837966791</v>
      </c>
      <c r="I132" s="39" t="n">
        <f aca="false">F132/H132</f>
        <v>5.69901762379743</v>
      </c>
      <c r="J132" s="39" t="n">
        <f aca="false">SUM(I132:$I$143)</f>
        <v>35.6857932511055</v>
      </c>
      <c r="K132" s="40" t="n">
        <f aca="false">LOG10(J132)</f>
        <v>1.55249535503014</v>
      </c>
      <c r="L132" s="40" t="n">
        <f aca="false">'数値入力＆結果'!$D$19*K132^5+'数値入力＆結果'!$F$19*K132^4+'数値入力＆結果'!$H$19*K132^3+'数値入力＆結果'!$J$19*K132^2+'数値入力＆結果'!$L$19*K132+'数値入力＆結果'!$N$19</f>
        <v>9.84926233778313</v>
      </c>
      <c r="M132" s="39" t="n">
        <f aca="false">10^L132</f>
        <v>7067443378.4919</v>
      </c>
      <c r="N132" s="39" t="n">
        <f aca="false">(D131-D132)*'数値入力＆結果'!$D$12</f>
        <v>2.63E-005</v>
      </c>
      <c r="O132" s="39" t="n">
        <f aca="false">(6*'数値入力＆結果'!$D$7*M132*'数値入力＆結果'!$D$9*'数値入力＆結果'!$D$10*('数値入力＆結果'!$D$9+'数値入力＆結果'!$D$10)*N132)/('数値入力＆結果'!$D$7^2*'数値入力＆結果'!$D$9^4+'数値入力＆結果'!$D$7*M132*(4*'数値入力＆結果'!$D$9^3*'数値入力＆結果'!$D$10+6*'数値入力＆結果'!$D$9^2*'数値入力＆結果'!$D$10^2+4*'数値入力＆結果'!$D$9*'数値入力＆結果'!$D$10^3)+M132^2*'数値入力＆結果'!$D$10^4)</f>
        <v>3.77480084750085E-005</v>
      </c>
      <c r="P132" s="39" t="n">
        <f aca="false">SUM($O$4:O132)</f>
        <v>0.00221711378080664</v>
      </c>
      <c r="Q132" s="39" t="n">
        <f aca="false">1/P132</f>
        <v>451.036842879653</v>
      </c>
      <c r="R132" s="39" t="n">
        <f aca="false">1/P132*(1-COS('数値入力＆結果'!$D$8*P132/2))</f>
        <v>11.0402331191316</v>
      </c>
    </row>
    <row r="133" customFormat="false" ht="12.8" hidden="false" customHeight="false" outlineLevel="0" collapsed="false">
      <c r="B133" s="1" t="n">
        <v>130</v>
      </c>
      <c r="C133" s="0" t="n">
        <v>13000</v>
      </c>
      <c r="D133" s="0" t="n">
        <f aca="false">D132-1</f>
        <v>0</v>
      </c>
      <c r="E133" s="0" t="n">
        <f aca="false">C133</f>
        <v>13000</v>
      </c>
      <c r="F133" s="0" t="n">
        <f aca="false">C133-C132</f>
        <v>100</v>
      </c>
      <c r="G133" s="0" t="n">
        <f aca="false">IF(D132&gt;110,'数値入力＆結果'!$D$18*D132+'数値入力＆結果'!$F$18,'数値入力＆結果'!$D$17*D132+'数値入力＆結果'!$F$17)</f>
        <v>1.3044</v>
      </c>
      <c r="H133" s="39" t="n">
        <f aca="false">10^G133</f>
        <v>20.1557981282519</v>
      </c>
      <c r="I133" s="39" t="n">
        <f aca="false">F133/H133</f>
        <v>4.9613515358557</v>
      </c>
      <c r="J133" s="39" t="n">
        <f aca="false">SUM(I133:$I$143)</f>
        <v>29.986775627308</v>
      </c>
      <c r="K133" s="40" t="n">
        <f aca="false">LOG10(J133)</f>
        <v>1.47692977010927</v>
      </c>
      <c r="L133" s="40" t="n">
        <f aca="false">'数値入力＆結果'!$D$19*K133^5+'数値入力＆結果'!$F$19*K133^4+'数値入力＆結果'!$H$19*K133^3+'数値入力＆結果'!$J$19*K133^2+'数値入力＆結果'!$L$19*K133+'数値入力＆結果'!$N$19</f>
        <v>9.85516997974748</v>
      </c>
      <c r="M133" s="39" t="n">
        <f aca="false">10^L133</f>
        <v>7164237584.70388</v>
      </c>
      <c r="N133" s="39" t="n">
        <f aca="false">(D132-D133)*'数値入力＆結果'!$D$12</f>
        <v>2.63E-005</v>
      </c>
      <c r="O133" s="39" t="n">
        <f aca="false">(6*'数値入力＆結果'!$D$7*M133*'数値入力＆結果'!$D$9*'数値入力＆結果'!$D$10*('数値入力＆結果'!$D$9+'数値入力＆結果'!$D$10)*N133)/('数値入力＆結果'!$D$7^2*'数値入力＆結果'!$D$9^4+'数値入力＆結果'!$D$7*M133*(4*'数値入力＆結果'!$D$9^3*'数値入力＆結果'!$D$10+6*'数値入力＆結果'!$D$9^2*'数値入力＆結果'!$D$10^2+4*'数値入力＆結果'!$D$9*'数値入力＆結果'!$D$10^3)+M133^2*'数値入力＆結果'!$D$10^4)</f>
        <v>3.77979268716948E-005</v>
      </c>
      <c r="P133" s="39" t="n">
        <f aca="false">SUM($O$4:O133)</f>
        <v>0.00225491170767834</v>
      </c>
      <c r="Q133" s="39" t="n">
        <f aca="false">1/P133</f>
        <v>443.476343927276</v>
      </c>
      <c r="R133" s="39" t="n">
        <f aca="false">1/P133*(1-COS('数値入力＆結果'!$D$8*P133/2))</f>
        <v>11.2268669977446</v>
      </c>
    </row>
    <row r="134" customFormat="false" ht="12.8" hidden="false" customHeight="false" outlineLevel="0" collapsed="false">
      <c r="B134" s="1" t="n">
        <v>131</v>
      </c>
      <c r="C134" s="0" t="n">
        <v>13100</v>
      </c>
      <c r="D134" s="0" t="n">
        <f aca="false">D133-1</f>
        <v>-1</v>
      </c>
      <c r="E134" s="0" t="n">
        <f aca="false">C134</f>
        <v>13100</v>
      </c>
      <c r="F134" s="0" t="n">
        <f aca="false">C134-C133</f>
        <v>100</v>
      </c>
      <c r="G134" s="0" t="n">
        <f aca="false">IF(D133&gt;110,'数値入力＆結果'!$D$18*D133+'数値入力＆結果'!$F$18,'数値入力＆結果'!$D$17*D133+'数値入力＆結果'!$F$17)</f>
        <v>1.3646</v>
      </c>
      <c r="H134" s="39" t="n">
        <f aca="false">10^G134</f>
        <v>23.1526123324376</v>
      </c>
      <c r="I134" s="39" t="n">
        <f aca="false">F134/H134</f>
        <v>4.31916703671043</v>
      </c>
      <c r="J134" s="39" t="n">
        <f aca="false">SUM(I134:$I$143)</f>
        <v>25.0254240914523</v>
      </c>
      <c r="K134" s="40" t="n">
        <f aca="false">LOG10(J134)</f>
        <v>1.39838144595223</v>
      </c>
      <c r="L134" s="40" t="n">
        <f aca="false">'数値入力＆結果'!$D$19*K134^5+'数値入力＆結果'!$F$19*K134^4+'数値入力＆結果'!$H$19*K134^3+'数値入力＆結果'!$J$19*K134^2+'数値入力＆結果'!$L$19*K134+'数値入力＆結果'!$N$19</f>
        <v>9.86092639321373</v>
      </c>
      <c r="M134" s="39" t="n">
        <f aca="false">10^L134</f>
        <v>7259829031.49871</v>
      </c>
      <c r="N134" s="39" t="n">
        <f aca="false">(D133-D134)*'数値入力＆結果'!$D$12</f>
        <v>2.63E-005</v>
      </c>
      <c r="O134" s="39" t="n">
        <f aca="false">(6*'数値入力＆結果'!$D$7*M134*'数値入力＆結果'!$D$9*'数値入力＆結果'!$D$10*('数値入力＆結果'!$D$9+'数値入力＆結果'!$D$10)*N134)/('数値入力＆結果'!$D$7^2*'数値入力＆結果'!$D$9^4+'数値入力＆結果'!$D$7*M134*(4*'数値入力＆結果'!$D$9^3*'数値入力＆結果'!$D$10+6*'数値入力＆結果'!$D$9^2*'数値入力＆結果'!$D$10^2+4*'数値入力＆結果'!$D$9*'数値入力＆結果'!$D$10^3)+M134^2*'数値入力＆結果'!$D$10^4)</f>
        <v>3.78458061670734E-005</v>
      </c>
      <c r="P134" s="39" t="n">
        <f aca="false">SUM($O$4:O134)</f>
        <v>0.00229275751384541</v>
      </c>
      <c r="Q134" s="39" t="n">
        <f aca="false">1/P134</f>
        <v>436.156023461373</v>
      </c>
      <c r="R134" s="39" t="n">
        <f aca="false">1/P134*(1-COS('数値入力＆結果'!$D$8*P134/2))</f>
        <v>11.4136570513068</v>
      </c>
    </row>
    <row r="135" customFormat="false" ht="12.8" hidden="false" customHeight="false" outlineLevel="0" collapsed="false">
      <c r="B135" s="1" t="n">
        <v>132</v>
      </c>
      <c r="C135" s="0" t="n">
        <v>13200</v>
      </c>
      <c r="D135" s="0" t="n">
        <f aca="false">D134-1</f>
        <v>-2</v>
      </c>
      <c r="E135" s="0" t="n">
        <f aca="false">C135</f>
        <v>13200</v>
      </c>
      <c r="F135" s="0" t="n">
        <f aca="false">C135-C134</f>
        <v>100</v>
      </c>
      <c r="G135" s="0" t="n">
        <f aca="false">IF(D134&gt;110,'数値入力＆結果'!$D$18*D134+'数値入力＆結果'!$F$18,'数値入力＆結果'!$D$17*D134+'数値入力＆結果'!$F$17)</f>
        <v>1.4248</v>
      </c>
      <c r="H135" s="39" t="n">
        <f aca="false">10^G135</f>
        <v>26.5950003272152</v>
      </c>
      <c r="I135" s="39" t="n">
        <f aca="false">F135/H135</f>
        <v>3.76010523668496</v>
      </c>
      <c r="J135" s="39" t="n">
        <f aca="false">SUM(I135:$I$143)</f>
        <v>20.7062570547419</v>
      </c>
      <c r="K135" s="40" t="n">
        <f aca="false">LOG10(J135)</f>
        <v>1.31610160119271</v>
      </c>
      <c r="L135" s="40" t="n">
        <f aca="false">'数値入力＆結果'!$D$19*K135^5+'数値入力＆結果'!$F$19*K135^4+'数値入力＆結果'!$H$19*K135^3+'数値入力＆結果'!$J$19*K135^2+'数値入力＆結果'!$L$19*K135+'数値入力＆結果'!$N$19</f>
        <v>9.86654818923511</v>
      </c>
      <c r="M135" s="39" t="n">
        <f aca="false">10^L135</f>
        <v>7354415954.11093</v>
      </c>
      <c r="N135" s="39" t="n">
        <f aca="false">(D134-D135)*'数値入力＆結果'!$D$12</f>
        <v>2.63E-005</v>
      </c>
      <c r="O135" s="39" t="n">
        <f aca="false">(6*'数値入力＆結果'!$D$7*M135*'数値入力＆結果'!$D$9*'数値入力＆結果'!$D$10*('数値入力＆結果'!$D$9+'数値入力＆結果'!$D$10)*N135)/('数値入力＆結果'!$D$7^2*'数値入力＆結果'!$D$9^4+'数値入力＆結果'!$D$7*M135*(4*'数値入力＆結果'!$D$9^3*'数値入力＆結果'!$D$10+6*'数値入力＆結果'!$D$9^2*'数値入力＆結果'!$D$10^2+4*'数値入力＆結果'!$D$9*'数値入力＆結果'!$D$10^3)+M135^2*'数値入力＆結果'!$D$10^4)</f>
        <v>3.78918427216144E-005</v>
      </c>
      <c r="P135" s="39" t="n">
        <f aca="false">SUM($O$4:O135)</f>
        <v>0.00233064935656703</v>
      </c>
      <c r="Q135" s="39" t="n">
        <f aca="false">1/P135</f>
        <v>429.06497160644</v>
      </c>
      <c r="R135" s="39" t="n">
        <f aca="false">1/P135*(1-COS('数値入力＆結果'!$D$8*P135/2))</f>
        <v>11.600592551721</v>
      </c>
    </row>
    <row r="136" customFormat="false" ht="12.8" hidden="false" customHeight="false" outlineLevel="0" collapsed="false">
      <c r="B136" s="1" t="n">
        <v>133</v>
      </c>
      <c r="C136" s="0" t="n">
        <v>13300</v>
      </c>
      <c r="D136" s="0" t="n">
        <f aca="false">D135-1</f>
        <v>-3</v>
      </c>
      <c r="E136" s="0" t="n">
        <f aca="false">C136</f>
        <v>13300</v>
      </c>
      <c r="F136" s="0" t="n">
        <f aca="false">C136-C135</f>
        <v>100</v>
      </c>
      <c r="G136" s="0" t="n">
        <f aca="false">IF(D135&gt;110,'数値入力＆結果'!$D$18*D135+'数値入力＆結果'!$F$18,'数値入力＆結果'!$D$17*D135+'数値入力＆結果'!$F$17)</f>
        <v>1.485</v>
      </c>
      <c r="H136" s="39" t="n">
        <f aca="false">10^G136</f>
        <v>30.5492111321551</v>
      </c>
      <c r="I136" s="39" t="n">
        <f aca="false">F136/H136</f>
        <v>3.27340694878838</v>
      </c>
      <c r="J136" s="39" t="n">
        <f aca="false">SUM(I136:$I$143)</f>
        <v>16.946151818057</v>
      </c>
      <c r="K136" s="40" t="n">
        <f aca="false">LOG10(J136)</f>
        <v>1.22907109286805</v>
      </c>
      <c r="L136" s="40" t="n">
        <f aca="false">'数値入力＆結果'!$D$19*K136^5+'数値入力＆結果'!$F$19*K136^4+'数値入力＆結果'!$H$19*K136^3+'数値入力＆結果'!$J$19*K136^2+'数値入力＆結果'!$L$19*K136+'数値入力＆結果'!$N$19</f>
        <v>9.87205413989024</v>
      </c>
      <c r="M136" s="39" t="n">
        <f aca="false">10^L136</f>
        <v>7448248192.50034</v>
      </c>
      <c r="N136" s="39" t="n">
        <f aca="false">(D135-D136)*'数値入力＆結果'!$D$12</f>
        <v>2.63E-005</v>
      </c>
      <c r="O136" s="39" t="n">
        <f aca="false">(6*'数値入力＆結果'!$D$7*M136*'数値入力＆結果'!$D$9*'数値入力＆結果'!$D$10*('数値入力＆結果'!$D$9+'数値入力＆結果'!$D$10)*N136)/('数値入力＆結果'!$D$7^2*'数値入力＆結果'!$D$9^4+'数値入力＆結果'!$D$7*M136*(4*'数値入力＆結果'!$D$9^3*'数値入力＆結果'!$D$10+6*'数値入力＆結果'!$D$9^2*'数値入力＆結果'!$D$10^2+4*'数値入力＆結果'!$D$9*'数値入力＆結果'!$D$10^3)+M136^2*'数値入力＆結果'!$D$10^4)</f>
        <v>3.7936240100053E-005</v>
      </c>
      <c r="P136" s="39" t="n">
        <f aca="false">SUM($O$4:O136)</f>
        <v>0.00236858559666708</v>
      </c>
      <c r="Q136" s="39" t="n">
        <f aca="false">1/P136</f>
        <v>422.192890730711</v>
      </c>
      <c r="R136" s="39" t="n">
        <f aca="false">1/P136*(1-COS('数値入力＆結果'!$D$8*P136/2))</f>
        <v>11.7876637810778</v>
      </c>
    </row>
    <row r="137" customFormat="false" ht="12.8" hidden="false" customHeight="false" outlineLevel="0" collapsed="false">
      <c r="B137" s="1" t="n">
        <v>134</v>
      </c>
      <c r="C137" s="0" t="n">
        <v>13400</v>
      </c>
      <c r="D137" s="0" t="n">
        <f aca="false">D136-1</f>
        <v>-4</v>
      </c>
      <c r="E137" s="0" t="n">
        <f aca="false">C137</f>
        <v>13400</v>
      </c>
      <c r="F137" s="0" t="n">
        <f aca="false">C137-C136</f>
        <v>100</v>
      </c>
      <c r="G137" s="0" t="n">
        <f aca="false">IF(D136&gt;110,'数値入力＆結果'!$D$18*D136+'数値入力＆結果'!$F$18,'数値入力＆結果'!$D$17*D136+'数値入力＆結果'!$F$17)</f>
        <v>1.5452</v>
      </c>
      <c r="H137" s="39" t="n">
        <f aca="false">10^G137</f>
        <v>35.0913438358553</v>
      </c>
      <c r="I137" s="39" t="n">
        <f aca="false">F137/H137</f>
        <v>2.84970562734115</v>
      </c>
      <c r="J137" s="39" t="n">
        <f aca="false">SUM(I137:$I$143)</f>
        <v>13.6727448692686</v>
      </c>
      <c r="K137" s="40" t="n">
        <f aca="false">LOG10(J137)</f>
        <v>1.13585571002582</v>
      </c>
      <c r="L137" s="40" t="n">
        <f aca="false">'数値入力＆結果'!$D$19*K137^5+'数値入力＆結果'!$F$19*K137^4+'数値入力＆結果'!$H$19*K137^3+'数値入力＆結果'!$J$19*K137^2+'数値入力＆結果'!$L$19*K137+'数値入力＆結果'!$N$19</f>
        <v>9.87746579589113</v>
      </c>
      <c r="M137" s="39" t="n">
        <f aca="false">10^L137</f>
        <v>7541639971.57593</v>
      </c>
      <c r="N137" s="39" t="n">
        <f aca="false">(D136-D137)*'数値入力＆結果'!$D$12</f>
        <v>2.63E-005</v>
      </c>
      <c r="O137" s="39" t="n">
        <f aca="false">(6*'数値入力＆結果'!$D$7*M137*'数値入力＆結果'!$D$9*'数値入力＆結果'!$D$10*('数値入力＆結果'!$D$9+'数値入力＆結果'!$D$10)*N137)/('数値入力＆結果'!$D$7^2*'数値入力＆結果'!$D$9^4+'数値入力＆結果'!$D$7*M137*(4*'数値入力＆結果'!$D$9^3*'数値入力＆結果'!$D$10+6*'数値入力＆結果'!$D$9^2*'数値入力＆結果'!$D$10^2+4*'数値入力＆結果'!$D$9*'数値入力＆結果'!$D$10^3)+M137^2*'数値入力＆結果'!$D$10^4)</f>
        <v>3.79792131769593E-005</v>
      </c>
      <c r="P137" s="39" t="n">
        <f aca="false">SUM($O$4:O137)</f>
        <v>0.00240656480984404</v>
      </c>
      <c r="Q137" s="39" t="n">
        <f aca="false">1/P137</f>
        <v>415.530051760711</v>
      </c>
      <c r="R137" s="39" t="n">
        <f aca="false">1/P137*(1-COS('数値入力＆結果'!$D$8*P137/2))</f>
        <v>11.974862085787</v>
      </c>
    </row>
    <row r="138" customFormat="false" ht="12.8" hidden="false" customHeight="false" outlineLevel="0" collapsed="false">
      <c r="B138" s="1" t="n">
        <v>135</v>
      </c>
      <c r="C138" s="0" t="n">
        <v>13500</v>
      </c>
      <c r="D138" s="0" t="n">
        <f aca="false">D137-1</f>
        <v>-5</v>
      </c>
      <c r="E138" s="0" t="n">
        <f aca="false">C138</f>
        <v>13500</v>
      </c>
      <c r="F138" s="0" t="n">
        <f aca="false">C138-C137</f>
        <v>100</v>
      </c>
      <c r="G138" s="0" t="n">
        <f aca="false">IF(D137&gt;110,'数値入力＆結果'!$D$18*D137+'数値入力＆結果'!$F$18,'数値入力＆結果'!$D$17*D137+'数値入力＆結果'!$F$17)</f>
        <v>1.6054</v>
      </c>
      <c r="H138" s="39" t="n">
        <f aca="false">10^G138</f>
        <v>40.308812128706</v>
      </c>
      <c r="I138" s="39" t="n">
        <f aca="false">F138/H138</f>
        <v>2.48084710808892</v>
      </c>
      <c r="J138" s="39" t="n">
        <f aca="false">SUM(I138:$I$143)</f>
        <v>10.8230392419274</v>
      </c>
      <c r="K138" s="40" t="n">
        <f aca="false">LOG10(J138)</f>
        <v>1.03434923310467</v>
      </c>
      <c r="L138" s="40" t="n">
        <f aca="false">'数値入力＆結果'!$D$19*K138^5+'数値入力＆結果'!$F$19*K138^4+'数値入力＆結果'!$H$19*K138^3+'数値入力＆結果'!$J$19*K138^2+'数値入力＆結果'!$L$19*K138+'数値入力＆結果'!$N$19</f>
        <v>9.88280822467747</v>
      </c>
      <c r="M138" s="39" t="n">
        <f aca="false">10^L138</f>
        <v>7634985641.97062</v>
      </c>
      <c r="N138" s="39" t="n">
        <f aca="false">(D137-D138)*'数値入力＆結果'!$D$12</f>
        <v>2.63E-005</v>
      </c>
      <c r="O138" s="39" t="n">
        <f aca="false">(6*'数値入力＆結果'!$D$7*M138*'数値入力＆結果'!$D$9*'数値入力＆結果'!$D$10*('数値入力＆結果'!$D$9+'数値入力＆結果'!$D$10)*N138)/('数値入力＆結果'!$D$7^2*'数値入力＆結果'!$D$9^4+'数値入力＆結果'!$D$7*M138*(4*'数値入力＆結果'!$D$9^3*'数値入力＆結果'!$D$10+6*'数値入力＆結果'!$D$9^2*'数値入力＆結果'!$D$10^2+4*'数値入力＆結果'!$D$9*'数値入力＆結果'!$D$10^3)+M138^2*'数値入力＆結果'!$D$10^4)</f>
        <v>3.80209927327529E-005</v>
      </c>
      <c r="P138" s="39" t="n">
        <f aca="false">SUM($O$4:O138)</f>
        <v>0.00244458580257679</v>
      </c>
      <c r="Q138" s="39" t="n">
        <f aca="false">1/P138</f>
        <v>409.067253416067</v>
      </c>
      <c r="R138" s="39" t="n">
        <f aca="false">1/P138*(1-COS('数値入力＆結果'!$D$8*P138/2))</f>
        <v>12.1621799530777</v>
      </c>
    </row>
    <row r="139" customFormat="false" ht="12.8" hidden="false" customHeight="false" outlineLevel="0" collapsed="false">
      <c r="B139" s="1" t="n">
        <v>136</v>
      </c>
      <c r="C139" s="0" t="n">
        <v>13600</v>
      </c>
      <c r="D139" s="0" t="n">
        <f aca="false">D138-1</f>
        <v>-6</v>
      </c>
      <c r="E139" s="0" t="n">
        <f aca="false">C139</f>
        <v>13600</v>
      </c>
      <c r="F139" s="0" t="n">
        <f aca="false">C139-C138</f>
        <v>100</v>
      </c>
      <c r="G139" s="0" t="n">
        <f aca="false">IF(D138&gt;110,'数値入力＆結果'!$D$18*D138+'数値入力＆結果'!$F$18,'数値入力＆結果'!$D$17*D138+'数値入力＆結果'!$F$17)</f>
        <v>1.6656</v>
      </c>
      <c r="H139" s="39" t="n">
        <f aca="false">10^G139</f>
        <v>46.3020265860308</v>
      </c>
      <c r="I139" s="39" t="n">
        <f aca="false">F139/H139</f>
        <v>2.15973268068939</v>
      </c>
      <c r="J139" s="39" t="n">
        <f aca="false">SUM(I139:$I$143)</f>
        <v>8.34219213383851</v>
      </c>
      <c r="K139" s="40" t="n">
        <f aca="false">LOG10(J139)</f>
        <v>0.921280188111699</v>
      </c>
      <c r="L139" s="40" t="n">
        <f aca="false">'数値入力＆結果'!$D$19*K139^5+'数値入力＆結果'!$F$19*K139^4+'数値入力＆結果'!$H$19*K139^3+'数値入力＆結果'!$J$19*K139^2+'数値入力＆結果'!$L$19*K139+'数値入力＆結果'!$N$19</f>
        <v>9.88811064160134</v>
      </c>
      <c r="M139" s="39" t="n">
        <f aca="false">10^L139</f>
        <v>7728774595.93578</v>
      </c>
      <c r="N139" s="39" t="n">
        <f aca="false">(D138-D139)*'数値入力＆結果'!$D$12</f>
        <v>2.63E-005</v>
      </c>
      <c r="O139" s="39" t="n">
        <f aca="false">(6*'数値入力＆結果'!$D$7*M139*'数値入力＆結果'!$D$9*'数値入力＆結果'!$D$10*('数値入力＆結果'!$D$9+'数値入力＆結果'!$D$10)*N139)/('数値入力＆結果'!$D$7^2*'数値入力＆結果'!$D$9^4+'数値入力＆結果'!$D$7*M139*(4*'数値入力＆結果'!$D$9^3*'数値入力＆結果'!$D$10+6*'数値入力＆結果'!$D$9^2*'数値入力＆結果'!$D$10^2+4*'数値入力＆結果'!$D$9*'数値入力＆結果'!$D$10^3)+M139^2*'数値入力＆結果'!$D$10^4)</f>
        <v>3.80618286843661E-005</v>
      </c>
      <c r="P139" s="39" t="n">
        <f aca="false">SUM($O$4:O139)</f>
        <v>0.00248264763126116</v>
      </c>
      <c r="Q139" s="39" t="n">
        <f aca="false">1/P139</f>
        <v>402.795784390881</v>
      </c>
      <c r="R139" s="39" t="n">
        <f aca="false">1/P139*(1-COS('数値入力＆結果'!$D$8*P139/2))</f>
        <v>12.3496111030618</v>
      </c>
    </row>
    <row r="140" customFormat="false" ht="12.8" hidden="false" customHeight="false" outlineLevel="0" collapsed="false">
      <c r="B140" s="1" t="n">
        <v>137</v>
      </c>
      <c r="C140" s="0" t="n">
        <v>13700</v>
      </c>
      <c r="D140" s="0" t="n">
        <f aca="false">D139-1</f>
        <v>-7</v>
      </c>
      <c r="E140" s="0" t="n">
        <f aca="false">C140</f>
        <v>13700</v>
      </c>
      <c r="F140" s="0" t="n">
        <f aca="false">C140-C139</f>
        <v>100</v>
      </c>
      <c r="G140" s="0" t="n">
        <f aca="false">IF(D139&gt;110,'数値入力＆結果'!$D$18*D139+'数値入力＆結果'!$F$18,'数値入力＆結果'!$D$17*D139+'数値入力＆結果'!$F$17)</f>
        <v>1.7258</v>
      </c>
      <c r="H140" s="39" t="n">
        <f aca="false">10^G140</f>
        <v>53.186327077268</v>
      </c>
      <c r="I140" s="39" t="n">
        <f aca="false">F140/H140</f>
        <v>1.88018247349026</v>
      </c>
      <c r="J140" s="39" t="n">
        <f aca="false">SUM(I140:$I$143)</f>
        <v>6.18245945314911</v>
      </c>
      <c r="K140" s="40" t="n">
        <f aca="false">LOG10(J140)</f>
        <v>0.791161276779175</v>
      </c>
      <c r="L140" s="40" t="n">
        <f aca="false">'数値入力＆結果'!$D$19*K140^5+'数値入力＆結果'!$F$19*K140^4+'数値入力＆結果'!$H$19*K140^3+'数値入力＆結果'!$J$19*K140^2+'数値入力＆結果'!$L$19*K140+'数値入力＆結果'!$N$19</f>
        <v>9.89340580949595</v>
      </c>
      <c r="M140" s="39" t="n">
        <f aca="false">10^L140</f>
        <v>7823585074.60722</v>
      </c>
      <c r="N140" s="39" t="n">
        <f aca="false">(D139-D140)*'数値入力＆結果'!$D$12</f>
        <v>2.63E-005</v>
      </c>
      <c r="O140" s="39" t="n">
        <f aca="false">(6*'数値入力＆結果'!$D$7*M140*'数値入力＆結果'!$D$9*'数値入力＆結果'!$D$10*('数値入力＆結果'!$D$9+'数値入力＆結果'!$D$10)*N140)/('数値入力＆結果'!$D$7^2*'数値入力＆結果'!$D$9^4+'数値入力＆結果'!$D$7*M140*(4*'数値入力＆結果'!$D$9^3*'数値入力＆結果'!$D$10+6*'数値入力＆結果'!$D$9^2*'数値入力＆結果'!$D$10^2+4*'数値入力＆結果'!$D$9*'数値入力＆結果'!$D$10^3)+M140^2*'数値入力＆結果'!$D$10^4)</f>
        <v>3.81019835324029E-005</v>
      </c>
      <c r="P140" s="39" t="n">
        <f aca="false">SUM($O$4:O140)</f>
        <v>0.00252074961479356</v>
      </c>
      <c r="Q140" s="39" t="n">
        <f aca="false">1/P140</f>
        <v>396.707389790436</v>
      </c>
      <c r="R140" s="39" t="n">
        <f aca="false">1/P140*(1-COS('数値入力＆結果'!$D$8*P140/2))</f>
        <v>12.5371505481497</v>
      </c>
    </row>
    <row r="141" customFormat="false" ht="12.8" hidden="false" customHeight="false" outlineLevel="0" collapsed="false">
      <c r="B141" s="1" t="n">
        <v>138</v>
      </c>
      <c r="C141" s="0" t="n">
        <v>13800</v>
      </c>
      <c r="D141" s="0" t="n">
        <f aca="false">D140-1</f>
        <v>-8</v>
      </c>
      <c r="E141" s="0" t="n">
        <f aca="false">C141</f>
        <v>13800</v>
      </c>
      <c r="F141" s="0" t="n">
        <f aca="false">C141-C140</f>
        <v>100</v>
      </c>
      <c r="G141" s="0" t="n">
        <f aca="false">IF(D140&gt;110,'数値入力＆結果'!$D$18*D140+'数値入力＆結果'!$F$18,'数値入力＆結果'!$D$17*D140+'数値入力＆結果'!$F$17)</f>
        <v>1.786</v>
      </c>
      <c r="H141" s="39" t="n">
        <f aca="false">10^G141</f>
        <v>61.0942024905572</v>
      </c>
      <c r="I141" s="39" t="n">
        <f aca="false">F141/H141</f>
        <v>1.63681652142781</v>
      </c>
      <c r="J141" s="39" t="n">
        <f aca="false">SUM(I141:$I$143)</f>
        <v>4.30227697965885</v>
      </c>
      <c r="K141" s="40" t="n">
        <f aca="false">LOG10(J141)</f>
        <v>0.633698366736057</v>
      </c>
      <c r="L141" s="40" t="n">
        <f aca="false">'数値入力＆結果'!$D$19*K141^5+'数値入力＆結果'!$F$19*K141^4+'数値入力＆結果'!$H$19*K141^3+'数値入力＆結果'!$J$19*K141^2+'数値入力＆結果'!$L$19*K141+'数値入力＆結果'!$N$19</f>
        <v>9.8987228262709</v>
      </c>
      <c r="M141" s="39" t="n">
        <f aca="false">10^L141</f>
        <v>7919957047.41036</v>
      </c>
      <c r="N141" s="39" t="n">
        <f aca="false">(D140-D141)*'数値入力＆結果'!$D$12</f>
        <v>2.63E-005</v>
      </c>
      <c r="O141" s="39" t="n">
        <f aca="false">(6*'数値入力＆結果'!$D$7*M141*'数値入力＆結果'!$D$9*'数値入力＆結果'!$D$10*('数値入力＆結果'!$D$9+'数値入力＆結果'!$D$10)*N141)/('数値入力＆結果'!$D$7^2*'数値入力＆結果'!$D$9^4+'数値入力＆結果'!$D$7*M141*(4*'数値入力＆結果'!$D$9^3*'数値入力＆結果'!$D$10+6*'数値入力＆結果'!$D$9^2*'数値入力＆結果'!$D$10^2+4*'数値入力＆結果'!$D$9*'数値入力＆結果'!$D$10^3)+M141^2*'数値入力＆結果'!$D$10^4)</f>
        <v>3.81416771139399E-005</v>
      </c>
      <c r="P141" s="39" t="n">
        <f aca="false">SUM($O$4:O141)</f>
        <v>0.0025588912919075</v>
      </c>
      <c r="Q141" s="39" t="n">
        <f aca="false">1/P141</f>
        <v>390.794248728933</v>
      </c>
      <c r="R141" s="39" t="n">
        <f aca="false">1/P141*(1-COS('数値入力＆結果'!$D$8*P141/2))</f>
        <v>12.7247943804139</v>
      </c>
    </row>
    <row r="142" customFormat="false" ht="12.8" hidden="false" customHeight="false" outlineLevel="0" collapsed="false">
      <c r="B142" s="1" t="n">
        <v>139</v>
      </c>
      <c r="C142" s="0" t="n">
        <v>13900</v>
      </c>
      <c r="D142" s="0" t="n">
        <f aca="false">D141-1</f>
        <v>-9</v>
      </c>
      <c r="E142" s="0" t="n">
        <f aca="false">C142</f>
        <v>13900</v>
      </c>
      <c r="F142" s="0" t="n">
        <f aca="false">C142-C141</f>
        <v>100</v>
      </c>
      <c r="G142" s="0" t="n">
        <f aca="false">IF(D141&gt;110,'数値入力＆結果'!$D$18*D141+'数値入力＆結果'!$F$18,'数値入力＆結果'!$D$17*D141+'数値入力＆結果'!$F$17)</f>
        <v>1.8462</v>
      </c>
      <c r="H142" s="39" t="n">
        <f aca="false">10^G142</f>
        <v>70.177840491499</v>
      </c>
      <c r="I142" s="39" t="n">
        <f aca="false">F142/H142</f>
        <v>1.42495122818881</v>
      </c>
      <c r="J142" s="39" t="n">
        <f aca="false">SUM(I142:$I$143)</f>
        <v>2.66546045823104</v>
      </c>
      <c r="K142" s="40" t="n">
        <f aca="false">LOG10(J142)</f>
        <v>0.42577224420503</v>
      </c>
      <c r="L142" s="40" t="n">
        <f aca="false">'数値入力＆結果'!$D$19*K142^5+'数値入力＆結果'!$F$19*K142^4+'数値入力＆結果'!$H$19*K142^3+'数値入力＆結果'!$J$19*K142^2+'数値入力＆結果'!$L$19*K142+'数値入力＆結果'!$N$19</f>
        <v>9.90404252853209</v>
      </c>
      <c r="M142" s="39" t="n">
        <f aca="false">10^L142</f>
        <v>8017565720.08131</v>
      </c>
      <c r="N142" s="39" t="n">
        <f aca="false">(D141-D142)*'数値入力＆結果'!$D$12</f>
        <v>2.63E-005</v>
      </c>
      <c r="O142" s="39" t="n">
        <f aca="false">(6*'数値入力＆結果'!$D$7*M142*'数値入力＆結果'!$D$9*'数値入力＆結果'!$D$10*('数値入力＆結果'!$D$9+'数値入力＆結果'!$D$10)*N142)/('数値入力＆結果'!$D$7^2*'数値入力＆結果'!$D$9^4+'数値入力＆結果'!$D$7*M142*(4*'数値入力＆結果'!$D$9^3*'数値入力＆結果'!$D$10+6*'数値入力＆結果'!$D$9^2*'数値入力＆結果'!$D$10^2+4*'数値入力＆結果'!$D$9*'数値入力＆結果'!$D$10^3)+M142^2*'数値入力＆結果'!$D$10^4)</f>
        <v>3.81807637948345E-005</v>
      </c>
      <c r="P142" s="39" t="n">
        <f aca="false">SUM($O$4:O142)</f>
        <v>0.00259707205570234</v>
      </c>
      <c r="Q142" s="39" t="n">
        <f aca="false">1/P142</f>
        <v>385.04900077929</v>
      </c>
      <c r="R142" s="39" t="n">
        <f aca="false">1/P142*(1-COS('数値入力＆結果'!$D$8*P142/2))</f>
        <v>12.9125379725042</v>
      </c>
    </row>
    <row r="143" customFormat="false" ht="12.8" hidden="false" customHeight="false" outlineLevel="0" collapsed="false">
      <c r="B143" s="1" t="n">
        <v>140</v>
      </c>
      <c r="C143" s="0" t="n">
        <v>14000</v>
      </c>
      <c r="D143" s="0" t="n">
        <f aca="false">D142-1</f>
        <v>-10</v>
      </c>
      <c r="E143" s="0" t="n">
        <f aca="false">C143</f>
        <v>14000</v>
      </c>
      <c r="F143" s="0" t="n">
        <f aca="false">C143-C142</f>
        <v>100</v>
      </c>
      <c r="G143" s="0" t="n">
        <f aca="false">IF(D142&gt;110,'数値入力＆結果'!$D$18*D142+'数値入力＆結果'!$F$18,'数値入力＆結果'!$D$17*D142+'数値入力＆結果'!$F$17)</f>
        <v>1.9064</v>
      </c>
      <c r="H143" s="39" t="n">
        <f aca="false">10^G143</f>
        <v>80.6120563863891</v>
      </c>
      <c r="I143" s="39" t="n">
        <f aca="false">F143/H143</f>
        <v>1.24050923004223</v>
      </c>
      <c r="J143" s="39" t="n">
        <f aca="false">SUM(I143:$I$143)</f>
        <v>1.24050923004223</v>
      </c>
      <c r="K143" s="40" t="n">
        <f aca="false">LOG10(J143)</f>
        <v>0.0935999999999999</v>
      </c>
      <c r="L143" s="40" t="n">
        <f aca="false">'数値入力＆結果'!$D$19*K143^5+'数値入力＆結果'!$F$19*K143^4+'数値入力＆結果'!$H$19*K143^3+'数値入力＆結果'!$J$19*K143^2+'数値入力＆結果'!$L$19*K143+'数値入力＆結果'!$N$19</f>
        <v>9.90893897042856</v>
      </c>
      <c r="M143" s="39" t="n">
        <f aca="false">10^L143</f>
        <v>8108471049.2433</v>
      </c>
      <c r="N143" s="39" t="n">
        <f aca="false">(D142-D143)*'数値入力＆結果'!$D$12</f>
        <v>2.63E-005</v>
      </c>
      <c r="O143" s="39" t="n">
        <f aca="false">(6*'数値入力＆結果'!$D$7*M143*'数値入力＆結果'!$D$9*'数値入力＆結果'!$D$10*('数値入力＆結果'!$D$9+'数値入力＆結果'!$D$10)*N143)/('数値入力＆結果'!$D$7^2*'数値入力＆結果'!$D$9^4+'数値入力＆結果'!$D$7*M143*(4*'数値入力＆結果'!$D$9^3*'数値入力＆結果'!$D$10+6*'数値入力＆結果'!$D$9^2*'数値入力＆結果'!$D$10^2+4*'数値入力＆結果'!$D$9*'数値入力＆結果'!$D$10^3)+M143^2*'数値入力＆結果'!$D$10^4)</f>
        <v>3.82161878307244E-005</v>
      </c>
      <c r="P143" s="39" t="n">
        <f aca="false">SUM($O$4:O143)</f>
        <v>0.00263528824353306</v>
      </c>
      <c r="Q143" s="39" t="n">
        <f aca="false">1/P143</f>
        <v>379.465131548315</v>
      </c>
      <c r="R143" s="39" t="n">
        <f aca="false">1/P143*(1-COS('数値入力＆結果'!$D$8*P143/2))</f>
        <v>13.1003616807314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75" zeroHeight="false" outlineLevelRow="0" outlineLevelCol="0"/>
  <cols>
    <col collapsed="false" customWidth="true" hidden="false" outlineLevel="0" max="1025" min="1" style="0" width="10.14"/>
  </cols>
  <sheetData>
    <row r="2" customFormat="false" ht="12.75" hidden="false" customHeight="false" outlineLevel="0" collapsed="false">
      <c r="B2" s="35" t="s">
        <v>50</v>
      </c>
      <c r="C2" s="35" t="s">
        <v>51</v>
      </c>
      <c r="D2" s="35" t="s">
        <v>52</v>
      </c>
      <c r="E2" s="35" t="s">
        <v>51</v>
      </c>
      <c r="F2" s="35" t="s">
        <v>53</v>
      </c>
      <c r="G2" s="35" t="s">
        <v>54</v>
      </c>
      <c r="H2" s="35" t="s">
        <v>55</v>
      </c>
      <c r="I2" s="35" t="s">
        <v>56</v>
      </c>
      <c r="J2" s="35" t="s">
        <v>57</v>
      </c>
      <c r="K2" s="35" t="s">
        <v>58</v>
      </c>
      <c r="L2" s="35" t="s">
        <v>59</v>
      </c>
      <c r="M2" s="35" t="s">
        <v>60</v>
      </c>
      <c r="N2" s="35" t="s">
        <v>61</v>
      </c>
      <c r="O2" s="35" t="s">
        <v>62</v>
      </c>
      <c r="P2" s="35" t="s">
        <v>63</v>
      </c>
      <c r="Q2" s="35" t="s">
        <v>64</v>
      </c>
      <c r="R2" s="35" t="s">
        <v>65</v>
      </c>
    </row>
    <row r="3" customFormat="false" ht="12.75" hidden="false" customHeight="false" outlineLevel="0" collapsed="false">
      <c r="B3" s="1" t="n">
        <v>0</v>
      </c>
      <c r="C3" s="0" t="n">
        <v>0</v>
      </c>
      <c r="D3" s="36" t="n">
        <f aca="false">'数値入力＆結果'!D13</f>
        <v>130</v>
      </c>
      <c r="E3" s="0" t="n">
        <f aca="false">C3</f>
        <v>0</v>
      </c>
      <c r="F3" s="17" t="s">
        <v>66</v>
      </c>
      <c r="G3" s="17" t="s">
        <v>66</v>
      </c>
      <c r="H3" s="37" t="s">
        <v>66</v>
      </c>
      <c r="I3" s="37" t="s">
        <v>66</v>
      </c>
      <c r="J3" s="37" t="s">
        <v>66</v>
      </c>
      <c r="K3" s="38" t="s">
        <v>66</v>
      </c>
      <c r="L3" s="38" t="s">
        <v>66</v>
      </c>
      <c r="M3" s="37" t="s">
        <v>66</v>
      </c>
      <c r="N3" s="37" t="s">
        <v>66</v>
      </c>
      <c r="O3" s="37" t="s">
        <v>66</v>
      </c>
      <c r="P3" s="37" t="s">
        <v>66</v>
      </c>
      <c r="Q3" s="37" t="s">
        <v>66</v>
      </c>
      <c r="R3" s="37" t="s">
        <v>66</v>
      </c>
    </row>
    <row r="4" customFormat="false" ht="12.8" hidden="false" customHeight="false" outlineLevel="0" collapsed="false">
      <c r="B4" s="1" t="n">
        <v>1</v>
      </c>
      <c r="C4" s="0" t="n">
        <v>1000</v>
      </c>
      <c r="D4" s="0" t="n">
        <f aca="false">D3-1</f>
        <v>129</v>
      </c>
      <c r="E4" s="0" t="n">
        <f aca="false">C4</f>
        <v>1000</v>
      </c>
      <c r="F4" s="0" t="n">
        <f aca="false">C4-C3</f>
        <v>1000</v>
      </c>
      <c r="G4" s="0" t="n">
        <f aca="false">IF(D3&gt;110,'数値入力＆結果'!$D$18*D3+'数値入力＆結果'!$F$18,'数値入力＆結果'!$D$17*D3+'数値入力＆結果'!$F$17)</f>
        <v>-7.943</v>
      </c>
      <c r="H4" s="39" t="n">
        <f aca="false">10^G4</f>
        <v>1.14024978756117E-008</v>
      </c>
      <c r="I4" s="39" t="n">
        <f aca="false">F4/H4</f>
        <v>87700082114.3638</v>
      </c>
      <c r="J4" s="39" t="n">
        <f aca="false">SUM(I4:$I$143)</f>
        <v>322224152341.571</v>
      </c>
      <c r="K4" s="40" t="n">
        <f aca="false">LOG10(J4)</f>
        <v>11.5081580898869</v>
      </c>
      <c r="L4" s="40" t="n">
        <f aca="false">'数値入力＆結果'!$D$19*K4^5+'数値入力＆結果'!$F$19*K4^4+'数値入力＆結果'!$H$19*K4^3+'数値入力＆結果'!$J$19*K4^2+'数値入力＆結果'!$L$19*K4+'数値入力＆結果'!$N$19</f>
        <v>-0.822902750331064</v>
      </c>
      <c r="M4" s="39" t="n">
        <f aca="false">10^L4</f>
        <v>0.150347859580237</v>
      </c>
      <c r="N4" s="39" t="n">
        <f aca="false">(D3-D4)*'数値入力＆結果'!$D$12</f>
        <v>2.63E-005</v>
      </c>
      <c r="O4" s="39" t="n">
        <f aca="false">(6*'数値入力＆結果'!$D$7*M4*'数値入力＆結果'!$D$9*'数値入力＆結果'!$D$10*('数値入力＆結果'!$D$9+'数値入力＆結果'!$D$10)*N4)/('数値入力＆結果'!$D$7^2*'数値入力＆結果'!$D$9^4+'数値入力＆結果'!$D$7*M4*(4*'数値入力＆結果'!$D$9^3*'数値入力＆結果'!$D$10+6*'数値入力＆結果'!$D$9^2*'数値入力＆結果'!$D$10^2+4*'数値入力＆結果'!$D$9*'数値入力＆結果'!$D$10^3)+M4^2*'数値入力＆結果'!$D$10^4)</f>
        <v>6.95752674210704E-015</v>
      </c>
      <c r="P4" s="39" t="n">
        <f aca="false">SUM($O$4:O4)</f>
        <v>6.95752674210704E-015</v>
      </c>
      <c r="Q4" s="39" t="n">
        <f aca="false">1/P4</f>
        <v>143729235555501</v>
      </c>
      <c r="R4" s="39" t="n">
        <f aca="false">1/P4*(1-COS('数値入力＆結果'!$D$8*P4/2))</f>
        <v>0</v>
      </c>
    </row>
    <row r="5" customFormat="false" ht="12.8" hidden="false" customHeight="false" outlineLevel="0" collapsed="false">
      <c r="B5" s="1" t="n">
        <v>2</v>
      </c>
      <c r="C5" s="0" t="n">
        <v>2000</v>
      </c>
      <c r="D5" s="0" t="n">
        <f aca="false">D4-1</f>
        <v>128</v>
      </c>
      <c r="E5" s="0" t="n">
        <f aca="false">C5</f>
        <v>2000</v>
      </c>
      <c r="F5" s="0" t="n">
        <f aca="false">C5-C4</f>
        <v>1000</v>
      </c>
      <c r="G5" s="0" t="n">
        <f aca="false">IF(D4&gt;110,'数値入力＆結果'!$D$18*D4+'数値入力＆結果'!$F$18,'数値入力＆結果'!$D$17*D4+'数値入力＆結果'!$F$17)</f>
        <v>-7.8046</v>
      </c>
      <c r="H5" s="39" t="n">
        <f aca="false">10^G5</f>
        <v>1.56819476591596E-008</v>
      </c>
      <c r="I5" s="39" t="n">
        <f aca="false">F5/H5</f>
        <v>63767589443.261</v>
      </c>
      <c r="J5" s="39" t="n">
        <f aca="false">SUM(I5:$I$143)</f>
        <v>234524070227.207</v>
      </c>
      <c r="K5" s="40" t="n">
        <f aca="false">LOG10(J5)</f>
        <v>11.3701874228737</v>
      </c>
      <c r="L5" s="40" t="n">
        <f aca="false">'数値入力＆結果'!$D$19*K5^5+'数値入力＆結果'!$F$19*K5^4+'数値入力＆結果'!$H$19*K5^3+'数値入力＆結果'!$J$19*K5^2+'数値入力＆結果'!$L$19*K5+'数値入力＆結果'!$N$19</f>
        <v>-0.40172699472582</v>
      </c>
      <c r="M5" s="39" t="n">
        <f aca="false">10^L5</f>
        <v>0.396527220024206</v>
      </c>
      <c r="N5" s="39" t="n">
        <f aca="false">(D4-D5)*'数値入力＆結果'!$D$12</f>
        <v>2.63E-005</v>
      </c>
      <c r="O5" s="39" t="n">
        <f aca="false">(6*'数値入力＆結果'!$D$7*M5*'数値入力＆結果'!$D$9*'数値入力＆結果'!$D$10*('数値入力＆結果'!$D$9+'数値入力＆結果'!$D$10)*N5)/('数値入力＆結果'!$D$7^2*'数値入力＆結果'!$D$9^4+'数値入力＆結果'!$D$7*M5*(4*'数値入力＆結果'!$D$9^3*'数値入力＆結果'!$D$10+6*'数値入力＆結果'!$D$9^2*'数値入力＆結果'!$D$10^2+4*'数値入力＆結果'!$D$9*'数値入力＆結果'!$D$10^3)+M5^2*'数値入力＆結果'!$D$10^4)</f>
        <v>1.83497706204287E-014</v>
      </c>
      <c r="P5" s="39" t="n">
        <f aca="false">SUM($O$4:O5)</f>
        <v>2.53072973625357E-014</v>
      </c>
      <c r="Q5" s="39" t="n">
        <f aca="false">1/P5</f>
        <v>39514294461184.7</v>
      </c>
      <c r="R5" s="39" t="n">
        <f aca="false">1/P5*(1-COS('数値入力＆結果'!$D$8*P5/2))</f>
        <v>0</v>
      </c>
    </row>
    <row r="6" customFormat="false" ht="12.8" hidden="false" customHeight="false" outlineLevel="0" collapsed="false">
      <c r="B6" s="1" t="n">
        <v>3</v>
      </c>
      <c r="C6" s="0" t="n">
        <v>3000</v>
      </c>
      <c r="D6" s="0" t="n">
        <f aca="false">D5-1</f>
        <v>127</v>
      </c>
      <c r="E6" s="0" t="n">
        <f aca="false">C6</f>
        <v>3000</v>
      </c>
      <c r="F6" s="0" t="n">
        <f aca="false">C6-C5</f>
        <v>1000</v>
      </c>
      <c r="G6" s="0" t="n">
        <f aca="false">IF(D5&gt;110,'数値入力＆結果'!$D$18*D5+'数値入力＆結果'!$F$18,'数値入力＆結果'!$D$17*D5+'数値入力＆結果'!$F$17)</f>
        <v>-7.6662</v>
      </c>
      <c r="H6" s="39" t="n">
        <f aca="false">10^G6</f>
        <v>2.15675095989817E-008</v>
      </c>
      <c r="I6" s="39" t="n">
        <f aca="false">F6/H6</f>
        <v>46366039408.0555</v>
      </c>
      <c r="J6" s="39" t="n">
        <f aca="false">SUM(I6:$I$143)</f>
        <v>170756480783.947</v>
      </c>
      <c r="K6" s="40" t="n">
        <f aca="false">LOG10(J6)</f>
        <v>11.2323771956057</v>
      </c>
      <c r="L6" s="40" t="n">
        <f aca="false">'数値入力＆結果'!$D$19*K6^5+'数値入力＆結果'!$F$19*K6^4+'数値入力＆結果'!$H$19*K6^3+'数値入力＆結果'!$J$19*K6^2+'数値入力＆結果'!$L$19*K6+'数値入力＆結果'!$N$19</f>
        <v>0.00578165589072555</v>
      </c>
      <c r="M6" s="39" t="n">
        <f aca="false">10^L6</f>
        <v>1.0134017639328</v>
      </c>
      <c r="N6" s="39" t="n">
        <f aca="false">(D5-D6)*'数値入力＆結果'!$D$12</f>
        <v>2.63E-005</v>
      </c>
      <c r="O6" s="39" t="n">
        <f aca="false">(6*'数値入力＆結果'!$D$7*M6*'数値入力＆結果'!$D$9*'数値入力＆結果'!$D$10*('数値入力＆結果'!$D$9+'数値入力＆結果'!$D$10)*N6)/('数値入力＆結果'!$D$7^2*'数値入力＆結果'!$D$9^4+'数値入力＆結果'!$D$7*M6*(4*'数値入力＆結果'!$D$9^3*'数値入力＆結果'!$D$10+6*'数値入力＆結果'!$D$9^2*'数値入力＆結果'!$D$10^2+4*'数値入力＆結果'!$D$9*'数値入力＆結果'!$D$10^3)+M6^2*'数値入力＆結果'!$D$10^4)</f>
        <v>4.68963767510714E-014</v>
      </c>
      <c r="P6" s="39" t="n">
        <f aca="false">SUM($O$4:O6)</f>
        <v>7.22036741136071E-014</v>
      </c>
      <c r="Q6" s="39" t="n">
        <f aca="false">1/P6</f>
        <v>13849710728384.5</v>
      </c>
      <c r="R6" s="39" t="n">
        <f aca="false">1/P6*(1-COS('数値入力＆結果'!$D$8*P6/2))</f>
        <v>0</v>
      </c>
    </row>
    <row r="7" customFormat="false" ht="12.8" hidden="false" customHeight="false" outlineLevel="0" collapsed="false">
      <c r="B7" s="1" t="n">
        <v>4</v>
      </c>
      <c r="C7" s="0" t="n">
        <v>4000</v>
      </c>
      <c r="D7" s="0" t="n">
        <f aca="false">D6-1</f>
        <v>126</v>
      </c>
      <c r="E7" s="0" t="n">
        <f aca="false">C7</f>
        <v>4000</v>
      </c>
      <c r="F7" s="0" t="n">
        <f aca="false">C7-C6</f>
        <v>1000</v>
      </c>
      <c r="G7" s="0" t="n">
        <f aca="false">IF(D6&gt;110,'数値入力＆結果'!$D$18*D6+'数値入力＆結果'!$F$18,'数値入力＆結果'!$D$17*D6+'数値入力＆結果'!$F$17)</f>
        <v>-7.5278</v>
      </c>
      <c r="H7" s="39" t="n">
        <f aca="false">10^G7</f>
        <v>2.96619705926944E-008</v>
      </c>
      <c r="I7" s="39" t="n">
        <f aca="false">F7/H7</f>
        <v>33713201787.2843</v>
      </c>
      <c r="J7" s="39" t="n">
        <f aca="false">SUM(I7:$I$143)</f>
        <v>124390441375.891</v>
      </c>
      <c r="K7" s="40" t="n">
        <f aca="false">LOG10(J7)</f>
        <v>11.0947870088339</v>
      </c>
      <c r="L7" s="40" t="n">
        <f aca="false">'数値入力＆結果'!$D$19*K7^5+'数値入力＆結果'!$F$19*K7^4+'数値入力＆結果'!$H$19*K7^3+'数値入力＆結果'!$J$19*K7^2+'数値入力＆結果'!$L$19*K7+'数値入力＆結果'!$N$19</f>
        <v>0.399820923188944</v>
      </c>
      <c r="M7" s="39" t="n">
        <f aca="false">10^L7</f>
        <v>2.51085089478519</v>
      </c>
      <c r="N7" s="39" t="n">
        <f aca="false">(D6-D7)*'数値入力＆結果'!$D$12</f>
        <v>2.63E-005</v>
      </c>
      <c r="O7" s="39" t="n">
        <f aca="false">(6*'数値入力＆結果'!$D$7*M7*'数値入力＆結果'!$D$9*'数値入力＆結果'!$D$10*('数値入力＆結果'!$D$9+'数値入力＆結果'!$D$10)*N7)/('数値入力＆結果'!$D$7^2*'数値入力＆結果'!$D$9^4+'数値入力＆結果'!$D$7*M7*(4*'数値入力＆結果'!$D$9^3*'数値入力＆結果'!$D$10+6*'数値入力＆結果'!$D$9^2*'数値入力＆結果'!$D$10^2+4*'数値入力＆結果'!$D$9*'数値入力＆結果'!$D$10^3)+M7^2*'数値入力＆結果'!$D$10^4)</f>
        <v>1.16192623232867E-013</v>
      </c>
      <c r="P7" s="39" t="n">
        <f aca="false">SUM($O$4:O7)</f>
        <v>1.88396297346474E-013</v>
      </c>
      <c r="Q7" s="39" t="n">
        <f aca="false">1/P7</f>
        <v>5307959944461.8</v>
      </c>
      <c r="R7" s="39" t="n">
        <f aca="false">1/P7*(1-COS('数値入力＆結果'!$D$8*P7/2))</f>
        <v>0</v>
      </c>
    </row>
    <row r="8" customFormat="false" ht="12.8" hidden="false" customHeight="false" outlineLevel="0" collapsed="false">
      <c r="B8" s="1" t="n">
        <v>5</v>
      </c>
      <c r="C8" s="0" t="n">
        <v>5000</v>
      </c>
      <c r="D8" s="0" t="n">
        <f aca="false">D7-1</f>
        <v>125</v>
      </c>
      <c r="E8" s="0" t="n">
        <f aca="false">C8</f>
        <v>5000</v>
      </c>
      <c r="F8" s="0" t="n">
        <f aca="false">C8-C7</f>
        <v>1000</v>
      </c>
      <c r="G8" s="0" t="n">
        <f aca="false">IF(D7&gt;110,'数値入力＆結果'!$D$18*D7+'数値入力＆結果'!$F$18,'数値入力＆結果'!$D$17*D7+'数値入力＆結果'!$F$17)</f>
        <v>-7.3894</v>
      </c>
      <c r="H8" s="39" t="n">
        <f aca="false">10^G8</f>
        <v>4.07943483416097E-008</v>
      </c>
      <c r="I8" s="39" t="n">
        <f aca="false">F8/H8</f>
        <v>24513199515.4342</v>
      </c>
      <c r="J8" s="39" t="n">
        <f aca="false">SUM(I8:$I$143)</f>
        <v>90677239588.6068</v>
      </c>
      <c r="K8" s="40" t="n">
        <f aca="false">LOG10(J8)</f>
        <v>10.9574982907919</v>
      </c>
      <c r="L8" s="40" t="n">
        <f aca="false">'数値入力＆結果'!$D$19*K8^5+'数値入力＆結果'!$F$19*K8^4+'数値入力＆結果'!$H$19*K8^3+'数値入力＆結果'!$J$19*K8^2+'数値入力＆結果'!$L$19*K8+'数値入力＆結果'!$N$19</f>
        <v>0.780542343700528</v>
      </c>
      <c r="M8" s="39" t="n">
        <f aca="false">10^L8</f>
        <v>6.03312528014653</v>
      </c>
      <c r="N8" s="39" t="n">
        <f aca="false">(D7-D8)*'数値入力＆結果'!$D$12</f>
        <v>2.63E-005</v>
      </c>
      <c r="O8" s="39" t="n">
        <f aca="false">(6*'数値入力＆結果'!$D$7*M8*'数値入力＆結果'!$D$9*'数値入力＆結果'!$D$10*('数値入力＆結果'!$D$9+'数値入力＆結果'!$D$10)*N8)/('数値入力＆結果'!$D$7^2*'数値入力＆結果'!$D$9^4+'数値入力＆結果'!$D$7*M8*(4*'数値入力＆結果'!$D$9^3*'数値入力＆結果'!$D$10+6*'数値入力＆結果'!$D$9^2*'数値入力＆結果'!$D$10^2+4*'数値入力＆結果'!$D$9*'数値入力＆結果'!$D$10^3)+M8^2*'数値入力＆結果'!$D$10^4)</f>
        <v>2.79190075135021E-013</v>
      </c>
      <c r="P8" s="39" t="n">
        <f aca="false">SUM($O$4:O8)</f>
        <v>4.67586372481495E-013</v>
      </c>
      <c r="Q8" s="39" t="n">
        <f aca="false">1/P8</f>
        <v>2138642310495.43</v>
      </c>
      <c r="R8" s="39" t="n">
        <f aca="false">1/P8*(1-COS('数値入力＆結果'!$D$8*P8/2))</f>
        <v>0</v>
      </c>
    </row>
    <row r="9" customFormat="false" ht="12.8" hidden="false" customHeight="false" outlineLevel="0" collapsed="false">
      <c r="B9" s="1" t="n">
        <v>6</v>
      </c>
      <c r="C9" s="0" t="n">
        <v>6000</v>
      </c>
      <c r="D9" s="0" t="n">
        <f aca="false">D8-1</f>
        <v>124</v>
      </c>
      <c r="E9" s="0" t="n">
        <f aca="false">C9</f>
        <v>6000</v>
      </c>
      <c r="F9" s="0" t="n">
        <f aca="false">C9-C8</f>
        <v>1000</v>
      </c>
      <c r="G9" s="0" t="n">
        <f aca="false">IF(D8&gt;110,'数値入力＆結果'!$D$18*D8+'数値入力＆結果'!$F$18,'数値入力＆結果'!$D$17*D8+'数値入力＆結果'!$F$17)</f>
        <v>-7.251</v>
      </c>
      <c r="H9" s="39" t="n">
        <f aca="false">10^G9</f>
        <v>5.61047976032469E-008</v>
      </c>
      <c r="I9" s="39" t="n">
        <f aca="false">F9/H9</f>
        <v>17823787674.4809</v>
      </c>
      <c r="J9" s="39" t="n">
        <f aca="false">SUM(I9:$I$143)</f>
        <v>66164040073.1726</v>
      </c>
      <c r="K9" s="40" t="n">
        <f aca="false">LOG10(J9)</f>
        <v>10.8206220160112</v>
      </c>
      <c r="L9" s="40" t="n">
        <f aca="false">'数値入力＆結果'!$D$19*K9^5+'数値入力＆結果'!$F$19*K9^4+'数値入力＆結果'!$H$19*K9^3+'数値入力＆結果'!$J$19*K9^2+'数値入力＆結果'!$L$19*K9+'数値入力＆結果'!$N$19</f>
        <v>1.14803910394988</v>
      </c>
      <c r="M9" s="39" t="n">
        <f aca="false">10^L9</f>
        <v>14.0617413059068</v>
      </c>
      <c r="N9" s="39" t="n">
        <f aca="false">(D8-D9)*'数値入力＆結果'!$D$12</f>
        <v>2.63E-005</v>
      </c>
      <c r="O9" s="39" t="n">
        <f aca="false">(6*'数値入力＆結果'!$D$7*M9*'数値入力＆結果'!$D$9*'数値入力＆結果'!$D$10*('数値入力＆結果'!$D$9+'数値入力＆結果'!$D$10)*N9)/('数値入力＆結果'!$D$7^2*'数値入力＆結果'!$D$9^4+'数値入力＆結果'!$D$7*M9*(4*'数値入力＆結果'!$D$9^3*'数値入力＆結果'!$D$10+6*'数値入力＆結果'!$D$9^2*'数値入力＆結果'!$D$10^2+4*'数値入力＆結果'!$D$9*'数値入力＆結果'!$D$10^3)+M9^2*'数値入力＆結果'!$D$10^4)</f>
        <v>6.50723861335558E-013</v>
      </c>
      <c r="P9" s="39" t="n">
        <f aca="false">SUM($O$4:O9)</f>
        <v>1.11831023381705E-012</v>
      </c>
      <c r="Q9" s="39" t="n">
        <f aca="false">1/P9</f>
        <v>894206249536.649</v>
      </c>
      <c r="R9" s="39" t="n">
        <f aca="false">1/P9*(1-COS('数値入力＆結果'!$D$8*P9/2))</f>
        <v>0</v>
      </c>
    </row>
    <row r="10" customFormat="false" ht="12.8" hidden="false" customHeight="false" outlineLevel="0" collapsed="false">
      <c r="B10" s="1" t="n">
        <v>7</v>
      </c>
      <c r="C10" s="0" t="n">
        <v>7000</v>
      </c>
      <c r="D10" s="0" t="n">
        <f aca="false">D9-1</f>
        <v>123</v>
      </c>
      <c r="E10" s="0" t="n">
        <f aca="false">C10</f>
        <v>7000</v>
      </c>
      <c r="F10" s="0" t="n">
        <f aca="false">C10-C9</f>
        <v>1000</v>
      </c>
      <c r="G10" s="0" t="n">
        <f aca="false">IF(D9&gt;110,'数値入力＆結果'!$D$18*D9+'数値入力＆結果'!$F$18,'数値入力＆結果'!$D$17*D9+'数値入力＆結果'!$F$17)</f>
        <v>-7.1126</v>
      </c>
      <c r="H10" s="39" t="n">
        <f aca="false">10^G10</f>
        <v>7.71613824479373E-008</v>
      </c>
      <c r="I10" s="39" t="n">
        <f aca="false">F10/H10</f>
        <v>12959850747.5514</v>
      </c>
      <c r="J10" s="39" t="n">
        <f aca="false">SUM(I10:$I$143)</f>
        <v>48340252398.6917</v>
      </c>
      <c r="K10" s="40" t="n">
        <f aca="false">LOG10(J10)</f>
        <v>10.6843089136569</v>
      </c>
      <c r="L10" s="40" t="n">
        <f aca="false">'数値入力＆結果'!$D$19*K10^5+'数値入力＆結果'!$F$19*K10^4+'数値入力＆結果'!$H$19*K10^3+'数値入力＆結果'!$J$19*K10^2+'数値入力＆結果'!$L$19*K10+'数値入力＆結果'!$N$19</f>
        <v>1.50233066635019</v>
      </c>
      <c r="M10" s="39" t="n">
        <f aca="false">10^L10</f>
        <v>31.7929382363403</v>
      </c>
      <c r="N10" s="39" t="n">
        <f aca="false">(D9-D10)*'数値入力＆結果'!$D$12</f>
        <v>2.63E-005</v>
      </c>
      <c r="O10" s="39" t="n">
        <f aca="false">(6*'数値入力＆結果'!$D$7*M10*'数値入力＆結果'!$D$9*'数値入力＆結果'!$D$10*('数値入力＆結果'!$D$9+'数値入力＆結果'!$D$10)*N10)/('数値入力＆結果'!$D$7^2*'数値入力＆結果'!$D$9^4+'数値入力＆結果'!$D$7*M10*(4*'数値入力＆結果'!$D$9^3*'数値入力＆結果'!$D$10+6*'数値入力＆結果'!$D$9^2*'数値入力＆結果'!$D$10^2+4*'数値入力＆結果'!$D$9*'数値入力＆結果'!$D$10^3)+M10^2*'数値入力＆結果'!$D$10^4)</f>
        <v>1.47125613338515E-012</v>
      </c>
      <c r="P10" s="39" t="n">
        <f aca="false">SUM($O$4:O10)</f>
        <v>2.5895663672022E-012</v>
      </c>
      <c r="Q10" s="39" t="n">
        <f aca="false">1/P10</f>
        <v>386165040087.546</v>
      </c>
      <c r="R10" s="39" t="n">
        <f aca="false">1/P10*(1-COS('数値入力＆結果'!$D$8*P10/2))</f>
        <v>0</v>
      </c>
    </row>
    <row r="11" customFormat="false" ht="12.8" hidden="false" customHeight="false" outlineLevel="0" collapsed="false">
      <c r="B11" s="1" t="n">
        <v>8</v>
      </c>
      <c r="C11" s="0" t="n">
        <v>8000</v>
      </c>
      <c r="D11" s="0" t="n">
        <f aca="false">D10-1</f>
        <v>122</v>
      </c>
      <c r="E11" s="0" t="n">
        <f aca="false">C11</f>
        <v>8000</v>
      </c>
      <c r="F11" s="0" t="n">
        <f aca="false">C11-C10</f>
        <v>1000</v>
      </c>
      <c r="G11" s="0" t="n">
        <f aca="false">IF(D10&gt;110,'数値入力＆結果'!$D$18*D10+'数値入力＆結果'!$F$18,'数値入力＆結果'!$D$17*D10+'数値入力＆結果'!$F$17)</f>
        <v>-6.9742</v>
      </c>
      <c r="H11" s="39" t="n">
        <f aca="false">10^G11</f>
        <v>1.06120674088882E-007</v>
      </c>
      <c r="I11" s="39" t="n">
        <f aca="false">F11/H11</f>
        <v>9423234526.03067</v>
      </c>
      <c r="J11" s="39" t="n">
        <f aca="false">SUM(I11:$I$143)</f>
        <v>35380401651.1403</v>
      </c>
      <c r="K11" s="40" t="n">
        <f aca="false">LOG10(J11)</f>
        <v>10.54876275887</v>
      </c>
      <c r="L11" s="40" t="n">
        <f aca="false">'数値入力＆結果'!$D$19*K11^5+'数値入力＆結果'!$F$19*K11^4+'数値入力＆結果'!$H$19*K11^3+'数値入力＆結果'!$J$19*K11^2+'数値入力＆結果'!$L$19*K11+'数値入力＆結果'!$N$19</f>
        <v>1.84334373795876</v>
      </c>
      <c r="M11" s="39" t="n">
        <f aca="false">10^L11</f>
        <v>69.7178102432467</v>
      </c>
      <c r="N11" s="39" t="n">
        <f aca="false">(D10-D11)*'数値入力＆結果'!$D$12</f>
        <v>2.63E-005</v>
      </c>
      <c r="O11" s="39" t="n">
        <f aca="false">(6*'数値入力＆結果'!$D$7*M11*'数値入力＆結果'!$D$9*'数値入力＆結果'!$D$10*('数値入力＆結果'!$D$9+'数値入力＆結果'!$D$10)*N11)/('数値入力＆結果'!$D$7^2*'数値入力＆結果'!$D$9^4+'数値入力＆結果'!$D$7*M11*(4*'数値入力＆結果'!$D$9^3*'数値入力＆結果'!$D$10+6*'数値入力＆結果'!$D$9^2*'数値入力＆結果'!$D$10^2+4*'数値入力＆結果'!$D$9*'数値入力＆結果'!$D$10^3)+M11^2*'数値入力＆結果'!$D$10^4)</f>
        <v>3.22627468492174E-012</v>
      </c>
      <c r="P11" s="39" t="n">
        <f aca="false">SUM($O$4:O11)</f>
        <v>5.81584105212394E-012</v>
      </c>
      <c r="Q11" s="39" t="n">
        <f aca="false">1/P11</f>
        <v>171944176437.697</v>
      </c>
      <c r="R11" s="39" t="n">
        <f aca="false">1/P11*(1-COS('数値入力＆結果'!$D$8*P11/2))</f>
        <v>0</v>
      </c>
    </row>
    <row r="12" customFormat="false" ht="12.8" hidden="false" customHeight="false" outlineLevel="0" collapsed="false">
      <c r="B12" s="1" t="n">
        <v>9</v>
      </c>
      <c r="C12" s="0" t="n">
        <v>9000</v>
      </c>
      <c r="D12" s="0" t="n">
        <f aca="false">D11-1</f>
        <v>121</v>
      </c>
      <c r="E12" s="0" t="n">
        <f aca="false">C12</f>
        <v>9000</v>
      </c>
      <c r="F12" s="0" t="n">
        <f aca="false">C12-C11</f>
        <v>1000</v>
      </c>
      <c r="G12" s="0" t="n">
        <f aca="false">IF(D11&gt;110,'数値入力＆結果'!$D$18*D11+'数値入力＆結果'!$F$18,'数値入力＆結果'!$D$17*D11+'数値入力＆結果'!$F$17)</f>
        <v>-6.8358</v>
      </c>
      <c r="H12" s="39" t="n">
        <f aca="false">10^G12</f>
        <v>1.45948622378262E-007</v>
      </c>
      <c r="I12" s="39" t="n">
        <f aca="false">F12/H12</f>
        <v>6851726201.34947</v>
      </c>
      <c r="J12" s="39" t="n">
        <f aca="false">SUM(I12:$I$143)</f>
        <v>25957167125.1096</v>
      </c>
      <c r="K12" s="40" t="n">
        <f aca="false">LOG10(J12)</f>
        <v>10.4142572933261</v>
      </c>
      <c r="L12" s="40" t="n">
        <f aca="false">'数値入力＆結果'!$D$19*K12^5+'数値入力＆結果'!$F$19*K12^4+'数値入力＆結果'!$H$19*K12^3+'数値入力＆結果'!$J$19*K12^2+'数値入力＆結果'!$L$19*K12+'数値入力＆結果'!$N$19</f>
        <v>2.17088941664387</v>
      </c>
      <c r="M12" s="39" t="n">
        <f aca="false">10^L12</f>
        <v>148.214064319834</v>
      </c>
      <c r="N12" s="39" t="n">
        <f aca="false">(D11-D12)*'数値入力＆結果'!$D$12</f>
        <v>2.63E-005</v>
      </c>
      <c r="O12" s="39" t="n">
        <f aca="false">(6*'数値入力＆結果'!$D$7*M12*'数値入力＆結果'!$D$9*'数値入力＆結果'!$D$10*('数値入力＆結果'!$D$9+'数値入力＆結果'!$D$10)*N12)/('数値入力＆結果'!$D$7^2*'数値入力＆結果'!$D$9^4+'数値入力＆結果'!$D$7*M12*(4*'数値入力＆結果'!$D$9^3*'数値入力＆結果'!$D$10+6*'数値入力＆結果'!$D$9^2*'数値入力＆結果'!$D$10^2+4*'数値入力＆結果'!$D$9*'数値入力＆結果'!$D$10^3)+M12^2*'数値入力＆結果'!$D$10^4)</f>
        <v>6.85878173875132E-012</v>
      </c>
      <c r="P12" s="39" t="n">
        <f aca="false">SUM($O$4:O12)</f>
        <v>1.26746227908753E-011</v>
      </c>
      <c r="Q12" s="39" t="n">
        <f aca="false">1/P12</f>
        <v>78897811516.72</v>
      </c>
      <c r="R12" s="39" t="n">
        <f aca="false">1/P12*(1-COS('数値入力＆結果'!$D$8*P12/2))</f>
        <v>0</v>
      </c>
    </row>
    <row r="13" customFormat="false" ht="12.8" hidden="false" customHeight="false" outlineLevel="0" collapsed="false">
      <c r="B13" s="1" t="n">
        <v>10</v>
      </c>
      <c r="C13" s="0" t="n">
        <v>10000</v>
      </c>
      <c r="D13" s="0" t="n">
        <f aca="false">D12-1</f>
        <v>120</v>
      </c>
      <c r="E13" s="0" t="n">
        <f aca="false">C13</f>
        <v>10000</v>
      </c>
      <c r="F13" s="0" t="n">
        <f aca="false">C13-C12</f>
        <v>1000</v>
      </c>
      <c r="G13" s="0" t="n">
        <f aca="false">IF(D12&gt;110,'数値入力＆結果'!$D$18*D12+'数値入力＆結果'!$F$18,'数値入力＆結果'!$D$17*D12+'数値入力＆結果'!$F$17)</f>
        <v>-6.6974</v>
      </c>
      <c r="H13" s="39" t="n">
        <f aca="false">10^G13</f>
        <v>2.0072432216433E-007</v>
      </c>
      <c r="I13" s="39" t="n">
        <f aca="false">F13/H13</f>
        <v>4981957289.5671</v>
      </c>
      <c r="J13" s="39" t="n">
        <f aca="false">SUM(I13:$I$143)</f>
        <v>19105440923.7601</v>
      </c>
      <c r="K13" s="40" t="n">
        <f aca="false">LOG10(J13)</f>
        <v>10.281157064979</v>
      </c>
      <c r="L13" s="40" t="n">
        <f aca="false">'数値入力＆結果'!$D$19*K13^5+'数値入力＆結果'!$F$19*K13^4+'数値入力＆結果'!$H$19*K13^3+'数値入力＆結果'!$J$19*K13^2+'数値入力＆結果'!$L$19*K13+'数値入力＆結果'!$N$19</f>
        <v>2.48463699087115</v>
      </c>
      <c r="M13" s="39" t="n">
        <f aca="false">10^L13</f>
        <v>305.236869553991</v>
      </c>
      <c r="N13" s="39" t="n">
        <f aca="false">(D12-D13)*'数値入力＆結果'!$D$12</f>
        <v>2.63E-005</v>
      </c>
      <c r="O13" s="39" t="n">
        <f aca="false">(6*'数値入力＆結果'!$D$7*M13*'数値入力＆結果'!$D$9*'数値入力＆結果'!$D$10*('数値入力＆結果'!$D$9+'数値入力＆結果'!$D$10)*N13)/('数値入力＆結果'!$D$7^2*'数値入力＆結果'!$D$9^4+'数値入力＆結果'!$D$7*M13*(4*'数値入力＆結果'!$D$9^3*'数値入力＆結果'!$D$10+6*'数値入力＆結果'!$D$9^2*'数値入力＆結果'!$D$10^2+4*'数値入力＆結果'!$D$9*'数値入力＆結果'!$D$10^3)+M13^2*'数値入力＆結果'!$D$10^4)</f>
        <v>1.4125196060386E-011</v>
      </c>
      <c r="P13" s="39" t="n">
        <f aca="false">SUM($O$4:O13)</f>
        <v>2.67998188512612E-011</v>
      </c>
      <c r="Q13" s="39" t="n">
        <f aca="false">1/P13</f>
        <v>37313685049.5144</v>
      </c>
      <c r="R13" s="39" t="n">
        <f aca="false">1/P13*(1-COS('数値入力＆結果'!$D$8*P13/2))</f>
        <v>0</v>
      </c>
    </row>
    <row r="14" customFormat="false" ht="12.8" hidden="false" customHeight="false" outlineLevel="0" collapsed="false">
      <c r="B14" s="1" t="n">
        <v>11</v>
      </c>
      <c r="C14" s="0" t="n">
        <v>11000</v>
      </c>
      <c r="D14" s="0" t="n">
        <f aca="false">D13-1</f>
        <v>119</v>
      </c>
      <c r="E14" s="0" t="n">
        <f aca="false">C14</f>
        <v>11000</v>
      </c>
      <c r="F14" s="0" t="n">
        <f aca="false">C14-C13</f>
        <v>1000</v>
      </c>
      <c r="G14" s="0" t="n">
        <f aca="false">IF(D13&gt;110,'数値入力＆結果'!$D$18*D13+'数値入力＆結果'!$F$18,'数値入力＆結果'!$D$17*D13+'数値入力＆結果'!$F$17)</f>
        <v>-6.559</v>
      </c>
      <c r="H14" s="39" t="n">
        <f aca="false">10^G14</f>
        <v>2.76057785622034E-007</v>
      </c>
      <c r="I14" s="39" t="n">
        <f aca="false">F14/H14</f>
        <v>3622429984.16699</v>
      </c>
      <c r="J14" s="39" t="n">
        <f aca="false">SUM(I14:$I$143)</f>
        <v>14123483634.193</v>
      </c>
      <c r="K14" s="40" t="n">
        <f aca="false">LOG10(J14)</f>
        <v>10.1499418310293</v>
      </c>
      <c r="L14" s="40" t="n">
        <f aca="false">'数値入力＆結果'!$D$19*K14^5+'数値入力＆結果'!$F$19*K14^4+'数値入力＆結果'!$H$19*K14^3+'数値入力＆結果'!$J$19*K14^2+'数値入力＆結果'!$L$19*K14+'数値入力＆結果'!$N$19</f>
        <v>2.78408609945135</v>
      </c>
      <c r="M14" s="39" t="n">
        <f aca="false">10^L14</f>
        <v>608.255576793051</v>
      </c>
      <c r="N14" s="39" t="n">
        <f aca="false">(D13-D14)*'数値入力＆結果'!$D$12</f>
        <v>2.63E-005</v>
      </c>
      <c r="O14" s="39" t="n">
        <f aca="false">(6*'数値入力＆結果'!$D$7*M14*'数値入力＆結果'!$D$9*'数値入力＆結果'!$D$10*('数値入力＆結果'!$D$9+'数値入力＆結果'!$D$10)*N14)/('数値入力＆結果'!$D$7^2*'数値入力＆結果'!$D$9^4+'数値入力＆結果'!$D$7*M14*(4*'数値入力＆結果'!$D$9^3*'数値入力＆結果'!$D$10+6*'数値入力＆結果'!$D$9^2*'数値入力＆結果'!$D$10^2+4*'数値入力＆結果'!$D$9*'数値入力＆結果'!$D$10^3)+M14^2*'数値入力＆結果'!$D$10^4)</f>
        <v>2.81477349769273E-011</v>
      </c>
      <c r="P14" s="39" t="n">
        <f aca="false">SUM($O$4:O14)</f>
        <v>5.49475538281886E-011</v>
      </c>
      <c r="Q14" s="39" t="n">
        <f aca="false">1/P14</f>
        <v>18199172307.594</v>
      </c>
      <c r="R14" s="39" t="n">
        <f aca="false">1/P14*(1-COS('数値入力＆結果'!$D$8*P14/2))</f>
        <v>0</v>
      </c>
    </row>
    <row r="15" customFormat="false" ht="12.8" hidden="false" customHeight="false" outlineLevel="0" collapsed="false">
      <c r="B15" s="1" t="n">
        <v>12</v>
      </c>
      <c r="C15" s="0" t="n">
        <v>12000</v>
      </c>
      <c r="D15" s="0" t="n">
        <f aca="false">D14-1</f>
        <v>118</v>
      </c>
      <c r="E15" s="0" t="n">
        <f aca="false">C15</f>
        <v>12000</v>
      </c>
      <c r="F15" s="0" t="n">
        <f aca="false">C15-C14</f>
        <v>1000</v>
      </c>
      <c r="G15" s="0" t="n">
        <f aca="false">IF(D14&gt;110,'数値入力＆結果'!$D$18*D14+'数値入力＆結果'!$F$18,'数値入力＆結果'!$D$17*D14+'数値入力＆結果'!$F$17)</f>
        <v>-6.4206</v>
      </c>
      <c r="H15" s="39" t="n">
        <f aca="false">10^G15</f>
        <v>3.79664507922219E-007</v>
      </c>
      <c r="I15" s="39" t="n">
        <f aca="false">F15/H15</f>
        <v>2633904352.74731</v>
      </c>
      <c r="J15" s="39" t="n">
        <f aca="false">SUM(I15:$I$143)</f>
        <v>10501053650.026</v>
      </c>
      <c r="K15" s="40" t="n">
        <f aca="false">LOG10(J15)</f>
        <v>10.0212328773018</v>
      </c>
      <c r="L15" s="40" t="n">
        <f aca="false">'数値入力＆結果'!$D$19*K15^5+'数値入力＆結果'!$F$19*K15^4+'数値入力＆結果'!$H$19*K15^3+'数値入力＆結果'!$J$19*K15^2+'数値入力＆結果'!$L$19*K15+'数値入力＆結果'!$N$19</f>
        <v>3.06854105117524</v>
      </c>
      <c r="M15" s="39" t="n">
        <f aca="false">10^L15</f>
        <v>1170.95728044937</v>
      </c>
      <c r="N15" s="39" t="n">
        <f aca="false">(D14-D15)*'数値入力＆結果'!$D$12</f>
        <v>2.63E-005</v>
      </c>
      <c r="O15" s="39" t="n">
        <f aca="false">(6*'数値入力＆結果'!$D$7*M15*'数値入力＆結果'!$D$9*'数値入力＆結果'!$D$10*('数値入力＆結果'!$D$9+'数値入力＆結果'!$D$10)*N15)/('数値入力＆結果'!$D$7^2*'数値入力＆結果'!$D$9^4+'数値入力＆結果'!$D$7*M15*(4*'数値入力＆結果'!$D$9^3*'数値入力＆結果'!$D$10+6*'数値入力＆結果'!$D$9^2*'数値入力＆結果'!$D$10^2+4*'数値入力＆結果'!$D$9*'数値入力＆結果'!$D$10^3)+M15^2*'数値入力＆結果'!$D$10^4)</f>
        <v>5.4187379024252E-011</v>
      </c>
      <c r="P15" s="39" t="n">
        <f aca="false">SUM($O$4:O15)</f>
        <v>1.09134932852441E-010</v>
      </c>
      <c r="Q15" s="39" t="n">
        <f aca="false">1/P15</f>
        <v>9162968940.03758</v>
      </c>
      <c r="R15" s="39" t="n">
        <f aca="false">1/P15*(1-COS('数値入力＆結果'!$D$8*P15/2))</f>
        <v>0</v>
      </c>
    </row>
    <row r="16" customFormat="false" ht="12.8" hidden="false" customHeight="false" outlineLevel="0" collapsed="false">
      <c r="B16" s="1" t="n">
        <v>13</v>
      </c>
      <c r="C16" s="0" t="n">
        <v>13000</v>
      </c>
      <c r="D16" s="0" t="n">
        <f aca="false">D15-1</f>
        <v>117</v>
      </c>
      <c r="E16" s="0" t="n">
        <f aca="false">C16</f>
        <v>13000</v>
      </c>
      <c r="F16" s="0" t="n">
        <f aca="false">C16-C15</f>
        <v>1000</v>
      </c>
      <c r="G16" s="0" t="n">
        <f aca="false">IF(D15&gt;110,'数値入力＆結果'!$D$18*D15+'数値入力＆結果'!$F$18,'数値入力＆結果'!$D$17*D15+'数値入力＆結果'!$F$17)</f>
        <v>-6.2822</v>
      </c>
      <c r="H16" s="39" t="n">
        <f aca="false">10^G16</f>
        <v>5.2215567204896E-007</v>
      </c>
      <c r="I16" s="39" t="n">
        <f aca="false">F16/H16</f>
        <v>1915137675.46747</v>
      </c>
      <c r="J16" s="39" t="n">
        <f aca="false">SUM(I16:$I$143)</f>
        <v>7867149297.2787</v>
      </c>
      <c r="K16" s="40" t="n">
        <f aca="false">LOG10(J16)</f>
        <v>9.89581739198546</v>
      </c>
      <c r="L16" s="40" t="n">
        <f aca="false">'数値入力＆結果'!$D$19*K16^5+'数値入力＆結果'!$F$19*K16^4+'数値入力＆結果'!$H$19*K16^3+'数値入力＆結果'!$J$19*K16^2+'数値入力＆結果'!$L$19*K16+'数値入力＆結果'!$N$19</f>
        <v>3.33709426669089</v>
      </c>
      <c r="M16" s="39" t="n">
        <f aca="false">10^L16</f>
        <v>2173.17283021707</v>
      </c>
      <c r="N16" s="39" t="n">
        <f aca="false">(D15-D16)*'数値入力＆結果'!$D$12</f>
        <v>2.63E-005</v>
      </c>
      <c r="O16" s="39" t="n">
        <f aca="false">(6*'数値入力＆結果'!$D$7*M16*'数値入力＆結果'!$D$9*'数値入力＆結果'!$D$10*('数値入力＆結果'!$D$9+'数値入力＆結果'!$D$10)*N16)/('数値入力＆結果'!$D$7^2*'数値入力＆結果'!$D$9^4+'数値入力＆結果'!$D$7*M16*(4*'数値入力＆結果'!$D$9^3*'数値入力＆結果'!$D$10+6*'数値入力＆結果'!$D$9^2*'数値入力＆結果'!$D$10^2+4*'数値入力＆結果'!$D$9*'数値入力＆結果'!$D$10^3)+M16^2*'数値入力＆結果'!$D$10^4)</f>
        <v>1.00565935530355E-010</v>
      </c>
      <c r="P16" s="39" t="n">
        <f aca="false">SUM($O$4:O16)</f>
        <v>2.09700868382795E-010</v>
      </c>
      <c r="Q16" s="39" t="n">
        <f aca="false">1/P16</f>
        <v>4768697467.54966</v>
      </c>
      <c r="R16" s="39" t="n">
        <f aca="false">1/P16*(1-COS('数値入力＆結果'!$D$8*P16/2))</f>
        <v>0</v>
      </c>
    </row>
    <row r="17" customFormat="false" ht="12.8" hidden="false" customHeight="false" outlineLevel="0" collapsed="false">
      <c r="B17" s="1" t="n">
        <v>14</v>
      </c>
      <c r="C17" s="0" t="n">
        <v>14000</v>
      </c>
      <c r="D17" s="0" t="n">
        <f aca="false">D16-1</f>
        <v>116</v>
      </c>
      <c r="E17" s="0" t="n">
        <f aca="false">C17</f>
        <v>14000</v>
      </c>
      <c r="F17" s="0" t="n">
        <f aca="false">C17-C16</f>
        <v>1000</v>
      </c>
      <c r="G17" s="0" t="n">
        <f aca="false">IF(D16&gt;110,'数値入力＆結果'!$D$18*D16+'数値入力＆結果'!$F$18,'数値入力＆結果'!$D$17*D16+'数値入力＆結果'!$F$17)</f>
        <v>-6.1438</v>
      </c>
      <c r="H17" s="39" t="n">
        <f aca="false">10^G17</f>
        <v>7.18124923883476E-007</v>
      </c>
      <c r="I17" s="39" t="n">
        <f aca="false">F17/H17</f>
        <v>1392515378.2328</v>
      </c>
      <c r="J17" s="39" t="n">
        <f aca="false">SUM(I17:$I$143)</f>
        <v>5952011621.81123</v>
      </c>
      <c r="K17" s="40" t="n">
        <f aca="false">LOG10(J17)</f>
        <v>9.77466377053573</v>
      </c>
      <c r="L17" s="40" t="n">
        <f aca="false">'数値入力＆結果'!$D$19*K17^5+'数値入力＆結果'!$F$19*K17^4+'数値入力＆結果'!$H$19*K17^3+'数値入力＆結果'!$J$19*K17^2+'数値入力＆結果'!$L$19*K17+'数値入力＆結果'!$N$19</f>
        <v>3.58862987895726</v>
      </c>
      <c r="M17" s="39" t="n">
        <f aca="false">10^L17</f>
        <v>3878.19711505271</v>
      </c>
      <c r="N17" s="39" t="n">
        <f aca="false">(D16-D17)*'数値入力＆結果'!$D$12</f>
        <v>2.63E-005</v>
      </c>
      <c r="O17" s="39" t="n">
        <f aca="false">(6*'数値入力＆結果'!$D$7*M17*'数値入力＆結果'!$D$9*'数値入力＆結果'!$D$10*('数値入力＆結果'!$D$9+'数値入力＆結果'!$D$10)*N17)/('数値入力＆結果'!$D$7^2*'数値入力＆結果'!$D$9^4+'数値入力＆結果'!$D$7*M17*(4*'数値入力＆結果'!$D$9^3*'数値入力＆結果'!$D$10+6*'数値入力＆結果'!$D$9^2*'数値入力＆結果'!$D$10^2+4*'数値入力＆結果'!$D$9*'数値入力＆結果'!$D$10^3)+M17^2*'数値入力＆結果'!$D$10^4)</f>
        <v>1.79467462829817E-010</v>
      </c>
      <c r="P17" s="39" t="n">
        <f aca="false">SUM($O$4:O17)</f>
        <v>3.89168331212613E-010</v>
      </c>
      <c r="Q17" s="39" t="n">
        <f aca="false">1/P17</f>
        <v>2569582157.11975</v>
      </c>
      <c r="R17" s="39" t="n">
        <f aca="false">1/P17*(1-COS('数値入力＆結果'!$D$8*P17/2))</f>
        <v>0</v>
      </c>
    </row>
    <row r="18" customFormat="false" ht="12.8" hidden="false" customHeight="false" outlineLevel="0" collapsed="false">
      <c r="B18" s="1" t="n">
        <v>15</v>
      </c>
      <c r="C18" s="0" t="n">
        <v>15000</v>
      </c>
      <c r="D18" s="0" t="n">
        <f aca="false">D17-1</f>
        <v>115</v>
      </c>
      <c r="E18" s="0" t="n">
        <f aca="false">C18</f>
        <v>15000</v>
      </c>
      <c r="F18" s="0" t="n">
        <f aca="false">C18-C17</f>
        <v>1000</v>
      </c>
      <c r="G18" s="0" t="n">
        <f aca="false">IF(D17&gt;110,'数値入力＆結果'!$D$18*D17+'数値入力＆結果'!$F$18,'数値入力＆結果'!$D$17*D17+'数値入力＆結果'!$F$17)</f>
        <v>-6.0054</v>
      </c>
      <c r="H18" s="39" t="n">
        <f aca="false">10^G18</f>
        <v>9.87643022777103E-007</v>
      </c>
      <c r="I18" s="39" t="n">
        <f aca="false">F18/H18</f>
        <v>1012511582.56366</v>
      </c>
      <c r="J18" s="39" t="n">
        <f aca="false">SUM(I18:$I$143)</f>
        <v>4559496243.57843</v>
      </c>
      <c r="K18" s="40" t="n">
        <f aca="false">LOG10(J18)</f>
        <v>9.65891686224348</v>
      </c>
      <c r="L18" s="40" t="n">
        <f aca="false">'数値入力＆結果'!$D$19*K18^5+'数値入力＆結果'!$F$19*K18^4+'数値入力＆結果'!$H$19*K18^3+'数値入力＆結果'!$J$19*K18^2+'数値入力＆結果'!$L$19*K18+'数値入力＆結果'!$N$19</f>
        <v>3.82186245798884</v>
      </c>
      <c r="M18" s="39" t="n">
        <f aca="false">10^L18</f>
        <v>6635.32894804814</v>
      </c>
      <c r="N18" s="39" t="n">
        <f aca="false">(D17-D18)*'数値入力＆結果'!$D$12</f>
        <v>2.63E-005</v>
      </c>
      <c r="O18" s="39" t="n">
        <f aca="false">(6*'数値入力＆結果'!$D$7*M18*'数値入力＆結果'!$D$9*'数値入力＆結果'!$D$10*('数値入力＆結果'!$D$9+'数値入力＆結果'!$D$10)*N18)/('数値入力＆結果'!$D$7^2*'数値入力＆結果'!$D$9^4+'数値入力＆結果'!$D$7*M18*(4*'数値入力＆結果'!$D$9^3*'数値入力＆結果'!$D$10+6*'数値入力＆結果'!$D$9^2*'数値入力＆結果'!$D$10^2+4*'数値入力＆結果'!$D$9*'数値入力＆結果'!$D$10^3)+M18^2*'数値入力＆結果'!$D$10^4)</f>
        <v>3.07055604893586E-010</v>
      </c>
      <c r="P18" s="39" t="n">
        <f aca="false">SUM($O$4:O18)</f>
        <v>6.96223936106199E-010</v>
      </c>
      <c r="Q18" s="39" t="n">
        <f aca="false">1/P18</f>
        <v>1436319477.31177</v>
      </c>
      <c r="R18" s="39" t="n">
        <f aca="false">1/P18*(1-COS('数値入力＆結果'!$D$8*P18/2))</f>
        <v>0</v>
      </c>
    </row>
    <row r="19" customFormat="false" ht="12.8" hidden="false" customHeight="false" outlineLevel="0" collapsed="false">
      <c r="B19" s="1" t="n">
        <v>16</v>
      </c>
      <c r="C19" s="0" t="n">
        <v>16000</v>
      </c>
      <c r="D19" s="0" t="n">
        <f aca="false">D18-1</f>
        <v>114</v>
      </c>
      <c r="E19" s="0" t="n">
        <f aca="false">C19</f>
        <v>16000</v>
      </c>
      <c r="F19" s="0" t="n">
        <f aca="false">C19-C18</f>
        <v>1000</v>
      </c>
      <c r="G19" s="0" t="n">
        <f aca="false">IF(D18&gt;110,'数値入力＆結果'!$D$18*D18+'数値入力＆結果'!$F$18,'数値入力＆結果'!$D$17*D18+'数値入力＆結果'!$F$17)</f>
        <v>-5.867</v>
      </c>
      <c r="H19" s="39" t="n">
        <f aca="false">10^G19</f>
        <v>1.35831344658716E-006</v>
      </c>
      <c r="I19" s="39" t="n">
        <f aca="false">F19/H19</f>
        <v>736207097.494735</v>
      </c>
      <c r="J19" s="39" t="n">
        <f aca="false">SUM(I19:$I$143)</f>
        <v>3546984661.01478</v>
      </c>
      <c r="K19" s="40" t="n">
        <f aca="false">LOG10(J19)</f>
        <v>9.54985931036339</v>
      </c>
      <c r="L19" s="40" t="n">
        <f aca="false">'数値入力＆結果'!$D$19*K19^5+'数値入力＆結果'!$F$19*K19^4+'数値入力＆結果'!$H$19*K19^3+'数値入力＆結果'!$J$19*K19^2+'数値入力＆結果'!$L$19*K19+'数値入力＆結果'!$N$19</f>
        <v>4.03542701484673</v>
      </c>
      <c r="M19" s="39" t="n">
        <f aca="false">10^L19</f>
        <v>10849.9319629333</v>
      </c>
      <c r="N19" s="39" t="n">
        <f aca="false">(D18-D19)*'数値入力＆結果'!$D$12</f>
        <v>2.63E-005</v>
      </c>
      <c r="O19" s="39" t="n">
        <f aca="false">(6*'数値入力＆結果'!$D$7*M19*'数値入力＆結果'!$D$9*'数値入力＆結果'!$D$10*('数値入力＆結果'!$D$9+'数値入力＆結果'!$D$10)*N19)/('数値入力＆結果'!$D$7^2*'数値入力＆結果'!$D$9^4+'数値入力＆結果'!$D$7*M19*(4*'数値入力＆結果'!$D$9^3*'数値入力＆結果'!$D$10+6*'数値入力＆結果'!$D$9^2*'数値入力＆結果'!$D$10^2+4*'数値入力＆結果'!$D$9*'数値入力＆結果'!$D$10^3)+M19^2*'数値入力＆結果'!$D$10^4)</f>
        <v>5.02087767108631E-010</v>
      </c>
      <c r="P19" s="39" t="n">
        <f aca="false">SUM($O$4:O19)</f>
        <v>1.19831170321483E-009</v>
      </c>
      <c r="Q19" s="39" t="n">
        <f aca="false">1/P19</f>
        <v>834507413.486158</v>
      </c>
      <c r="R19" s="39" t="n">
        <f aca="false">1/P19*(1-COS('数値入力＆結果'!$D$8*P19/2))</f>
        <v>6.02218074037267E-006</v>
      </c>
    </row>
    <row r="20" customFormat="false" ht="12.8" hidden="false" customHeight="false" outlineLevel="0" collapsed="false">
      <c r="B20" s="1" t="n">
        <v>17</v>
      </c>
      <c r="C20" s="0" t="n">
        <v>17000</v>
      </c>
      <c r="D20" s="0" t="n">
        <f aca="false">D19-1</f>
        <v>113</v>
      </c>
      <c r="E20" s="0" t="n">
        <f aca="false">C20</f>
        <v>17000</v>
      </c>
      <c r="F20" s="0" t="n">
        <f aca="false">C20-C19</f>
        <v>1000</v>
      </c>
      <c r="G20" s="0" t="n">
        <f aca="false">IF(D19&gt;110,'数値入力＆結果'!$D$18*D19+'数値入力＆結果'!$F$18,'数値入力＆結果'!$D$17*D19+'数値入力＆結果'!$F$17)</f>
        <v>-5.7286</v>
      </c>
      <c r="H20" s="39" t="n">
        <f aca="false">10^G20</f>
        <v>1.86809948192775E-006</v>
      </c>
      <c r="I20" s="39" t="n">
        <f aca="false">F20/H20</f>
        <v>535303397.744143</v>
      </c>
      <c r="J20" s="39" t="n">
        <f aca="false">SUM(I20:$I$143)</f>
        <v>2810777563.52004</v>
      </c>
      <c r="K20" s="40" t="n">
        <f aca="false">LOG10(J20)</f>
        <v>9.4488264782086</v>
      </c>
      <c r="L20" s="40" t="n">
        <f aca="false">'数値入力＆結果'!$D$19*K20^5+'数値入力＆結果'!$F$19*K20^4+'数値入力＆結果'!$H$19*K20^3+'数値入力＆結果'!$J$19*K20^2+'数値入力＆結果'!$L$19*K20+'数値入力＆結果'!$N$19</f>
        <v>4.22803067916893</v>
      </c>
      <c r="M20" s="39" t="n">
        <f aca="false">10^L20</f>
        <v>16905.6035097021</v>
      </c>
      <c r="N20" s="39" t="n">
        <f aca="false">(D19-D20)*'数値入力＆結果'!$D$12</f>
        <v>2.63E-005</v>
      </c>
      <c r="O20" s="39" t="n">
        <f aca="false">(6*'数値入力＆結果'!$D$7*M20*'数値入力＆結果'!$D$9*'数値入力＆結果'!$D$10*('数値入力＆結果'!$D$9+'数値入力＆結果'!$D$10)*N20)/('数値入力＆結果'!$D$7^2*'数値入力＆結果'!$D$9^4+'数値入力＆結果'!$D$7*M20*(4*'数値入力＆結果'!$D$9^3*'数値入力＆結果'!$D$10+6*'数値入力＆結果'!$D$9^2*'数値入力＆結果'!$D$10^2+4*'数値入力＆結果'!$D$9*'数値入力＆結果'!$D$10^3)+M20^2*'数値入力＆結果'!$D$10^4)</f>
        <v>7.82312931103668E-010</v>
      </c>
      <c r="P20" s="39" t="n">
        <f aca="false">SUM($O$4:O20)</f>
        <v>1.9806246343185E-009</v>
      </c>
      <c r="Q20" s="39" t="n">
        <f aca="false">1/P20</f>
        <v>504891226.067217</v>
      </c>
      <c r="R20" s="39" t="n">
        <f aca="false">1/P20*(1-COS('数値入力＆結果'!$D$8*P20/2))</f>
        <v>9.92159099476558E-006</v>
      </c>
    </row>
    <row r="21" customFormat="false" ht="12.8" hidden="false" customHeight="false" outlineLevel="0" collapsed="false">
      <c r="B21" s="1" t="n">
        <v>18</v>
      </c>
      <c r="C21" s="0" t="n">
        <v>18000</v>
      </c>
      <c r="D21" s="0" t="n">
        <f aca="false">D20-1</f>
        <v>112</v>
      </c>
      <c r="E21" s="0" t="n">
        <f aca="false">C21</f>
        <v>18000</v>
      </c>
      <c r="F21" s="0" t="n">
        <f aca="false">C21-C20</f>
        <v>1000</v>
      </c>
      <c r="G21" s="0" t="n">
        <f aca="false">IF(D20&gt;110,'数値入力＆結果'!$D$18*D20+'数値入力＆結果'!$F$18,'数値入力＆結果'!$D$17*D20+'数値入力＆結果'!$F$17)</f>
        <v>-5.5902</v>
      </c>
      <c r="H21" s="39" t="n">
        <f aca="false">10^G21</f>
        <v>2.56921234428406E-006</v>
      </c>
      <c r="I21" s="39" t="n">
        <f aca="false">F21/H21</f>
        <v>389224348.164441</v>
      </c>
      <c r="J21" s="39" t="n">
        <f aca="false">SUM(I21:$I$143)</f>
        <v>2275474165.7759</v>
      </c>
      <c r="K21" s="40" t="n">
        <f aca="false">LOG10(J21)</f>
        <v>9.35707190917897</v>
      </c>
      <c r="L21" s="40" t="n">
        <f aca="false">'数値入力＆結果'!$D$19*K21^5+'数値入力＆結果'!$F$19*K21^4+'数値入力＆結果'!$H$19*K21^3+'数値入力＆結果'!$J$19*K21^2+'数値入力＆結果'!$L$19*K21+'数値入力＆結果'!$N$19</f>
        <v>4.39865972644729</v>
      </c>
      <c r="M21" s="39" t="n">
        <f aca="false">10^L21</f>
        <v>25041.464633854</v>
      </c>
      <c r="N21" s="39" t="n">
        <f aca="false">(D20-D21)*'数値入力＆結果'!$D$12</f>
        <v>2.63E-005</v>
      </c>
      <c r="O21" s="39" t="n">
        <f aca="false">(6*'数値入力＆結果'!$D$7*M21*'数値入力＆結果'!$D$9*'数値入力＆結果'!$D$10*('数値入力＆結果'!$D$9+'数値入力＆結果'!$D$10)*N21)/('数値入力＆結果'!$D$7^2*'数値入力＆結果'!$D$9^4+'数値入力＆結果'!$D$7*M21*(4*'数値入力＆結果'!$D$9^3*'数値入力＆結果'!$D$10+6*'数値入力＆結果'!$D$9^2*'数値入力＆結果'!$D$10^2+4*'数値入力＆結果'!$D$9*'数値入力＆結果'!$D$10^3)+M21^2*'数値入力＆結果'!$D$10^4)</f>
        <v>1.15879283193686E-009</v>
      </c>
      <c r="P21" s="39" t="n">
        <f aca="false">SUM($O$4:O21)</f>
        <v>3.13941746625536E-009</v>
      </c>
      <c r="Q21" s="39" t="n">
        <f aca="false">1/P21</f>
        <v>318530431.441086</v>
      </c>
      <c r="R21" s="39" t="n">
        <f aca="false">1/P21*(1-COS('数値入力＆結果'!$D$8*P21/2))</f>
        <v>1.57016079649177E-005</v>
      </c>
    </row>
    <row r="22" customFormat="false" ht="12.8" hidden="false" customHeight="false" outlineLevel="0" collapsed="false">
      <c r="B22" s="1" t="n">
        <v>19</v>
      </c>
      <c r="C22" s="0" t="n">
        <v>19000</v>
      </c>
      <c r="D22" s="0" t="n">
        <f aca="false">D21-1</f>
        <v>111</v>
      </c>
      <c r="E22" s="0" t="n">
        <f aca="false">C22</f>
        <v>19000</v>
      </c>
      <c r="F22" s="0" t="n">
        <f aca="false">C22-C21</f>
        <v>1000</v>
      </c>
      <c r="G22" s="0" t="n">
        <f aca="false">IF(D21&gt;110,'数値入力＆結果'!$D$18*D21+'数値入力＆結果'!$F$18,'数値入力＆結果'!$D$17*D21+'数値入力＆結果'!$F$17)</f>
        <v>-5.4518</v>
      </c>
      <c r="H22" s="39" t="n">
        <f aca="false">10^G22</f>
        <v>3.53345854108902E-006</v>
      </c>
      <c r="I22" s="39" t="n">
        <f aca="false">F22/H22</f>
        <v>283008839.178795</v>
      </c>
      <c r="J22" s="39" t="n">
        <f aca="false">SUM(I22:$I$143)</f>
        <v>1886249817.61146</v>
      </c>
      <c r="K22" s="40" t="n">
        <f aca="false">LOG10(J22)</f>
        <v>9.27559921079009</v>
      </c>
      <c r="L22" s="40" t="n">
        <f aca="false">'数値入力＆結果'!$D$19*K22^5+'数値入力＆結果'!$F$19*K22^4+'数値入力＆結果'!$H$19*K22^3+'数値入力＆結果'!$J$19*K22^2+'数値入力＆結果'!$L$19*K22+'数値入力＆結果'!$N$19</f>
        <v>4.54680877041395</v>
      </c>
      <c r="M22" s="39" t="n">
        <f aca="false">10^L22</f>
        <v>35221.5748411405</v>
      </c>
      <c r="N22" s="39" t="n">
        <f aca="false">(D21-D22)*'数値入力＆結果'!$D$12</f>
        <v>2.63E-005</v>
      </c>
      <c r="O22" s="39" t="n">
        <f aca="false">(6*'数値入力＆結果'!$D$7*M22*'数値入力＆結果'!$D$9*'数値入力＆結果'!$D$10*('数値入力＆結果'!$D$9+'数値入力＆結果'!$D$10)*N22)/('数値入力＆結果'!$D$7^2*'数値入力＆結果'!$D$9^4+'数値入力＆結果'!$D$7*M22*(4*'数値入力＆結果'!$D$9^3*'数値入力＆結果'!$D$10+6*'数値入力＆結果'!$D$9^2*'数値入力＆結果'!$D$10^2+4*'数値入力＆結果'!$D$9*'数値入力＆結果'!$D$10^3)+M22^2*'数値入力＆結果'!$D$10^4)</f>
        <v>1.62985940999863E-009</v>
      </c>
      <c r="P22" s="39" t="n">
        <f aca="false">SUM($O$4:O22)</f>
        <v>4.76927687625399E-009</v>
      </c>
      <c r="Q22" s="39" t="n">
        <f aca="false">1/P22</f>
        <v>209675392.296672</v>
      </c>
      <c r="R22" s="39" t="n">
        <f aca="false">1/P22*(1-COS('数値入力＆結果'!$D$8*P22/2))</f>
        <v>2.38373322982479E-005</v>
      </c>
    </row>
    <row r="23" customFormat="false" ht="12.8" hidden="false" customHeight="false" outlineLevel="0" collapsed="false">
      <c r="B23" s="1" t="n">
        <v>20</v>
      </c>
      <c r="C23" s="0" t="n">
        <v>20000</v>
      </c>
      <c r="D23" s="0" t="n">
        <f aca="false">D22-1</f>
        <v>110</v>
      </c>
      <c r="E23" s="0" t="n">
        <f aca="false">C23</f>
        <v>20000</v>
      </c>
      <c r="F23" s="0" t="n">
        <f aca="false">C23-C22</f>
        <v>1000</v>
      </c>
      <c r="G23" s="0" t="n">
        <f aca="false">IF(D22&gt;110,'数値入力＆結果'!$D$18*D22+'数値入力＆結果'!$F$18,'数値入力＆結果'!$D$17*D22+'数値入力＆結果'!$F$17)</f>
        <v>-5.3134</v>
      </c>
      <c r="H23" s="39" t="n">
        <f aca="false">10^G23</f>
        <v>4.85959414346273E-006</v>
      </c>
      <c r="I23" s="39" t="n">
        <f aca="false">F23/H23</f>
        <v>205778501.347737</v>
      </c>
      <c r="J23" s="39" t="n">
        <f aca="false">SUM(I23:$I$143)</f>
        <v>1603240978.43266</v>
      </c>
      <c r="K23" s="40" t="n">
        <f aca="false">LOG10(J23)</f>
        <v>9.20499880478579</v>
      </c>
      <c r="L23" s="40" t="n">
        <f aca="false">'数値入力＆結果'!$D$19*K23^5+'数値入力＆結果'!$F$19*K23^4+'数値入力＆結果'!$H$19*K23^3+'数値入力＆結果'!$J$19*K23^2+'数値入力＆結果'!$L$19*K23+'数値入力＆結果'!$N$19</f>
        <v>4.67267264238938</v>
      </c>
      <c r="M23" s="39" t="n">
        <f aca="false">10^L23</f>
        <v>47062.2452167692</v>
      </c>
      <c r="N23" s="39" t="n">
        <f aca="false">(D22-D23)*'数値入力＆結果'!$D$12</f>
        <v>2.63E-005</v>
      </c>
      <c r="O23" s="39" t="n">
        <f aca="false">(6*'数値入力＆結果'!$D$7*M23*'数値入力＆結果'!$D$9*'数値入力＆結果'!$D$10*('数値入力＆結果'!$D$9+'数値入力＆結果'!$D$10)*N23)/('数値入力＆結果'!$D$7^2*'数値入力＆結果'!$D$9^4+'数値入力＆結果'!$D$7*M23*(4*'数値入力＆結果'!$D$9^3*'数値入力＆結果'!$D$10+6*'数値入力＆結果'!$D$9^2*'数値入力＆結果'!$D$10^2+4*'数値入力＆結果'!$D$9*'数値入力＆結果'!$D$10^3)+M23^2*'数値入力＆結果'!$D$10^4)</f>
        <v>2.17775264462589E-009</v>
      </c>
      <c r="P23" s="39" t="n">
        <f aca="false">SUM($O$4:O23)</f>
        <v>6.94702952087988E-009</v>
      </c>
      <c r="Q23" s="39" t="n">
        <f aca="false">1/P23</f>
        <v>143946415.801807</v>
      </c>
      <c r="R23" s="39" t="n">
        <f aca="false">1/P23*(1-COS('数値入力＆結果'!$D$8*P23/2))</f>
        <v>3.47272834419294E-005</v>
      </c>
    </row>
    <row r="24" customFormat="false" ht="12.8" hidden="false" customHeight="false" outlineLevel="0" collapsed="false">
      <c r="B24" s="1" t="n">
        <v>21</v>
      </c>
      <c r="C24" s="0" t="n">
        <v>21000</v>
      </c>
      <c r="D24" s="0" t="n">
        <f aca="false">D23-1</f>
        <v>109</v>
      </c>
      <c r="E24" s="0" t="n">
        <f aca="false">C24</f>
        <v>21000</v>
      </c>
      <c r="F24" s="0" t="n">
        <f aca="false">C24-C23</f>
        <v>1000</v>
      </c>
      <c r="G24" s="0" t="n">
        <f aca="false">IF(D23&gt;110,'数値入力＆結果'!$D$18*D23+'数値入力＆結果'!$F$18,'数値入力＆結果'!$D$17*D23+'数値入力＆結果'!$F$17)</f>
        <v>-5.2574</v>
      </c>
      <c r="H24" s="39" t="n">
        <f aca="false">10^G24</f>
        <v>5.52840689563093E-006</v>
      </c>
      <c r="I24" s="39" t="n">
        <f aca="false">F24/H24</f>
        <v>180883936.164376</v>
      </c>
      <c r="J24" s="39" t="n">
        <f aca="false">SUM(I24:$I$143)</f>
        <v>1397462477.08492</v>
      </c>
      <c r="K24" s="40" t="n">
        <f aca="false">LOG10(J24)</f>
        <v>9.14534015558262</v>
      </c>
      <c r="L24" s="40" t="n">
        <f aca="false">'数値入力＆結果'!$D$19*K24^5+'数値入力＆結果'!$F$19*K24^4+'数値入力＆結果'!$H$19*K24^3+'数値入力＆結果'!$J$19*K24^2+'数値入力＆結果'!$L$19*K24+'数値入力＆結果'!$N$19</f>
        <v>4.77723473921042</v>
      </c>
      <c r="M24" s="39" t="n">
        <f aca="false">10^L24</f>
        <v>59873.5128148386</v>
      </c>
      <c r="N24" s="39" t="n">
        <f aca="false">(D23-D24)*'数値入力＆結果'!$D$12</f>
        <v>2.63E-005</v>
      </c>
      <c r="O24" s="39" t="n">
        <f aca="false">(6*'数値入力＆結果'!$D$7*M24*'数値入力＆結果'!$D$9*'数値入力＆結果'!$D$10*('数値入力＆結果'!$D$9+'数値入力＆結果'!$D$10)*N24)/('数値入力＆結果'!$D$7^2*'数値入力＆結果'!$D$9^4+'数値入力＆結果'!$D$7*M24*(4*'数値入力＆結果'!$D$9^3*'数値入力＆結果'!$D$10+6*'数値入力＆結果'!$D$9^2*'数値入力＆結果'!$D$10^2+4*'数値入力＆結果'!$D$9*'数値入力＆結果'!$D$10^3)+M24^2*'数値入力＆結果'!$D$10^4)</f>
        <v>2.77054196176837E-009</v>
      </c>
      <c r="P24" s="39" t="n">
        <f aca="false">SUM($O$4:O24)</f>
        <v>9.71757148264824E-009</v>
      </c>
      <c r="Q24" s="39" t="n">
        <f aca="false">1/P24</f>
        <v>102906369.331639</v>
      </c>
      <c r="R24" s="39" t="n">
        <f aca="false">1/P24*(1-COS('数値入力＆結果'!$D$8*P24/2))</f>
        <v>4.8590108466524E-005</v>
      </c>
    </row>
    <row r="25" customFormat="false" ht="12.8" hidden="false" customHeight="false" outlineLevel="0" collapsed="false">
      <c r="B25" s="1" t="n">
        <v>22</v>
      </c>
      <c r="C25" s="0" t="n">
        <v>22000</v>
      </c>
      <c r="D25" s="0" t="n">
        <f aca="false">D24-1</f>
        <v>108</v>
      </c>
      <c r="E25" s="0" t="n">
        <f aca="false">C25</f>
        <v>22000</v>
      </c>
      <c r="F25" s="0" t="n">
        <f aca="false">C25-C24</f>
        <v>1000</v>
      </c>
      <c r="G25" s="0" t="n">
        <f aca="false">IF(D24&gt;110,'数値入力＆結果'!$D$18*D24+'数値入力＆結果'!$F$18,'数値入力＆結果'!$D$17*D24+'数値入力＆結果'!$F$17)</f>
        <v>-5.1972</v>
      </c>
      <c r="H25" s="39" t="n">
        <f aca="false">10^G25</f>
        <v>6.3503841850404E-006</v>
      </c>
      <c r="I25" s="39" t="n">
        <f aca="false">F25/H25</f>
        <v>157470787.728985</v>
      </c>
      <c r="J25" s="39" t="n">
        <f aca="false">SUM(I25:$I$143)</f>
        <v>1216578540.92055</v>
      </c>
      <c r="K25" s="40" t="n">
        <f aca="false">LOG10(J25)</f>
        <v>9.08514015172744</v>
      </c>
      <c r="L25" s="40" t="n">
        <f aca="false">'数値入力＆結果'!$D$19*K25^5+'数値入力＆結果'!$F$19*K25^4+'数値入力＆結果'!$H$19*K25^3+'数値入力＆結果'!$J$19*K25^2+'数値入力＆結果'!$L$19*K25+'数値入力＆結果'!$N$19</f>
        <v>4.88109967788436</v>
      </c>
      <c r="M25" s="39" t="n">
        <f aca="false">10^L25</f>
        <v>76050.0804630054</v>
      </c>
      <c r="N25" s="39" t="n">
        <f aca="false">(D24-D25)*'数値入力＆結果'!$D$12</f>
        <v>2.63E-005</v>
      </c>
      <c r="O25" s="39" t="n">
        <f aca="false">(6*'数値入力＆結果'!$D$7*M25*'数値入力＆結果'!$D$9*'数値入力＆結果'!$D$10*('数値入力＆結果'!$D$9+'数値入力＆結果'!$D$10)*N25)/('数値入力＆結果'!$D$7^2*'数値入力＆結果'!$D$9^4+'数値入力＆結果'!$D$7*M25*(4*'数値入力＆結果'!$D$9^3*'数値入力＆結果'!$D$10+6*'数値入力＆結果'!$D$9^2*'数値入力＆結果'!$D$10^2+4*'数値入力＆結果'!$D$9*'数値入力＆結果'!$D$10^3)+M25^2*'数値入力＆結果'!$D$10^4)</f>
        <v>3.51902379135196E-009</v>
      </c>
      <c r="P25" s="39" t="n">
        <f aca="false">SUM($O$4:O25)</f>
        <v>1.32365952740002E-008</v>
      </c>
      <c r="Q25" s="39" t="n">
        <f aca="false">1/P25</f>
        <v>75548128.4499372</v>
      </c>
      <c r="R25" s="39" t="n">
        <f aca="false">1/P25*(1-COS('数値入力＆結果'!$D$8*P25/2))</f>
        <v>6.61859768767375E-005</v>
      </c>
    </row>
    <row r="26" customFormat="false" ht="12.8" hidden="false" customHeight="false" outlineLevel="0" collapsed="false">
      <c r="B26" s="1" t="n">
        <v>23</v>
      </c>
      <c r="C26" s="0" t="n">
        <v>23000</v>
      </c>
      <c r="D26" s="0" t="n">
        <f aca="false">D25-1</f>
        <v>107</v>
      </c>
      <c r="E26" s="0" t="n">
        <f aca="false">C26</f>
        <v>23000</v>
      </c>
      <c r="F26" s="0" t="n">
        <f aca="false">C26-C25</f>
        <v>1000</v>
      </c>
      <c r="G26" s="0" t="n">
        <f aca="false">IF(D25&gt;110,'数値入力＆結果'!$D$18*D25+'数値入力＆結果'!$F$18,'数値入力＆結果'!$D$17*D25+'数値入力＆結果'!$F$17)</f>
        <v>-5.137</v>
      </c>
      <c r="H26" s="39" t="n">
        <f aca="false">10^G26</f>
        <v>7.29457510254568E-006</v>
      </c>
      <c r="I26" s="39" t="n">
        <f aca="false">F26/H26</f>
        <v>137088176.616486</v>
      </c>
      <c r="J26" s="39" t="n">
        <f aca="false">SUM(I26:$I$143)</f>
        <v>1059107753.19156</v>
      </c>
      <c r="K26" s="40" t="n">
        <f aca="false">LOG10(J26)</f>
        <v>9.02494014729907</v>
      </c>
      <c r="L26" s="40" t="n">
        <f aca="false">'数値入力＆結果'!$D$19*K26^5+'数値入力＆結果'!$F$19*K26^4+'数値入力＆結果'!$H$19*K26^3+'数値入力＆結果'!$J$19*K26^2+'数値入力＆結果'!$L$19*K26+'数値入力＆結果'!$N$19</f>
        <v>4.98333085504104</v>
      </c>
      <c r="M26" s="39" t="n">
        <f aca="false">10^L26</f>
        <v>96234.5134780217</v>
      </c>
      <c r="N26" s="39" t="n">
        <f aca="false">(D25-D26)*'数値入力＆結果'!$D$12</f>
        <v>2.63E-005</v>
      </c>
      <c r="O26" s="39" t="n">
        <f aca="false">(6*'数値入力＆結果'!$D$7*M26*'数値入力＆結果'!$D$9*'数値入力＆結果'!$D$10*('数値入力＆結果'!$D$9+'数値入力＆結果'!$D$10)*N26)/('数値入力＆結果'!$D$7^2*'数値入力＆結果'!$D$9^4+'数値入力＆結果'!$D$7*M26*(4*'数値入力＆結果'!$D$9^3*'数値入力＆結果'!$D$10+6*'数値入力＆結果'!$D$9^2*'数値入力＆結果'!$D$10^2+4*'数値入力＆結果'!$D$9*'数値入力＆結果'!$D$10^3)+M26^2*'数値入力＆結果'!$D$10^4)</f>
        <v>4.45291148420212E-009</v>
      </c>
      <c r="P26" s="39" t="n">
        <f aca="false">SUM($O$4:O26)</f>
        <v>1.76895067582023E-008</v>
      </c>
      <c r="Q26" s="39" t="n">
        <f aca="false">1/P26</f>
        <v>56530688.7110528</v>
      </c>
      <c r="R26" s="39" t="n">
        <f aca="false">1/P26*(1-COS('数値入力＆結果'!$D$8*P26/2))</f>
        <v>8.84500246384053E-005</v>
      </c>
    </row>
    <row r="27" customFormat="false" ht="12.8" hidden="false" customHeight="false" outlineLevel="0" collapsed="false">
      <c r="B27" s="1" t="n">
        <v>24</v>
      </c>
      <c r="C27" s="0" t="n">
        <v>24000</v>
      </c>
      <c r="D27" s="0" t="n">
        <f aca="false">D26-1</f>
        <v>106</v>
      </c>
      <c r="E27" s="0" t="n">
        <f aca="false">C27</f>
        <v>24000</v>
      </c>
      <c r="F27" s="0" t="n">
        <f aca="false">C27-C26</f>
        <v>1000</v>
      </c>
      <c r="G27" s="0" t="n">
        <f aca="false">IF(D26&gt;110,'数値入力＆結果'!$D$18*D26+'数値入力＆結果'!$F$18,'数値入力＆結果'!$D$17*D26+'数値入力＆結果'!$F$17)</f>
        <v>-5.0768</v>
      </c>
      <c r="H27" s="39" t="n">
        <f aca="false">10^G27</f>
        <v>8.37915067438409E-006</v>
      </c>
      <c r="I27" s="39" t="n">
        <f aca="false">F27/H27</f>
        <v>119343837.92108</v>
      </c>
      <c r="J27" s="39" t="n">
        <f aca="false">SUM(I27:$I$143)</f>
        <v>922019576.575078</v>
      </c>
      <c r="K27" s="40" t="n">
        <f aca="false">LOG10(J27)</f>
        <v>8.96474014221228</v>
      </c>
      <c r="L27" s="40" t="n">
        <f aca="false">'数値入力＆結果'!$D$19*K27^5+'数値入力＆結果'!$F$19*K27^4+'数値入力＆結果'!$H$19*K27^3+'数値入力＆結果'!$J$19*K27^2+'数値入力＆結果'!$L$19*K27+'数値入力＆結果'!$N$19</f>
        <v>5.08394780304792</v>
      </c>
      <c r="M27" s="39" t="n">
        <f aca="false">10^L27</f>
        <v>121324.302454177</v>
      </c>
      <c r="N27" s="39" t="n">
        <f aca="false">(D26-D27)*'数値入力＆結果'!$D$12</f>
        <v>2.63E-005</v>
      </c>
      <c r="O27" s="39" t="n">
        <f aca="false">(6*'数値入力＆結果'!$D$7*M27*'数値入力＆結果'!$D$9*'数値入力＆結果'!$D$10*('数値入力＆結果'!$D$9+'数値入力＆結果'!$D$10)*N27)/('数値入力＆結果'!$D$7^2*'数値入力＆結果'!$D$9^4+'数値入力＆結果'!$D$7*M27*(4*'数値入力＆結果'!$D$9^3*'数値入力＆結果'!$D$10+6*'数値入力＆結果'!$D$9^2*'数値入力＆結果'!$D$10^2+4*'数値入力＆結果'!$D$9*'数値入力＆結果'!$D$10^3)+M27^2*'数値入力＆結果'!$D$10^4)</f>
        <v>5.6137029489929E-009</v>
      </c>
      <c r="P27" s="39" t="n">
        <f aca="false">SUM($O$4:O27)</f>
        <v>2.33032097071952E-008</v>
      </c>
      <c r="Q27" s="39" t="n">
        <f aca="false">1/P27</f>
        <v>42912543.4892874</v>
      </c>
      <c r="R27" s="39" t="n">
        <f aca="false">1/P27*(1-COS('数値入力＆結果'!$D$8*P27/2))</f>
        <v>0.000116514482903397</v>
      </c>
    </row>
    <row r="28" customFormat="false" ht="12.8" hidden="false" customHeight="false" outlineLevel="0" collapsed="false">
      <c r="B28" s="1" t="n">
        <v>25</v>
      </c>
      <c r="C28" s="0" t="n">
        <v>25000</v>
      </c>
      <c r="D28" s="0" t="n">
        <f aca="false">D27-1</f>
        <v>105</v>
      </c>
      <c r="E28" s="0" t="n">
        <f aca="false">C28</f>
        <v>25000</v>
      </c>
      <c r="F28" s="0" t="n">
        <f aca="false">C28-C27</f>
        <v>1000</v>
      </c>
      <c r="G28" s="0" t="n">
        <f aca="false">IF(D27&gt;110,'数値入力＆結果'!$D$18*D27+'数値入力＆結果'!$F$18,'数値入力＆結果'!$D$17*D27+'数値入力＆結果'!$F$17)</f>
        <v>-5.0166</v>
      </c>
      <c r="H28" s="39" t="n">
        <f aca="false">10^G28</f>
        <v>9.62498364017518E-006</v>
      </c>
      <c r="I28" s="39" t="n">
        <f aca="false">F28/H28</f>
        <v>103896280.490904</v>
      </c>
      <c r="J28" s="39" t="n">
        <f aca="false">SUM(I28:$I$143)</f>
        <v>802675738.653998</v>
      </c>
      <c r="K28" s="40" t="n">
        <f aca="false">LOG10(J28)</f>
        <v>8.90454013636916</v>
      </c>
      <c r="L28" s="40" t="n">
        <f aca="false">'数値入力＆結果'!$D$19*K28^5+'数値入力＆結果'!$F$19*K28^4+'数値入力＆結果'!$H$19*K28^3+'数値入力＆結果'!$J$19*K28^2+'数値入力＆結果'!$L$19*K28+'数値入力＆結果'!$N$19</f>
        <v>5.18296988052777</v>
      </c>
      <c r="M28" s="39" t="n">
        <f aca="false">10^L28</f>
        <v>152394.706036858</v>
      </c>
      <c r="N28" s="39" t="n">
        <f aca="false">(D27-D28)*'数値入力＆結果'!$D$12</f>
        <v>2.63E-005</v>
      </c>
      <c r="O28" s="39" t="n">
        <f aca="false">(6*'数値入力＆結果'!$D$7*M28*'数値入力＆結果'!$D$9*'数値入力＆結果'!$D$10*('数値入力＆結果'!$D$9+'数値入力＆結果'!$D$10)*N28)/('数値入力＆結果'!$D$7^2*'数値入力＆結果'!$D$9^4+'数値入力＆結果'!$D$7*M28*(4*'数値入力＆結果'!$D$9^3*'数値入力＆結果'!$D$10+6*'数値入力＆結果'!$D$9^2*'数値入力＆結果'!$D$10^2+4*'数値入力＆結果'!$D$9*'数値入力＆結果'!$D$10^3)+M28^2*'数値入力＆結果'!$D$10^4)</f>
        <v>7.05110469228825E-009</v>
      </c>
      <c r="P28" s="39" t="n">
        <f aca="false">SUM($O$4:O28)</f>
        <v>3.03543143994835E-008</v>
      </c>
      <c r="Q28" s="39" t="n">
        <f aca="false">1/P28</f>
        <v>32944245.9756896</v>
      </c>
      <c r="R28" s="39" t="n">
        <f aca="false">1/P28*(1-COS('数値入力＆結果'!$D$8*P28/2))</f>
        <v>0.000151769872975964</v>
      </c>
    </row>
    <row r="29" customFormat="false" ht="12.8" hidden="false" customHeight="false" outlineLevel="0" collapsed="false">
      <c r="B29" s="1" t="n">
        <v>26</v>
      </c>
      <c r="C29" s="0" t="n">
        <v>26000</v>
      </c>
      <c r="D29" s="0" t="n">
        <f aca="false">D28-1</f>
        <v>104</v>
      </c>
      <c r="E29" s="0" t="n">
        <f aca="false">C29</f>
        <v>26000</v>
      </c>
      <c r="F29" s="0" t="n">
        <f aca="false">C29-C28</f>
        <v>1000</v>
      </c>
      <c r="G29" s="0" t="n">
        <f aca="false">IF(D28&gt;110,'数値入力＆結果'!$D$18*D28+'数値入力＆結果'!$F$18,'数値入力＆結果'!$D$17*D28+'数値入力＆結果'!$F$17)</f>
        <v>-4.9564</v>
      </c>
      <c r="H29" s="39" t="n">
        <f aca="false">10^G29</f>
        <v>1.1056050150387E-005</v>
      </c>
      <c r="I29" s="39" t="n">
        <f aca="false">F29/H29</f>
        <v>90448214.9047591</v>
      </c>
      <c r="J29" s="39" t="n">
        <f aca="false">SUM(I29:$I$143)</f>
        <v>698779458.163094</v>
      </c>
      <c r="K29" s="40" t="n">
        <f aca="false">LOG10(J29)</f>
        <v>8.84434012965729</v>
      </c>
      <c r="L29" s="40" t="n">
        <f aca="false">'数値入力＆結果'!$D$19*K29^5+'数値入力＆結果'!$F$19*K29^4+'数値入力＆結果'!$H$19*K29^3+'数値入力＆結果'!$J$19*K29^2+'数値入力＆結果'!$L$19*K29+'数値入力＆結果'!$N$19</f>
        <v>5.28041627330905</v>
      </c>
      <c r="M29" s="39" t="n">
        <f aca="false">10^L29</f>
        <v>190728.798663055</v>
      </c>
      <c r="N29" s="39" t="n">
        <f aca="false">(D28-D29)*'数値入力＆結果'!$D$12</f>
        <v>2.63E-005</v>
      </c>
      <c r="O29" s="39" t="n">
        <f aca="false">(6*'数値入力＆結果'!$D$7*M29*'数値入力＆結果'!$D$9*'数値入力＆結果'!$D$10*('数値入力＆結果'!$D$9+'数値入力＆結果'!$D$10)*N29)/('数値入力＆結果'!$D$7^2*'数値入力＆結果'!$D$9^4+'数値入力＆結果'!$D$7*M29*(4*'数値入力＆結果'!$D$9^3*'数値入力＆結果'!$D$10+6*'数値入力＆結果'!$D$9^2*'数値入力＆結果'!$D$10^2+4*'数値入力＆結果'!$D$9*'数値入力＆結果'!$D$10^3)+M29^2*'数値入力＆結果'!$D$10^4)</f>
        <v>8.82441371228453E-009</v>
      </c>
      <c r="P29" s="39" t="n">
        <f aca="false">SUM($O$4:O29)</f>
        <v>3.9178728111768E-008</v>
      </c>
      <c r="Q29" s="39" t="n">
        <f aca="false">1/P29</f>
        <v>25524054.7152839</v>
      </c>
      <c r="R29" s="39" t="n">
        <f aca="false">1/P29*(1-COS('数値入力＆結果'!$D$8*P29/2))</f>
        <v>0.000195893565636858</v>
      </c>
    </row>
    <row r="30" customFormat="false" ht="12.8" hidden="false" customHeight="false" outlineLevel="0" collapsed="false">
      <c r="B30" s="1" t="n">
        <v>27</v>
      </c>
      <c r="C30" s="0" t="n">
        <v>27000</v>
      </c>
      <c r="D30" s="0" t="n">
        <f aca="false">D29-1</f>
        <v>103</v>
      </c>
      <c r="E30" s="0" t="n">
        <f aca="false">C30</f>
        <v>27000</v>
      </c>
      <c r="F30" s="0" t="n">
        <f aca="false">C30-C29</f>
        <v>1000</v>
      </c>
      <c r="G30" s="0" t="n">
        <f aca="false">IF(D29&gt;110,'数値入力＆結果'!$D$18*D29+'数値入力＆結果'!$F$18,'数値入力＆結果'!$D$17*D29+'数値入力＆結果'!$F$17)</f>
        <v>-4.8962</v>
      </c>
      <c r="H30" s="39" t="n">
        <f aca="false">10^G30</f>
        <v>1.26998911891811E-005</v>
      </c>
      <c r="I30" s="39" t="n">
        <f aca="false">F30/H30</f>
        <v>78740832.1145215</v>
      </c>
      <c r="J30" s="39" t="n">
        <f aca="false">SUM(I30:$I$143)</f>
        <v>608331243.258336</v>
      </c>
      <c r="K30" s="40" t="n">
        <f aca="false">LOG10(J30)</f>
        <v>8.78414012194747</v>
      </c>
      <c r="L30" s="40" t="n">
        <f aca="false">'数値入力＆結果'!$D$19*K30^5+'数値入力＆結果'!$F$19*K30^4+'数値入力＆結果'!$H$19*K30^3+'数値入力＆結果'!$J$19*K30^2+'数値入力＆結果'!$L$19*K30+'数値入力＆結果'!$N$19</f>
        <v>5.37630599537656</v>
      </c>
      <c r="M30" s="39" t="n">
        <f aca="false">10^L30</f>
        <v>237851.555179735</v>
      </c>
      <c r="N30" s="39" t="n">
        <f aca="false">(D29-D30)*'数値入力＆結果'!$D$12</f>
        <v>2.63E-005</v>
      </c>
      <c r="O30" s="39" t="n">
        <f aca="false">(6*'数値入力＆結果'!$D$7*M30*'数値入力＆結果'!$D$9*'数値入力＆結果'!$D$10*('数値入力＆結果'!$D$9+'数値入力＆結果'!$D$10)*N30)/('数値入力＆結果'!$D$7^2*'数値入力＆結果'!$D$9^4+'数値入力＆結果'!$D$7*M30*(4*'数値入力＆結果'!$D$9^3*'数値入力＆結果'!$D$10+6*'数値入力＆結果'!$D$9^2*'数値入力＆結果'!$D$10^2+4*'数値入力＆結果'!$D$9*'数値入力＆結果'!$D$10^3)+M30^2*'数値入力＆結果'!$D$10^4)</f>
        <v>1.1004082356618E-008</v>
      </c>
      <c r="P30" s="39" t="n">
        <f aca="false">SUM($O$4:O30)</f>
        <v>5.01828104683861E-008</v>
      </c>
      <c r="Q30" s="39" t="n">
        <f aca="false">1/P30</f>
        <v>19927142.196031</v>
      </c>
      <c r="R30" s="39" t="n">
        <f aca="false">1/P30*(1-COS('数値入力＆結果'!$D$8*P30/2))</f>
        <v>0.00025091449275681</v>
      </c>
    </row>
    <row r="31" customFormat="false" ht="12.8" hidden="false" customHeight="false" outlineLevel="0" collapsed="false">
      <c r="B31" s="1" t="n">
        <v>28</v>
      </c>
      <c r="C31" s="0" t="n">
        <v>28000</v>
      </c>
      <c r="D31" s="0" t="n">
        <f aca="false">D30-1</f>
        <v>102</v>
      </c>
      <c r="E31" s="0" t="n">
        <f aca="false">C31</f>
        <v>28000</v>
      </c>
      <c r="F31" s="0" t="n">
        <f aca="false">C31-C30</f>
        <v>1000</v>
      </c>
      <c r="G31" s="0" t="n">
        <f aca="false">IF(D30&gt;110,'数値入力＆結果'!$D$18*D30+'数値入力＆結果'!$F$18,'数値入力＆結果'!$D$17*D30+'数値入力＆結果'!$F$17)</f>
        <v>-4.836</v>
      </c>
      <c r="H31" s="39" t="n">
        <f aca="false">10^G31</f>
        <v>1.45881426027535E-005</v>
      </c>
      <c r="I31" s="39" t="n">
        <f aca="false">F31/H31</f>
        <v>68548822.6452662</v>
      </c>
      <c r="J31" s="39" t="n">
        <f aca="false">SUM(I31:$I$143)</f>
        <v>529590411.143814</v>
      </c>
      <c r="K31" s="40" t="n">
        <f aca="false">LOG10(J31)</f>
        <v>8.72394011309133</v>
      </c>
      <c r="L31" s="40" t="n">
        <f aca="false">'数値入力＆結果'!$D$19*K31^5+'数値入力＆結果'!$F$19*K31^4+'数値入力＆結果'!$H$19*K31^3+'数値入力＆結果'!$J$19*K31^2+'数値入力＆結果'!$L$19*K31+'数値入力＆結果'!$N$19</f>
        <v>5.47065788982226</v>
      </c>
      <c r="M31" s="39" t="n">
        <f aca="false">10^L31</f>
        <v>295568.324586034</v>
      </c>
      <c r="N31" s="39" t="n">
        <f aca="false">(D30-D31)*'数値入力＆結果'!$D$12</f>
        <v>2.63E-005</v>
      </c>
      <c r="O31" s="39" t="n">
        <f aca="false">(6*'数値入力＆結果'!$D$7*M31*'数値入力＆結果'!$D$9*'数値入力＆結果'!$D$10*('数値入力＆結果'!$D$9+'数値入力＆結果'!$D$10)*N31)/('数値入力＆結果'!$D$7^2*'数値入力＆結果'!$D$9^4+'数値入力＆結果'!$D$7*M31*(4*'数値入力＆結果'!$D$9^3*'数値入力＆結果'!$D$10+6*'数値入力＆結果'!$D$9^2*'数値入力＆結果'!$D$10^2+4*'数値入力＆結果'!$D$9*'数値入力＆結果'!$D$10^3)+M31^2*'数値入力＆結果'!$D$10^4)</f>
        <v>1.36734808657723E-008</v>
      </c>
      <c r="P31" s="39" t="n">
        <f aca="false">SUM($O$4:O31)</f>
        <v>6.38562913341583E-008</v>
      </c>
      <c r="Q31" s="39" t="n">
        <f aca="false">1/P31</f>
        <v>15660164.0826121</v>
      </c>
      <c r="R31" s="39" t="n">
        <f aca="false">1/P31*(1-COS('数値入力＆結果'!$D$8*P31/2))</f>
        <v>0.000319281549213777</v>
      </c>
    </row>
    <row r="32" customFormat="false" ht="12.8" hidden="false" customHeight="false" outlineLevel="0" collapsed="false">
      <c r="B32" s="1" t="n">
        <v>29</v>
      </c>
      <c r="C32" s="0" t="n">
        <v>29000</v>
      </c>
      <c r="D32" s="0" t="n">
        <f aca="false">D31-1</f>
        <v>101</v>
      </c>
      <c r="E32" s="0" t="n">
        <f aca="false">C32</f>
        <v>29000</v>
      </c>
      <c r="F32" s="0" t="n">
        <f aca="false">C32-C31</f>
        <v>1000</v>
      </c>
      <c r="G32" s="0" t="n">
        <f aca="false">IF(D31&gt;110,'数値入力＆結果'!$D$18*D31+'数値入力＆結果'!$F$18,'数値入力＆結果'!$D$17*D31+'数値入力＆結果'!$F$17)</f>
        <v>-4.7758</v>
      </c>
      <c r="H32" s="39" t="n">
        <f aca="false">10^G32</f>
        <v>1.67571439336082E-005</v>
      </c>
      <c r="I32" s="39" t="n">
        <f aca="false">F32/H32</f>
        <v>59676040.497235</v>
      </c>
      <c r="J32" s="39" t="n">
        <f aca="false">SUM(I32:$I$143)</f>
        <v>461041588.498548</v>
      </c>
      <c r="K32" s="40" t="n">
        <f aca="false">LOG10(J32)</f>
        <v>8.66374010291844</v>
      </c>
      <c r="L32" s="40" t="n">
        <f aca="false">'数値入力＆結果'!$D$19*K32^5+'数値入力＆結果'!$F$19*K32^4+'数値入力＆結果'!$H$19*K32^3+'数値入力＆結果'!$J$19*K32^2+'数値入力＆結果'!$L$19*K32+'数値入力＆結果'!$N$19</f>
        <v>5.56349062979638</v>
      </c>
      <c r="M32" s="39" t="n">
        <f aca="false">10^L32</f>
        <v>366008.043596347</v>
      </c>
      <c r="N32" s="39" t="n">
        <f aca="false">(D31-D32)*'数値入力＆結果'!$D$12</f>
        <v>2.63E-005</v>
      </c>
      <c r="O32" s="39" t="n">
        <f aca="false">(6*'数値入力＆結果'!$D$7*M32*'数値入力＆結果'!$D$9*'数値入力＆結果'!$D$10*('数値入力＆結果'!$D$9+'数値入力＆結果'!$D$10)*N32)/('数値入力＆結果'!$D$7^2*'数値入力＆結果'!$D$9^4+'数値入力＆結果'!$D$7*M32*(4*'数値入力＆結果'!$D$9^3*'数値入力＆結果'!$D$10+6*'数値入力＆結果'!$D$9^2*'数値入力＆結果'!$D$10^2+4*'数値入力＆結果'!$D$9*'数値入力＆結果'!$D$10^3)+M32^2*'数値入力＆結果'!$D$10^4)</f>
        <v>1.69308716661401E-008</v>
      </c>
      <c r="P32" s="39" t="n">
        <f aca="false">SUM($O$4:O32)</f>
        <v>8.07871630002984E-008</v>
      </c>
      <c r="Q32" s="39" t="n">
        <f aca="false">1/P32</f>
        <v>12378204.1955887</v>
      </c>
      <c r="R32" s="39" t="n">
        <f aca="false">1/P32*(1-COS('数値入力＆結果'!$D$8*P32/2))</f>
        <v>0.000403935280691645</v>
      </c>
    </row>
    <row r="33" customFormat="false" ht="12.8" hidden="false" customHeight="false" outlineLevel="0" collapsed="false">
      <c r="B33" s="1" t="n">
        <v>30</v>
      </c>
      <c r="C33" s="0" t="n">
        <v>30000</v>
      </c>
      <c r="D33" s="0" t="n">
        <f aca="false">D32-1</f>
        <v>100</v>
      </c>
      <c r="E33" s="0" t="n">
        <f aca="false">C33</f>
        <v>30000</v>
      </c>
      <c r="F33" s="0" t="n">
        <f aca="false">C33-C32</f>
        <v>1000</v>
      </c>
      <c r="G33" s="0" t="n">
        <f aca="false">IF(D32&gt;110,'数値入力＆結果'!$D$18*D32+'数値入力＆結果'!$F$18,'数値入力＆結果'!$D$17*D32+'数値入力＆結果'!$F$17)</f>
        <v>-4.7156</v>
      </c>
      <c r="H33" s="39" t="n">
        <f aca="false">10^G33</f>
        <v>1.92486377778253E-005</v>
      </c>
      <c r="I33" s="39" t="n">
        <f aca="false">F33/H33</f>
        <v>51951728.3011068</v>
      </c>
      <c r="J33" s="39" t="n">
        <f aca="false">SUM(I33:$I$143)</f>
        <v>401365548.001313</v>
      </c>
      <c r="K33" s="40" t="n">
        <f aca="false">LOG10(J33)</f>
        <v>8.60354009123303</v>
      </c>
      <c r="L33" s="40" t="n">
        <f aca="false">'数値入力＆結果'!$D$19*K33^5+'数値入力＆結果'!$F$19*K33^4+'数値入力＆結果'!$H$19*K33^3+'数値入力＆結果'!$J$19*K33^2+'数値入力＆結果'!$L$19*K33+'数値入力＆結果'!$N$19</f>
        <v>5.65482271945885</v>
      </c>
      <c r="M33" s="39" t="n">
        <f aca="false">10^L33</f>
        <v>451671.532824065</v>
      </c>
      <c r="N33" s="39" t="n">
        <f aca="false">(D32-D33)*'数値入力＆結果'!$D$12</f>
        <v>2.63E-005</v>
      </c>
      <c r="O33" s="39" t="n">
        <f aca="false">(6*'数値入力＆結果'!$D$7*M33*'数値入力＆結果'!$D$9*'数値入力＆結果'!$D$10*('数値入力＆結果'!$D$9+'数値入力＆結果'!$D$10)*N33)/('数値入力＆結果'!$D$7^2*'数値入力＆結果'!$D$9^4+'数値入力＆結果'!$D$7*M33*(4*'数値入力＆結果'!$D$9^3*'数値入力＆結果'!$D$10+6*'数値入力＆結果'!$D$9^2*'数値入力＆結果'!$D$10^2+4*'数値入力＆結果'!$D$9*'数値入力＆結果'!$D$10^3)+M33^2*'数値入力＆結果'!$D$10^4)</f>
        <v>2.08916083337308E-008</v>
      </c>
      <c r="P33" s="39" t="n">
        <f aca="false">SUM($O$4:O33)</f>
        <v>1.01678771334029E-007</v>
      </c>
      <c r="Q33" s="39" t="n">
        <f aca="false">1/P33</f>
        <v>9834894.60857919</v>
      </c>
      <c r="R33" s="39" t="n">
        <f aca="false">1/P33*(1-COS('数値入力＆結果'!$D$8*P33/2))</f>
        <v>0.000508393950150603</v>
      </c>
    </row>
    <row r="34" customFormat="false" ht="12.8" hidden="false" customHeight="false" outlineLevel="0" collapsed="false">
      <c r="B34" s="1" t="n">
        <v>31</v>
      </c>
      <c r="C34" s="0" t="n">
        <v>31000</v>
      </c>
      <c r="D34" s="0" t="n">
        <f aca="false">D33-1</f>
        <v>99</v>
      </c>
      <c r="E34" s="0" t="n">
        <f aca="false">C34</f>
        <v>31000</v>
      </c>
      <c r="F34" s="0" t="n">
        <f aca="false">C34-C33</f>
        <v>1000</v>
      </c>
      <c r="G34" s="0" t="n">
        <f aca="false">IF(D33&gt;110,'数値入力＆結果'!$D$18*D33+'数値入力＆結果'!$F$18,'数値入力＆結果'!$D$17*D33+'数値入力＆結果'!$F$17)</f>
        <v>-4.6554</v>
      </c>
      <c r="H34" s="39" t="n">
        <f aca="false">10^G34</f>
        <v>2.21105731245064E-005</v>
      </c>
      <c r="I34" s="39" t="n">
        <f aca="false">F34/H34</f>
        <v>45227231.079399</v>
      </c>
      <c r="J34" s="39" t="n">
        <f aca="false">SUM(I34:$I$143)</f>
        <v>349413819.700207</v>
      </c>
      <c r="K34" s="40" t="n">
        <f aca="false">LOG10(J34)</f>
        <v>8.54334007781019</v>
      </c>
      <c r="L34" s="40" t="n">
        <f aca="false">'数値入力＆結果'!$D$19*K34^5+'数値入力＆結果'!$F$19*K34^4+'数値入力＆結果'!$H$19*K34^3+'数値入力＆結果'!$J$19*K34^2+'数値入力＆結果'!$L$19*K34+'数値入力＆結果'!$N$19</f>
        <v>5.74467249493102</v>
      </c>
      <c r="M34" s="39" t="n">
        <f aca="false">10^L34</f>
        <v>555485.203287603</v>
      </c>
      <c r="N34" s="39" t="n">
        <f aca="false">(D33-D34)*'数値入力＆結果'!$D$12</f>
        <v>2.63E-005</v>
      </c>
      <c r="O34" s="39" t="n">
        <f aca="false">(6*'数値入力＆結果'!$D$7*M34*'数値入力＆結果'!$D$9*'数値入力＆結果'!$D$10*('数値入力＆結果'!$D$9+'数値入力＆結果'!$D$10)*N34)/('数値入力＆結果'!$D$7^2*'数値入力＆結果'!$D$9^4+'数値入力＆結果'!$D$7*M34*(4*'数値入力＆結果'!$D$9^3*'数値入力＆結果'!$D$10+6*'数値入力＆結果'!$D$9^2*'数値入力＆結果'!$D$10^2+4*'数値入力＆結果'!$D$9*'数値入力＆結果'!$D$10^3)+M34^2*'数値入力＆結果'!$D$10^4)</f>
        <v>2.56905704283635E-008</v>
      </c>
      <c r="P34" s="39" t="n">
        <f aca="false">SUM($O$4:O34)</f>
        <v>1.27369341762393E-007</v>
      </c>
      <c r="Q34" s="39" t="n">
        <f aca="false">1/P34</f>
        <v>7851182.91547347</v>
      </c>
      <c r="R34" s="39" t="n">
        <f aca="false">1/P34*(1-COS('数値入力＆結果'!$D$8*P34/2))</f>
        <v>0.000636846987162541</v>
      </c>
    </row>
    <row r="35" customFormat="false" ht="12.8" hidden="false" customHeight="false" outlineLevel="0" collapsed="false">
      <c r="B35" s="1" t="n">
        <v>32</v>
      </c>
      <c r="C35" s="0" t="n">
        <v>32000</v>
      </c>
      <c r="D35" s="0" t="n">
        <f aca="false">D34-1</f>
        <v>98</v>
      </c>
      <c r="E35" s="0" t="n">
        <f aca="false">C35</f>
        <v>32000</v>
      </c>
      <c r="F35" s="0" t="n">
        <f aca="false">C35-C34</f>
        <v>1000</v>
      </c>
      <c r="G35" s="0" t="n">
        <f aca="false">IF(D34&gt;110,'数値入力＆結果'!$D$18*D34+'数値入力＆結果'!$F$18,'数値入力＆結果'!$D$17*D34+'数値入力＆結果'!$F$17)</f>
        <v>-4.5952</v>
      </c>
      <c r="H35" s="39" t="n">
        <f aca="false">10^G35</f>
        <v>2.53980281377282E-005</v>
      </c>
      <c r="I35" s="39" t="n">
        <f aca="false">F35/H35</f>
        <v>39373135.3700851</v>
      </c>
      <c r="J35" s="39" t="n">
        <f aca="false">SUM(I35:$I$143)</f>
        <v>304186588.620807</v>
      </c>
      <c r="K35" s="40" t="n">
        <f aca="false">LOG10(J35)</f>
        <v>8.48314006239162</v>
      </c>
      <c r="L35" s="40" t="n">
        <f aca="false">'数値入力＆結果'!$D$19*K35^5+'数値入力＆結果'!$F$19*K35^4+'数値入力＆結果'!$H$19*K35^3+'数値入力＆結果'!$J$19*K35^2+'数値入力＆結果'!$L$19*K35+'数値入力＆結果'!$N$19</f>
        <v>5.83305812524775</v>
      </c>
      <c r="M35" s="39" t="n">
        <f aca="false">10^L35</f>
        <v>680860.477824613</v>
      </c>
      <c r="N35" s="39" t="n">
        <f aca="false">(D34-D35)*'数値入力＆結果'!$D$12</f>
        <v>2.63E-005</v>
      </c>
      <c r="O35" s="39" t="n">
        <f aca="false">(6*'数値入力＆結果'!$D$7*M35*'数値入力＆結果'!$D$9*'数値入力＆結果'!$D$10*('数値入力＆結果'!$D$9+'数値入力＆結果'!$D$10)*N35)/('数値入力＆結果'!$D$7^2*'数値入力＆結果'!$D$9^4+'数値入力＆結果'!$D$7*M35*(4*'数値入力＆結果'!$D$9^3*'数値入力＆結果'!$D$10+6*'数値入力＆結果'!$D$9^2*'数値入力＆結果'!$D$10^2+4*'数値入力＆結果'!$D$9*'数値入力＆結果'!$D$10^3)+M35^2*'数値入力＆結果'!$D$10^4)</f>
        <v>3.1484842996897E-008</v>
      </c>
      <c r="P35" s="39" t="n">
        <f aca="false">SUM($O$4:O35)</f>
        <v>1.5885418475929E-007</v>
      </c>
      <c r="Q35" s="39" t="n">
        <f aca="false">1/P35</f>
        <v>6295081.2502377</v>
      </c>
      <c r="R35" s="39" t="n">
        <f aca="false">1/P35*(1-COS('数値入力＆結果'!$D$8*P35/2))</f>
        <v>0.000794271137560269</v>
      </c>
    </row>
    <row r="36" customFormat="false" ht="12.8" hidden="false" customHeight="false" outlineLevel="0" collapsed="false">
      <c r="B36" s="1" t="n">
        <v>33</v>
      </c>
      <c r="C36" s="0" t="n">
        <v>33000</v>
      </c>
      <c r="D36" s="0" t="n">
        <f aca="false">D35-1</f>
        <v>97</v>
      </c>
      <c r="E36" s="0" t="n">
        <f aca="false">C36</f>
        <v>33000</v>
      </c>
      <c r="F36" s="0" t="n">
        <f aca="false">C36-C35</f>
        <v>1000</v>
      </c>
      <c r="G36" s="0" t="n">
        <f aca="false">IF(D35&gt;110,'数値入力＆結果'!$D$18*D35+'数値入力＆結果'!$F$18,'数値入力＆結果'!$D$17*D35+'数値入力＆結果'!$F$17)</f>
        <v>-4.535</v>
      </c>
      <c r="H36" s="39" t="n">
        <f aca="false">10^G36</f>
        <v>2.91742701400117E-005</v>
      </c>
      <c r="I36" s="39" t="n">
        <f aca="false">F36/H36</f>
        <v>34276778.654645</v>
      </c>
      <c r="J36" s="39" t="n">
        <f aca="false">SUM(I36:$I$143)</f>
        <v>264813453.250722</v>
      </c>
      <c r="K36" s="40" t="n">
        <f aca="false">LOG10(J36)</f>
        <v>8.42294004468057</v>
      </c>
      <c r="L36" s="40" t="n">
        <f aca="false">'数値入力＆結果'!$D$19*K36^5+'数値入力＆結果'!$F$19*K36^4+'数値入力＆結果'!$H$19*K36^3+'数値入力＆結果'!$J$19*K36^2+'数値入力＆結果'!$L$19*K36+'数値入力＆結果'!$N$19</f>
        <v>5.91999761330999</v>
      </c>
      <c r="M36" s="39" t="n">
        <f aca="false">10^L36</f>
        <v>831759.200110154</v>
      </c>
      <c r="N36" s="39" t="n">
        <f aca="false">(D35-D36)*'数値入力＆結果'!$D$12</f>
        <v>2.63E-005</v>
      </c>
      <c r="O36" s="39" t="n">
        <f aca="false">(6*'数値入力＆結果'!$D$7*M36*'数値入力＆結果'!$D$9*'数値入力＆結果'!$D$10*('数値入力＆結果'!$D$9+'数値入力＆結果'!$D$10)*N36)/('数値入力＆結果'!$D$7^2*'数値入力＆結果'!$D$9^4+'数値入力＆結果'!$D$7*M36*(4*'数値入力＆結果'!$D$9^3*'数値入力＆結果'!$D$10+6*'数値入力＆結果'!$D$9^2*'数値入力＆結果'!$D$10^2+4*'数値入力＆結果'!$D$9*'数値入力＆結果'!$D$10^3)+M36^2*'数値入力＆結果'!$D$10^4)</f>
        <v>3.84566463510067E-008</v>
      </c>
      <c r="P36" s="39" t="n">
        <f aca="false">SUM($O$4:O36)</f>
        <v>1.97310831110296E-007</v>
      </c>
      <c r="Q36" s="39" t="n">
        <f aca="false">1/P36</f>
        <v>5068145.49598142</v>
      </c>
      <c r="R36" s="39" t="n">
        <f aca="false">1/P36*(1-COS('数値入力＆結果'!$D$8*P36/2))</f>
        <v>0.000986554282412248</v>
      </c>
    </row>
    <row r="37" customFormat="false" ht="12.8" hidden="false" customHeight="false" outlineLevel="0" collapsed="false">
      <c r="B37" s="1" t="n">
        <v>34</v>
      </c>
      <c r="C37" s="0" t="n">
        <v>34000</v>
      </c>
      <c r="D37" s="0" t="n">
        <f aca="false">D36-1</f>
        <v>96</v>
      </c>
      <c r="E37" s="0" t="n">
        <f aca="false">C37</f>
        <v>34000</v>
      </c>
      <c r="F37" s="0" t="n">
        <f aca="false">C37-C36</f>
        <v>1000</v>
      </c>
      <c r="G37" s="0" t="n">
        <f aca="false">IF(D36&gt;110,'数値入力＆結果'!$D$18*D36+'数値入力＆結果'!$F$18,'数値入力＆結果'!$D$17*D36+'数値入力＆結果'!$F$17)</f>
        <v>-4.4748</v>
      </c>
      <c r="H37" s="39" t="n">
        <f aca="false">10^G37</f>
        <v>3.35119731967708E-005</v>
      </c>
      <c r="I37" s="39" t="n">
        <f aca="false">F37/H37</f>
        <v>29840081.1593022</v>
      </c>
      <c r="J37" s="39" t="n">
        <f aca="false">SUM(I37:$I$143)</f>
        <v>230536674.596077</v>
      </c>
      <c r="K37" s="40" t="n">
        <f aca="false">LOG10(J37)</f>
        <v>8.3627400243362</v>
      </c>
      <c r="L37" s="40" t="n">
        <f aca="false">'数値入力＆結果'!$D$19*K37^5+'数値入力＆結果'!$F$19*K37^4+'数値入力＆結果'!$H$19*K37^3+'数値入力＆結果'!$J$19*K37^2+'数値入力＆結果'!$L$19*K37+'数値入力＆結果'!$N$19</f>
        <v>6.00550879683778</v>
      </c>
      <c r="M37" s="39" t="n">
        <f aca="false">10^L37</f>
        <v>1012765.26264068</v>
      </c>
      <c r="N37" s="39" t="n">
        <f aca="false">(D36-D37)*'数値入力＆結果'!$D$12</f>
        <v>2.63E-005</v>
      </c>
      <c r="O37" s="39" t="n">
        <f aca="false">(6*'数値入力＆結果'!$D$7*M37*'数値入力＆結果'!$D$9*'数値入力＆結果'!$D$10*('数値入力＆結果'!$D$9+'数値入力＆結果'!$D$10)*N37)/('数値入力＆結果'!$D$7^2*'数値入力＆結果'!$D$9^4+'数値入力＆結果'!$D$7*M37*(4*'数値入力＆結果'!$D$9^3*'数値入力＆結果'!$D$10+6*'数値入力＆結果'!$D$9^2*'数値入力＆結果'!$D$10^2+4*'数値入力＆結果'!$D$9*'数値入力＆結果'!$D$10^3)+M37^2*'数値入力＆結果'!$D$10^4)</f>
        <v>4.68165176194989E-008</v>
      </c>
      <c r="P37" s="39" t="n">
        <f aca="false">SUM($O$4:O37)</f>
        <v>2.44127348729795E-007</v>
      </c>
      <c r="Q37" s="39" t="n">
        <f aca="false">1/P37</f>
        <v>4096222.75096601</v>
      </c>
      <c r="R37" s="39" t="n">
        <f aca="false">1/P37*(1-COS('数値入力＆結果'!$D$8*P37/2))</f>
        <v>0.00122063691661301</v>
      </c>
    </row>
    <row r="38" customFormat="false" ht="12.8" hidden="false" customHeight="false" outlineLevel="0" collapsed="false">
      <c r="B38" s="1" t="n">
        <v>35</v>
      </c>
      <c r="C38" s="0" t="n">
        <v>35000</v>
      </c>
      <c r="D38" s="0" t="n">
        <f aca="false">D37-1</f>
        <v>95</v>
      </c>
      <c r="E38" s="0" t="n">
        <f aca="false">C38</f>
        <v>35000</v>
      </c>
      <c r="F38" s="0" t="n">
        <f aca="false">C38-C37</f>
        <v>1000</v>
      </c>
      <c r="G38" s="0" t="n">
        <f aca="false">IF(D37&gt;110,'数値入力＆結果'!$D$18*D37+'数値入力＆結果'!$F$18,'数値入力＆結果'!$D$17*D37+'数値入力＆結果'!$F$17)</f>
        <v>-4.4146</v>
      </c>
      <c r="H38" s="39" t="n">
        <f aca="false">10^G38</f>
        <v>3.84946167342452E-005</v>
      </c>
      <c r="I38" s="39" t="n">
        <f aca="false">F38/H38</f>
        <v>25977658.3022942</v>
      </c>
      <c r="J38" s="39" t="n">
        <f aca="false">SUM(I38:$I$143)</f>
        <v>200696593.436775</v>
      </c>
      <c r="K38" s="40" t="n">
        <f aca="false">LOG10(J38)</f>
        <v>8.30254000096697</v>
      </c>
      <c r="L38" s="40" t="n">
        <f aca="false">'数値入力＆結果'!$D$19*K38^5+'数値入力＆結果'!$F$19*K38^4+'数値入力＆結果'!$H$19*K38^3+'数値入力＆結果'!$J$19*K38^2+'数値入力＆結果'!$L$19*K38+'数値入力＆結果'!$N$19</f>
        <v>6.08960934932376</v>
      </c>
      <c r="M38" s="39" t="n">
        <f aca="false">10^L38</f>
        <v>1229162.63371347</v>
      </c>
      <c r="N38" s="39" t="n">
        <f aca="false">(D37-D38)*'数値入力＆結果'!$D$12</f>
        <v>2.63E-005</v>
      </c>
      <c r="O38" s="39" t="n">
        <f aca="false">(6*'数値入力＆結果'!$D$7*M38*'数値入力＆結果'!$D$9*'数値入力＆結果'!$D$10*('数値入力＆結果'!$D$9+'数値入力＆結果'!$D$10)*N38)/('数値入力＆結果'!$D$7^2*'数値入力＆結果'!$D$9^4+'数値入力＆結果'!$D$7*M38*(4*'数値入力＆結果'!$D$9^3*'数値入力＆結果'!$D$10+6*'数値入力＆結果'!$D$9^2*'数値入力＆結果'!$D$10^2+4*'数値入力＆結果'!$D$9*'数値入力＆結果'!$D$10^3)+M38^2*'数値入力＆結果'!$D$10^4)</f>
        <v>5.68067404283957E-008</v>
      </c>
      <c r="P38" s="39" t="n">
        <f aca="false">SUM($O$4:O38)</f>
        <v>3.00934089158191E-007</v>
      </c>
      <c r="Q38" s="39" t="n">
        <f aca="false">1/P38</f>
        <v>3322986.78025251</v>
      </c>
      <c r="R38" s="39" t="n">
        <f aca="false">1/P38*(1-COS('数値入力＆結果'!$D$8*P38/2))</f>
        <v>0.00150467061510401</v>
      </c>
    </row>
    <row r="39" customFormat="false" ht="12.8" hidden="false" customHeight="false" outlineLevel="0" collapsed="false">
      <c r="B39" s="1" t="n">
        <v>36</v>
      </c>
      <c r="C39" s="0" t="n">
        <v>36000</v>
      </c>
      <c r="D39" s="0" t="n">
        <f aca="false">D38-1</f>
        <v>94</v>
      </c>
      <c r="E39" s="0" t="n">
        <f aca="false">C39</f>
        <v>36000</v>
      </c>
      <c r="F39" s="0" t="n">
        <f aca="false">C39-C38</f>
        <v>1000</v>
      </c>
      <c r="G39" s="0" t="n">
        <f aca="false">IF(D38&gt;110,'数値入力＆結果'!$D$18*D38+'数値入力＆結果'!$F$18,'数値入力＆結果'!$D$17*D38+'数値入力＆結果'!$F$17)</f>
        <v>-4.3544</v>
      </c>
      <c r="H39" s="39" t="n">
        <f aca="false">10^G39</f>
        <v>4.42180921074269E-005</v>
      </c>
      <c r="I39" s="39" t="n">
        <f aca="false">F39/H39</f>
        <v>22615177.4610836</v>
      </c>
      <c r="J39" s="39" t="n">
        <f aca="false">SUM(I39:$I$143)</f>
        <v>174718935.134481</v>
      </c>
      <c r="K39" s="40" t="n">
        <f aca="false">LOG10(J39)</f>
        <v>8.24233997412315</v>
      </c>
      <c r="L39" s="40" t="n">
        <f aca="false">'数値入力＆結果'!$D$19*K39^5+'数値入力＆結果'!$F$19*K39^4+'数値入力＆結果'!$H$19*K39^3+'数値入力＆結果'!$J$19*K39^2+'数値入力＆結果'!$L$19*K39+'数値入力＆結果'!$N$19</f>
        <v>6.17231678098731</v>
      </c>
      <c r="M39" s="39" t="n">
        <f aca="false">10^L39</f>
        <v>1487019.90168927</v>
      </c>
      <c r="N39" s="39" t="n">
        <f aca="false">(D38-D39)*'数値入力＆結果'!$D$12</f>
        <v>2.63E-005</v>
      </c>
      <c r="O39" s="39" t="n">
        <f aca="false">(6*'数値入力＆結果'!$D$7*M39*'数値入力＆結果'!$D$9*'数値入力＆結果'!$D$10*('数値入力＆結果'!$D$9+'数値入力＆結果'!$D$10)*N39)/('数値入力＆結果'!$D$7^2*'数値入力＆結果'!$D$9^4+'数値入力＆結果'!$D$7*M39*(4*'数値入力＆結果'!$D$9^3*'数値入力＆結果'!$D$10+6*'数値入力＆結果'!$D$9^2*'数値入力＆結果'!$D$10^2+4*'数値入力＆結果'!$D$9*'数値入力＆結果'!$D$10^3)+M39^2*'数値入力＆結果'!$D$10^4)</f>
        <v>6.87050127391407E-008</v>
      </c>
      <c r="P39" s="39" t="n">
        <f aca="false">SUM($O$4:O39)</f>
        <v>3.69639101897332E-007</v>
      </c>
      <c r="Q39" s="39" t="n">
        <f aca="false">1/P39</f>
        <v>2705341.49354619</v>
      </c>
      <c r="R39" s="39" t="n">
        <f aca="false">1/P39*(1-COS('数値入力＆結果'!$D$8*P39/2))</f>
        <v>0.00184819543874016</v>
      </c>
    </row>
    <row r="40" customFormat="false" ht="12.8" hidden="false" customHeight="false" outlineLevel="0" collapsed="false">
      <c r="B40" s="1" t="n">
        <v>37</v>
      </c>
      <c r="C40" s="0" t="n">
        <v>37000</v>
      </c>
      <c r="D40" s="0" t="n">
        <f aca="false">D39-1</f>
        <v>93</v>
      </c>
      <c r="E40" s="0" t="n">
        <f aca="false">C40</f>
        <v>37000</v>
      </c>
      <c r="F40" s="0" t="n">
        <f aca="false">C40-C39</f>
        <v>1000</v>
      </c>
      <c r="G40" s="0" t="n">
        <f aca="false">IF(D39&gt;110,'数値入力＆結果'!$D$18*D39+'数値入力＆結果'!$F$18,'数値入力＆結果'!$D$17*D39+'数値入力＆結果'!$F$17)</f>
        <v>-4.2942</v>
      </c>
      <c r="H40" s="39" t="n">
        <f aca="false">10^G40</f>
        <v>5.07925480365021E-005</v>
      </c>
      <c r="I40" s="39" t="n">
        <f aca="false">F40/H40</f>
        <v>19687927.4353661</v>
      </c>
      <c r="J40" s="39" t="n">
        <f aca="false">SUM(I40:$I$143)</f>
        <v>152103757.673397</v>
      </c>
      <c r="K40" s="40" t="n">
        <f aca="false">LOG10(J40)</f>
        <v>8.18213994328813</v>
      </c>
      <c r="L40" s="40" t="n">
        <f aca="false">'数値入力＆結果'!$D$19*K40^5+'数値入力＆結果'!$F$19*K40^4+'数値入力＆結果'!$H$19*K40^3+'数値入力＆結果'!$J$19*K40^2+'数値入力＆結果'!$L$19*K40+'数値入力＆結果'!$N$19</f>
        <v>6.25364843972942</v>
      </c>
      <c r="M40" s="39" t="n">
        <f aca="false">10^L40</f>
        <v>1793281.3824325</v>
      </c>
      <c r="N40" s="39" t="n">
        <f aca="false">(D39-D40)*'数値入力＆結果'!$D$12</f>
        <v>2.63E-005</v>
      </c>
      <c r="O40" s="39" t="n">
        <f aca="false">(6*'数値入力＆結果'!$D$7*M40*'数値入力＆結果'!$D$9*'数値入力＆結果'!$D$10*('数値入力＆結果'!$D$9+'数値入力＆結果'!$D$10)*N40)/('数値入力＆結果'!$D$7^2*'数値入力＆結果'!$D$9^4+'数値入力＆結果'!$D$7*M40*(4*'数値入力＆結果'!$D$9^3*'数値入力＆結果'!$D$10+6*'数値入力＆結果'!$D$9^2*'数値入力＆結果'!$D$10^2+4*'数値入力＆結果'!$D$9*'数値入力＆結果'!$D$10^3)+M40^2*'数値入力＆結果'!$D$10^4)</f>
        <v>8.28283352384473E-008</v>
      </c>
      <c r="P40" s="39" t="n">
        <f aca="false">SUM($O$4:O40)</f>
        <v>4.52467437135779E-007</v>
      </c>
      <c r="Q40" s="39" t="n">
        <f aca="false">1/P40</f>
        <v>2210103.79515977</v>
      </c>
      <c r="R40" s="39" t="n">
        <f aca="false">1/P40*(1-COS('数値入力＆結果'!$D$8*P40/2))</f>
        <v>0.00226233728963329</v>
      </c>
    </row>
    <row r="41" customFormat="false" ht="12.8" hidden="false" customHeight="false" outlineLevel="0" collapsed="false">
      <c r="B41" s="1" t="n">
        <v>38</v>
      </c>
      <c r="C41" s="0" t="n">
        <v>38000</v>
      </c>
      <c r="D41" s="0" t="n">
        <f aca="false">D40-1</f>
        <v>92</v>
      </c>
      <c r="E41" s="0" t="n">
        <f aca="false">C41</f>
        <v>38000</v>
      </c>
      <c r="F41" s="0" t="n">
        <f aca="false">C41-C40</f>
        <v>1000</v>
      </c>
      <c r="G41" s="0" t="n">
        <f aca="false">IF(D40&gt;110,'数値入力＆結果'!$D$18*D40+'数値入力＆結果'!$F$18,'数値入力＆結果'!$D$17*D40+'数値入力＆結果'!$F$17)</f>
        <v>-4.234</v>
      </c>
      <c r="H41" s="39" t="n">
        <f aca="false">10^G41</f>
        <v>5.83445104273745E-005</v>
      </c>
      <c r="I41" s="39" t="n">
        <f aca="false">F41/H41</f>
        <v>17139573.0750843</v>
      </c>
      <c r="J41" s="39" t="n">
        <f aca="false">SUM(I41:$I$143)</f>
        <v>132415830.238031</v>
      </c>
      <c r="K41" s="40" t="n">
        <f aca="false">LOG10(J41)</f>
        <v>8.12193990786847</v>
      </c>
      <c r="L41" s="40" t="n">
        <f aca="false">'数値入力＆結果'!$D$19*K41^5+'数値入力＆結果'!$F$19*K41^4+'数値入力＆結果'!$H$19*K41^3+'数値入力＆結果'!$J$19*K41^2+'数値入力＆結果'!$L$19*K41+'数値入力＆結果'!$N$19</f>
        <v>6.33362151208821</v>
      </c>
      <c r="M41" s="39" t="n">
        <f aca="false">10^L41</f>
        <v>2155864.75273441</v>
      </c>
      <c r="N41" s="39" t="n">
        <f aca="false">(D40-D41)*'数値入力＆結果'!$D$12</f>
        <v>2.63E-005</v>
      </c>
      <c r="O41" s="39" t="n">
        <f aca="false">(6*'数値入力＆結果'!$D$7*M41*'数値入力＆結果'!$D$9*'数値入力＆結果'!$D$10*('数値入力＆結果'!$D$9+'数値入力＆結果'!$D$10)*N41)/('数値入力＆結果'!$D$7^2*'数値入力＆結果'!$D$9^4+'数値入力＆結果'!$D$7*M41*(4*'数値入力＆結果'!$D$9^3*'数値入力＆結果'!$D$10+6*'数値入力＆結果'!$D$9^2*'数値入力＆結果'!$D$10^2+4*'数値入力＆結果'!$D$9*'数値入力＆結果'!$D$10^3)+M41^2*'数値入力＆結果'!$D$10^4)</f>
        <v>9.95370935865737E-008</v>
      </c>
      <c r="P41" s="39" t="n">
        <f aca="false">SUM($O$4:O41)</f>
        <v>5.52004530722353E-007</v>
      </c>
      <c r="Q41" s="39" t="n">
        <f aca="false">1/P41</f>
        <v>1811579.33376272</v>
      </c>
      <c r="R41" s="39" t="n">
        <f aca="false">1/P41*(1-COS('数値入力＆結果'!$D$8*P41/2))</f>
        <v>0.00276002255790723</v>
      </c>
    </row>
    <row r="42" customFormat="false" ht="12.8" hidden="false" customHeight="false" outlineLevel="0" collapsed="false">
      <c r="B42" s="1" t="n">
        <v>39</v>
      </c>
      <c r="C42" s="0" t="n">
        <v>39000</v>
      </c>
      <c r="D42" s="0" t="n">
        <f aca="false">D41-1</f>
        <v>91</v>
      </c>
      <c r="E42" s="0" t="n">
        <f aca="false">C42</f>
        <v>39000</v>
      </c>
      <c r="F42" s="0" t="n">
        <f aca="false">C42-C41</f>
        <v>1000</v>
      </c>
      <c r="G42" s="0" t="n">
        <f aca="false">IF(D41&gt;110,'数値入力＆結果'!$D$18*D41+'数値入力＆結果'!$F$18,'数値入力＆結果'!$D$17*D41+'数値入力＆結果'!$F$17)</f>
        <v>-4.1738</v>
      </c>
      <c r="H42" s="39" t="n">
        <f aca="false">10^G42</f>
        <v>6.70193173723764E-005</v>
      </c>
      <c r="I42" s="39" t="n">
        <f aca="false">F42/H42</f>
        <v>14921071.106167</v>
      </c>
      <c r="J42" s="39" t="n">
        <f aca="false">SUM(I42:$I$143)</f>
        <v>115276257.162947</v>
      </c>
      <c r="K42" s="40" t="n">
        <f aca="false">LOG10(J42)</f>
        <v>8.06173986718252</v>
      </c>
      <c r="L42" s="40" t="n">
        <f aca="false">'数値入力＆結果'!$D$19*K42^5+'数値入力＆結果'!$F$19*K42^4+'数値入力＆結果'!$H$19*K42^3+'数値入力＆結果'!$J$19*K42^2+'数値入力＆結果'!$L$19*K42+'数値入力＆結果'!$N$19</f>
        <v>6.41225302419535</v>
      </c>
      <c r="M42" s="39" t="n">
        <f aca="false">10^L42</f>
        <v>2583765.07891256</v>
      </c>
      <c r="N42" s="39" t="n">
        <f aca="false">(D41-D42)*'数値入力＆結果'!$D$12</f>
        <v>2.63E-005</v>
      </c>
      <c r="O42" s="39" t="n">
        <f aca="false">(6*'数値入力＆結果'!$D$7*M42*'数値入力＆結果'!$D$9*'数値入力＆結果'!$D$10*('数値入力＆結果'!$D$9+'数値入力＆結果'!$D$10)*N42)/('数値入力＆結果'!$D$7^2*'数値入力＆結果'!$D$9^4+'数値入力＆結果'!$D$7*M42*(4*'数値入力＆結果'!$D$9^3*'数値入力＆結果'!$D$10+6*'数値入力＆結果'!$D$9^2*'数値入力＆結果'!$D$10^2+4*'数値入力＆結果'!$D$9*'数値入力＆結果'!$D$10^3)+M42^2*'数値入力＆結果'!$D$10^4)</f>
        <v>1.19239297166904E-007</v>
      </c>
      <c r="P42" s="39" t="n">
        <f aca="false">SUM($O$4:O42)</f>
        <v>6.71243827889257E-007</v>
      </c>
      <c r="Q42" s="39" t="n">
        <f aca="false">1/P42</f>
        <v>1489771.61271564</v>
      </c>
      <c r="R42" s="39" t="n">
        <f aca="false">1/P42*(1-COS('数値入力＆結果'!$D$8*P42/2))</f>
        <v>0.00335621910296333</v>
      </c>
    </row>
    <row r="43" customFormat="false" ht="12.8" hidden="false" customHeight="false" outlineLevel="0" collapsed="false">
      <c r="B43" s="1" t="n">
        <v>40</v>
      </c>
      <c r="C43" s="0" t="n">
        <v>40000</v>
      </c>
      <c r="D43" s="0" t="n">
        <f aca="false">D42-1</f>
        <v>90</v>
      </c>
      <c r="E43" s="0" t="n">
        <f aca="false">C43</f>
        <v>40000</v>
      </c>
      <c r="F43" s="0" t="n">
        <f aca="false">C43-C42</f>
        <v>1000</v>
      </c>
      <c r="G43" s="0" t="n">
        <f aca="false">IF(D42&gt;110,'数値入力＆結果'!$D$18*D42+'数値入力＆結果'!$F$18,'数値入力＆結果'!$D$17*D42+'数値入力＆結果'!$F$17)</f>
        <v>-4.1136</v>
      </c>
      <c r="H43" s="39" t="n">
        <f aca="false">10^G43</f>
        <v>7.69839161929435E-005</v>
      </c>
      <c r="I43" s="39" t="n">
        <f aca="false">F43/H43</f>
        <v>12989726.2889785</v>
      </c>
      <c r="J43" s="39" t="n">
        <f aca="false">SUM(I43:$I$143)</f>
        <v>100355186.05678</v>
      </c>
      <c r="K43" s="40" t="n">
        <f aca="false">LOG10(J43)</f>
        <v>8.00153982044728</v>
      </c>
      <c r="L43" s="40" t="n">
        <f aca="false">'数値入力＆結果'!$D$19*K43^5+'数値入力＆結果'!$F$19*K43^4+'数値入力＆結果'!$H$19*K43^3+'数値入力＆結果'!$J$19*K43^2+'数値入力＆結果'!$L$19*K43+'数値入力＆結果'!$N$19</f>
        <v>6.48955984273349</v>
      </c>
      <c r="M43" s="39" t="n">
        <f aca="false">10^L43</f>
        <v>3087165.00606201</v>
      </c>
      <c r="N43" s="39" t="n">
        <f aca="false">(D42-D43)*'数値入力＆結果'!$D$12</f>
        <v>2.63E-005</v>
      </c>
      <c r="O43" s="39" t="n">
        <f aca="false">(6*'数値入力＆結果'!$D$7*M43*'数値入力＆結果'!$D$9*'数値入力＆結果'!$D$10*('数値入力＆結果'!$D$9+'数値入力＆結果'!$D$10)*N43)/('数値入力＆結果'!$D$7^2*'数値入力＆結果'!$D$9^4+'数値入力＆結果'!$D$7*M43*(4*'数値入力＆結果'!$D$9^3*'数値入力＆結果'!$D$10+6*'数値入力＆結果'!$D$9^2*'数値入力＆結果'!$D$10^2+4*'数値入力＆結果'!$D$9*'数値入力＆結果'!$D$10^3)+M43^2*'数値入力＆結果'!$D$10^4)</f>
        <v>1.4239492462972E-007</v>
      </c>
      <c r="P43" s="39" t="n">
        <f aca="false">SUM($O$4:O43)</f>
        <v>8.13638752518977E-007</v>
      </c>
      <c r="Q43" s="39" t="n">
        <f aca="false">1/P43</f>
        <v>1229046.67077872</v>
      </c>
      <c r="R43" s="39" t="n">
        <f aca="false">1/P43*(1-COS('数値入力＆結果'!$D$8*P43/2))</f>
        <v>0.0040681938029986</v>
      </c>
    </row>
    <row r="44" customFormat="false" ht="12.8" hidden="false" customHeight="false" outlineLevel="0" collapsed="false">
      <c r="B44" s="1" t="n">
        <v>41</v>
      </c>
      <c r="C44" s="0" t="n">
        <v>41000</v>
      </c>
      <c r="D44" s="0" t="n">
        <f aca="false">D43-1</f>
        <v>89</v>
      </c>
      <c r="E44" s="0" t="n">
        <f aca="false">C44</f>
        <v>41000</v>
      </c>
      <c r="F44" s="0" t="n">
        <f aca="false">C44-C43</f>
        <v>1000</v>
      </c>
      <c r="G44" s="0" t="n">
        <f aca="false">IF(D43&gt;110,'数値入力＆結果'!$D$18*D43+'数値入力＆結果'!$F$18,'数値入力＆結果'!$D$17*D43+'数値入力＆結果'!$F$17)</f>
        <v>-4.0534</v>
      </c>
      <c r="H44" s="39" t="n">
        <f aca="false">10^G44</f>
        <v>8.84300763535516E-005</v>
      </c>
      <c r="I44" s="39" t="n">
        <f aca="false">F44/H44</f>
        <v>11308369.7451748</v>
      </c>
      <c r="J44" s="39" t="n">
        <f aca="false">SUM(I44:$I$143)</f>
        <v>87365459.7678014</v>
      </c>
      <c r="K44" s="40" t="n">
        <f aca="false">LOG10(J44)</f>
        <v>7.94133976676332</v>
      </c>
      <c r="L44" s="40" t="n">
        <f aca="false">'数値入力＆結果'!$D$19*K44^5+'数値入力＆結果'!$F$19*K44^4+'数値入力＆結果'!$H$19*K44^3+'数値入力＆結果'!$J$19*K44^2+'数値入力＆結果'!$L$19*K44+'数値入力＆結果'!$N$19</f>
        <v>6.56555867589471</v>
      </c>
      <c r="M44" s="39" t="n">
        <f aca="false">10^L44</f>
        <v>3677550.76027661</v>
      </c>
      <c r="N44" s="39" t="n">
        <f aca="false">(D43-D44)*'数値入力＆結果'!$D$12</f>
        <v>2.63E-005</v>
      </c>
      <c r="O44" s="39" t="n">
        <f aca="false">(6*'数値入力＆結果'!$D$7*M44*'数値入力＆結果'!$D$9*'数値入力＆結果'!$D$10*('数値入力＆結果'!$D$9+'数値入力＆結果'!$D$10)*N44)/('数値入力＆結果'!$D$7^2*'数値入力＆結果'!$D$9^4+'数値入力＆結果'!$D$7*M44*(4*'数値入力＆結果'!$D$9^3*'数値入力＆結果'!$D$10+6*'数値入力＆結果'!$D$9^2*'数値入力＆結果'!$D$10^2+4*'数値入力＆結果'!$D$9*'数値入力＆結果'!$D$10^3)+M44^2*'数値入力＆結果'!$D$10^4)</f>
        <v>1.69520312408943E-007</v>
      </c>
      <c r="P44" s="39" t="n">
        <f aca="false">SUM($O$4:O44)</f>
        <v>9.8315906492792E-007</v>
      </c>
      <c r="Q44" s="39" t="n">
        <f aca="false">1/P44</f>
        <v>1017129.41035977</v>
      </c>
      <c r="R44" s="39" t="n">
        <f aca="false">1/P44*(1-COS('数値入力＆結果'!$D$8*P44/2))</f>
        <v>0.00491579536147607</v>
      </c>
    </row>
    <row r="45" customFormat="false" ht="12.8" hidden="false" customHeight="false" outlineLevel="0" collapsed="false">
      <c r="B45" s="1" t="n">
        <v>42</v>
      </c>
      <c r="C45" s="0" t="n">
        <v>42000</v>
      </c>
      <c r="D45" s="0" t="n">
        <f aca="false">D44-1</f>
        <v>88</v>
      </c>
      <c r="E45" s="0" t="n">
        <f aca="false">C45</f>
        <v>42000</v>
      </c>
      <c r="F45" s="0" t="n">
        <f aca="false">C45-C44</f>
        <v>1000</v>
      </c>
      <c r="G45" s="0" t="n">
        <f aca="false">IF(D44&gt;110,'数値入力＆結果'!$D$18*D44+'数値入力＆結果'!$F$18,'数値入力＆結果'!$D$17*D44+'数値入力＆結果'!$F$17)</f>
        <v>-3.9932</v>
      </c>
      <c r="H45" s="39" t="n">
        <f aca="false">10^G45</f>
        <v>0.00010157808007969</v>
      </c>
      <c r="I45" s="39" t="n">
        <f aca="false">F45/H45</f>
        <v>9844643.63980378</v>
      </c>
      <c r="J45" s="39" t="n">
        <f aca="false">SUM(I45:$I$143)</f>
        <v>76057090.0226266</v>
      </c>
      <c r="K45" s="40" t="n">
        <f aca="false">LOG10(J45)</f>
        <v>7.88113970509749</v>
      </c>
      <c r="L45" s="40" t="n">
        <f aca="false">'数値入力＆結果'!$D$19*K45^5+'数値入力＆結果'!$F$19*K45^4+'数値入力＆結果'!$H$19*K45^3+'数値入力＆結果'!$J$19*K45^2+'数値入力＆結果'!$L$19*K45+'数値入力＆結果'!$N$19</f>
        <v>6.64026607434015</v>
      </c>
      <c r="M45" s="39" t="n">
        <f aca="false">10^L45</f>
        <v>4367833.4945019</v>
      </c>
      <c r="N45" s="39" t="n">
        <f aca="false">(D44-D45)*'数値入力＆結果'!$D$12</f>
        <v>2.63E-005</v>
      </c>
      <c r="O45" s="39" t="n">
        <f aca="false">(6*'数値入力＆結果'!$D$7*M45*'数値入力＆結果'!$D$9*'数値入力＆結果'!$D$10*('数値入力＆結果'!$D$9+'数値入力＆結果'!$D$10)*N45)/('数値入力＆結果'!$D$7^2*'数値入力＆結果'!$D$9^4+'数値入力＆結果'!$D$7*M45*(4*'数値入力＆結果'!$D$9^3*'数値入力＆結果'!$D$10+6*'数値入力＆結果'!$D$9^2*'数値入力＆結果'!$D$10^2+4*'数値入力＆結果'!$D$9*'数値入力＆結果'!$D$10^3)+M45^2*'数値入力＆結果'!$D$10^4)</f>
        <v>2.01192506481859E-007</v>
      </c>
      <c r="P45" s="39" t="n">
        <f aca="false">SUM($O$4:O45)</f>
        <v>1.18435157140978E-006</v>
      </c>
      <c r="Q45" s="39" t="n">
        <f aca="false">1/P45</f>
        <v>844343.87908116</v>
      </c>
      <c r="R45" s="39" t="n">
        <f aca="false">1/P45*(1-COS('数値入力＆結果'!$D$8*P45/2))</f>
        <v>0.00592175789680314</v>
      </c>
    </row>
    <row r="46" customFormat="false" ht="12.8" hidden="false" customHeight="false" outlineLevel="0" collapsed="false">
      <c r="B46" s="1" t="n">
        <v>43</v>
      </c>
      <c r="C46" s="0" t="n">
        <v>43000</v>
      </c>
      <c r="D46" s="0" t="n">
        <f aca="false">D45-1</f>
        <v>87</v>
      </c>
      <c r="E46" s="0" t="n">
        <f aca="false">C46</f>
        <v>43000</v>
      </c>
      <c r="F46" s="0" t="n">
        <f aca="false">C46-C45</f>
        <v>1000</v>
      </c>
      <c r="G46" s="0" t="n">
        <f aca="false">IF(D45&gt;110,'数値入力＆結果'!$D$18*D45+'数値入力＆結果'!$F$18,'数値入力＆結果'!$D$17*D45+'数値入力＆結果'!$F$17)</f>
        <v>-3.933</v>
      </c>
      <c r="H46" s="39" t="n">
        <f aca="false">10^G46</f>
        <v>0.000116680961706096</v>
      </c>
      <c r="I46" s="39" t="n">
        <f aca="false">F46/H46</f>
        <v>8570378.45230369</v>
      </c>
      <c r="J46" s="39" t="n">
        <f aca="false">SUM(I46:$I$143)</f>
        <v>66212446.3828228</v>
      </c>
      <c r="K46" s="40" t="n">
        <f aca="false">LOG10(J46)</f>
        <v>7.82093963426303</v>
      </c>
      <c r="L46" s="40" t="n">
        <f aca="false">'数値入力＆結果'!$D$19*K46^5+'数値入力＆結果'!$F$19*K46^4+'数値入力＆結果'!$H$19*K46^3+'数値入力＆結果'!$J$19*K46^2+'数値入力＆結果'!$L$19*K46+'数値入力＆結果'!$N$19</f>
        <v>6.71369843216109</v>
      </c>
      <c r="M46" s="39" t="n">
        <f aca="false">10^L46</f>
        <v>5172475.37973341</v>
      </c>
      <c r="N46" s="39" t="n">
        <f aca="false">(D45-D46)*'数値入力＆結果'!$D$12</f>
        <v>2.63E-005</v>
      </c>
      <c r="O46" s="39" t="n">
        <f aca="false">(6*'数値入力＆結果'!$D$7*M46*'数値入力＆結果'!$D$9*'数値入力＆結果'!$D$10*('数値入力＆結果'!$D$9+'数値入力＆結果'!$D$10)*N46)/('数値入力＆結果'!$D$7^2*'数値入力＆結果'!$D$9^4+'数値入力＆結果'!$D$7*M46*(4*'数値入力＆結果'!$D$9^3*'数値入力＆結果'!$D$10+6*'数値入力＆結果'!$D$9^2*'数値入力＆結果'!$D$10^2+4*'数値入力＆結果'!$D$9*'数値入力＆結果'!$D$10^3)+M46^2*'数値入力＆結果'!$D$10^4)</f>
        <v>2.38053479976177E-007</v>
      </c>
      <c r="P46" s="39" t="n">
        <f aca="false">SUM($O$4:O46)</f>
        <v>1.42240505138596E-006</v>
      </c>
      <c r="Q46" s="39" t="n">
        <f aca="false">1/P46</f>
        <v>703034.623664775</v>
      </c>
      <c r="R46" s="39" t="n">
        <f aca="false">1/P46*(1-COS('数値入力＆結果'!$D$8*P46/2))</f>
        <v>0.00711202527091012</v>
      </c>
    </row>
    <row r="47" customFormat="false" ht="12.8" hidden="false" customHeight="false" outlineLevel="0" collapsed="false">
      <c r="B47" s="1" t="n">
        <v>44</v>
      </c>
      <c r="C47" s="0" t="n">
        <v>44000</v>
      </c>
      <c r="D47" s="0" t="n">
        <f aca="false">D46-1</f>
        <v>86</v>
      </c>
      <c r="E47" s="0" t="n">
        <f aca="false">C47</f>
        <v>44000</v>
      </c>
      <c r="F47" s="0" t="n">
        <f aca="false">C47-C46</f>
        <v>1000</v>
      </c>
      <c r="G47" s="0" t="n">
        <f aca="false">IF(D46&gt;110,'数値入力＆結果'!$D$18*D46+'数値入力＆結果'!$F$18,'数値入力＆結果'!$D$17*D46+'数値入力＆結果'!$F$17)</f>
        <v>-3.8728</v>
      </c>
      <c r="H47" s="39" t="n">
        <f aca="false">10^G47</f>
        <v>0.000134029377341831</v>
      </c>
      <c r="I47" s="39" t="n">
        <f aca="false">F47/H47</f>
        <v>7461050.85193063</v>
      </c>
      <c r="J47" s="39" t="n">
        <f aca="false">SUM(I47:$I$143)</f>
        <v>57642067.9305191</v>
      </c>
      <c r="K47" s="40" t="n">
        <f aca="false">LOG10(J47)</f>
        <v>7.7607395528967</v>
      </c>
      <c r="L47" s="40" t="n">
        <f aca="false">'数値入力＆結果'!$D$19*K47^5+'数値入力＆結果'!$F$19*K47^4+'数値入力＆結果'!$H$19*K47^3+'数値入力＆結果'!$J$19*K47^2+'数値入力＆結果'!$L$19*K47+'数値入力＆結果'!$N$19</f>
        <v>6.7858719878415</v>
      </c>
      <c r="M47" s="39" t="n">
        <f aca="false">10^L47</f>
        <v>6107619.70851319</v>
      </c>
      <c r="N47" s="39" t="n">
        <f aca="false">(D46-D47)*'数値入力＆結果'!$D$12</f>
        <v>2.63E-005</v>
      </c>
      <c r="O47" s="39" t="n">
        <f aca="false">(6*'数値入力＆結果'!$D$7*M47*'数値入力＆結果'!$D$9*'数値入力＆結果'!$D$10*('数値入力＆結果'!$D$9+'数値入力＆結果'!$D$10)*N47)/('数値入力＆結果'!$D$7^2*'数値入力＆結果'!$D$9^4+'数値入力＆結果'!$D$7*M47*(4*'数値入力＆結果'!$D$9^3*'数値入力＆結果'!$D$10+6*'数値入力＆結果'!$D$9^2*'数値入力＆結果'!$D$10^2+4*'数値入力＆結果'!$D$9*'数値入力＆結果'!$D$10^3)+M47^2*'数値入力＆結果'!$D$10^4)</f>
        <v>2.80814099936911E-007</v>
      </c>
      <c r="P47" s="39" t="n">
        <f aca="false">SUM($O$4:O47)</f>
        <v>1.70321915132287E-006</v>
      </c>
      <c r="Q47" s="39" t="n">
        <f aca="false">1/P47</f>
        <v>587123.506228376</v>
      </c>
      <c r="R47" s="39" t="n">
        <f aca="false">1/P47*(1-COS('数値入力＆結果'!$D$8*P47/2))</f>
        <v>0.00851609575193049</v>
      </c>
    </row>
    <row r="48" customFormat="false" ht="12.8" hidden="false" customHeight="false" outlineLevel="0" collapsed="false">
      <c r="B48" s="1" t="n">
        <v>45</v>
      </c>
      <c r="C48" s="0" t="n">
        <v>45000</v>
      </c>
      <c r="D48" s="0" t="n">
        <f aca="false">D47-1</f>
        <v>85</v>
      </c>
      <c r="E48" s="0" t="n">
        <f aca="false">C48</f>
        <v>45000</v>
      </c>
      <c r="F48" s="0" t="n">
        <f aca="false">C48-C47</f>
        <v>1000</v>
      </c>
      <c r="G48" s="0" t="n">
        <f aca="false">IF(D47&gt;110,'数値入力＆結果'!$D$18*D47+'数値入力＆結果'!$F$18,'数値入力＆結果'!$D$17*D47+'数値入力＆結果'!$F$17)</f>
        <v>-3.8126</v>
      </c>
      <c r="H48" s="39" t="n">
        <f aca="false">10^G48</f>
        <v>0.000153957198569271</v>
      </c>
      <c r="I48" s="39" t="n">
        <f aca="false">F48/H48</f>
        <v>6495311.74438762</v>
      </c>
      <c r="J48" s="39" t="n">
        <f aca="false">SUM(I48:$I$143)</f>
        <v>50181017.0785885</v>
      </c>
      <c r="K48" s="40" t="n">
        <f aca="false">LOG10(J48)</f>
        <v>7.7005394594326</v>
      </c>
      <c r="L48" s="40" t="n">
        <f aca="false">'数値入力＆結果'!$D$19*K48^5+'数値入力＆結果'!$F$19*K48^4+'数値入力＆結果'!$H$19*K48^3+'数値入力＆結果'!$J$19*K48^2+'数値入力＆結果'!$L$19*K48+'数値入力＆結果'!$N$19</f>
        <v>6.8568028252223</v>
      </c>
      <c r="M48" s="39" t="n">
        <f aca="false">10^L48</f>
        <v>7191224.13884943</v>
      </c>
      <c r="N48" s="39" t="n">
        <f aca="false">(D47-D48)*'数値入力＆結果'!$D$12</f>
        <v>2.63E-005</v>
      </c>
      <c r="O48" s="39" t="n">
        <f aca="false">(6*'数値入力＆結果'!$D$7*M48*'数値入力＆結果'!$D$9*'数値入力＆結果'!$D$10*('数値入力＆結果'!$D$9+'数値入力＆結果'!$D$10)*N48)/('数値入力＆結果'!$D$7^2*'数値入力＆結果'!$D$9^4+'数値入力＆結果'!$D$7*M48*(4*'数値入力＆結果'!$D$9^3*'数値入力＆結果'!$D$10+6*'数値入力＆結果'!$D$9^2*'数値入力＆結果'!$D$10^2+4*'数値入力＆結果'!$D$9*'数値入力＆結果'!$D$10^3)+M48^2*'数値入力＆結果'!$D$10^4)</f>
        <v>3.30257705901768E-007</v>
      </c>
      <c r="P48" s="39" t="n">
        <f aca="false">SUM($O$4:O48)</f>
        <v>2.03347685722464E-006</v>
      </c>
      <c r="Q48" s="39" t="n">
        <f aca="false">1/P48</f>
        <v>491768.566948353</v>
      </c>
      <c r="R48" s="39" t="n">
        <f aca="false">1/P48*(1-COS('数値入力＆結果'!$D$8*P48/2))</f>
        <v>0.0101673842641001</v>
      </c>
    </row>
    <row r="49" customFormat="false" ht="12.8" hidden="false" customHeight="false" outlineLevel="0" collapsed="false">
      <c r="B49" s="1" t="n">
        <v>46</v>
      </c>
      <c r="C49" s="0" t="n">
        <v>46000</v>
      </c>
      <c r="D49" s="0" t="n">
        <f aca="false">D48-1</f>
        <v>84</v>
      </c>
      <c r="E49" s="0" t="n">
        <f aca="false">C49</f>
        <v>46000</v>
      </c>
      <c r="F49" s="0" t="n">
        <f aca="false">C49-C48</f>
        <v>1000</v>
      </c>
      <c r="G49" s="0" t="n">
        <f aca="false">IF(D48&gt;110,'数値入力＆結果'!$D$18*D48+'数値入力＆結果'!$F$18,'数値入力＆結果'!$D$17*D48+'数値入力＆結果'!$F$17)</f>
        <v>-3.7524</v>
      </c>
      <c r="H49" s="39" t="n">
        <f aca="false">10^G49</f>
        <v>0.00017684793782818</v>
      </c>
      <c r="I49" s="39" t="n">
        <f aca="false">F49/H49</f>
        <v>5654575.40687621</v>
      </c>
      <c r="J49" s="39" t="n">
        <f aca="false">SUM(I49:$I$143)</f>
        <v>43685705.3342008</v>
      </c>
      <c r="K49" s="40" t="n">
        <f aca="false">LOG10(J49)</f>
        <v>7.64033935207201</v>
      </c>
      <c r="L49" s="40" t="n">
        <f aca="false">'数値入力＆結果'!$D$19*K49^5+'数値入力＆結果'!$F$19*K49^4+'数値入力＆結果'!$H$19*K49^3+'数値入力＆結果'!$J$19*K49^2+'数値入力＆結果'!$L$19*K49+'数値入力＆結果'!$N$19</f>
        <v>6.9265068744676</v>
      </c>
      <c r="M49" s="39" t="n">
        <f aca="false">10^L49</f>
        <v>8443196.06577642</v>
      </c>
      <c r="N49" s="39" t="n">
        <f aca="false">(D48-D49)*'数値入力＆結果'!$D$12</f>
        <v>2.63E-005</v>
      </c>
      <c r="O49" s="39" t="n">
        <f aca="false">(6*'数値入力＆結果'!$D$7*M49*'数値入力＆結果'!$D$9*'数値入力＆結果'!$D$10*('数値入力＆結果'!$D$9+'数値入力＆結果'!$D$10)*N49)/('数値入力＆結果'!$D$7^2*'数値入力＆結果'!$D$9^4+'数値入力＆結果'!$D$7*M49*(4*'数値入力＆結果'!$D$9^3*'数値入力＆結果'!$D$10+6*'数値入力＆結果'!$D$9^2*'数値入力＆結果'!$D$10^2+4*'数値入力＆結果'!$D$9*'数値入力＆結果'!$D$10^3)+M49^2*'数値入力＆結果'!$D$10^4)</f>
        <v>3.87243141308445E-007</v>
      </c>
      <c r="P49" s="39" t="n">
        <f aca="false">SUM($O$4:O49)</f>
        <v>2.42071999853308E-006</v>
      </c>
      <c r="Q49" s="39" t="n">
        <f aca="false">1/P49</f>
        <v>413100.234891266</v>
      </c>
      <c r="R49" s="39" t="n">
        <f aca="false">1/P49*(1-COS('数値入力＆結果'!$D$8*P49/2))</f>
        <v>0.0121035999447861</v>
      </c>
    </row>
    <row r="50" customFormat="false" ht="12.8" hidden="false" customHeight="false" outlineLevel="0" collapsed="false">
      <c r="B50" s="1" t="n">
        <v>47</v>
      </c>
      <c r="C50" s="0" t="n">
        <v>47000</v>
      </c>
      <c r="D50" s="0" t="n">
        <f aca="false">D49-1</f>
        <v>83</v>
      </c>
      <c r="E50" s="0" t="n">
        <f aca="false">C50</f>
        <v>47000</v>
      </c>
      <c r="F50" s="0" t="n">
        <f aca="false">C50-C49</f>
        <v>1000</v>
      </c>
      <c r="G50" s="0" t="n">
        <f aca="false">IF(D49&gt;110,'数値入力＆結果'!$D$18*D49+'数値入力＆結果'!$F$18,'数値入力＆結果'!$D$17*D49+'数値入力＆結果'!$F$17)</f>
        <v>-3.6922</v>
      </c>
      <c r="H50" s="39" t="n">
        <f aca="false">10^G50</f>
        <v>0.000203142129141874</v>
      </c>
      <c r="I50" s="39" t="n">
        <f aca="false">F50/H50</f>
        <v>4922661.80444335</v>
      </c>
      <c r="J50" s="39" t="n">
        <f aca="false">SUM(I50:$I$143)</f>
        <v>38031129.9273246</v>
      </c>
      <c r="K50" s="40" t="n">
        <f aca="false">LOG10(J50)</f>
        <v>7.58013922874874</v>
      </c>
      <c r="L50" s="40" t="n">
        <f aca="false">'数値入力＆結果'!$D$19*K50^5+'数値入力＆結果'!$F$19*K50^4+'数値入力＆結果'!$H$19*K50^3+'数値入力＆結果'!$J$19*K50^2+'数値入力＆結果'!$L$19*K50+'数値入力＆結果'!$N$19</f>
        <v>6.99499991303303</v>
      </c>
      <c r="M50" s="39" t="n">
        <f aca="false">10^L50</f>
        <v>9885528.96700339</v>
      </c>
      <c r="N50" s="39" t="n">
        <f aca="false">(D49-D50)*'数値入力＆結果'!$D$12</f>
        <v>2.63E-005</v>
      </c>
      <c r="O50" s="39" t="n">
        <f aca="false">(6*'数値入力＆結果'!$D$7*M50*'数値入力＆結果'!$D$9*'数値入力＆結果'!$D$10*('数値入力＆結果'!$D$9+'数値入力＆結果'!$D$10)*N50)/('数値入力＆結果'!$D$7^2*'数値入力＆結果'!$D$9^4+'数値入力＆結果'!$D$7*M50*(4*'数値入力＆結果'!$D$9^3*'数値入力＆結果'!$D$10+6*'数値入力＆結果'!$D$9^2*'数値入力＆結果'!$D$10^2+4*'数値入力＆結果'!$D$9*'数値入力＆結果'!$D$10^3)+M50^2*'数値入力＆結果'!$D$10^4)</f>
        <v>4.52707056774424E-007</v>
      </c>
      <c r="P50" s="39" t="n">
        <f aca="false">SUM($O$4:O50)</f>
        <v>2.8734270553075E-006</v>
      </c>
      <c r="Q50" s="39" t="n">
        <f aca="false">1/P50</f>
        <v>348016.490675447</v>
      </c>
      <c r="R50" s="39" t="n">
        <f aca="false">1/P50*(1-COS('数値入力＆結果'!$D$8*P50/2))</f>
        <v>0.0143671351945931</v>
      </c>
    </row>
    <row r="51" customFormat="false" ht="12.8" hidden="false" customHeight="false" outlineLevel="0" collapsed="false">
      <c r="B51" s="1" t="n">
        <v>48</v>
      </c>
      <c r="C51" s="0" t="n">
        <v>48000</v>
      </c>
      <c r="D51" s="0" t="n">
        <f aca="false">D50-1</f>
        <v>82</v>
      </c>
      <c r="E51" s="0" t="n">
        <f aca="false">C51</f>
        <v>48000</v>
      </c>
      <c r="F51" s="0" t="n">
        <f aca="false">C51-C50</f>
        <v>1000</v>
      </c>
      <c r="G51" s="0" t="n">
        <f aca="false">IF(D50&gt;110,'数値入力＆結果'!$D$18*D50+'数値入力＆結果'!$F$18,'数値入力＆結果'!$D$17*D50+'数値入力＆結果'!$F$17)</f>
        <v>-3.632</v>
      </c>
      <c r="H51" s="39" t="n">
        <f aca="false">10^G51</f>
        <v>0.0002333458062281</v>
      </c>
      <c r="I51" s="39" t="n">
        <f aca="false">F51/H51</f>
        <v>4285485.20397439</v>
      </c>
      <c r="J51" s="39" t="n">
        <f aca="false">SUM(I51:$I$143)</f>
        <v>33108468.1228813</v>
      </c>
      <c r="K51" s="40" t="n">
        <f aca="false">LOG10(J51)</f>
        <v>7.51993908708942</v>
      </c>
      <c r="L51" s="40" t="n">
        <f aca="false">'数値入力＆結果'!$D$19*K51^5+'数値入力＆結果'!$F$19*K51^4+'数値入力＆結果'!$H$19*K51^3+'数値入力＆結果'!$J$19*K51^2+'数値入力＆結果'!$L$19*K51+'数値入力＆結果'!$N$19</f>
        <v>7.0622975666366</v>
      </c>
      <c r="M51" s="39" t="n">
        <f aca="false">10^L51</f>
        <v>11542438.4308795</v>
      </c>
      <c r="N51" s="39" t="n">
        <f aca="false">(D50-D51)*'数値入力＆結果'!$D$12</f>
        <v>2.63E-005</v>
      </c>
      <c r="O51" s="39" t="n">
        <f aca="false">(6*'数値入力＆結果'!$D$7*M51*'数値入力＆結果'!$D$9*'数値入力＆結果'!$D$10*('数値入力＆結果'!$D$9+'数値入力＆結果'!$D$10)*N51)/('数値入力＆結果'!$D$7^2*'数値入力＆結果'!$D$9^4+'数値入力＆結果'!$D$7*M51*(4*'数値入力＆結果'!$D$9^3*'数値入力＆結果'!$D$10+6*'数値入力＆結果'!$D$9^2*'数値入力＆結果'!$D$10^2+4*'数値入力＆結果'!$D$9*'数値入力＆結果'!$D$10^3)+M51^2*'数値入力＆結果'!$D$10^4)</f>
        <v>5.27665282783626E-007</v>
      </c>
      <c r="P51" s="39" t="n">
        <f aca="false">SUM($O$4:O51)</f>
        <v>3.40109233809113E-006</v>
      </c>
      <c r="Q51" s="39" t="n">
        <f aca="false">1/P51</f>
        <v>294023.184492913</v>
      </c>
      <c r="R51" s="39" t="n">
        <f aca="false">1/P51*(1-COS('数値入力＆結果'!$D$8*P51/2))</f>
        <v>0.0170054615111252</v>
      </c>
    </row>
    <row r="52" customFormat="false" ht="12.8" hidden="false" customHeight="false" outlineLevel="0" collapsed="false">
      <c r="B52" s="1" t="n">
        <v>49</v>
      </c>
      <c r="C52" s="0" t="n">
        <v>49000</v>
      </c>
      <c r="D52" s="0" t="n">
        <f aca="false">D51-1</f>
        <v>81</v>
      </c>
      <c r="E52" s="0" t="n">
        <f aca="false">C52</f>
        <v>49000</v>
      </c>
      <c r="F52" s="0" t="n">
        <f aca="false">C52-C51</f>
        <v>1000</v>
      </c>
      <c r="G52" s="0" t="n">
        <f aca="false">IF(D51&gt;110,'数値入力＆結果'!$D$18*D51+'数値入力＆結果'!$F$18,'数値入力＆結果'!$D$17*D51+'数値入力＆結果'!$F$17)</f>
        <v>-3.5718</v>
      </c>
      <c r="H52" s="39" t="n">
        <f aca="false">10^G52</f>
        <v>0.000268040241156547</v>
      </c>
      <c r="I52" s="39" t="n">
        <f aca="false">F52/H52</f>
        <v>3730783.09318472</v>
      </c>
      <c r="J52" s="39" t="n">
        <f aca="false">SUM(I52:$I$143)</f>
        <v>28822982.9189069</v>
      </c>
      <c r="K52" s="40" t="n">
        <f aca="false">LOG10(J52)</f>
        <v>7.45973892436778</v>
      </c>
      <c r="L52" s="40" t="n">
        <f aca="false">'数値入力＆結果'!$D$19*K52^5+'数値入力＆結果'!$F$19*K52^4+'数値入力＆結果'!$H$19*K52^3+'数値入力＆結果'!$J$19*K52^2+'数値入力＆結果'!$L$19*K52+'数値入力＆結果'!$N$19</f>
        <v>7.12841531023218</v>
      </c>
      <c r="M52" s="39" t="n">
        <f aca="false">10^L52</f>
        <v>13440496.4418015</v>
      </c>
      <c r="N52" s="39" t="n">
        <f aca="false">(D51-D52)*'数値入力＆結果'!$D$12</f>
        <v>2.63E-005</v>
      </c>
      <c r="O52" s="39" t="n">
        <f aca="false">(6*'数値入力＆結果'!$D$7*M52*'数値入力＆結果'!$D$9*'数値入力＆結果'!$D$10*('数値入力＆結果'!$D$9+'数値入力＆結果'!$D$10)*N52)/('数値入力＆結果'!$D$7^2*'数値入力＆結果'!$D$9^4+'数値入力＆結果'!$D$7*M52*(4*'数値入力＆結果'!$D$9^3*'数値入力＆結果'!$D$10+6*'数値入力＆結果'!$D$9^2*'数値入力＆結果'!$D$10^2+4*'数値入力＆結果'!$D$9*'数値入力＆結果'!$D$10^3)+M52^2*'数値入力＆結果'!$D$10^4)</f>
        <v>6.13213049383724E-007</v>
      </c>
      <c r="P52" s="39" t="n">
        <f aca="false">SUM($O$4:O52)</f>
        <v>4.01430538747485E-006</v>
      </c>
      <c r="Q52" s="39" t="n">
        <f aca="false">1/P52</f>
        <v>249109.099452206</v>
      </c>
      <c r="R52" s="39" t="n">
        <f aca="false">1/P52*(1-COS('数値入力＆結果'!$D$8*P52/2))</f>
        <v>0.0200715266678108</v>
      </c>
    </row>
    <row r="53" customFormat="false" ht="12.8" hidden="false" customHeight="false" outlineLevel="0" collapsed="false">
      <c r="B53" s="1" t="n">
        <v>50</v>
      </c>
      <c r="C53" s="0" t="n">
        <v>50000</v>
      </c>
      <c r="D53" s="0" t="n">
        <f aca="false">D52-1</f>
        <v>80</v>
      </c>
      <c r="E53" s="0" t="n">
        <f aca="false">C53</f>
        <v>50000</v>
      </c>
      <c r="F53" s="0" t="n">
        <f aca="false">C53-C52</f>
        <v>1000</v>
      </c>
      <c r="G53" s="0" t="n">
        <f aca="false">IF(D52&gt;110,'数値入力＆結果'!$D$18*D52+'数値入力＆結果'!$F$18,'数値入力＆結果'!$D$17*D52+'数値入力＆結果'!$F$17)</f>
        <v>-3.5116</v>
      </c>
      <c r="H53" s="39" t="n">
        <f aca="false">10^G53</f>
        <v>0.000307893130974161</v>
      </c>
      <c r="I53" s="39" t="n">
        <f aca="false">F53/H53</f>
        <v>3247880.18763537</v>
      </c>
      <c r="J53" s="39" t="n">
        <f aca="false">SUM(I53:$I$143)</f>
        <v>25092199.8257222</v>
      </c>
      <c r="K53" s="40" t="n">
        <f aca="false">LOG10(J53)</f>
        <v>7.39953873745221</v>
      </c>
      <c r="L53" s="40" t="n">
        <f aca="false">'数値入力＆結果'!$D$19*K53^5+'数値入力＆結果'!$F$19*K53^4+'数値入力＆結果'!$H$19*K53^3+'数値入力＆結果'!$J$19*K53^2+'数値入力＆結果'!$L$19*K53+'数値入力＆結果'!$N$19</f>
        <v>7.19336846898613</v>
      </c>
      <c r="M53" s="39" t="n">
        <f aca="false">10^L53</f>
        <v>15608762.372895</v>
      </c>
      <c r="N53" s="39" t="n">
        <f aca="false">(D52-D53)*'数値入力＆結果'!$D$12</f>
        <v>2.63E-005</v>
      </c>
      <c r="O53" s="39" t="n">
        <f aca="false">(6*'数値入力＆結果'!$D$7*M53*'数値入力＆結果'!$D$9*'数値入力＆結果'!$D$10*('数値入力＆結果'!$D$9+'数値入力＆結果'!$D$10)*N53)/('数値入力＆結果'!$D$7^2*'数値入力＆結果'!$D$9^4+'数値入力＆結果'!$D$7*M53*(4*'数値入力＆結果'!$D$9^3*'数値入力＆結果'!$D$10+6*'数値入力＆結果'!$D$9^2*'数値入力＆結果'!$D$10^2+4*'数値入力＆結果'!$D$9*'数値入力＆結果'!$D$10^3)+M53^2*'数値入力＆結果'!$D$10^4)</f>
        <v>7.10523813534504E-007</v>
      </c>
      <c r="P53" s="39" t="n">
        <f aca="false">SUM($O$4:O53)</f>
        <v>4.72482920100936E-006</v>
      </c>
      <c r="Q53" s="39" t="n">
        <f aca="false">1/P53</f>
        <v>211647.86227328</v>
      </c>
      <c r="R53" s="39" t="n">
        <f aca="false">1/P53*(1-COS('数値入力＆結果'!$D$8*P53/2))</f>
        <v>0.0236241455761829</v>
      </c>
    </row>
    <row r="54" customFormat="false" ht="12.8" hidden="false" customHeight="false" outlineLevel="0" collapsed="false">
      <c r="B54" s="1" t="n">
        <v>51</v>
      </c>
      <c r="C54" s="0" t="n">
        <v>51000</v>
      </c>
      <c r="D54" s="0" t="n">
        <f aca="false">D53-1</f>
        <v>79</v>
      </c>
      <c r="E54" s="0" t="n">
        <f aca="false">C54</f>
        <v>51000</v>
      </c>
      <c r="F54" s="0" t="n">
        <f aca="false">C54-C53</f>
        <v>1000</v>
      </c>
      <c r="G54" s="0" t="n">
        <f aca="false">IF(D53&gt;110,'数値入力＆結果'!$D$18*D53+'数値入力＆結果'!$F$18,'数値入力＆結果'!$D$17*D53+'数値入力＆結果'!$F$17)</f>
        <v>-3.4514</v>
      </c>
      <c r="H54" s="39" t="n">
        <f aca="false">10^G54</f>
        <v>0.000353671447585759</v>
      </c>
      <c r="I54" s="39" t="n">
        <f aca="false">F54/H54</f>
        <v>2827482.98406961</v>
      </c>
      <c r="J54" s="39" t="n">
        <f aca="false">SUM(I54:$I$143)</f>
        <v>21844319.6380868</v>
      </c>
      <c r="K54" s="40" t="n">
        <f aca="false">LOG10(J54)</f>
        <v>7.33933852274547</v>
      </c>
      <c r="L54" s="40" t="n">
        <f aca="false">'数値入力＆結果'!$D$19*K54^5+'数値入力＆結果'!$F$19*K54^4+'数値入力＆結果'!$H$19*K54^3+'数値入力＆結果'!$J$19*K54^2+'数値入力＆結果'!$L$19*K54+'数値入力＆結果'!$N$19</f>
        <v>7.25717221925731</v>
      </c>
      <c r="M54" s="39" t="n">
        <f aca="false">10^L54</f>
        <v>18078909.0210649</v>
      </c>
      <c r="N54" s="39" t="n">
        <f aca="false">(D53-D54)*'数値入力＆結果'!$D$12</f>
        <v>2.63E-005</v>
      </c>
      <c r="O54" s="39" t="n">
        <f aca="false">(6*'数値入力＆結果'!$D$7*M54*'数値入力＆結果'!$D$9*'数値入力＆結果'!$D$10*('数値入力＆結果'!$D$9+'数値入力＆結果'!$D$10)*N54)/('数値入力＆結果'!$D$7^2*'数値入力＆結果'!$D$9^4+'数値入力＆結果'!$D$7*M54*(4*'数値入力＆結果'!$D$9^3*'数値入力＆結果'!$D$10+6*'数値入力＆結果'!$D$9^2*'数値入力＆結果'!$D$10^2+4*'数値入力＆結果'!$D$9*'数値入力＆結果'!$D$10^3)+M54^2*'数値入力＆結果'!$D$10^4)</f>
        <v>8.20846442448715E-007</v>
      </c>
      <c r="P54" s="39" t="n">
        <f aca="false">SUM($O$4:O54)</f>
        <v>5.54567564345807E-006</v>
      </c>
      <c r="Q54" s="39" t="n">
        <f aca="false">1/P54</f>
        <v>180320.679443206</v>
      </c>
      <c r="R54" s="39" t="n">
        <f aca="false">1/P54*(1-COS('数値入力＆結果'!$D$8*P54/2))</f>
        <v>0.0277283775071965</v>
      </c>
    </row>
    <row r="55" customFormat="false" ht="12.8" hidden="false" customHeight="false" outlineLevel="0" collapsed="false">
      <c r="B55" s="1" t="n">
        <v>52</v>
      </c>
      <c r="C55" s="0" t="n">
        <v>52000</v>
      </c>
      <c r="D55" s="0" t="n">
        <f aca="false">D54-1</f>
        <v>78</v>
      </c>
      <c r="E55" s="0" t="n">
        <f aca="false">C55</f>
        <v>52000</v>
      </c>
      <c r="F55" s="0" t="n">
        <f aca="false">C55-C54</f>
        <v>1000</v>
      </c>
      <c r="G55" s="0" t="n">
        <f aca="false">IF(D54&gt;110,'数値入力＆結果'!$D$18*D54+'数値入力＆結果'!$F$18,'数値入力＆結果'!$D$17*D54+'数値入力＆結果'!$F$17)</f>
        <v>-3.3912</v>
      </c>
      <c r="H55" s="39" t="n">
        <f aca="false">10^G55</f>
        <v>0.000406256198186843</v>
      </c>
      <c r="I55" s="39" t="n">
        <f aca="false">F55/H55</f>
        <v>2461500.90623377</v>
      </c>
      <c r="J55" s="39" t="n">
        <f aca="false">SUM(I55:$I$143)</f>
        <v>19016836.6540172</v>
      </c>
      <c r="K55" s="40" t="n">
        <f aca="false">LOG10(J55)</f>
        <v>7.27913827611547</v>
      </c>
      <c r="L55" s="40" t="n">
        <f aca="false">'数値入力＆結果'!$D$19*K55^5+'数値入力＆結果'!$F$19*K55^4+'数値入力＆結果'!$H$19*K55^3+'数値入力＆結果'!$J$19*K55^2+'数値入力＆結果'!$L$19*K55+'数値入力＆結果'!$N$19</f>
        <v>7.31984158958101</v>
      </c>
      <c r="M55" s="39" t="n">
        <f aca="false">10^L55</f>
        <v>20885341.9181024</v>
      </c>
      <c r="N55" s="39" t="n">
        <f aca="false">(D54-D55)*'数値入力＆結果'!$D$12</f>
        <v>2.63E-005</v>
      </c>
      <c r="O55" s="39" t="n">
        <f aca="false">(6*'数値入力＆結果'!$D$7*M55*'数値入力＆結果'!$D$9*'数値入力＆結果'!$D$10*('数値入力＆結果'!$D$9+'数値入力＆結果'!$D$10)*N55)/('数値入力＆結果'!$D$7^2*'数値入力＆結果'!$D$9^4+'数値入力＆結果'!$D$7*M55*(4*'数値入力＆結果'!$D$9^3*'数値入力＆結果'!$D$10+6*'数値入力＆結果'!$D$9^2*'数値入力＆結果'!$D$10^2+4*'数値入力＆結果'!$D$9*'数値入力＆結果'!$D$10^3)+M55^2*'数値入力＆結果'!$D$10^4)</f>
        <v>9.45500495629539E-007</v>
      </c>
      <c r="P55" s="39" t="n">
        <f aca="false">SUM($O$4:O55)</f>
        <v>6.49117613908761E-006</v>
      </c>
      <c r="Q55" s="39" t="n">
        <f aca="false">1/P55</f>
        <v>154055.286526327</v>
      </c>
      <c r="R55" s="39" t="n">
        <f aca="false">1/P55*(1-COS('数値入力＆結果'!$D$8*P55/2))</f>
        <v>0.0324558795611808</v>
      </c>
    </row>
    <row r="56" customFormat="false" ht="12.8" hidden="false" customHeight="false" outlineLevel="0" collapsed="false">
      <c r="B56" s="1" t="n">
        <v>53</v>
      </c>
      <c r="C56" s="0" t="n">
        <v>53000</v>
      </c>
      <c r="D56" s="0" t="n">
        <f aca="false">D55-1</f>
        <v>77</v>
      </c>
      <c r="E56" s="0" t="n">
        <f aca="false">C56</f>
        <v>53000</v>
      </c>
      <c r="F56" s="0" t="n">
        <f aca="false">C56-C55</f>
        <v>1000</v>
      </c>
      <c r="G56" s="0" t="n">
        <f aca="false">IF(D55&gt;110,'数値入力＆結果'!$D$18*D55+'数値入力＆結果'!$F$18,'数値入力＆結果'!$D$17*D55+'数値入力＆結果'!$F$17)</f>
        <v>-3.331</v>
      </c>
      <c r="H56" s="39" t="n">
        <f aca="false">10^G56</f>
        <v>0.000466659380314288</v>
      </c>
      <c r="I56" s="39" t="n">
        <f aca="false">F56/H56</f>
        <v>2142890.60112006</v>
      </c>
      <c r="J56" s="39" t="n">
        <f aca="false">SUM(I56:$I$143)</f>
        <v>16555335.7477834</v>
      </c>
      <c r="K56" s="40" t="n">
        <f aca="false">LOG10(J56)</f>
        <v>7.21893799281573</v>
      </c>
      <c r="L56" s="40" t="n">
        <f aca="false">'数値入力＆結果'!$D$19*K56^5+'数値入力＆結果'!$F$19*K56^4+'数値入力＆結果'!$H$19*K56^3+'数値入力＆結果'!$J$19*K56^2+'数値入力＆結果'!$L$19*K56+'数値入力＆結果'!$N$19</f>
        <v>7.38139146165712</v>
      </c>
      <c r="M56" s="39" t="n">
        <f aca="false">10^L56</f>
        <v>24065310.0661872</v>
      </c>
      <c r="N56" s="39" t="n">
        <f aca="false">(D55-D56)*'数値入力＆結果'!$D$12</f>
        <v>2.63E-005</v>
      </c>
      <c r="O56" s="39" t="n">
        <f aca="false">(6*'数値入力＆結果'!$D$7*M56*'数値入力＆結果'!$D$9*'数値入力＆結果'!$D$10*('数値入力＆結果'!$D$9+'数値入力＆結果'!$D$10)*N56)/('数値入力＆結果'!$D$7^2*'数値入力＆結果'!$D$9^4+'数値入力＆結果'!$D$7*M56*(4*'数値入力＆結果'!$D$9^3*'数値入力＆結果'!$D$10+6*'数値入力＆結果'!$D$9^2*'数値入力＆結果'!$D$10^2+4*'数値入力＆結果'!$D$9*'数値入力＆結果'!$D$10^3)+M56^2*'数値入力＆結果'!$D$10^4)</f>
        <v>1.08586935159157E-006</v>
      </c>
      <c r="P56" s="39" t="n">
        <f aca="false">SUM($O$4:O56)</f>
        <v>7.57704549067918E-006</v>
      </c>
      <c r="Q56" s="39" t="n">
        <f aca="false">1/P56</f>
        <v>131977.563184772</v>
      </c>
      <c r="R56" s="39" t="n">
        <f aca="false">1/P56*(1-COS('数値入力＆結果'!$D$8*P56/2))</f>
        <v>0.0378852256382414</v>
      </c>
    </row>
    <row r="57" customFormat="false" ht="12.8" hidden="false" customHeight="false" outlineLevel="0" collapsed="false">
      <c r="B57" s="1" t="n">
        <v>54</v>
      </c>
      <c r="C57" s="0" t="n">
        <v>54000</v>
      </c>
      <c r="D57" s="0" t="n">
        <f aca="false">D56-1</f>
        <v>76</v>
      </c>
      <c r="E57" s="0" t="n">
        <f aca="false">C57</f>
        <v>54000</v>
      </c>
      <c r="F57" s="0" t="n">
        <f aca="false">C57-C56</f>
        <v>1000</v>
      </c>
      <c r="G57" s="0" t="n">
        <f aca="false">IF(D56&gt;110,'数値入力＆結果'!$D$18*D56+'数値入力＆結果'!$F$18,'数値入力＆結果'!$D$17*D56+'数値入力＆結果'!$F$17)</f>
        <v>-3.2708</v>
      </c>
      <c r="H57" s="39" t="n">
        <f aca="false">10^G57</f>
        <v>0.000536043457816142</v>
      </c>
      <c r="I57" s="39" t="n">
        <f aca="false">F57/H57</f>
        <v>1865520.3891006</v>
      </c>
      <c r="J57" s="39" t="n">
        <f aca="false">SUM(I57:$I$143)</f>
        <v>14412445.1466634</v>
      </c>
      <c r="K57" s="40" t="n">
        <f aca="false">LOG10(J57)</f>
        <v>7.15873766739405</v>
      </c>
      <c r="L57" s="40" t="n">
        <f aca="false">'数値入力＆結果'!$D$19*K57^5+'数値入力＆結果'!$F$19*K57^4+'数値入力＆結果'!$H$19*K57^3+'数値入力＆結果'!$J$19*K57^2+'数値入力＆結果'!$L$19*K57+'数値入力＆結果'!$N$19</f>
        <v>7.44183657134322</v>
      </c>
      <c r="M57" s="39" t="n">
        <f aca="false">10^L57</f>
        <v>27659006.179448</v>
      </c>
      <c r="N57" s="39" t="n">
        <f aca="false">(D56-D57)*'数値入力＆結果'!$D$12</f>
        <v>2.63E-005</v>
      </c>
      <c r="O57" s="39" t="n">
        <f aca="false">(6*'数値入力＆結果'!$D$7*M57*'数値入力＆結果'!$D$9*'数値入力＆結果'!$D$10*('数値入力＆結果'!$D$9+'数値入力＆結果'!$D$10)*N57)/('数値入力＆結果'!$D$7^2*'数値入力＆結果'!$D$9^4+'数値入力＆結果'!$D$7*M57*(4*'数値入力＆結果'!$D$9^3*'数値入力＆結果'!$D$10+6*'数値入力＆結果'!$D$9^2*'数値入力＆結果'!$D$10^2+4*'数値入力＆結果'!$D$9*'数値入力＆結果'!$D$10^3)+M57^2*'数値入力＆結果'!$D$10^4)</f>
        <v>1.24339093989942E-006</v>
      </c>
      <c r="P57" s="39" t="n">
        <f aca="false">SUM($O$4:O57)</f>
        <v>8.8204364305786E-006</v>
      </c>
      <c r="Q57" s="39" t="n">
        <f aca="false">1/P57</f>
        <v>113373.074889266</v>
      </c>
      <c r="R57" s="39" t="n">
        <f aca="false">1/P57*(1-COS('数値入力＆結果'!$D$8*P57/2))</f>
        <v>0.0441021792979721</v>
      </c>
    </row>
    <row r="58" customFormat="false" ht="12.8" hidden="false" customHeight="false" outlineLevel="0" collapsed="false">
      <c r="B58" s="1" t="n">
        <v>55</v>
      </c>
      <c r="C58" s="0" t="n">
        <v>55000</v>
      </c>
      <c r="D58" s="0" t="n">
        <f aca="false">D57-1</f>
        <v>75</v>
      </c>
      <c r="E58" s="0" t="n">
        <f aca="false">C58</f>
        <v>55000</v>
      </c>
      <c r="F58" s="0" t="n">
        <f aca="false">C58-C57</f>
        <v>1000</v>
      </c>
      <c r="G58" s="0" t="n">
        <f aca="false">IF(D57&gt;110,'数値入力＆結果'!$D$18*D57+'数値入力＆結果'!$F$18,'数値入力＆結果'!$D$17*D57+'数値入力＆結果'!$F$17)</f>
        <v>-3.2106</v>
      </c>
      <c r="H58" s="39" t="n">
        <f aca="false">10^G58</f>
        <v>0.000615743732557065</v>
      </c>
      <c r="I58" s="39" t="n">
        <f aca="false">F58/H58</f>
        <v>1624052.2592852</v>
      </c>
      <c r="J58" s="39" t="n">
        <f aca="false">SUM(I58:$I$143)</f>
        <v>12546924.7575628</v>
      </c>
      <c r="K58" s="40" t="n">
        <f aca="false">LOG10(J58)</f>
        <v>7.09853729358756</v>
      </c>
      <c r="L58" s="40" t="n">
        <f aca="false">'数値入力＆結果'!$D$19*K58^5+'数値入力＆結果'!$F$19*K58^4+'数値入力＆結果'!$H$19*K58^3+'数値入力＆結果'!$J$19*K58^2+'数値入力＆結果'!$L$19*K58+'数値入力＆結果'!$N$19</f>
        <v>7.5011915096531</v>
      </c>
      <c r="M58" s="39" t="n">
        <f aca="false">10^L58</f>
        <v>31709654.4677221</v>
      </c>
      <c r="N58" s="39" t="n">
        <f aca="false">(D57-D58)*'数値入力＆結果'!$D$12</f>
        <v>2.63E-005</v>
      </c>
      <c r="O58" s="39" t="n">
        <f aca="false">(6*'数値入力＆結果'!$D$7*M58*'数値入力＆結果'!$D$9*'数値入力＆結果'!$D$10*('数値入力＆結果'!$D$9+'数値入力＆結果'!$D$10)*N58)/('数値入力＆結果'!$D$7^2*'数値入力＆結果'!$D$9^4+'数値入力＆結果'!$D$7*M58*(4*'数値入力＆結果'!$D$9^3*'数値入力＆結果'!$D$10+6*'数値入力＆結果'!$D$9^2*'数値入力＆結果'!$D$10^2+4*'数値入力＆結果'!$D$9*'数値入力＆結果'!$D$10^3)+M58^2*'数値入力＆結果'!$D$10^4)</f>
        <v>1.41954586767376E-006</v>
      </c>
      <c r="P58" s="39" t="n">
        <f aca="false">SUM($O$4:O58)</f>
        <v>1.02399822982524E-005</v>
      </c>
      <c r="Q58" s="39" t="n">
        <f aca="false">1/P58</f>
        <v>97656.4188173126</v>
      </c>
      <c r="R58" s="39" t="n">
        <f aca="false">1/P58*(1-COS('数値入力＆結果'!$D$8*P58/2))</f>
        <v>0.0511999070145471</v>
      </c>
    </row>
    <row r="59" customFormat="false" ht="12.8" hidden="false" customHeight="false" outlineLevel="0" collapsed="false">
      <c r="B59" s="1" t="n">
        <v>56</v>
      </c>
      <c r="C59" s="0" t="n">
        <v>56000</v>
      </c>
      <c r="D59" s="0" t="n">
        <f aca="false">D58-1</f>
        <v>74</v>
      </c>
      <c r="E59" s="0" t="n">
        <f aca="false">C59</f>
        <v>56000</v>
      </c>
      <c r="F59" s="0" t="n">
        <f aca="false">C59-C58</f>
        <v>1000</v>
      </c>
      <c r="G59" s="0" t="n">
        <f aca="false">IF(D58&gt;110,'数値入力＆結果'!$D$18*D58+'数値入力＆結果'!$F$18,'数値入力＆結果'!$D$17*D58+'数値入力＆結果'!$F$17)</f>
        <v>-3.1504</v>
      </c>
      <c r="H59" s="39" t="n">
        <f aca="false">10^G59</f>
        <v>0.000707294042404575</v>
      </c>
      <c r="I59" s="39" t="n">
        <f aca="false">F59/H59</f>
        <v>1413839.13909457</v>
      </c>
      <c r="J59" s="39" t="n">
        <f aca="false">SUM(I59:$I$143)</f>
        <v>10922872.4982776</v>
      </c>
      <c r="K59" s="40" t="n">
        <f aca="false">LOG10(J59)</f>
        <v>7.0383368642022</v>
      </c>
      <c r="L59" s="40" t="n">
        <f aca="false">'数値入力＆結果'!$D$19*K59^5+'数値入力＆結果'!$F$19*K59^4+'数値入力＆結果'!$H$19*K59^3+'数値入力＆結果'!$J$19*K59^2+'数値入力＆結果'!$L$19*K59+'数値入力＆結果'!$N$19</f>
        <v>7.55947072376135</v>
      </c>
      <c r="M59" s="39" t="n">
        <f aca="false">10^L59</f>
        <v>36263583.9765189</v>
      </c>
      <c r="N59" s="39" t="n">
        <f aca="false">(D58-D59)*'数値入力＆結果'!$D$12</f>
        <v>2.63E-005</v>
      </c>
      <c r="O59" s="39" t="n">
        <f aca="false">(6*'数値入力＆結果'!$D$7*M59*'数値入力＆結果'!$D$9*'数値入力＆結果'!$D$10*('数値入力＆結果'!$D$9+'数値入力＆結果'!$D$10)*N59)/('数値入力＆結果'!$D$7^2*'数値入力＆結果'!$D$9^4+'数値入力＆結果'!$D$7*M59*(4*'数値入力＆結果'!$D$9^3*'数値入力＆結果'!$D$10+6*'数値入力＆結果'!$D$9^2*'数値入力＆結果'!$D$10^2+4*'数値入力＆結果'!$D$9*'数値入力＆結果'!$D$10^3)+M59^2*'数値入力＆結果'!$D$10^4)</f>
        <v>1.6158427744814E-006</v>
      </c>
      <c r="P59" s="39" t="n">
        <f aca="false">SUM($O$4:O59)</f>
        <v>1.18558250727338E-005</v>
      </c>
      <c r="Q59" s="39" t="n">
        <f aca="false">1/P59</f>
        <v>84346.7235612153</v>
      </c>
      <c r="R59" s="39" t="n">
        <f aca="false">1/P59*(1-COS('数値入力＆結果'!$D$8*P59/2))</f>
        <v>0.0592791184210187</v>
      </c>
    </row>
    <row r="60" customFormat="false" ht="12.8" hidden="false" customHeight="false" outlineLevel="0" collapsed="false">
      <c r="B60" s="1" t="n">
        <v>57</v>
      </c>
      <c r="C60" s="0" t="n">
        <v>57000</v>
      </c>
      <c r="D60" s="0" t="n">
        <f aca="false">D59-1</f>
        <v>73</v>
      </c>
      <c r="E60" s="0" t="n">
        <f aca="false">C60</f>
        <v>57000</v>
      </c>
      <c r="F60" s="0" t="n">
        <f aca="false">C60-C59</f>
        <v>1000</v>
      </c>
      <c r="G60" s="0" t="n">
        <f aca="false">IF(D59&gt;110,'数値入力＆結果'!$D$18*D59+'数値入力＆結果'!$F$18,'数値入力＆結果'!$D$17*D59+'数値入力＆結果'!$F$17)</f>
        <v>-3.0902</v>
      </c>
      <c r="H60" s="39" t="n">
        <f aca="false">10^G60</f>
        <v>0.000812456280055831</v>
      </c>
      <c r="I60" s="39" t="n">
        <f aca="false">F60/H60</f>
        <v>1230835.46099401</v>
      </c>
      <c r="J60" s="39" t="n">
        <f aca="false">SUM(I60:$I$143)</f>
        <v>9509033.359183</v>
      </c>
      <c r="K60" s="40" t="n">
        <f aca="false">LOG10(J60)</f>
        <v>6.97813637097424</v>
      </c>
      <c r="L60" s="40" t="n">
        <f aca="false">'数値入力＆結果'!$D$19*K60^5+'数値入力＆結果'!$F$19*K60^4+'数値入力＆結果'!$H$19*K60^3+'数値入力＆結果'!$J$19*K60^2+'数値入力＆結果'!$L$19*K60+'数値入力＆結果'!$N$19</f>
        <v>7.6166885180148</v>
      </c>
      <c r="M60" s="39" t="n">
        <f aca="false">10^L60</f>
        <v>41370285.5004104</v>
      </c>
      <c r="N60" s="39" t="n">
        <f aca="false">(D59-D60)*'数値入力＆結果'!$D$12</f>
        <v>2.63E-005</v>
      </c>
      <c r="O60" s="39" t="n">
        <f aca="false">(6*'数値入力＆結果'!$D$7*M60*'数値入力＆結果'!$D$9*'数値入力＆結果'!$D$10*('数値入力＆結果'!$D$9+'数値入力＆結果'!$D$10)*N60)/('数値入力＆結果'!$D$7^2*'数値入力＆結果'!$D$9^4+'数値入力＆結果'!$D$7*M60*(4*'数値入力＆結果'!$D$9^3*'数値入力＆結果'!$D$10+6*'数値入力＆結果'!$D$9^2*'数値入力＆結果'!$D$10^2+4*'数値入力＆結果'!$D$9*'数値入力＆結果'!$D$10^3)+M60^2*'数値入力＆結果'!$D$10^4)</f>
        <v>1.83380081256309E-006</v>
      </c>
      <c r="P60" s="39" t="n">
        <f aca="false">SUM($O$4:O60)</f>
        <v>1.36896258852969E-005</v>
      </c>
      <c r="Q60" s="39" t="n">
        <f aca="false">1/P60</f>
        <v>73048.015218154</v>
      </c>
      <c r="R60" s="39" t="n">
        <f aca="false">1/P60*(1-COS('数値入力＆結果'!$D$8*P60/2))</f>
        <v>0.0684481187368231</v>
      </c>
    </row>
    <row r="61" customFormat="false" ht="12.8" hidden="false" customHeight="false" outlineLevel="0" collapsed="false">
      <c r="B61" s="1" t="n">
        <v>58</v>
      </c>
      <c r="C61" s="0" t="n">
        <v>58000</v>
      </c>
      <c r="D61" s="0" t="n">
        <f aca="false">D60-1</f>
        <v>72</v>
      </c>
      <c r="E61" s="0" t="n">
        <f aca="false">C61</f>
        <v>58000</v>
      </c>
      <c r="F61" s="0" t="n">
        <f aca="false">C61-C60</f>
        <v>1000</v>
      </c>
      <c r="G61" s="0" t="n">
        <f aca="false">IF(D60&gt;110,'数値入力＆結果'!$D$18*D60+'数値入力＆結果'!$F$18,'数値入力＆結果'!$D$17*D60+'数値入力＆結果'!$F$17)</f>
        <v>-3.03</v>
      </c>
      <c r="H61" s="39" t="n">
        <f aca="false">10^G61</f>
        <v>0.000933254300796991</v>
      </c>
      <c r="I61" s="39" t="n">
        <f aca="false">F61/H61</f>
        <v>1071519.30523761</v>
      </c>
      <c r="J61" s="39" t="n">
        <f aca="false">SUM(I61:$I$143)</f>
        <v>8278197.89818898</v>
      </c>
      <c r="K61" s="40" t="n">
        <f aca="false">LOG10(J61)</f>
        <v>6.91793580441122</v>
      </c>
      <c r="L61" s="40" t="n">
        <f aca="false">'数値入力＆結果'!$D$19*K61^5+'数値入力＆結果'!$F$19*K61^4+'数値入力＆結果'!$H$19*K61^3+'数値入力＆結果'!$J$19*K61^2+'数値入力＆結果'!$L$19*K61+'数値入力＆結果'!$N$19</f>
        <v>7.67285905495165</v>
      </c>
      <c r="M61" s="39" t="n">
        <f aca="false">10^L61</f>
        <v>47082450.1172953</v>
      </c>
      <c r="N61" s="39" t="n">
        <f aca="false">(D60-D61)*'数値入力＆結果'!$D$12</f>
        <v>2.63E-005</v>
      </c>
      <c r="O61" s="39" t="n">
        <f aca="false">(6*'数値入力＆結果'!$D$7*M61*'数値入力＆結果'!$D$9*'数値入力＆結果'!$D$10*('数値入力＆結果'!$D$9+'数値入力＆結果'!$D$10)*N61)/('数値入力＆結果'!$D$7^2*'数値入力＆結果'!$D$9^4+'数値入力＆結果'!$D$7*M61*(4*'数値入力＆結果'!$D$9^3*'数値入力＆結果'!$D$10+6*'数値入力＆結果'!$D$9^2*'数値入力＆結果'!$D$10^2+4*'数値入力＆結果'!$D$9*'数値入力＆結果'!$D$10^3)+M61^2*'数値入力＆結果'!$D$10^4)</f>
        <v>2.07492923202186E-006</v>
      </c>
      <c r="P61" s="39" t="n">
        <f aca="false">SUM($O$4:O61)</f>
        <v>1.57645551173187E-005</v>
      </c>
      <c r="Q61" s="39" t="n">
        <f aca="false">1/P61</f>
        <v>63433.4424636833</v>
      </c>
      <c r="R61" s="39" t="n">
        <f aca="false">1/P61*(1-COS('数値入力＆結果'!$D$8*P61/2))</f>
        <v>0.0788227592607454</v>
      </c>
    </row>
    <row r="62" customFormat="false" ht="12.8" hidden="false" customHeight="false" outlineLevel="0" collapsed="false">
      <c r="B62" s="1" t="n">
        <v>59</v>
      </c>
      <c r="C62" s="0" t="n">
        <v>59000</v>
      </c>
      <c r="D62" s="0" t="n">
        <f aca="false">D61-1</f>
        <v>71</v>
      </c>
      <c r="E62" s="0" t="n">
        <f aca="false">C62</f>
        <v>59000</v>
      </c>
      <c r="F62" s="0" t="n">
        <f aca="false">C62-C61</f>
        <v>1000</v>
      </c>
      <c r="G62" s="0" t="n">
        <f aca="false">IF(D61&gt;110,'数値入力＆結果'!$D$18*D61+'数値入力＆結果'!$F$18,'数値入力＆結果'!$D$17*D61+'数値入力＆結果'!$F$17)</f>
        <v>-2.9698</v>
      </c>
      <c r="H62" s="39" t="n">
        <f aca="false">10^G62</f>
        <v>0.00107201287175259</v>
      </c>
      <c r="I62" s="39" t="n">
        <f aca="false">F62/H62</f>
        <v>932824.620253989</v>
      </c>
      <c r="J62" s="39" t="n">
        <f aca="false">SUM(I62:$I$143)</f>
        <v>7206678.59295138</v>
      </c>
      <c r="K62" s="40" t="n">
        <f aca="false">LOG10(J62)</f>
        <v>6.85773515360929</v>
      </c>
      <c r="L62" s="40" t="n">
        <f aca="false">'数値入力＆結果'!$D$19*K62^5+'数値入力＆結果'!$F$19*K62^4+'数値入力＆結果'!$H$19*K62^3+'数値入力＆結果'!$J$19*K62^2+'数値入力＆結果'!$L$19*K62+'数値入力＆結果'!$N$19</f>
        <v>7.72799635632912</v>
      </c>
      <c r="M62" s="39" t="n">
        <f aca="false">10^L62</f>
        <v>53455987.4494442</v>
      </c>
      <c r="N62" s="39" t="n">
        <f aca="false">(D61-D62)*'数値入力＆結果'!$D$12</f>
        <v>2.63E-005</v>
      </c>
      <c r="O62" s="39" t="n">
        <f aca="false">(6*'数値入力＆結果'!$D$7*M62*'数値入力＆結果'!$D$9*'数値入力＆結果'!$D$10*('数値入力＆結果'!$D$9+'数値入力＆結果'!$D$10)*N62)/('数値入力＆結果'!$D$7^2*'数値入力＆結果'!$D$9^4+'数値入力＆結果'!$D$7*M62*(4*'数値入力＆結果'!$D$9^3*'数値入力＆結果'!$D$10+6*'数値入力＆結果'!$D$9^2*'数値入力＆結果'!$D$10^2+4*'数値入力＆結果'!$D$9*'数値入力＆結果'!$D$10^3)+M62^2*'数値入力＆結果'!$D$10^4)</f>
        <v>2.34070415325475E-006</v>
      </c>
      <c r="P62" s="39" t="n">
        <f aca="false">SUM($O$4:O62)</f>
        <v>1.81052592705735E-005</v>
      </c>
      <c r="Q62" s="39" t="n">
        <f aca="false">1/P62</f>
        <v>55232.5699983376</v>
      </c>
      <c r="R62" s="39" t="n">
        <f aca="false">1/P62*(1-COS('数値入力＆結果'!$D$8*P62/2))</f>
        <v>0.0905262716231983</v>
      </c>
    </row>
    <row r="63" customFormat="false" ht="12.8" hidden="false" customHeight="false" outlineLevel="0" collapsed="false">
      <c r="B63" s="1" t="n">
        <v>60</v>
      </c>
      <c r="C63" s="0" t="n">
        <v>60000</v>
      </c>
      <c r="D63" s="0" t="n">
        <f aca="false">D62-1</f>
        <v>70</v>
      </c>
      <c r="E63" s="0" t="n">
        <f aca="false">C63</f>
        <v>60000</v>
      </c>
      <c r="F63" s="0" t="n">
        <f aca="false">C63-C62</f>
        <v>1000</v>
      </c>
      <c r="G63" s="0" t="n">
        <f aca="false">IF(D62&gt;110,'数値入力＆結果'!$D$18*D62+'数値入力＆結果'!$F$18,'数値入力＆結果'!$D$17*D62+'数値入力＆結果'!$F$17)</f>
        <v>-2.9096</v>
      </c>
      <c r="H63" s="39" t="n">
        <f aca="false">10^G63</f>
        <v>0.00123140241220622</v>
      </c>
      <c r="I63" s="39" t="n">
        <f aca="false">F63/H63</f>
        <v>812082.216249984</v>
      </c>
      <c r="J63" s="39" t="n">
        <f aca="false">SUM(I63:$I$143)</f>
        <v>6273853.97269739</v>
      </c>
      <c r="K63" s="40" t="n">
        <f aca="false">LOG10(J63)</f>
        <v>6.7975344060433</v>
      </c>
      <c r="L63" s="40" t="n">
        <f aca="false">'数値入力＆結果'!$D$19*K63^5+'数値入力＆結果'!$F$19*K63^4+'数値入力＆結果'!$H$19*K63^3+'数値入力＆結果'!$J$19*K63^2+'数値入力＆結果'!$L$19*K63+'数値入力＆結果'!$N$19</f>
        <v>7.78211430416076</v>
      </c>
      <c r="M63" s="39" t="n">
        <f aca="false">10^L63</f>
        <v>60550021.8448044</v>
      </c>
      <c r="N63" s="39" t="n">
        <f aca="false">(D62-D63)*'数値入力＆結果'!$D$12</f>
        <v>2.63E-005</v>
      </c>
      <c r="O63" s="39" t="n">
        <f aca="false">(6*'数値入力＆結果'!$D$7*M63*'数値入力＆結果'!$D$9*'数値入力＆結果'!$D$10*('数値入力＆結果'!$D$9+'数値入力＆結果'!$D$10)*N63)/('数値入力＆結果'!$D$7^2*'数値入力＆結果'!$D$9^4+'数値入力＆結果'!$D$7*M63*(4*'数値入力＆結果'!$D$9^3*'数値入力＆結果'!$D$10+6*'数値入力＆結果'!$D$9^2*'数値入力＆結果'!$D$10^2+4*'数値入力＆結果'!$D$9*'数値入力＆結果'!$D$10^3)+M63^2*'数値入力＆結果'!$D$10^4)</f>
        <v>2.63254273056528E-006</v>
      </c>
      <c r="P63" s="39" t="n">
        <f aca="false">SUM($O$4:O63)</f>
        <v>2.07378020011387E-005</v>
      </c>
      <c r="Q63" s="39" t="n">
        <f aca="false">1/P63</f>
        <v>48221.118127422</v>
      </c>
      <c r="R63" s="39" t="n">
        <f aca="false">1/P63*(1-COS('数値入力＆結果'!$D$8*P63/2))</f>
        <v>0.103688972847513</v>
      </c>
    </row>
    <row r="64" customFormat="false" ht="12.8" hidden="false" customHeight="false" outlineLevel="0" collapsed="false">
      <c r="B64" s="1" t="n">
        <v>61</v>
      </c>
      <c r="C64" s="0" t="n">
        <v>61000</v>
      </c>
      <c r="D64" s="0" t="n">
        <f aca="false">D63-1</f>
        <v>69</v>
      </c>
      <c r="E64" s="0" t="n">
        <f aca="false">C64</f>
        <v>61000</v>
      </c>
      <c r="F64" s="0" t="n">
        <f aca="false">C64-C63</f>
        <v>1000</v>
      </c>
      <c r="G64" s="0" t="n">
        <f aca="false">IF(D63&gt;110,'数値入力＆結果'!$D$18*D63+'数値入力＆結果'!$F$18,'数値入力＆結果'!$D$17*D63+'数値入力＆結果'!$F$17)</f>
        <v>-2.8494</v>
      </c>
      <c r="H64" s="39" t="n">
        <f aca="false">10^G64</f>
        <v>0.00141449038602332</v>
      </c>
      <c r="I64" s="39" t="n">
        <f aca="false">F64/H64</f>
        <v>706968.396449403</v>
      </c>
      <c r="J64" s="39" t="n">
        <f aca="false">SUM(I64:$I$143)</f>
        <v>5461771.7564474</v>
      </c>
      <c r="K64" s="40" t="n">
        <f aca="false">LOG10(J64)</f>
        <v>6.73733354732576</v>
      </c>
      <c r="L64" s="40" t="n">
        <f aca="false">'数値入力＆結果'!$D$19*K64^5+'数値入力＆結果'!$F$19*K64^4+'数値入力＆結果'!$H$19*K64^3+'数値入力＆結果'!$J$19*K64^2+'数値入力＆結果'!$L$19*K64+'数値入力＆結果'!$N$19</f>
        <v>7.83522664176453</v>
      </c>
      <c r="M64" s="39" t="n">
        <f aca="false">10^L64</f>
        <v>68426864.7890664</v>
      </c>
      <c r="N64" s="39" t="n">
        <f aca="false">(D63-D64)*'数値入力＆結果'!$D$12</f>
        <v>2.63E-005</v>
      </c>
      <c r="O64" s="39" t="n">
        <f aca="false">(6*'数値入力＆結果'!$D$7*M64*'数値入力＆結果'!$D$9*'数値入力＆結果'!$D$10*('数値入力＆結果'!$D$9+'数値入力＆結果'!$D$10)*N64)/('数値入力＆結果'!$D$7^2*'数値入力＆結果'!$D$9^4+'数値入力＆結果'!$D$7*M64*(4*'数値入力＆結果'!$D$9^3*'数値入力＆結果'!$D$10+6*'数値入力＆結果'!$D$9^2*'数値入力＆結果'!$D$10^2+4*'数値入力＆結果'!$D$9*'数値入力＆結果'!$D$10^3)+M64^2*'数値入力＆結果'!$D$10^4)</f>
        <v>2.95177504884049E-006</v>
      </c>
      <c r="P64" s="39" t="n">
        <f aca="false">SUM($O$4:O64)</f>
        <v>2.36895770499792E-005</v>
      </c>
      <c r="Q64" s="39" t="n">
        <f aca="false">1/P64</f>
        <v>42212.6574016178</v>
      </c>
      <c r="R64" s="39" t="n">
        <f aca="false">1/P64*(1-COS('数値入力＆結果'!$D$8*P64/2))</f>
        <v>0.118447829858116</v>
      </c>
    </row>
    <row r="65" customFormat="false" ht="12.8" hidden="false" customHeight="false" outlineLevel="0" collapsed="false">
      <c r="B65" s="1" t="n">
        <v>62</v>
      </c>
      <c r="C65" s="0" t="n">
        <v>62000</v>
      </c>
      <c r="D65" s="0" t="n">
        <f aca="false">D64-1</f>
        <v>68</v>
      </c>
      <c r="E65" s="0" t="n">
        <f aca="false">C65</f>
        <v>62000</v>
      </c>
      <c r="F65" s="0" t="n">
        <f aca="false">C65-C64</f>
        <v>1000</v>
      </c>
      <c r="G65" s="0" t="n">
        <f aca="false">IF(D64&gt;110,'数値入力＆結果'!$D$18*D64+'数値入力＆結果'!$F$18,'数値入力＆結果'!$D$17*D64+'数値入力＆結果'!$F$17)</f>
        <v>-2.7892</v>
      </c>
      <c r="H65" s="39" t="n">
        <f aca="false">10^G65</f>
        <v>0.00162480033522732</v>
      </c>
      <c r="I65" s="39" t="n">
        <f aca="false">F65/H65</f>
        <v>615460.237371316</v>
      </c>
      <c r="J65" s="39" t="n">
        <f aca="false">SUM(I65:$I$143)</f>
        <v>4754803.359998</v>
      </c>
      <c r="K65" s="40" t="n">
        <f aca="false">LOG10(J65)</f>
        <v>6.67713256092987</v>
      </c>
      <c r="L65" s="40" t="n">
        <f aca="false">'数値入力＆結果'!$D$19*K65^5+'数値入力＆結果'!$F$19*K65^4+'数値入力＆結果'!$H$19*K65^3+'数値入力＆結果'!$J$19*K65^2+'数値入力＆結果'!$L$19*K65+'数値入力＆結果'!$N$19</f>
        <v>7.88734697482287</v>
      </c>
      <c r="M65" s="39" t="n">
        <f aca="false">10^L65</f>
        <v>77151962.0054112</v>
      </c>
      <c r="N65" s="39" t="n">
        <f aca="false">(D64-D65)*'数値入力＆結果'!$D$12</f>
        <v>2.63E-005</v>
      </c>
      <c r="O65" s="39" t="n">
        <f aca="false">(6*'数値入力＆結果'!$D$7*M65*'数値入力＆結果'!$D$9*'数値入力＆結果'!$D$10*('数値入力＆結果'!$D$9+'数値入力＆結果'!$D$10)*N65)/('数値入力＆結果'!$D$7^2*'数値入力＆結果'!$D$9^4+'数値入力＆結果'!$D$7*M65*(4*'数値入力＆結果'!$D$9^3*'数値入力＆結果'!$D$10+6*'数値入力＆結果'!$D$9^2*'数値入力＆結果'!$D$10^2+4*'数値入力＆結果'!$D$9*'数値入力＆結果'!$D$10^3)+M65^2*'数値入力＆結果'!$D$10^4)</f>
        <v>3.29961424474375E-006</v>
      </c>
      <c r="P65" s="39" t="n">
        <f aca="false">SUM($O$4:O65)</f>
        <v>2.6989191294723E-005</v>
      </c>
      <c r="Q65" s="39" t="n">
        <f aca="false">1/P65</f>
        <v>37051.8697311069</v>
      </c>
      <c r="R65" s="39" t="n">
        <f aca="false">1/P65*(1-COS('数値入力＆結果'!$D$8*P65/2))</f>
        <v>0.134945874558873</v>
      </c>
    </row>
    <row r="66" customFormat="false" ht="12.8" hidden="false" customHeight="false" outlineLevel="0" collapsed="false">
      <c r="B66" s="1" t="n">
        <v>63</v>
      </c>
      <c r="C66" s="0" t="n">
        <v>63000</v>
      </c>
      <c r="D66" s="0" t="n">
        <f aca="false">D65-1</f>
        <v>67</v>
      </c>
      <c r="E66" s="0" t="n">
        <f aca="false">C66</f>
        <v>63000</v>
      </c>
      <c r="F66" s="0" t="n">
        <f aca="false">C66-C65</f>
        <v>1000</v>
      </c>
      <c r="G66" s="0" t="n">
        <f aca="false">IF(D65&gt;110,'数値入力＆結果'!$D$18*D65+'数値入力＆結果'!$F$18,'数値入力＆結果'!$D$17*D65+'数値入力＆結果'!$F$17)</f>
        <v>-2.729</v>
      </c>
      <c r="H66" s="39" t="n">
        <f aca="false">10^G66</f>
        <v>0.00186637969083467</v>
      </c>
      <c r="I66" s="39" t="n">
        <f aca="false">F66/H66</f>
        <v>535796.657513342</v>
      </c>
      <c r="J66" s="39" t="n">
        <f aca="false">SUM(I66:$I$143)</f>
        <v>4139343.12262669</v>
      </c>
      <c r="K66" s="40" t="n">
        <f aca="false">LOG10(J66)</f>
        <v>6.61693142787141</v>
      </c>
      <c r="L66" s="40" t="n">
        <f aca="false">'数値入力＆結果'!$D$19*K66^5+'数値入力＆結果'!$F$19*K66^4+'数値入力＆結果'!$H$19*K66^3+'数値入力＆結果'!$J$19*K66^2+'数値入力＆結果'!$L$19*K66+'数値入力＆結果'!$N$19</f>
        <v>7.93848877245636</v>
      </c>
      <c r="M66" s="39" t="n">
        <f aca="false">10^L66</f>
        <v>86793813.8740422</v>
      </c>
      <c r="N66" s="39" t="n">
        <f aca="false">(D65-D66)*'数値入力＆結果'!$D$12</f>
        <v>2.63E-005</v>
      </c>
      <c r="O66" s="39" t="n">
        <f aca="false">(6*'数値入力＆結果'!$D$7*M66*'数値入力＆結果'!$D$9*'数値入力＆結果'!$D$10*('数値入力＆結果'!$D$9+'数値入力＆結果'!$D$10)*N66)/('数値入力＆結果'!$D$7^2*'数値入力＆結果'!$D$9^4+'数値入力＆結果'!$D$7*M66*(4*'数値入力＆結果'!$D$9^3*'数値入力＆結果'!$D$10+6*'数値入力＆結果'!$D$9^2*'数値入力＆結果'!$D$10^2+4*'数値入力＆結果'!$D$9*'数値入力＆結果'!$D$10^3)+M66^2*'数値入力＆結果'!$D$10^4)</f>
        <v>3.67712549826488E-006</v>
      </c>
      <c r="P66" s="39" t="n">
        <f aca="false">SUM($O$4:O66)</f>
        <v>3.06663167929879E-005</v>
      </c>
      <c r="Q66" s="39" t="n">
        <f aca="false">1/P66</f>
        <v>32609.0676865589</v>
      </c>
      <c r="R66" s="39" t="n">
        <f aca="false">1/P66*(1-COS('数値入力＆結果'!$D$8*P66/2))</f>
        <v>0.153331463801193</v>
      </c>
    </row>
    <row r="67" customFormat="false" ht="12.8" hidden="false" customHeight="false" outlineLevel="0" collapsed="false">
      <c r="B67" s="1" t="n">
        <v>64</v>
      </c>
      <c r="C67" s="0" t="n">
        <v>64000</v>
      </c>
      <c r="D67" s="0" t="n">
        <f aca="false">D66-1</f>
        <v>66</v>
      </c>
      <c r="E67" s="0" t="n">
        <f aca="false">C67</f>
        <v>64000</v>
      </c>
      <c r="F67" s="0" t="n">
        <f aca="false">C67-C66</f>
        <v>1000</v>
      </c>
      <c r="G67" s="0" t="n">
        <f aca="false">IF(D66&gt;110,'数値入力＆結果'!$D$18*D66+'数値入力＆結果'!$F$18,'数値入力＆結果'!$D$17*D66+'数値入力＆結果'!$F$17)</f>
        <v>-2.6688</v>
      </c>
      <c r="H67" s="39" t="n">
        <f aca="false">10^G67</f>
        <v>0.00214387766597351</v>
      </c>
      <c r="I67" s="39" t="n">
        <f aca="false">F67/H67</f>
        <v>466444.52520378</v>
      </c>
      <c r="J67" s="39" t="n">
        <f aca="false">SUM(I67:$I$143)</f>
        <v>3603546.46511334</v>
      </c>
      <c r="K67" s="40" t="n">
        <f aca="false">LOG10(J67)</f>
        <v>6.55673012634335</v>
      </c>
      <c r="L67" s="40" t="n">
        <f aca="false">'数値入力＆結果'!$D$19*K67^5+'数値入力＆結果'!$F$19*K67^4+'数値入力＆結果'!$H$19*K67^3+'数値入力＆結果'!$J$19*K67^2+'数値入力＆結果'!$L$19*K67+'数値入力＆結果'!$N$19</f>
        <v>7.98866536831234</v>
      </c>
      <c r="M67" s="39" t="n">
        <f aca="false">10^L67</f>
        <v>97423868.0064777</v>
      </c>
      <c r="N67" s="39" t="n">
        <f aca="false">(D66-D67)*'数値入力＆結果'!$D$12</f>
        <v>2.63E-005</v>
      </c>
      <c r="O67" s="39" t="n">
        <f aca="false">(6*'数値入力＆結果'!$D$7*M67*'数値入力＆結果'!$D$9*'数値入力＆結果'!$D$10*('数値入力＆結果'!$D$9+'数値入力＆結果'!$D$10)*N67)/('数値入力＆結果'!$D$7^2*'数値入力＆結果'!$D$9^4+'数値入力＆結果'!$D$7*M67*(4*'数値入力＆結果'!$D$9^3*'数値入力＆結果'!$D$10+6*'数値入力＆結果'!$D$9^2*'数値入力＆結果'!$D$10^2+4*'数値入力＆結果'!$D$9*'数値入力＆結果'!$D$10^3)+M67^2*'数値入力＆結果'!$D$10^4)</f>
        <v>4.08519469081648E-006</v>
      </c>
      <c r="P67" s="39" t="n">
        <f aca="false">SUM($O$4:O67)</f>
        <v>3.47515114838043E-005</v>
      </c>
      <c r="Q67" s="39" t="n">
        <f aca="false">1/P67</f>
        <v>28775.7267900719</v>
      </c>
      <c r="R67" s="39" t="n">
        <f aca="false">1/P67*(1-COS('数値入力＆結果'!$D$8*P67/2))</f>
        <v>0.173757382551027</v>
      </c>
    </row>
    <row r="68" customFormat="false" ht="12.8" hidden="false" customHeight="false" outlineLevel="0" collapsed="false">
      <c r="B68" s="1" t="n">
        <v>65</v>
      </c>
      <c r="C68" s="0" t="n">
        <v>65000</v>
      </c>
      <c r="D68" s="0" t="n">
        <f aca="false">D67-1</f>
        <v>65</v>
      </c>
      <c r="E68" s="0" t="n">
        <f aca="false">C68</f>
        <v>65000</v>
      </c>
      <c r="F68" s="0" t="n">
        <f aca="false">C68-C67</f>
        <v>1000</v>
      </c>
      <c r="G68" s="0" t="n">
        <f aca="false">IF(D67&gt;110,'数値入力＆結果'!$D$18*D67+'数値入力＆結果'!$F$18,'数値入力＆結果'!$D$17*D67+'数値入力＆結果'!$F$17)</f>
        <v>-2.6086</v>
      </c>
      <c r="H68" s="39" t="n">
        <f aca="false">10^G68</f>
        <v>0.002462634730345</v>
      </c>
      <c r="I68" s="39" t="n">
        <f aca="false">F68/H68</f>
        <v>406069.153365635</v>
      </c>
      <c r="J68" s="39" t="n">
        <f aca="false">SUM(I68:$I$143)</f>
        <v>3137101.93990956</v>
      </c>
      <c r="K68" s="40" t="n">
        <f aca="false">LOG10(J68)</f>
        <v>6.49652863129605</v>
      </c>
      <c r="L68" s="40" t="n">
        <f aca="false">'数値入力＆結果'!$D$19*K68^5+'数値入力＆結果'!$F$19*K68^4+'数値入力＆結果'!$H$19*K68^3+'数値入力＆結果'!$J$19*K68^2+'数値入力＆結果'!$L$19*K68+'数値入力＆結果'!$N$19</f>
        <v>8.03788996167057</v>
      </c>
      <c r="M68" s="39" t="n">
        <f aca="false">10^L68</f>
        <v>109116383.038542</v>
      </c>
      <c r="N68" s="39" t="n">
        <f aca="false">(D67-D68)*'数値入力＆結果'!$D$12</f>
        <v>2.63E-005</v>
      </c>
      <c r="O68" s="39" t="n">
        <f aca="false">(6*'数値入力＆結果'!$D$7*M68*'数値入力＆結果'!$D$9*'数値入力＆結果'!$D$10*('数値入力＆結果'!$D$9+'数値入力＆結果'!$D$10)*N68)/('数値入力＆結果'!$D$7^2*'数値入力＆結果'!$D$9^4+'数値入力＆結果'!$D$7*M68*(4*'数値入力＆結果'!$D$9^3*'数値入力＆結果'!$D$10+6*'数値入力＆結果'!$D$9^2*'数値入力＆結果'!$D$10^2+4*'数値入力＆結果'!$D$9*'数値入力＆結果'!$D$10^3)+M68^2*'数値入力＆結果'!$D$10^4)</f>
        <v>4.52449766172028E-006</v>
      </c>
      <c r="P68" s="39" t="n">
        <f aca="false">SUM($O$4:O68)</f>
        <v>3.92760091455246E-005</v>
      </c>
      <c r="Q68" s="39" t="n">
        <f aca="false">1/P68</f>
        <v>25460.8352975686</v>
      </c>
      <c r="R68" s="39" t="n">
        <f aca="false">1/P68*(1-COS('数値入力＆結果'!$D$8*P68/2))</f>
        <v>0.196379793281782</v>
      </c>
    </row>
    <row r="69" customFormat="false" ht="12.8" hidden="false" customHeight="false" outlineLevel="0" collapsed="false">
      <c r="B69" s="1" t="n">
        <v>66</v>
      </c>
      <c r="C69" s="0" t="n">
        <v>66000</v>
      </c>
      <c r="D69" s="0" t="n">
        <f aca="false">D68-1</f>
        <v>64</v>
      </c>
      <c r="E69" s="0" t="n">
        <f aca="false">C69</f>
        <v>66000</v>
      </c>
      <c r="F69" s="0" t="n">
        <f aca="false">C69-C68</f>
        <v>1000</v>
      </c>
      <c r="G69" s="0" t="n">
        <f aca="false">IF(D68&gt;110,'数値入力＆結果'!$D$18*D68+'数値入力＆結果'!$F$18,'数値入力＆結果'!$D$17*D68+'数値入力＆結果'!$F$17)</f>
        <v>-2.5484</v>
      </c>
      <c r="H69" s="39" t="n">
        <f aca="false">10^G69</f>
        <v>0.00282878538797013</v>
      </c>
      <c r="I69" s="39" t="n">
        <f aca="false">F69/H69</f>
        <v>353508.613361997</v>
      </c>
      <c r="J69" s="39" t="n">
        <f aca="false">SUM(I69:$I$143)</f>
        <v>2731032.78654393</v>
      </c>
      <c r="K69" s="40" t="n">
        <f aca="false">LOG10(J69)</f>
        <v>6.43632691395505</v>
      </c>
      <c r="L69" s="40" t="n">
        <f aca="false">'数値入力＆結果'!$D$19*K69^5+'数値入力＆結果'!$F$19*K69^4+'数値入力＆結果'!$H$19*K69^3+'数値入力＆結果'!$J$19*K69^2+'数値入力＆結果'!$L$19*K69+'数値入力＆結果'!$N$19</f>
        <v>8.08617561856766</v>
      </c>
      <c r="M69" s="39" t="n">
        <f aca="false">10^L69</f>
        <v>121948262.95896</v>
      </c>
      <c r="N69" s="39" t="n">
        <f aca="false">(D68-D69)*'数値入力＆結果'!$D$12</f>
        <v>2.63E-005</v>
      </c>
      <c r="O69" s="39" t="n">
        <f aca="false">(6*'数値入力＆結果'!$D$7*M69*'数値入力＆結果'!$D$9*'数値入力＆結果'!$D$10*('数値入力＆結果'!$D$9+'数値入力＆結果'!$D$10)*N69)/('数値入力＆結果'!$D$7^2*'数値入力＆結果'!$D$9^4+'数値入力＆結果'!$D$7*M69*(4*'数値入力＆結果'!$D$9^3*'数値入力＆結果'!$D$10+6*'数値入力＆結果'!$D$9^2*'数値入力＆結果'!$D$10^2+4*'数値入力＆結果'!$D$9*'数値入力＆結果'!$D$10^3)+M69^2*'数値入力＆結果'!$D$10^4)</f>
        <v>4.99547110404842E-006</v>
      </c>
      <c r="P69" s="39" t="n">
        <f aca="false">SUM($O$4:O69)</f>
        <v>4.4271480249573E-005</v>
      </c>
      <c r="Q69" s="39" t="n">
        <f aca="false">1/P69</f>
        <v>22587.90522392</v>
      </c>
      <c r="R69" s="39" t="n">
        <f aca="false">1/P69*(1-COS('数値入力＆結果'!$D$8*P69/2))</f>
        <v>0.221357039703283</v>
      </c>
    </row>
    <row r="70" customFormat="false" ht="12.8" hidden="false" customHeight="false" outlineLevel="0" collapsed="false">
      <c r="B70" s="1" t="n">
        <v>67</v>
      </c>
      <c r="C70" s="0" t="n">
        <v>67000</v>
      </c>
      <c r="D70" s="0" t="n">
        <f aca="false">D69-1</f>
        <v>63</v>
      </c>
      <c r="E70" s="0" t="n">
        <f aca="false">C70</f>
        <v>67000</v>
      </c>
      <c r="F70" s="0" t="n">
        <f aca="false">C70-C69</f>
        <v>1000</v>
      </c>
      <c r="G70" s="0" t="n">
        <f aca="false">IF(D69&gt;110,'数値入力＆結果'!$D$18*D69+'数値入力＆結果'!$F$18,'数値入力＆結果'!$D$17*D69+'数値入力＆結果'!$F$17)</f>
        <v>-2.4882</v>
      </c>
      <c r="H70" s="39" t="n">
        <f aca="false">10^G70</f>
        <v>0.00324937623618762</v>
      </c>
      <c r="I70" s="39" t="n">
        <f aca="false">F70/H70</f>
        <v>307751.373590787</v>
      </c>
      <c r="J70" s="39" t="n">
        <f aca="false">SUM(I70:$I$143)</f>
        <v>2377524.17318193</v>
      </c>
      <c r="K70" s="40" t="n">
        <f aca="false">LOG10(J70)</f>
        <v>6.37612494126714</v>
      </c>
      <c r="L70" s="40" t="n">
        <f aca="false">'数値入力＆結果'!$D$19*K70^5+'数値入力＆結果'!$F$19*K70^4+'数値入力＆結果'!$H$19*K70^3+'数値入力＆結果'!$J$19*K70^2+'数値入力＆結果'!$L$19*K70+'数値入力＆結果'!$N$19</f>
        <v>8.13353527294267</v>
      </c>
      <c r="M70" s="39" t="n">
        <f aca="false">10^L70</f>
        <v>135998861.56491</v>
      </c>
      <c r="N70" s="39" t="n">
        <f aca="false">(D69-D70)*'数値入力＆結果'!$D$12</f>
        <v>2.63E-005</v>
      </c>
      <c r="O70" s="39" t="n">
        <f aca="false">(6*'数値入力＆結果'!$D$7*M70*'数値入力＆結果'!$D$9*'数値入力＆結果'!$D$10*('数値入力＆結果'!$D$9+'数値入力＆結果'!$D$10)*N70)/('数値入力＆結果'!$D$7^2*'数値入力＆結果'!$D$9^4+'数値入力＆結果'!$D$7*M70*(4*'数値入力＆結果'!$D$9^3*'数値入力＆結果'!$D$10+6*'数値入力＆結果'!$D$9^2*'数値入力＆結果'!$D$10^2+4*'数値入力＆結果'!$D$9*'数値入力＆結果'!$D$10^3)+M70^2*'数値入力＆結果'!$D$10^4)</f>
        <v>5.49828621121299E-006</v>
      </c>
      <c r="P70" s="39" t="n">
        <f aca="false">SUM($O$4:O70)</f>
        <v>4.9769766460786E-005</v>
      </c>
      <c r="Q70" s="39" t="n">
        <f aca="false">1/P70</f>
        <v>20092.5194372352</v>
      </c>
      <c r="R70" s="39" t="n">
        <f aca="false">1/P70*(1-COS('数値入力＆結果'!$D$8*P70/2))</f>
        <v>0.248848318632895</v>
      </c>
    </row>
    <row r="71" customFormat="false" ht="12.8" hidden="false" customHeight="false" outlineLevel="0" collapsed="false">
      <c r="B71" s="1" t="n">
        <v>68</v>
      </c>
      <c r="C71" s="0" t="n">
        <v>68000</v>
      </c>
      <c r="D71" s="0" t="n">
        <f aca="false">D70-1</f>
        <v>62</v>
      </c>
      <c r="E71" s="0" t="n">
        <f aca="false">C71</f>
        <v>68000</v>
      </c>
      <c r="F71" s="0" t="n">
        <f aca="false">C71-C70</f>
        <v>1000</v>
      </c>
      <c r="G71" s="0" t="n">
        <f aca="false">IF(D70&gt;110,'数値入力＆結果'!$D$18*D70+'数値入力＆結果'!$F$18,'数値入力＆結果'!$D$17*D70+'数値入力＆結果'!$F$17)</f>
        <v>-2.428</v>
      </c>
      <c r="H71" s="39" t="n">
        <f aca="false">10^G71</f>
        <v>0.00373250157795721</v>
      </c>
      <c r="I71" s="39" t="n">
        <f aca="false">F71/H71</f>
        <v>267916.832481903</v>
      </c>
      <c r="J71" s="39" t="n">
        <f aca="false">SUM(I71:$I$143)</f>
        <v>2069772.79959115</v>
      </c>
      <c r="K71" s="40" t="n">
        <f aca="false">LOG10(J71)</f>
        <v>6.31592267526402</v>
      </c>
      <c r="L71" s="40" t="n">
        <f aca="false">'数値入力＆結果'!$D$19*K71^5+'数値入力＆結果'!$F$19*K71^4+'数値入力＆結果'!$H$19*K71^3+'数値入力＆結果'!$J$19*K71^2+'数値入力＆結果'!$L$19*K71+'数値入力＆結果'!$N$19</f>
        <v>8.17998172780632</v>
      </c>
      <c r="M71" s="39" t="n">
        <f aca="false">10^L71</f>
        <v>151349756.928842</v>
      </c>
      <c r="N71" s="39" t="n">
        <f aca="false">(D70-D71)*'数値入力＆結果'!$D$12</f>
        <v>2.63E-005</v>
      </c>
      <c r="O71" s="39" t="n">
        <f aca="false">(6*'数値入力＆結果'!$D$7*M71*'数値入力＆結果'!$D$9*'数値入力＆結果'!$D$10*('数値入力＆結果'!$D$9+'数値入力＆結果'!$D$10)*N71)/('数値入力＆結果'!$D$7^2*'数値入力＆結果'!$D$9^4+'数値入力＆結果'!$D$7*M71*(4*'数値入力＆結果'!$D$9^3*'数値入力＆結果'!$D$10+6*'数値入力＆結果'!$D$9^2*'数値入力＆結果'!$D$10^2+4*'数値入力＆結果'!$D$9*'数値入力＆結果'!$D$10^3)+M71^2*'数値入力＆結果'!$D$10^4)</f>
        <v>6.03282620609989E-006</v>
      </c>
      <c r="P71" s="39" t="n">
        <f aca="false">SUM($O$4:O71)</f>
        <v>5.58025926668859E-005</v>
      </c>
      <c r="Q71" s="39" t="n">
        <f aca="false">1/P71</f>
        <v>17920.3143117294</v>
      </c>
      <c r="R71" s="39" t="n">
        <f aca="false">1/P71*(1-COS('数値入力＆結果'!$D$8*P71/2))</f>
        <v>0.279012239312232</v>
      </c>
    </row>
    <row r="72" customFormat="false" ht="12.8" hidden="false" customHeight="false" outlineLevel="0" collapsed="false">
      <c r="B72" s="1" t="n">
        <v>69</v>
      </c>
      <c r="C72" s="0" t="n">
        <v>69000</v>
      </c>
      <c r="D72" s="0" t="n">
        <f aca="false">D71-1</f>
        <v>61</v>
      </c>
      <c r="E72" s="0" t="n">
        <f aca="false">C72</f>
        <v>69000</v>
      </c>
      <c r="F72" s="0" t="n">
        <f aca="false">C72-C71</f>
        <v>1000</v>
      </c>
      <c r="G72" s="0" t="n">
        <f aca="false">IF(D71&gt;110,'数値入力＆結果'!$D$18*D71+'数値入力＆結果'!$F$18,'数値入力＆結果'!$D$17*D71+'数値入力＆結果'!$F$17)</f>
        <v>-2.3678</v>
      </c>
      <c r="H72" s="39" t="n">
        <f aca="false">10^G72</f>
        <v>0.00428745919733766</v>
      </c>
      <c r="I72" s="39" t="n">
        <f aca="false">F72/H72</f>
        <v>233238.37125283</v>
      </c>
      <c r="J72" s="39" t="n">
        <f aca="false">SUM(I72:$I$143)</f>
        <v>1801855.96710924</v>
      </c>
      <c r="K72" s="40" t="n">
        <f aca="false">LOG10(J72)</f>
        <v>6.25572007233133</v>
      </c>
      <c r="L72" s="40" t="n">
        <f aca="false">'数値入力＆結果'!$D$19*K72^5+'数値入力＆結果'!$F$19*K72^4+'数値入力＆結果'!$H$19*K72^3+'数値入力＆結果'!$J$19*K72^2+'数値入力＆結果'!$L$19*K72+'数値入力＆結果'!$N$19</f>
        <v>8.22552765643659</v>
      </c>
      <c r="M72" s="39" t="n">
        <f aca="false">10^L72</f>
        <v>168084496.069052</v>
      </c>
      <c r="N72" s="39" t="n">
        <f aca="false">(D71-D72)*'数値入力＆結果'!$D$12</f>
        <v>2.63E-005</v>
      </c>
      <c r="O72" s="39" t="n">
        <f aca="false">(6*'数値入力＆結果'!$D$7*M72*'数値入力＆結果'!$D$9*'数値入力＆結果'!$D$10*('数値入力＆結果'!$D$9+'数値入力＆結果'!$D$10)*N72)/('数値入力＆結果'!$D$7^2*'数値入力＆結果'!$D$9^4+'数値入力＆結果'!$D$7*M72*(4*'数値入力＆結果'!$D$9^3*'数値入力＆結果'!$D$10+6*'数値入力＆結果'!$D$9^2*'数値入力＆結果'!$D$10^2+4*'数値入力＆結果'!$D$9*'数値入力＆結果'!$D$10^3)+M72^2*'数値入力＆結果'!$D$10^4)</f>
        <v>6.598668845712E-006</v>
      </c>
      <c r="P72" s="39" t="n">
        <f aca="false">SUM($O$4:O72)</f>
        <v>6.24012615125979E-005</v>
      </c>
      <c r="Q72" s="39" t="n">
        <f aca="false">1/P72</f>
        <v>16025.317049049</v>
      </c>
      <c r="R72" s="39" t="n">
        <f aca="false">1/P72*(1-COS('数値入力＆結果'!$D$8*P72/2))</f>
        <v>0.312005295125428</v>
      </c>
    </row>
    <row r="73" customFormat="false" ht="12.8" hidden="false" customHeight="false" outlineLevel="0" collapsed="false">
      <c r="B73" s="1" t="n">
        <v>70</v>
      </c>
      <c r="C73" s="0" t="n">
        <v>70000</v>
      </c>
      <c r="D73" s="0" t="n">
        <f aca="false">D72-1</f>
        <v>60</v>
      </c>
      <c r="E73" s="0" t="n">
        <f aca="false">C73</f>
        <v>70000</v>
      </c>
      <c r="F73" s="0" t="n">
        <f aca="false">C73-C72</f>
        <v>1000</v>
      </c>
      <c r="G73" s="0" t="n">
        <f aca="false">IF(D72&gt;110,'数値入力＆結果'!$D$18*D72+'数値入力＆結果'!$F$18,'数値入力＆結果'!$D$17*D72+'数値入力＆結果'!$F$17)</f>
        <v>-2.3076</v>
      </c>
      <c r="H73" s="39" t="n">
        <f aca="false">10^G73</f>
        <v>0.00492492929605027</v>
      </c>
      <c r="I73" s="39" t="n">
        <f aca="false">F73/H73</f>
        <v>203048.60027168</v>
      </c>
      <c r="J73" s="39" t="n">
        <f aca="false">SUM(I73:$I$143)</f>
        <v>1568617.59585641</v>
      </c>
      <c r="K73" s="40" t="n">
        <f aca="false">LOG10(J73)</f>
        <v>6.19551708236889</v>
      </c>
      <c r="L73" s="40" t="n">
        <f aca="false">'数値入力＆結果'!$D$19*K73^5+'数値入力＆結果'!$F$19*K73^4+'数値入力＆結果'!$H$19*K73^3+'数値入力＆結果'!$J$19*K73^2+'数値入力＆結果'!$L$19*K73+'数値入力＆結果'!$N$19</f>
        <v>8.2701856036038</v>
      </c>
      <c r="M73" s="39" t="n">
        <f aca="false">10^L73</f>
        <v>186288310.336158</v>
      </c>
      <c r="N73" s="39" t="n">
        <f aca="false">(D72-D73)*'数値入力＆結果'!$D$12</f>
        <v>2.63E-005</v>
      </c>
      <c r="O73" s="39" t="n">
        <f aca="false">(6*'数値入力＆結果'!$D$7*M73*'数値入力＆結果'!$D$9*'数値入力＆結果'!$D$10*('数値入力＆結果'!$D$9+'数値入力＆結果'!$D$10)*N73)/('数値入力＆結果'!$D$7^2*'数値入力＆結果'!$D$9^4+'数値入力＆結果'!$D$7*M73*(4*'数値入力＆結果'!$D$9^3*'数値入力＆結果'!$D$10+6*'数値入力＆結果'!$D$9^2*'数値入力＆結果'!$D$10^2+4*'数値入力＆結果'!$D$9*'数値入力＆結果'!$D$10^3)+M73^2*'数値入力＆結果'!$D$10^4)</f>
        <v>7.19507489048069E-006</v>
      </c>
      <c r="P73" s="39" t="n">
        <f aca="false">SUM($O$4:O73)</f>
        <v>6.95963364030786E-005</v>
      </c>
      <c r="Q73" s="39" t="n">
        <f aca="false">1/P73</f>
        <v>14368.5724232427</v>
      </c>
      <c r="R73" s="39" t="n">
        <f aca="false">1/P73*(1-COS('数値入力＆結果'!$D$8*P73/2))</f>
        <v>0.347980277433613</v>
      </c>
    </row>
    <row r="74" customFormat="false" ht="12.8" hidden="false" customHeight="false" outlineLevel="0" collapsed="false">
      <c r="B74" s="1" t="n">
        <v>71</v>
      </c>
      <c r="C74" s="0" t="n">
        <v>71000</v>
      </c>
      <c r="D74" s="0" t="n">
        <f aca="false">D73-1</f>
        <v>59</v>
      </c>
      <c r="E74" s="0" t="n">
        <f aca="false">C74</f>
        <v>71000</v>
      </c>
      <c r="F74" s="0" t="n">
        <f aca="false">C74-C73</f>
        <v>1000</v>
      </c>
      <c r="G74" s="0" t="n">
        <f aca="false">IF(D73&gt;110,'数値入力＆結果'!$D$18*D73+'数値入力＆結果'!$F$18,'数値入力＆結果'!$D$17*D73+'数値入力＆結果'!$F$17)</f>
        <v>-2.2474</v>
      </c>
      <c r="H74" s="39" t="n">
        <f aca="false">10^G74</f>
        <v>0.00565718003477574</v>
      </c>
      <c r="I74" s="39" t="n">
        <f aca="false">F74/H74</f>
        <v>176766.515092823</v>
      </c>
      <c r="J74" s="39" t="n">
        <f aca="false">SUM(I74:$I$143)</f>
        <v>1365568.99558473</v>
      </c>
      <c r="K74" s="40" t="n">
        <f aca="false">LOG10(J74)</f>
        <v>6.13531364782598</v>
      </c>
      <c r="L74" s="40" t="n">
        <f aca="false">'数値入力＆結果'!$D$19*K74^5+'数値入力＆結果'!$F$19*K74^4+'数値入力＆結果'!$H$19*K74^3+'数値入力＆結果'!$J$19*K74^2+'数値入力＆結果'!$L$19*K74+'数値入力＆結果'!$N$19</f>
        <v>8.31396798682858</v>
      </c>
      <c r="M74" s="39" t="n">
        <f aca="false">10^L74</f>
        <v>206047802.354971</v>
      </c>
      <c r="N74" s="39" t="n">
        <f aca="false">(D73-D74)*'数値入力＆結果'!$D$12</f>
        <v>2.63E-005</v>
      </c>
      <c r="O74" s="39" t="n">
        <f aca="false">(6*'数値入力＆結果'!$D$7*M74*'数値入力＆結果'!$D$9*'数値入力＆結果'!$D$10*('数値入力＆結果'!$D$9+'数値入力＆結果'!$D$10)*N74)/('数値入力＆結果'!$D$7^2*'数値入力＆結果'!$D$9^4+'数値入力＆結果'!$D$7*M74*(4*'数値入力＆結果'!$D$9^3*'数値入力＆結果'!$D$10+6*'数値入力＆結果'!$D$9^2*'数値入力＆結果'!$D$10^2+4*'数値入力＆結果'!$D$9*'数値入力＆結果'!$D$10^3)+M74^2*'数値入力＆結果'!$D$10^4)</f>
        <v>7.82098335752397E-006</v>
      </c>
      <c r="P74" s="39" t="n">
        <f aca="false">SUM($O$4:O74)</f>
        <v>7.74173197606026E-005</v>
      </c>
      <c r="Q74" s="39" t="n">
        <f aca="false">1/P74</f>
        <v>12917.0062085887</v>
      </c>
      <c r="R74" s="39" t="n">
        <f aca="false">1/P74*(1-COS('数値入力＆結果'!$D$8*P74/2))</f>
        <v>0.387084665489296</v>
      </c>
    </row>
    <row r="75" customFormat="false" ht="12.8" hidden="false" customHeight="false" outlineLevel="0" collapsed="false">
      <c r="B75" s="1" t="n">
        <v>72</v>
      </c>
      <c r="C75" s="0" t="n">
        <v>72000</v>
      </c>
      <c r="D75" s="0" t="n">
        <f aca="false">D74-1</f>
        <v>58</v>
      </c>
      <c r="E75" s="0" t="n">
        <f aca="false">C75</f>
        <v>72000</v>
      </c>
      <c r="F75" s="0" t="n">
        <f aca="false">C75-C74</f>
        <v>1000</v>
      </c>
      <c r="G75" s="0" t="n">
        <f aca="false">IF(D74&gt;110,'数値入力＆結果'!$D$18*D74+'数値入力＆結果'!$F$18,'数値入力＆結果'!$D$17*D74+'数値入力＆結果'!$F$17)</f>
        <v>-2.1872</v>
      </c>
      <c r="H75" s="39" t="n">
        <f aca="false">10^G75</f>
        <v>0.00649830363484238</v>
      </c>
      <c r="I75" s="39" t="n">
        <f aca="false">F75/H75</f>
        <v>153886.314981995</v>
      </c>
      <c r="J75" s="39" t="n">
        <f aca="false">SUM(I75:$I$143)</f>
        <v>1188802.48049191</v>
      </c>
      <c r="K75" s="40" t="n">
        <f aca="false">LOG10(J75)</f>
        <v>6.07510970259317</v>
      </c>
      <c r="L75" s="40" t="n">
        <f aca="false">'数値入力＆結果'!$D$19*K75^5+'数値入力＆結果'!$F$19*K75^4+'数値入力＆結果'!$H$19*K75^3+'数値入力＆結果'!$J$19*K75^2+'数値入力＆結果'!$L$19*K75+'数値入力＆結果'!$N$19</f>
        <v>8.35688709767671</v>
      </c>
      <c r="M75" s="39" t="n">
        <f aca="false">10^L75</f>
        <v>227450605.692055</v>
      </c>
      <c r="N75" s="39" t="n">
        <f aca="false">(D74-D75)*'数値入力＆結果'!$D$12</f>
        <v>2.63E-005</v>
      </c>
      <c r="O75" s="39" t="n">
        <f aca="false">(6*'数値入力＆結果'!$D$7*M75*'数値入力＆結果'!$D$9*'数値入力＆結果'!$D$10*('数値入力＆結果'!$D$9+'数値入力＆結果'!$D$10)*N75)/('数値入力＆結果'!$D$7^2*'数値入力＆結果'!$D$9^4+'数値入力＆結果'!$D$7*M75*(4*'数値入力＆結果'!$D$9^3*'数値入力＆結果'!$D$10+6*'数値入力＆結果'!$D$9^2*'数値入力＆結果'!$D$10^2+4*'数値入力＆結果'!$D$9*'数値入力＆結果'!$D$10^3)+M75^2*'数値入力＆結果'!$D$10^4)</f>
        <v>8.47501414554634E-006</v>
      </c>
      <c r="P75" s="39" t="n">
        <f aca="false">SUM($O$4:O75)</f>
        <v>8.58923339061489E-005</v>
      </c>
      <c r="Q75" s="39" t="n">
        <f aca="false">1/P75</f>
        <v>11642.4825653551</v>
      </c>
      <c r="R75" s="39" t="n">
        <f aca="false">1/P75*(1-COS('数値入力＆結果'!$D$8*P75/2))</f>
        <v>0.429459029245268</v>
      </c>
    </row>
    <row r="76" customFormat="false" ht="12.8" hidden="false" customHeight="false" outlineLevel="0" collapsed="false">
      <c r="B76" s="1" t="n">
        <v>73</v>
      </c>
      <c r="C76" s="0" t="n">
        <v>73000</v>
      </c>
      <c r="D76" s="0" t="n">
        <f aca="false">D75-1</f>
        <v>57</v>
      </c>
      <c r="E76" s="0" t="n">
        <f aca="false">C76</f>
        <v>73000</v>
      </c>
      <c r="F76" s="0" t="n">
        <f aca="false">C76-C75</f>
        <v>1000</v>
      </c>
      <c r="G76" s="0" t="n">
        <f aca="false">IF(D75&gt;110,'数値入力＆結果'!$D$18*D75+'数値入力＆結果'!$F$18,'数値入力＆結果'!$D$17*D75+'数値入力＆結果'!$F$17)</f>
        <v>-2.127</v>
      </c>
      <c r="H76" s="39" t="n">
        <f aca="false">10^G76</f>
        <v>0.00746448758410067</v>
      </c>
      <c r="I76" s="39" t="n">
        <f aca="false">F76/H76</f>
        <v>133967.668742593</v>
      </c>
      <c r="J76" s="39" t="n">
        <f aca="false">SUM(I76:$I$143)</f>
        <v>1034916.16550991</v>
      </c>
      <c r="K76" s="40" t="n">
        <f aca="false">LOG10(J76)</f>
        <v>6.0149051707291</v>
      </c>
      <c r="L76" s="40" t="n">
        <f aca="false">'数値入力＆結果'!$D$19*K76^5+'数値入力＆結果'!$F$19*K76^4+'数値入力＆結果'!$H$19*K76^3+'数値入力＆結果'!$J$19*K76^2+'数値入力＆結果'!$L$19*K76+'数値入力＆結果'!$N$19</f>
        <v>8.39895510309491</v>
      </c>
      <c r="M76" s="39" t="n">
        <f aca="false">10^L76</f>
        <v>250585018.749423</v>
      </c>
      <c r="N76" s="39" t="n">
        <f aca="false">(D75-D76)*'数値入力＆結果'!$D$12</f>
        <v>2.63E-005</v>
      </c>
      <c r="O76" s="39" t="n">
        <f aca="false">(6*'数値入力＆結果'!$D$7*M76*'数値入力＆結果'!$D$9*'数値入力＆結果'!$D$10*('数値入力＆結果'!$D$9+'数値入力＆結果'!$D$10)*N76)/('数値入力＆結果'!$D$7^2*'数値入力＆結果'!$D$9^4+'数値入力＆結果'!$D$7*M76*(4*'数値入力＆結果'!$D$9^3*'数値入力＆結果'!$D$10+6*'数値入力＆結果'!$D$9^2*'数値入力＆結果'!$D$10^2+4*'数値入力＆結果'!$D$9*'数値入力＆結果'!$D$10^3)+M76^2*'数値入力＆結果'!$D$10^4)</f>
        <v>9.15547833593457E-006</v>
      </c>
      <c r="P76" s="39" t="n">
        <f aca="false">SUM($O$4:O76)</f>
        <v>9.50478122420835E-005</v>
      </c>
      <c r="Q76" s="39" t="n">
        <f aca="false">1/P76</f>
        <v>10521.0206990671</v>
      </c>
      <c r="R76" s="39" t="n">
        <f aca="false">1/P76*(1-COS('数値入力＆結果'!$D$8*P76/2))</f>
        <v>0.475235483429236</v>
      </c>
    </row>
    <row r="77" customFormat="false" ht="12.8" hidden="false" customHeight="false" outlineLevel="0" collapsed="false">
      <c r="B77" s="1" t="n">
        <v>74</v>
      </c>
      <c r="C77" s="0" t="n">
        <v>74000</v>
      </c>
      <c r="D77" s="0" t="n">
        <f aca="false">D76-1</f>
        <v>56</v>
      </c>
      <c r="E77" s="0" t="n">
        <f aca="false">C77</f>
        <v>74000</v>
      </c>
      <c r="F77" s="0" t="n">
        <f aca="false">C77-C76</f>
        <v>1000</v>
      </c>
      <c r="G77" s="0" t="n">
        <f aca="false">IF(D76&gt;110,'数値入力＆結果'!$D$18*D76+'数値入力＆結果'!$F$18,'数値入力＆結果'!$D$17*D76+'数値入力＆結果'!$F$17)</f>
        <v>-2.0668</v>
      </c>
      <c r="H77" s="39" t="n">
        <f aca="false">10^G77</f>
        <v>0.00857432616636181</v>
      </c>
      <c r="I77" s="39" t="n">
        <f aca="false">F77/H77</f>
        <v>116627.240508196</v>
      </c>
      <c r="J77" s="39" t="n">
        <f aca="false">SUM(I77:$I$143)</f>
        <v>900948.49676732</v>
      </c>
      <c r="K77" s="40" t="n">
        <f aca="false">LOG10(J77)</f>
        <v>5.95469996499786</v>
      </c>
      <c r="L77" s="40" t="n">
        <f aca="false">'数値入力＆結果'!$D$19*K77^5+'数値入力＆結果'!$F$19*K77^4+'数値入力＆結果'!$H$19*K77^3+'数値入力＆結果'!$J$19*K77^2+'数値入力＆結果'!$L$19*K77+'数値入力＆結果'!$N$19</f>
        <v>8.44018404679251</v>
      </c>
      <c r="M77" s="39" t="n">
        <f aca="false">10^L77</f>
        <v>275539614.709897</v>
      </c>
      <c r="N77" s="39" t="n">
        <f aca="false">(D76-D77)*'数値入力＆結果'!$D$12</f>
        <v>2.63E-005</v>
      </c>
      <c r="O77" s="39" t="n">
        <f aca="false">(6*'数値入力＆結果'!$D$7*M77*'数値入力＆結果'!$D$9*'数値入力＆結果'!$D$10*('数値入力＆結果'!$D$9+'数値入力＆結果'!$D$10)*N77)/('数値入力＆結果'!$D$7^2*'数値入力＆結果'!$D$9^4+'数値入力＆結果'!$D$7*M77*(4*'数値入力＆結果'!$D$9^3*'数値入力＆結果'!$D$10+6*'数値入力＆結果'!$D$9^2*'数値入力＆結果'!$D$10^2+4*'数値入力＆結果'!$D$9*'数値入力＆結果'!$D$10^3)+M77^2*'数値入力＆結果'!$D$10^4)</f>
        <v>9.86039615545683E-006</v>
      </c>
      <c r="P77" s="39" t="n">
        <f aca="false">SUM($O$4:O77)</f>
        <v>0.00010490820839754</v>
      </c>
      <c r="Q77" s="39" t="n">
        <f aca="false">1/P77</f>
        <v>9532.14257754349</v>
      </c>
      <c r="R77" s="39" t="n">
        <f aca="false">1/P77*(1-COS('数値入力＆結果'!$D$8*P77/2))</f>
        <v>0.524536231206439</v>
      </c>
    </row>
    <row r="78" customFormat="false" ht="12.8" hidden="false" customHeight="false" outlineLevel="0" collapsed="false">
      <c r="B78" s="1" t="n">
        <v>75</v>
      </c>
      <c r="C78" s="0" t="n">
        <v>75000</v>
      </c>
      <c r="D78" s="0" t="n">
        <f aca="false">D77-1</f>
        <v>55</v>
      </c>
      <c r="E78" s="0" t="n">
        <f aca="false">C78</f>
        <v>75000</v>
      </c>
      <c r="F78" s="0" t="n">
        <f aca="false">C78-C77</f>
        <v>1000</v>
      </c>
      <c r="G78" s="0" t="n">
        <f aca="false">IF(D77&gt;110,'数値入力＆結果'!$D$18*D77+'数値入力＆結果'!$F$18,'数値入力＆結果'!$D$17*D77+'数値入力＆結果'!$F$17)</f>
        <v>-2.0066</v>
      </c>
      <c r="H78" s="39" t="n">
        <f aca="false">10^G78</f>
        <v>0.00984917830980818</v>
      </c>
      <c r="I78" s="39" t="n">
        <f aca="false">F78/H78</f>
        <v>101531.312414576</v>
      </c>
      <c r="J78" s="39" t="n">
        <f aca="false">SUM(I78:$I$143)</f>
        <v>784321.256259124</v>
      </c>
      <c r="K78" s="40" t="n">
        <f aca="false">LOG10(J78)</f>
        <v>5.89449398518853</v>
      </c>
      <c r="L78" s="40" t="n">
        <f aca="false">'数値入力＆結果'!$D$19*K78^5+'数値入力＆結果'!$F$19*K78^4+'数値入力＆結果'!$H$19*K78^3+'数値入力＆結果'!$J$19*K78^2+'数値入力＆結果'!$L$19*K78+'数値入力＆結果'!$N$19</f>
        <v>8.48058585067421</v>
      </c>
      <c r="M78" s="39" t="n">
        <f aca="false">10^L78</f>
        <v>302402829.675579</v>
      </c>
      <c r="N78" s="39" t="n">
        <f aca="false">(D77-D78)*'数値入力＆結果'!$D$12</f>
        <v>2.63E-005</v>
      </c>
      <c r="O78" s="39" t="n">
        <f aca="false">(6*'数値入力＆結果'!$D$7*M78*'数値入力＆結果'!$D$9*'数値入力＆結果'!$D$10*('数値入力＆結果'!$D$9+'数値入力＆結果'!$D$10)*N78)/('数値入力＆結果'!$D$7^2*'数値入力＆結果'!$D$9^4+'数値入力＆結果'!$D$7*M78*(4*'数値入力＆結果'!$D$9^3*'数値入力＆結果'!$D$10+6*'数値入力＆結果'!$D$9^2*'数値入力＆結果'!$D$10^2+4*'数値入力＆結果'!$D$9*'数値入力＆結果'!$D$10^3)+M78^2*'数値入力＆結果'!$D$10^4)</f>
        <v>1.05875222507294E-005</v>
      </c>
      <c r="P78" s="39" t="n">
        <f aca="false">SUM($O$4:O78)</f>
        <v>0.00011549573064827</v>
      </c>
      <c r="Q78" s="39" t="n">
        <f aca="false">1/P78</f>
        <v>8658.32870520034</v>
      </c>
      <c r="R78" s="39" t="n">
        <f aca="false">1/P78*(1-COS('数値入力＆結果'!$D$8*P78/2))</f>
        <v>0.57747223398609</v>
      </c>
    </row>
    <row r="79" customFormat="false" ht="12.8" hidden="false" customHeight="false" outlineLevel="0" collapsed="false">
      <c r="B79" s="1" t="n">
        <v>76</v>
      </c>
      <c r="C79" s="0" t="n">
        <v>76000</v>
      </c>
      <c r="D79" s="0" t="n">
        <f aca="false">D78-1</f>
        <v>54</v>
      </c>
      <c r="E79" s="0" t="n">
        <f aca="false">C79</f>
        <v>76000</v>
      </c>
      <c r="F79" s="0" t="n">
        <f aca="false">C79-C78</f>
        <v>1000</v>
      </c>
      <c r="G79" s="0" t="n">
        <f aca="false">IF(D78&gt;110,'数値入力＆結果'!$D$18*D78+'数値入力＆結果'!$F$18,'数値入力＆結果'!$D$17*D78+'数値入力＆結果'!$F$17)</f>
        <v>-1.9464</v>
      </c>
      <c r="H79" s="39" t="n">
        <f aca="false">10^G79</f>
        <v>0.0113135786411956</v>
      </c>
      <c r="I79" s="39" t="n">
        <f aca="false">F79/H79</f>
        <v>88389.3621739407</v>
      </c>
      <c r="J79" s="39" t="n">
        <f aca="false">SUM(I79:$I$143)</f>
        <v>682789.943844548</v>
      </c>
      <c r="K79" s="40" t="n">
        <f aca="false">LOG10(J79)</f>
        <v>5.83428711618467</v>
      </c>
      <c r="L79" s="40" t="n">
        <f aca="false">'数値入力＆結果'!$D$19*K79^5+'数値入力＆結果'!$F$19*K79^4+'数値入力＆結果'!$H$19*K79^3+'数値入力＆結果'!$J$19*K79^2+'数値入力＆結果'!$L$19*K79+'数値入力＆結果'!$N$19</f>
        <v>8.52017231632982</v>
      </c>
      <c r="M79" s="39" t="n">
        <f aca="false">10^L79</f>
        <v>331262531.443373</v>
      </c>
      <c r="N79" s="39" t="n">
        <f aca="false">(D78-D79)*'数値入力＆結果'!$D$12</f>
        <v>2.63E-005</v>
      </c>
      <c r="O79" s="39" t="n">
        <f aca="false">(6*'数値入力＆結果'!$D$7*M79*'数値入力＆結果'!$D$9*'数値入力＆結果'!$D$10*('数値入力＆結果'!$D$9+'数値入力＆結果'!$D$10)*N79)/('数値入力＆結果'!$D$7^2*'数値入力＆結果'!$D$9^4+'数値入力＆結果'!$D$7*M79*(4*'数値入力＆結果'!$D$9^3*'数値入力＆結果'!$D$10+6*'数値入力＆結果'!$D$9^2*'数値入力＆結果'!$D$10^2+4*'数値入力＆結果'!$D$9*'数値入力＆結果'!$D$10^3)+M79^2*'数値入力＆結果'!$D$10^4)</f>
        <v>1.13343775958442E-005</v>
      </c>
      <c r="P79" s="39" t="n">
        <f aca="false">SUM($O$4:O79)</f>
        <v>0.000126830108244114</v>
      </c>
      <c r="Q79" s="39" t="n">
        <f aca="false">1/P79</f>
        <v>7884.5631675664</v>
      </c>
      <c r="R79" s="39" t="n">
        <f aca="false">1/P79*(1-COS('数値入力＆結果'!$D$8*P79/2))</f>
        <v>0.634142040543676</v>
      </c>
    </row>
    <row r="80" customFormat="false" ht="12.8" hidden="false" customHeight="false" outlineLevel="0" collapsed="false">
      <c r="B80" s="1" t="n">
        <v>77</v>
      </c>
      <c r="C80" s="0" t="n">
        <v>77000</v>
      </c>
      <c r="D80" s="0" t="n">
        <f aca="false">D79-1</f>
        <v>53</v>
      </c>
      <c r="E80" s="0" t="n">
        <f aca="false">C80</f>
        <v>77000</v>
      </c>
      <c r="F80" s="0" t="n">
        <f aca="false">C80-C79</f>
        <v>1000</v>
      </c>
      <c r="G80" s="0" t="n">
        <f aca="false">IF(D79&gt;110,'数値入力＆結果'!$D$18*D79+'数値入力＆結果'!$F$18,'数値入力＆結果'!$D$17*D79+'数値入力＆結果'!$F$17)</f>
        <v>-1.8862</v>
      </c>
      <c r="H80" s="39" t="n">
        <f aca="false">10^G80</f>
        <v>0.0129957096566171</v>
      </c>
      <c r="I80" s="39" t="n">
        <f aca="false">F80/H80</f>
        <v>76948.471951343</v>
      </c>
      <c r="J80" s="39" t="n">
        <f aca="false">SUM(I80:$I$143)</f>
        <v>594400.581670607</v>
      </c>
      <c r="K80" s="40" t="n">
        <f aca="false">LOG10(J80)</f>
        <v>5.77407922574615</v>
      </c>
      <c r="L80" s="40" t="n">
        <f aca="false">'数値入力＆結果'!$D$19*K80^5+'数値入力＆結果'!$F$19*K80^4+'数値入力＆結果'!$H$19*K80^3+'数値入力＆結果'!$J$19*K80^2+'数値入力＆結果'!$L$19*K80+'数値入力＆結果'!$N$19</f>
        <v>8.55895512658764</v>
      </c>
      <c r="M80" s="39" t="n">
        <f aca="false">10^L80</f>
        <v>362205571.646684</v>
      </c>
      <c r="N80" s="39" t="n">
        <f aca="false">(D79-D80)*'数値入力＆結果'!$D$12</f>
        <v>2.63E-005</v>
      </c>
      <c r="O80" s="39" t="n">
        <f aca="false">(6*'数値入力＆結果'!$D$7*M80*'数値入力＆結果'!$D$9*'数値入力＆結果'!$D$10*('数値入力＆結果'!$D$9+'数値入力＆結果'!$D$10)*N80)/('数値入力＆結果'!$D$7^2*'数値入力＆結果'!$D$9^4+'数値入力＆結果'!$D$7*M80*(4*'数値入力＆結果'!$D$9^3*'数値入力＆結果'!$D$10+6*'数値入力＆結果'!$D$9^2*'数値入力＆結果'!$D$10^2+4*'数値入力＆結果'!$D$9*'数値入力＆結果'!$D$10^3)+M80^2*'数値入力＆結果'!$D$10^4)</f>
        <v>1.2098287055355E-005</v>
      </c>
      <c r="P80" s="39" t="n">
        <f aca="false">SUM($O$4:O80)</f>
        <v>0.000138928395299469</v>
      </c>
      <c r="Q80" s="39" t="n">
        <f aca="false">1/P80</f>
        <v>7197.95257005911</v>
      </c>
      <c r="R80" s="39" t="n">
        <f aca="false">1/P80*(1-COS('数値入力＆結果'!$D$8*P80/2))</f>
        <v>0.694630803774382</v>
      </c>
    </row>
    <row r="81" customFormat="false" ht="12.8" hidden="false" customHeight="false" outlineLevel="0" collapsed="false">
      <c r="B81" s="1" t="n">
        <v>78</v>
      </c>
      <c r="C81" s="0" t="n">
        <v>78000</v>
      </c>
      <c r="D81" s="0" t="n">
        <f aca="false">D80-1</f>
        <v>52</v>
      </c>
      <c r="E81" s="0" t="n">
        <f aca="false">C81</f>
        <v>78000</v>
      </c>
      <c r="F81" s="0" t="n">
        <f aca="false">C81-C80</f>
        <v>1000</v>
      </c>
      <c r="G81" s="0" t="n">
        <f aca="false">IF(D80&gt;110,'数値入力＆結果'!$D$18*D80+'数値入力＆結果'!$F$18,'数値入力＆結果'!$D$17*D80+'数値入力＆結果'!$F$17)</f>
        <v>-1.826</v>
      </c>
      <c r="H81" s="39" t="n">
        <f aca="false">10^G81</f>
        <v>0.01492794409579</v>
      </c>
      <c r="I81" s="39" t="n">
        <f aca="false">F81/H81</f>
        <v>66988.4609416527</v>
      </c>
      <c r="J81" s="39" t="n">
        <f aca="false">SUM(I81:$I$143)</f>
        <v>517452.109719264</v>
      </c>
      <c r="K81" s="40" t="n">
        <f aca="false">LOG10(J81)</f>
        <v>5.71387016196068</v>
      </c>
      <c r="L81" s="40" t="n">
        <f aca="false">'数値入力＆結果'!$D$19*K81^5+'数値入力＆結果'!$F$19*K81^4+'数値入力＆結果'!$H$19*K81^3+'数値入力＆結果'!$J$19*K81^2+'数値入力＆結果'!$L$19*K81+'数値入力＆結果'!$N$19</f>
        <v>8.59694584713865</v>
      </c>
      <c r="M81" s="39" t="n">
        <f aca="false">10^L81</f>
        <v>395317324.256484</v>
      </c>
      <c r="N81" s="39" t="n">
        <f aca="false">(D80-D81)*'数値入力＆結果'!$D$12</f>
        <v>2.63E-005</v>
      </c>
      <c r="O81" s="39" t="n">
        <f aca="false">(6*'数値入力＆結果'!$D$7*M81*'数値入力＆結果'!$D$9*'数値入力＆結果'!$D$10*('数値入力＆結果'!$D$9+'数値入力＆結果'!$D$10)*N81)/('数値入力＆結果'!$D$7^2*'数値入力＆結果'!$D$9^4+'数値入力＆結果'!$D$7*M81*(4*'数値入力＆結果'!$D$9^3*'数値入力＆結果'!$D$10+6*'数値入力＆結果'!$D$9^2*'数値入力＆結果'!$D$10^2+4*'数値入力＆結果'!$D$9*'数値入力＆結果'!$D$10^3)+M81^2*'数値入力＆結果'!$D$10^4)</f>
        <v>1.28764213764999E-005</v>
      </c>
      <c r="P81" s="39" t="n">
        <f aca="false">SUM($O$4:O81)</f>
        <v>0.000151804816675969</v>
      </c>
      <c r="Q81" s="39" t="n">
        <f aca="false">1/P81</f>
        <v>6587.4062621776</v>
      </c>
      <c r="R81" s="39" t="n">
        <f aca="false">1/P81*(1-COS('数値入力＆結果'!$D$8*P81/2))</f>
        <v>0.759009507254778</v>
      </c>
    </row>
    <row r="82" customFormat="false" ht="12.8" hidden="false" customHeight="false" outlineLevel="0" collapsed="false">
      <c r="B82" s="1" t="n">
        <v>79</v>
      </c>
      <c r="C82" s="0" t="n">
        <v>79000</v>
      </c>
      <c r="D82" s="0" t="n">
        <f aca="false">D81-1</f>
        <v>51</v>
      </c>
      <c r="E82" s="0" t="n">
        <f aca="false">C82</f>
        <v>79000</v>
      </c>
      <c r="F82" s="0" t="n">
        <f aca="false">C82-C81</f>
        <v>1000</v>
      </c>
      <c r="G82" s="0" t="n">
        <f aca="false">IF(D81&gt;110,'数値入力＆結果'!$D$18*D81+'数値入力＆結果'!$F$18,'数値入力＆結果'!$D$17*D81+'数値入力＆結果'!$F$17)</f>
        <v>-1.7658</v>
      </c>
      <c r="H82" s="39" t="n">
        <f aca="false">10^G82</f>
        <v>0.0171474679579013</v>
      </c>
      <c r="I82" s="39" t="n">
        <f aca="false">F82/H82</f>
        <v>58317.6479731643</v>
      </c>
      <c r="J82" s="39" t="n">
        <f aca="false">SUM(I82:$I$143)</f>
        <v>450463.648777612</v>
      </c>
      <c r="K82" s="40" t="n">
        <f aca="false">LOG10(J82)</f>
        <v>5.6536597503156</v>
      </c>
      <c r="L82" s="40" t="n">
        <f aca="false">'数値入力＆結果'!$D$19*K82^5+'数値入力＆結果'!$F$19*K82^4+'数値入力＆結果'!$H$19*K82^3+'数値入力＆結果'!$J$19*K82^2+'数値入力＆結果'!$L$19*K82+'数値入力＆結果'!$N$19</f>
        <v>8.6341559282396</v>
      </c>
      <c r="M82" s="39" t="n">
        <f aca="false">10^L82</f>
        <v>430681213.674695</v>
      </c>
      <c r="N82" s="39" t="n">
        <f aca="false">(D81-D82)*'数値入力＆結果'!$D$12</f>
        <v>2.63E-005</v>
      </c>
      <c r="O82" s="39" t="n">
        <f aca="false">(6*'数値入力＆結果'!$D$7*M82*'数値入力＆結果'!$D$9*'数値入力＆結果'!$D$10*('数値入力＆結果'!$D$9+'数値入力＆結果'!$D$10)*N82)/('数値入力＆結果'!$D$7^2*'数値入力＆結果'!$D$9^4+'数値入力＆結果'!$D$7*M82*(4*'数値入力＆結果'!$D$9^3*'数値入力＆結果'!$D$10+6*'数値入力＆結果'!$D$9^2*'数値入力＆結果'!$D$10^2+4*'数値入力＆結果'!$D$9*'数値入力＆結果'!$D$10^3)+M82^2*'数値入力＆結果'!$D$10^4)</f>
        <v>1.36658422044231E-005</v>
      </c>
      <c r="P82" s="39" t="n">
        <f aca="false">SUM($O$4:O82)</f>
        <v>0.000165470658880392</v>
      </c>
      <c r="Q82" s="39" t="n">
        <f aca="false">1/P82</f>
        <v>6043.36748742166</v>
      </c>
      <c r="R82" s="39" t="n">
        <f aca="false">1/P82*(1-COS('数値入力＆結果'!$D$8*P82/2))</f>
        <v>0.82733441675847</v>
      </c>
    </row>
    <row r="83" customFormat="false" ht="12.8" hidden="false" customHeight="false" outlineLevel="0" collapsed="false">
      <c r="B83" s="1" t="n">
        <v>80</v>
      </c>
      <c r="C83" s="0" t="n">
        <v>80000</v>
      </c>
      <c r="D83" s="0" t="n">
        <f aca="false">D82-1</f>
        <v>50</v>
      </c>
      <c r="E83" s="0" t="n">
        <f aca="false">C83</f>
        <v>80000</v>
      </c>
      <c r="F83" s="0" t="n">
        <f aca="false">C83-C82</f>
        <v>1000</v>
      </c>
      <c r="G83" s="0" t="n">
        <f aca="false">IF(D82&gt;110,'数値入力＆結果'!$D$18*D82+'数値入力＆結果'!$F$18,'数値入力＆結果'!$D$17*D82+'数値入力＆結果'!$F$17)</f>
        <v>-1.7056</v>
      </c>
      <c r="H83" s="39" t="n">
        <f aca="false">10^G83</f>
        <v>0.0196969961489992</v>
      </c>
      <c r="I83" s="39" t="n">
        <f aca="false">F83/H83</f>
        <v>50769.1625888249</v>
      </c>
      <c r="J83" s="39" t="n">
        <f aca="false">SUM(I83:$I$143)</f>
        <v>392146.000804447</v>
      </c>
      <c r="K83" s="40" t="n">
        <f aca="false">LOG10(J83)</f>
        <v>5.59344779033319</v>
      </c>
      <c r="L83" s="40" t="n">
        <f aca="false">'数値入力＆結果'!$D$19*K83^5+'数値入力＆結果'!$F$19*K83^4+'数値入力＆結果'!$H$19*K83^3+'数値入力＆結果'!$J$19*K83^2+'数値入力＆結果'!$L$19*K83+'数値入力＆結果'!$N$19</f>
        <v>8.6705967065042</v>
      </c>
      <c r="M83" s="39" t="n">
        <f aca="false">10^L83</f>
        <v>468378235.864978</v>
      </c>
      <c r="N83" s="39" t="n">
        <f aca="false">(D82-D83)*'数値入力＆結果'!$D$12</f>
        <v>2.63E-005</v>
      </c>
      <c r="O83" s="39" t="n">
        <f aca="false">(6*'数値入力＆結果'!$D$7*M83*'数値入力＆結果'!$D$9*'数値入力＆結果'!$D$10*('数値入力＆結果'!$D$9+'数値入力＆結果'!$D$10)*N83)/('数値入力＆結果'!$D$7^2*'数値入力＆結果'!$D$9^4+'数値入力＆結果'!$D$7*M83*(4*'数値入力＆結果'!$D$9^3*'数値入力＆結果'!$D$10+6*'数値入力＆結果'!$D$9^2*'数値入力＆結果'!$D$10^2+4*'数値入力＆結果'!$D$9*'数値入力＆結果'!$D$10^3)+M83^2*'数値入力＆結果'!$D$10^4)</f>
        <v>1.44635486138207E-005</v>
      </c>
      <c r="P83" s="39" t="n">
        <f aca="false">SUM($O$4:O83)</f>
        <v>0.000179934207494213</v>
      </c>
      <c r="Q83" s="39" t="n">
        <f aca="false">1/P83</f>
        <v>5557.58693094621</v>
      </c>
      <c r="R83" s="39" t="n">
        <f aca="false">1/P83*(1-COS('数値入力＆結果'!$D$8*P83/2))</f>
        <v>0.899646764369451</v>
      </c>
    </row>
    <row r="84" customFormat="false" ht="12.8" hidden="false" customHeight="false" outlineLevel="0" collapsed="false">
      <c r="B84" s="1" t="n">
        <v>81</v>
      </c>
      <c r="C84" s="0" t="n">
        <v>81000</v>
      </c>
      <c r="D84" s="0" t="n">
        <f aca="false">D83-1</f>
        <v>49</v>
      </c>
      <c r="E84" s="0" t="n">
        <f aca="false">C84</f>
        <v>81000</v>
      </c>
      <c r="F84" s="0" t="n">
        <f aca="false">C84-C83</f>
        <v>1000</v>
      </c>
      <c r="G84" s="0" t="n">
        <f aca="false">IF(D83&gt;110,'数値入力＆結果'!$D$18*D83+'数値入力＆結果'!$F$18,'数値入力＆結果'!$D$17*D83+'数値入力＆結果'!$F$17)</f>
        <v>-1.6454</v>
      </c>
      <c r="H84" s="39" t="n">
        <f aca="false">10^G84</f>
        <v>0.0226255945336186</v>
      </c>
      <c r="I84" s="39" t="n">
        <f aca="false">F84/H84</f>
        <v>44197.7336115582</v>
      </c>
      <c r="J84" s="39" t="n">
        <f aca="false">SUM(I84:$I$143)</f>
        <v>341376.838215622</v>
      </c>
      <c r="K84" s="40" t="n">
        <f aca="false">LOG10(J84)</f>
        <v>5.53323405170437</v>
      </c>
      <c r="L84" s="40" t="n">
        <f aca="false">'数値入力＆結果'!$D$19*K84^5+'数値入力＆結果'!$F$19*K84^4+'数値入力＆結果'!$H$19*K84^3+'数値入力＆結果'!$J$19*K84^2+'数値入力＆結果'!$L$19*K84+'数値入力＆結果'!$N$19</f>
        <v>8.70627940679213</v>
      </c>
      <c r="M84" s="39" t="n">
        <f aca="false">10^L84</f>
        <v>508486476.148267</v>
      </c>
      <c r="N84" s="39" t="n">
        <f aca="false">(D83-D84)*'数値入力＆結果'!$D$12</f>
        <v>2.63E-005</v>
      </c>
      <c r="O84" s="39" t="n">
        <f aca="false">(6*'数値入力＆結果'!$D$7*M84*'数値入力＆結果'!$D$9*'数値入力＆結果'!$D$10*('数値入力＆結果'!$D$9+'数値入力＆結果'!$D$10)*N84)/('数値入力＆結果'!$D$7^2*'数値入力＆結果'!$D$9^4+'数値入力＆結果'!$D$7*M84*(4*'数値入力＆結果'!$D$9^3*'数値入力＆結果'!$D$10+6*'数値入力＆結果'!$D$9^2*'数値入力＆結果'!$D$10^2+4*'数値入力＆結果'!$D$9*'数値入力＆結果'!$D$10^3)+M84^2*'数値入力＆結果'!$D$10^4)</f>
        <v>1.52665236346368E-005</v>
      </c>
      <c r="P84" s="39" t="n">
        <f aca="false">SUM($O$4:O84)</f>
        <v>0.000195200731128849</v>
      </c>
      <c r="Q84" s="39" t="n">
        <f aca="false">1/P84</f>
        <v>5122.93163154145</v>
      </c>
      <c r="R84" s="39" t="n">
        <f aca="false">1/P84*(1-COS('数値入力＆結果'!$D$8*P84/2))</f>
        <v>0.975972665217174</v>
      </c>
    </row>
    <row r="85" customFormat="false" ht="12.8" hidden="false" customHeight="false" outlineLevel="0" collapsed="false">
      <c r="B85" s="1" t="n">
        <v>82</v>
      </c>
      <c r="C85" s="0" t="n">
        <v>82000</v>
      </c>
      <c r="D85" s="0" t="n">
        <f aca="false">D84-1</f>
        <v>48</v>
      </c>
      <c r="E85" s="0" t="n">
        <f aca="false">C85</f>
        <v>82000</v>
      </c>
      <c r="F85" s="0" t="n">
        <f aca="false">C85-C84</f>
        <v>1000</v>
      </c>
      <c r="G85" s="0" t="n">
        <f aca="false">IF(D84&gt;110,'数値入力＆結果'!$D$18*D84+'数値入力＆結果'!$F$18,'数値入力＆結果'!$D$17*D84+'数値入力＆結果'!$F$17)</f>
        <v>-1.5852</v>
      </c>
      <c r="H85" s="39" t="n">
        <f aca="false">10^G85</f>
        <v>0.0259896242110866</v>
      </c>
      <c r="I85" s="39" t="n">
        <f aca="false">F85/H85</f>
        <v>38476.8933893789</v>
      </c>
      <c r="J85" s="39" t="n">
        <f aca="false">SUM(I85:$I$143)</f>
        <v>297179.104604064</v>
      </c>
      <c r="K85" s="40" t="n">
        <f aca="false">LOG10(J85)</f>
        <v>5.47301826984568</v>
      </c>
      <c r="L85" s="40" t="n">
        <f aca="false">'数値入力＆結果'!$D$19*K85^5+'数値入力＆結果'!$F$19*K85^4+'数値入力＆結果'!$H$19*K85^3+'数値入力＆結果'!$J$19*K85^2+'数値入力＆結果'!$L$19*K85+'数値入力＆結果'!$N$19</f>
        <v>8.74121514420717</v>
      </c>
      <c r="M85" s="39" t="n">
        <f aca="false">10^L85</f>
        <v>551080627.440506</v>
      </c>
      <c r="N85" s="39" t="n">
        <f aca="false">(D84-D85)*'数値入力＆結果'!$D$12</f>
        <v>2.63E-005</v>
      </c>
      <c r="O85" s="39" t="n">
        <f aca="false">(6*'数値入力＆結果'!$D$7*M85*'数値入力＆結果'!$D$9*'数値入力＆結果'!$D$10*('数値入力＆結果'!$D$9+'数値入力＆結果'!$D$10)*N85)/('数値入力＆結果'!$D$7^2*'数値入力＆結果'!$D$9^4+'数値入力＆結果'!$D$7*M85*(4*'数値入力＆結果'!$D$9^3*'数値入力＆結果'!$D$10+6*'数値入力＆結果'!$D$9^2*'数値入力＆結果'!$D$10^2+4*'数値入力＆結果'!$D$9*'数値入力＆結果'!$D$10^3)+M85^2*'数値入力＆結果'!$D$10^4)</f>
        <v>1.60717793158681E-005</v>
      </c>
      <c r="P85" s="39" t="n">
        <f aca="false">SUM($O$4:O85)</f>
        <v>0.000211272510444717</v>
      </c>
      <c r="Q85" s="39" t="n">
        <f aca="false">1/P85</f>
        <v>4733.22344632084</v>
      </c>
      <c r="R85" s="39" t="n">
        <f aca="false">1/P85*(1-COS('数値入力＆結果'!$D$8*P85/2))</f>
        <v>1.05632325957782</v>
      </c>
    </row>
    <row r="86" customFormat="false" ht="12.8" hidden="false" customHeight="false" outlineLevel="0" collapsed="false">
      <c r="B86" s="1" t="n">
        <v>83</v>
      </c>
      <c r="C86" s="0" t="n">
        <v>83000</v>
      </c>
      <c r="D86" s="0" t="n">
        <f aca="false">D85-1</f>
        <v>47</v>
      </c>
      <c r="E86" s="0" t="n">
        <f aca="false">C86</f>
        <v>83000</v>
      </c>
      <c r="F86" s="0" t="n">
        <f aca="false">C86-C85</f>
        <v>1000</v>
      </c>
      <c r="G86" s="0" t="n">
        <f aca="false">IF(D85&gt;110,'数値入力＆結果'!$D$18*D85+'数値入力＆結果'!$F$18,'数値入力＆結果'!$D$17*D85+'数値入力＆結果'!$F$17)</f>
        <v>-1.525</v>
      </c>
      <c r="H86" s="39" t="n">
        <f aca="false">10^G86</f>
        <v>0.0298538261891796</v>
      </c>
      <c r="I86" s="39" t="n">
        <f aca="false">F86/H86</f>
        <v>33496.5439157828</v>
      </c>
      <c r="J86" s="39" t="n">
        <f aca="false">SUM(I86:$I$143)</f>
        <v>258702.211214685</v>
      </c>
      <c r="K86" s="40" t="n">
        <f aca="false">LOG10(J86)</f>
        <v>5.4128001407932</v>
      </c>
      <c r="L86" s="40" t="n">
        <f aca="false">'数値入力＆結果'!$D$19*K86^5+'数値入力＆結果'!$F$19*K86^4+'数値入力＆結果'!$H$19*K86^3+'数値入力＆結果'!$J$19*K86^2+'数値入力＆結果'!$L$19*K86+'数値入力＆結果'!$N$19</f>
        <v>8.77541492621674</v>
      </c>
      <c r="M86" s="39" t="n">
        <f aca="false">10^L86</f>
        <v>596231512.826316</v>
      </c>
      <c r="N86" s="39" t="n">
        <f aca="false">(D85-D86)*'数値入力＆結果'!$D$12</f>
        <v>2.63E-005</v>
      </c>
      <c r="O86" s="39" t="n">
        <f aca="false">(6*'数値入力＆結果'!$D$7*M86*'数値入力＆結果'!$D$9*'数値入力＆結果'!$D$10*('数値入力＆結果'!$D$9+'数値入力＆結果'!$D$10)*N86)/('数値入力＆結果'!$D$7^2*'数値入力＆結果'!$D$9^4+'数値入力＆結果'!$D$7*M86*(4*'数値入力＆結果'!$D$9^3*'数値入力＆結果'!$D$10+6*'数値入力＆結果'!$D$9^2*'数値入力＆結果'!$D$10^2+4*'数値入力＆結果'!$D$9*'数値入力＆結果'!$D$10^3)+M86^2*'数値入力＆結果'!$D$10^4)</f>
        <v>1.68763990113392E-005</v>
      </c>
      <c r="P86" s="39" t="n">
        <f aca="false">SUM($O$4:O86)</f>
        <v>0.000228148909456057</v>
      </c>
      <c r="Q86" s="39" t="n">
        <f aca="false">1/P86</f>
        <v>4383.10225713618</v>
      </c>
      <c r="R86" s="39" t="n">
        <f aca="false">1/P86*(1-COS('数値入力＆結果'!$D$8*P86/2))</f>
        <v>1.14069506651426</v>
      </c>
    </row>
    <row r="87" customFormat="false" ht="12.8" hidden="false" customHeight="false" outlineLevel="0" collapsed="false">
      <c r="B87" s="1" t="n">
        <v>84</v>
      </c>
      <c r="C87" s="0" t="n">
        <v>84000</v>
      </c>
      <c r="D87" s="0" t="n">
        <f aca="false">D86-1</f>
        <v>46</v>
      </c>
      <c r="E87" s="0" t="n">
        <f aca="false">C87</f>
        <v>84000</v>
      </c>
      <c r="F87" s="0" t="n">
        <f aca="false">C87-C86</f>
        <v>1000</v>
      </c>
      <c r="G87" s="0" t="n">
        <f aca="false">IF(D86&gt;110,'数値入力＆結果'!$D$18*D86+'数値入力＆結果'!$F$18,'数値入力＆結果'!$D$17*D86+'数値入力＆結果'!$F$17)</f>
        <v>-1.4648</v>
      </c>
      <c r="H87" s="39" t="n">
        <f aca="false">10^G87</f>
        <v>0.034292567329756</v>
      </c>
      <c r="I87" s="39" t="n">
        <f aca="false">F87/H87</f>
        <v>29160.8379852123</v>
      </c>
      <c r="J87" s="39" t="n">
        <f aca="false">SUM(I87:$I$143)</f>
        <v>225205.667298903</v>
      </c>
      <c r="K87" s="40" t="n">
        <f aca="false">LOG10(J87)</f>
        <v>5.35257931533416</v>
      </c>
      <c r="L87" s="40" t="n">
        <f aca="false">'数値入力＆結果'!$D$19*K87^5+'数値入力＆結果'!$F$19*K87^4+'数値入力＆結果'!$H$19*K87^3+'数値入力＆結果'!$J$19*K87^2+'数値入力＆結果'!$L$19*K87+'数値入力＆結果'!$N$19</f>
        <v>8.80888965490649</v>
      </c>
      <c r="M87" s="39" t="n">
        <f aca="false">10^L87</f>
        <v>644005616.444133</v>
      </c>
      <c r="N87" s="39" t="n">
        <f aca="false">(D86-D87)*'数値入力＆結果'!$D$12</f>
        <v>2.63E-005</v>
      </c>
      <c r="O87" s="39" t="n">
        <f aca="false">(6*'数値入力＆結果'!$D$7*M87*'数値入力＆結果'!$D$9*'数値入力＆結果'!$D$10*('数値入力＆結果'!$D$9+'数値入力＆結果'!$D$10)*N87)/('数値入力＆結果'!$D$7^2*'数値入力＆結果'!$D$9^4+'数値入力＆結果'!$D$7*M87*(4*'数値入力＆結果'!$D$9^3*'数値入力＆結果'!$D$10+6*'数値入力＆結果'!$D$9^2*'数値入力＆結果'!$D$10^2+4*'数値入力＆結果'!$D$9*'数値入力＆結果'!$D$10^3)+M87^2*'数値入力＆結果'!$D$10^4)</f>
        <v>1.76775757704116E-005</v>
      </c>
      <c r="P87" s="39" t="n">
        <f aca="false">SUM($O$4:O87)</f>
        <v>0.000245826485226468</v>
      </c>
      <c r="Q87" s="39" t="n">
        <f aca="false">1/P87</f>
        <v>4067.90992873997</v>
      </c>
      <c r="R87" s="39" t="n">
        <f aca="false">1/P87*(1-COS('数値入力＆結果'!$D$8*P87/2))</f>
        <v>1.22907052964188</v>
      </c>
    </row>
    <row r="88" customFormat="false" ht="12.8" hidden="false" customHeight="false" outlineLevel="0" collapsed="false">
      <c r="B88" s="1" t="n">
        <v>85</v>
      </c>
      <c r="C88" s="0" t="n">
        <v>85000</v>
      </c>
      <c r="D88" s="0" t="n">
        <f aca="false">D87-1</f>
        <v>45</v>
      </c>
      <c r="E88" s="0" t="n">
        <f aca="false">C88</f>
        <v>85000</v>
      </c>
      <c r="F88" s="0" t="n">
        <f aca="false">C88-C87</f>
        <v>1000</v>
      </c>
      <c r="G88" s="0" t="n">
        <f aca="false">IF(D87&gt;110,'数値入力＆結果'!$D$18*D87+'数値入力＆結果'!$F$18,'数値入力＆結果'!$D$17*D87+'数値入力＆結果'!$F$17)</f>
        <v>-1.4046</v>
      </c>
      <c r="H88" s="39" t="n">
        <f aca="false">10^G88</f>
        <v>0.0393912715446866</v>
      </c>
      <c r="I88" s="39" t="n">
        <f aca="false">F88/H88</f>
        <v>25386.3346062737</v>
      </c>
      <c r="J88" s="39" t="n">
        <f aca="false">SUM(I88:$I$143)</f>
        <v>196044.82931369</v>
      </c>
      <c r="K88" s="40" t="n">
        <f aca="false">LOG10(J88)</f>
        <v>5.2923553922616</v>
      </c>
      <c r="L88" s="40" t="n">
        <f aca="false">'数値入力＆結果'!$D$19*K88^5+'数値入力＆結果'!$F$19*K88^4+'数値入力＆結果'!$H$19*K88^3+'数値入力＆結果'!$J$19*K88^2+'数値入力＆結果'!$L$19*K88+'数値入力＆結果'!$N$19</f>
        <v>8.84165012938512</v>
      </c>
      <c r="M88" s="39" t="n">
        <f aca="false">10^L88</f>
        <v>694464626.704765</v>
      </c>
      <c r="N88" s="39" t="n">
        <f aca="false">(D87-D88)*'数値入力＆結果'!$D$12</f>
        <v>2.63E-005</v>
      </c>
      <c r="O88" s="39" t="n">
        <f aca="false">(6*'数値入力＆結果'!$D$7*M88*'数値入力＆結果'!$D$9*'数値入力＆結果'!$D$10*('数値入力＆結果'!$D$9+'数値入力＆結果'!$D$10)*N88)/('数値入力＆結果'!$D$7^2*'数値入力＆結果'!$D$9^4+'数値入力＆結果'!$D$7*M88*(4*'数値入力＆結果'!$D$9^3*'数値入力＆結果'!$D$10+6*'数値入力＆結果'!$D$9^2*'数値入力＆結果'!$D$10^2+4*'数値入力＆結果'!$D$9*'数値入力＆結果'!$D$10^3)+M88^2*'数値入力＆結果'!$D$10^4)</f>
        <v>1.84726459573629E-005</v>
      </c>
      <c r="P88" s="39" t="n">
        <f aca="false">SUM($O$4:O88)</f>
        <v>0.000264299131183831</v>
      </c>
      <c r="Q88" s="39" t="n">
        <f aca="false">1/P88</f>
        <v>3783.5917035401</v>
      </c>
      <c r="R88" s="39" t="n">
        <f aca="false">1/P88*(1-COS('数値入力＆結果'!$D$8*P88/2))</f>
        <v>1.32141873121183</v>
      </c>
    </row>
    <row r="89" customFormat="false" ht="12.8" hidden="false" customHeight="false" outlineLevel="0" collapsed="false">
      <c r="B89" s="1" t="n">
        <v>86</v>
      </c>
      <c r="C89" s="0" t="n">
        <v>86000</v>
      </c>
      <c r="D89" s="0" t="n">
        <f aca="false">D88-1</f>
        <v>44</v>
      </c>
      <c r="E89" s="0" t="n">
        <f aca="false">C89</f>
        <v>86000</v>
      </c>
      <c r="F89" s="0" t="n">
        <f aca="false">C89-C88</f>
        <v>1000</v>
      </c>
      <c r="G89" s="0" t="n">
        <f aca="false">IF(D88&gt;110,'数値入力＆結果'!$D$18*D88+'数値入力＆結果'!$F$18,'数値入力＆結果'!$D$17*D88+'数値入力＆結果'!$F$17)</f>
        <v>-1.3444</v>
      </c>
      <c r="H89" s="39" t="n">
        <f aca="false">10^G89</f>
        <v>0.0452480637855548</v>
      </c>
      <c r="I89" s="39" t="n">
        <f aca="false">F89/H89</f>
        <v>22100.3931734919</v>
      </c>
      <c r="J89" s="39" t="n">
        <f aca="false">SUM(I89:$I$143)</f>
        <v>170658.494707417</v>
      </c>
      <c r="K89" s="40" t="n">
        <f aca="false">LOG10(J89)</f>
        <v>5.23212791062074</v>
      </c>
      <c r="L89" s="40" t="n">
        <f aca="false">'数値入力＆結果'!$D$19*K89^5+'数値入力＆結果'!$F$19*K89^4+'数値入力＆結果'!$H$19*K89^3+'数値入力＆結果'!$J$19*K89^2+'数値入力＆結果'!$L$19*K89+'数値入力＆結果'!$N$19</f>
        <v>8.87370704835644</v>
      </c>
      <c r="M89" s="39" t="n">
        <f aca="false">10^L89</f>
        <v>747664995.876794</v>
      </c>
      <c r="N89" s="39" t="n">
        <f aca="false">(D88-D89)*'数値入力＆結果'!$D$12</f>
        <v>2.63E-005</v>
      </c>
      <c r="O89" s="39" t="n">
        <f aca="false">(6*'数値入力＆結果'!$D$7*M89*'数値入力＆結果'!$D$9*'数値入力＆結果'!$D$10*('数値入力＆結果'!$D$9+'数値入力＆結果'!$D$10)*N89)/('数値入力＆結果'!$D$7^2*'数値入力＆結果'!$D$9^4+'数値入力＆結果'!$D$7*M89*(4*'数値入力＆結果'!$D$9^3*'数値入力＆結果'!$D$10+6*'数値入力＆結果'!$D$9^2*'数値入力＆結果'!$D$10^2+4*'数値入力＆結果'!$D$9*'数値入力＆結果'!$D$10^3)+M89^2*'数値入力＆結果'!$D$10^4)</f>
        <v>1.92591174864828E-005</v>
      </c>
      <c r="P89" s="39" t="n">
        <f aca="false">SUM($O$4:O89)</f>
        <v>0.000283558248670314</v>
      </c>
      <c r="Q89" s="39" t="n">
        <f aca="false">1/P89</f>
        <v>3526.61227345453</v>
      </c>
      <c r="R89" s="39" t="n">
        <f aca="false">1/P89*(1-COS('数値入力＆結果'!$D$8*P89/2))</f>
        <v>1.41769624764561</v>
      </c>
    </row>
    <row r="90" customFormat="false" ht="12.8" hidden="false" customHeight="false" outlineLevel="0" collapsed="false">
      <c r="B90" s="1" t="n">
        <v>87</v>
      </c>
      <c r="C90" s="0" t="n">
        <v>87000</v>
      </c>
      <c r="D90" s="0" t="n">
        <f aca="false">D89-1</f>
        <v>43</v>
      </c>
      <c r="E90" s="0" t="n">
        <f aca="false">C90</f>
        <v>87000</v>
      </c>
      <c r="F90" s="0" t="n">
        <f aca="false">C90-C89</f>
        <v>1000</v>
      </c>
      <c r="G90" s="0" t="n">
        <f aca="false">IF(D89&gt;110,'数値入力＆結果'!$D$18*D89+'数値入力＆結果'!$F$18,'数値入力＆結果'!$D$17*D89+'数値入力＆結果'!$F$17)</f>
        <v>-1.2842</v>
      </c>
      <c r="H90" s="39" t="n">
        <f aca="false">10^G90</f>
        <v>0.0519756584658362</v>
      </c>
      <c r="I90" s="39" t="n">
        <f aca="false">F90/H90</f>
        <v>19239.7754933168</v>
      </c>
      <c r="J90" s="39" t="n">
        <f aca="false">SUM(I90:$I$143)</f>
        <v>148558.101533925</v>
      </c>
      <c r="K90" s="40" t="n">
        <f aca="false">LOG10(J90)</f>
        <v>5.17189634079494</v>
      </c>
      <c r="L90" s="40" t="n">
        <f aca="false">'数値入力＆結果'!$D$19*K90^5+'数値入力＆結果'!$F$19*K90^4+'数値入力＆結果'!$H$19*K90^3+'数値入力＆結果'!$J$19*K90^2+'数値入力＆結果'!$L$19*K90+'数値入力＆結果'!$N$19</f>
        <v>8.90507101287713</v>
      </c>
      <c r="M90" s="39" t="n">
        <f aca="false">10^L90</f>
        <v>803657520.049291</v>
      </c>
      <c r="N90" s="39" t="n">
        <f aca="false">(D89-D90)*'数値入力＆結果'!$D$12</f>
        <v>2.63E-005</v>
      </c>
      <c r="O90" s="39" t="n">
        <f aca="false">(6*'数値入力＆結果'!$D$7*M90*'数値入力＆結果'!$D$9*'数値入力＆結果'!$D$10*('数値入力＆結果'!$D$9+'数値入力＆結果'!$D$10)*N90)/('数値入力＆結果'!$D$7^2*'数値入力＆結果'!$D$9^4+'数値入力＆結果'!$D$7*M90*(4*'数値入力＆結果'!$D$9^3*'数値入力＆結果'!$D$10+6*'数値入力＆結果'!$D$9^2*'数値入力＆結果'!$D$10^2+4*'数値入力＆結果'!$D$9*'数値入力＆結果'!$D$10^3)+M90^2*'数値入力＆結果'!$D$10^4)</f>
        <v>2.00346923270088E-005</v>
      </c>
      <c r="P90" s="39" t="n">
        <f aca="false">SUM($O$4:O90)</f>
        <v>0.000303592940997323</v>
      </c>
      <c r="Q90" s="39" t="n">
        <f aca="false">1/P90</f>
        <v>3293.8842277259</v>
      </c>
      <c r="R90" s="39" t="n">
        <f aca="false">1/P90*(1-COS('数値入力＆結果'!$D$8*P90/2))</f>
        <v>1.51784811790701</v>
      </c>
    </row>
    <row r="91" customFormat="false" ht="12.8" hidden="false" customHeight="false" outlineLevel="0" collapsed="false">
      <c r="B91" s="1" t="n">
        <v>88</v>
      </c>
      <c r="C91" s="0" t="n">
        <v>88000</v>
      </c>
      <c r="D91" s="0" t="n">
        <f aca="false">D90-1</f>
        <v>42</v>
      </c>
      <c r="E91" s="0" t="n">
        <f aca="false">C91</f>
        <v>88000</v>
      </c>
      <c r="F91" s="0" t="n">
        <f aca="false">C91-C90</f>
        <v>1000</v>
      </c>
      <c r="G91" s="0" t="n">
        <f aca="false">IF(D90&gt;110,'数値入力＆結果'!$D$18*D90+'数値入力＆結果'!$F$18,'数値入力＆結果'!$D$17*D90+'数値入力＆結果'!$F$17)</f>
        <v>-1.224</v>
      </c>
      <c r="H91" s="39" t="n">
        <f aca="false">10^G91</f>
        <v>0.0597035286583837</v>
      </c>
      <c r="I91" s="39" t="n">
        <f aca="false">F91/H91</f>
        <v>16749.4287602644</v>
      </c>
      <c r="J91" s="39" t="n">
        <f aca="false">SUM(I91:$I$143)</f>
        <v>129318.326040608</v>
      </c>
      <c r="K91" s="40" t="n">
        <f aca="false">LOG10(J91)</f>
        <v>5.11166007425662</v>
      </c>
      <c r="L91" s="40" t="n">
        <f aca="false">'数値入力＆結果'!$D$19*K91^5+'数値入力＆結果'!$F$19*K91^4+'数値入力＆結果'!$H$19*K91^3+'数値入力＆結果'!$J$19*K91^2+'数値入力＆結果'!$L$19*K91+'数値入力＆結果'!$N$19</f>
        <v>8.93575252932123</v>
      </c>
      <c r="M91" s="39" t="n">
        <f aca="false">10^L91</f>
        <v>862486943.426444</v>
      </c>
      <c r="N91" s="39" t="n">
        <f aca="false">(D90-D91)*'数値入力＆結果'!$D$12</f>
        <v>2.63E-005</v>
      </c>
      <c r="O91" s="39" t="n">
        <f aca="false">(6*'数値入力＆結果'!$D$7*M91*'数値入力＆結果'!$D$9*'数値入力＆結果'!$D$10*('数値入力＆結果'!$D$9+'数値入力＆結果'!$D$10)*N91)/('数値入力＆結果'!$D$7^2*'数値入力＆結果'!$D$9^4+'数値入力＆結果'!$D$7*M91*(4*'数値入力＆結果'!$D$9^3*'数値入力＆結果'!$D$10+6*'数値入力＆結果'!$D$9^2*'数値入力＆結果'!$D$10^2+4*'数値入力＆結果'!$D$9*'数値入力＆結果'!$D$10^3)+M91^2*'数値入力＆結果'!$D$10^4)</f>
        <v>2.07972831861098E-005</v>
      </c>
      <c r="P91" s="39" t="n">
        <f aca="false">SUM($O$4:O91)</f>
        <v>0.000324390224183433</v>
      </c>
      <c r="Q91" s="39" t="n">
        <f aca="false">1/P91</f>
        <v>3082.70695430862</v>
      </c>
      <c r="R91" s="39" t="n">
        <f aca="false">1/P91*(1-COS('数値入力＆結果'!$D$8*P91/2))</f>
        <v>1.62180889563691</v>
      </c>
    </row>
    <row r="92" customFormat="false" ht="12.8" hidden="false" customHeight="false" outlineLevel="0" collapsed="false">
      <c r="B92" s="1" t="n">
        <v>89</v>
      </c>
      <c r="C92" s="0" t="n">
        <v>89000</v>
      </c>
      <c r="D92" s="0" t="n">
        <f aca="false">D91-1</f>
        <v>41</v>
      </c>
      <c r="E92" s="0" t="n">
        <f aca="false">C92</f>
        <v>89000</v>
      </c>
      <c r="F92" s="0" t="n">
        <f aca="false">C92-C91</f>
        <v>1000</v>
      </c>
      <c r="G92" s="0" t="n">
        <f aca="false">IF(D91&gt;110,'数値入力＆結果'!$D$18*D91+'数値入力＆結果'!$F$18,'数値入力＆結果'!$D$17*D91+'数値入力＆結果'!$F$17)</f>
        <v>-1.1638</v>
      </c>
      <c r="H92" s="39" t="n">
        <f aca="false">10^G92</f>
        <v>0.0685803978145926</v>
      </c>
      <c r="I92" s="39" t="n">
        <f aca="false">F92/H92</f>
        <v>14581.4260614747</v>
      </c>
      <c r="J92" s="39" t="n">
        <f aca="false">SUM(I92:$I$143)</f>
        <v>112568.897280344</v>
      </c>
      <c r="K92" s="40" t="n">
        <f aca="false">LOG10(J92)</f>
        <v>5.05141841178143</v>
      </c>
      <c r="L92" s="40" t="n">
        <f aca="false">'数値入力＆結果'!$D$19*K92^5+'数値入力＆結果'!$F$19*K92^4+'数値入力＆結果'!$H$19*K92^3+'数値入力＆結果'!$J$19*K92^2+'数値入力＆結果'!$L$19*K92+'数値入力＆結果'!$N$19</f>
        <v>8.96576201257429</v>
      </c>
      <c r="M92" s="39" t="n">
        <f aca="false">10^L92</f>
        <v>924191590.821396</v>
      </c>
      <c r="N92" s="39" t="n">
        <f aca="false">(D91-D92)*'数値入力＆結果'!$D$12</f>
        <v>2.63E-005</v>
      </c>
      <c r="O92" s="39" t="n">
        <f aca="false">(6*'数値入力＆結果'!$D$7*M92*'数値入力＆結果'!$D$9*'数値入力＆結果'!$D$10*('数値入力＆結果'!$D$9+'数値入力＆結果'!$D$10)*N92)/('数値入力＆結果'!$D$7^2*'数値入力＆結果'!$D$9^4+'数値入力＆結果'!$D$7*M92*(4*'数値入力＆結果'!$D$9^3*'数値入力＆結果'!$D$10+6*'数値入力＆結果'!$D$9^2*'数値入力＆結果'!$D$10^2+4*'数値入力＆結果'!$D$9*'数値入力＆結果'!$D$10^3)+M92^2*'数値入力＆結果'!$D$10^4)</f>
        <v>2.15450245056687E-005</v>
      </c>
      <c r="P92" s="39" t="n">
        <f aca="false">SUM($O$4:O92)</f>
        <v>0.000345935248689101</v>
      </c>
      <c r="Q92" s="39" t="n">
        <f aca="false">1/P92</f>
        <v>2890.71438597088</v>
      </c>
      <c r="R92" s="39" t="n">
        <f aca="false">1/P92*(1-COS('数値入力＆結果'!$D$8*P92/2))</f>
        <v>1.72950375663846</v>
      </c>
    </row>
    <row r="93" customFormat="false" ht="12.8" hidden="false" customHeight="false" outlineLevel="0" collapsed="false">
      <c r="B93" s="1" t="n">
        <v>90</v>
      </c>
      <c r="C93" s="0" t="n">
        <v>90000</v>
      </c>
      <c r="D93" s="0" t="n">
        <f aca="false">D92-1</f>
        <v>40</v>
      </c>
      <c r="E93" s="0" t="n">
        <f aca="false">C93</f>
        <v>90000</v>
      </c>
      <c r="F93" s="0" t="n">
        <f aca="false">C93-C92</f>
        <v>1000</v>
      </c>
      <c r="G93" s="0" t="n">
        <f aca="false">IF(D92&gt;110,'数値入力＆結果'!$D$18*D92+'数値入力＆結果'!$F$18,'数値入力＆結果'!$D$17*D92+'数値入力＆結果'!$F$17)</f>
        <v>-1.1036</v>
      </c>
      <c r="H93" s="39" t="n">
        <f aca="false">10^G93</f>
        <v>0.078777101958568</v>
      </c>
      <c r="I93" s="39" t="n">
        <f aca="false">F93/H93</f>
        <v>12694.044019618</v>
      </c>
      <c r="J93" s="39" t="n">
        <f aca="false">SUM(I93:$I$143)</f>
        <v>97987.471218869</v>
      </c>
      <c r="K93" s="40" t="n">
        <f aca="false">LOG10(J93)</f>
        <v>4.99117054989298</v>
      </c>
      <c r="L93" s="40" t="n">
        <f aca="false">'数値入力＆結果'!$D$19*K93^5+'数値入力＆結果'!$F$19*K93^4+'数値入力＆結果'!$H$19*K93^3+'数値入力＆結果'!$J$19*K93^2+'数値入力＆結果'!$L$19*K93+'数値入力＆結果'!$N$19</f>
        <v>8.99510978948275</v>
      </c>
      <c r="M93" s="39" t="n">
        <f aca="false">10^L93</f>
        <v>988803032.100605</v>
      </c>
      <c r="N93" s="39" t="n">
        <f aca="false">(D92-D93)*'数値入力＆結果'!$D$12</f>
        <v>2.63E-005</v>
      </c>
      <c r="O93" s="39" t="n">
        <f aca="false">(6*'数値入力＆結果'!$D$7*M93*'数値入力＆結果'!$D$9*'数値入力＆結果'!$D$10*('数値入力＆結果'!$D$9+'数値入力＆結果'!$D$10)*N93)/('数値入力＆結果'!$D$7^2*'数値入力＆結果'!$D$9^4+'数値入力＆結果'!$D$7*M93*(4*'数値入力＆結果'!$D$9^3*'数値入力＆結果'!$D$10+6*'数値入力＆結果'!$D$9^2*'数値入力＆結果'!$D$10^2+4*'数値入力＆結果'!$D$9*'数値入力＆結果'!$D$10^3)+M93^2*'数値入力＆結果'!$D$10^4)</f>
        <v>2.22762780999419E-005</v>
      </c>
      <c r="P93" s="39" t="n">
        <f aca="false">SUM($O$4:O93)</f>
        <v>0.000368211526789043</v>
      </c>
      <c r="Q93" s="39" t="n">
        <f aca="false">1/P93</f>
        <v>2715.83024225345</v>
      </c>
      <c r="R93" s="39" t="n">
        <f aca="false">1/P93*(1-COS('数値入力＆結果'!$D$8*P93/2))</f>
        <v>1.84084963493384</v>
      </c>
    </row>
    <row r="94" customFormat="false" ht="12.8" hidden="false" customHeight="false" outlineLevel="0" collapsed="false">
      <c r="B94" s="1" t="n">
        <v>91</v>
      </c>
      <c r="C94" s="0" t="n">
        <v>91000</v>
      </c>
      <c r="D94" s="0" t="n">
        <f aca="false">D93-1</f>
        <v>39</v>
      </c>
      <c r="E94" s="0" t="n">
        <f aca="false">C94</f>
        <v>91000</v>
      </c>
      <c r="F94" s="0" t="n">
        <f aca="false">C94-C93</f>
        <v>1000</v>
      </c>
      <c r="G94" s="0" t="n">
        <f aca="false">IF(D93&gt;110,'数値入力＆結果'!$D$18*D93+'数値入力＆結果'!$F$18,'数値入力＆結果'!$D$17*D93+'数値入力＆結果'!$F$17)</f>
        <v>-1.0434</v>
      </c>
      <c r="H94" s="39" t="n">
        <f aca="false">10^G94</f>
        <v>0.0904898774394413</v>
      </c>
      <c r="I94" s="39" t="n">
        <f aca="false">F94/H94</f>
        <v>11050.9598233154</v>
      </c>
      <c r="J94" s="39" t="n">
        <f aca="false">SUM(I94:$I$143)</f>
        <v>85293.427199251</v>
      </c>
      <c r="K94" s="40" t="n">
        <f aca="false">LOG10(J94)</f>
        <v>4.93091556526975</v>
      </c>
      <c r="L94" s="40" t="n">
        <f aca="false">'数値入力＆結果'!$D$19*K94^5+'数値入力＆結果'!$F$19*K94^4+'数値入力＆結果'!$H$19*K94^3+'数値入力＆結果'!$J$19*K94^2+'数値入力＆結果'!$L$19*K94+'数値入力＆結果'!$N$19</f>
        <v>9.02380610258718</v>
      </c>
      <c r="M94" s="39" t="n">
        <f aca="false">10^L94</f>
        <v>1056345782.18818</v>
      </c>
      <c r="N94" s="39" t="n">
        <f aca="false">(D93-D94)*'数値入力＆結果'!$D$12</f>
        <v>2.63E-005</v>
      </c>
      <c r="O94" s="39" t="n">
        <f aca="false">(6*'数値入力＆結果'!$D$7*M94*'数値入力＆結果'!$D$9*'数値入力＆結果'!$D$10*('数値入力＆結果'!$D$9+'数値入力＆結果'!$D$10)*N94)/('数値入力＆結果'!$D$7^2*'数値入力＆結果'!$D$9^4+'数値入力＆結果'!$D$7*M94*(4*'数値入力＆結果'!$D$9^3*'数値入力＆結果'!$D$10+6*'数値入力＆結果'!$D$9^2*'数値入力＆結果'!$D$10^2+4*'数値入力＆結果'!$D$9*'数値入力＆結果'!$D$10^3)+M94^2*'数値入力＆結果'!$D$10^4)</f>
        <v>2.29896339106943E-005</v>
      </c>
      <c r="P94" s="39" t="n">
        <f aca="false">SUM($O$4:O94)</f>
        <v>0.000391201160699737</v>
      </c>
      <c r="Q94" s="39" t="n">
        <f aca="false">1/P94</f>
        <v>2556.22963441957</v>
      </c>
      <c r="R94" s="39" t="n">
        <f aca="false">1/P94*(1-COS('数値入力＆結果'!$D$8*P94/2))</f>
        <v>1.95575636297594</v>
      </c>
    </row>
    <row r="95" customFormat="false" ht="12.8" hidden="false" customHeight="false" outlineLevel="0" collapsed="false">
      <c r="B95" s="1" t="n">
        <v>92</v>
      </c>
      <c r="C95" s="0" t="n">
        <v>92000</v>
      </c>
      <c r="D95" s="0" t="n">
        <f aca="false">D94-1</f>
        <v>38</v>
      </c>
      <c r="E95" s="0" t="n">
        <f aca="false">C95</f>
        <v>92000</v>
      </c>
      <c r="F95" s="0" t="n">
        <f aca="false">C95-C94</f>
        <v>1000</v>
      </c>
      <c r="G95" s="0" t="n">
        <f aca="false">IF(D94&gt;110,'数値入力＆結果'!$D$18*D94+'数値入力＆結果'!$F$18,'数値入力＆結果'!$D$17*D94+'数値入力＆結果'!$F$17)</f>
        <v>-0.9832</v>
      </c>
      <c r="H95" s="39" t="n">
        <f aca="false">10^G95</f>
        <v>0.10394413751488</v>
      </c>
      <c r="I95" s="39" t="n">
        <f aca="false">F95/H95</f>
        <v>9620.55219186215</v>
      </c>
      <c r="J95" s="39" t="n">
        <f aca="false">SUM(I95:$I$143)</f>
        <v>74242.4673759355</v>
      </c>
      <c r="K95" s="40" t="n">
        <f aca="false">LOG10(J95)</f>
        <v>4.87065239680384</v>
      </c>
      <c r="L95" s="40" t="n">
        <f aca="false">'数値入力＆結果'!$D$19*K95^5+'数値入力＆結果'!$F$19*K95^4+'数値入力＆結果'!$H$19*K95^3+'数値入力＆結果'!$J$19*K95^2+'数値入力＆結果'!$L$19*K95+'数値入力＆結果'!$N$19</f>
        <v>9.05186111417088</v>
      </c>
      <c r="M95" s="39" t="n">
        <f aca="false">10^L95</f>
        <v>1126837040.07508</v>
      </c>
      <c r="N95" s="39" t="n">
        <f aca="false">(D94-D95)*'数値入力＆結果'!$D$12</f>
        <v>2.63E-005</v>
      </c>
      <c r="O95" s="39" t="n">
        <f aca="false">(6*'数値入力＆結果'!$D$7*M95*'数値入力＆結果'!$D$9*'数値入力＆結果'!$D$10*('数値入力＆結果'!$D$9+'数値入力＆結果'!$D$10)*N95)/('数値入力＆結果'!$D$7^2*'数値入力＆結果'!$D$9^4+'数値入力＆結果'!$D$7*M95*(4*'数値入力＆結果'!$D$9^3*'数値入力＆結果'!$D$10+6*'数値入力＆結果'!$D$9^2*'数値入力＆結果'!$D$10^2+4*'数値入力＆結果'!$D$9*'数値入力＆結果'!$D$10^3)+M95^2*'数値入力＆結果'!$D$10^4)</f>
        <v>2.36839064623234E-005</v>
      </c>
      <c r="P95" s="39" t="n">
        <f aca="false">SUM($O$4:O95)</f>
        <v>0.000414885067162061</v>
      </c>
      <c r="Q95" s="39" t="n">
        <f aca="false">1/P95</f>
        <v>2410.3060802846</v>
      </c>
      <c r="R95" s="39" t="n">
        <f aca="false">1/P95*(1-COS('数値入力＆結果'!$D$8*P95/2))</f>
        <v>2.07412779451369</v>
      </c>
    </row>
    <row r="96" customFormat="false" ht="12.8" hidden="false" customHeight="false" outlineLevel="0" collapsed="false">
      <c r="B96" s="1" t="n">
        <v>93</v>
      </c>
      <c r="C96" s="0" t="n">
        <v>93000</v>
      </c>
      <c r="D96" s="0" t="n">
        <f aca="false">D95-1</f>
        <v>37</v>
      </c>
      <c r="E96" s="0" t="n">
        <f aca="false">C96</f>
        <v>93000</v>
      </c>
      <c r="F96" s="0" t="n">
        <f aca="false">C96-C95</f>
        <v>1000</v>
      </c>
      <c r="G96" s="0" t="n">
        <f aca="false">IF(D95&gt;110,'数値入力＆結果'!$D$18*D95+'数値入力＆結果'!$F$18,'数値入力＆結果'!$D$17*D95+'数値入力＆結果'!$F$17)</f>
        <v>-0.923</v>
      </c>
      <c r="H96" s="39" t="n">
        <f aca="false">10^G96</f>
        <v>0.119398810446427</v>
      </c>
      <c r="I96" s="39" t="n">
        <f aca="false">F96/H96</f>
        <v>8375.29282126883</v>
      </c>
      <c r="J96" s="39" t="n">
        <f aca="false">SUM(I96:$I$143)</f>
        <v>64621.9151840734</v>
      </c>
      <c r="K96" s="40" t="n">
        <f aca="false">LOG10(J96)</f>
        <v>4.8103798249529</v>
      </c>
      <c r="L96" s="40" t="n">
        <f aca="false">'数値入力＆結果'!$D$19*K96^5+'数値入力＆結果'!$F$19*K96^4+'数値入力＆結果'!$H$19*K96^3+'数値入力＆結果'!$J$19*K96^2+'数値入力＆結果'!$L$19*K96+'数値入力＆結果'!$N$19</f>
        <v>9.07928491065912</v>
      </c>
      <c r="M96" s="39" t="n">
        <f aca="false">10^L96</f>
        <v>1200286470.09526</v>
      </c>
      <c r="N96" s="39" t="n">
        <f aca="false">(D95-D96)*'数値入力＆結果'!$D$12</f>
        <v>2.63E-005</v>
      </c>
      <c r="O96" s="39" t="n">
        <f aca="false">(6*'数値入力＆結果'!$D$7*M96*'数値入力＆結果'!$D$9*'数値入力＆結果'!$D$10*('数値入力＆結果'!$D$9+'数値入力＆結果'!$D$10)*N96)/('数値入力＆結果'!$D$7^2*'数値入力＆結果'!$D$9^4+'数値入力＆結果'!$D$7*M96*(4*'数値入力＆結果'!$D$9^3*'数値入力＆結果'!$D$10+6*'数値入力＆結果'!$D$9^2*'数値入力＆結果'!$D$10^2+4*'数値入力＆結果'!$D$9*'数値入力＆結果'!$D$10^3)+M96^2*'数値入力＆結果'!$D$10^4)</f>
        <v>2.43581276632625E-005</v>
      </c>
      <c r="P96" s="39" t="n">
        <f aca="false">SUM($O$4:O96)</f>
        <v>0.000439243194825323</v>
      </c>
      <c r="Q96" s="39" t="n">
        <f aca="false">1/P96</f>
        <v>2276.64312567819</v>
      </c>
      <c r="R96" s="39" t="n">
        <f aca="false">1/P96*(1-COS('数値入力＆結果'!$D$8*P96/2))</f>
        <v>2.19586289182144</v>
      </c>
    </row>
    <row r="97" customFormat="false" ht="12.8" hidden="false" customHeight="false" outlineLevel="0" collapsed="false">
      <c r="B97" s="1" t="n">
        <v>94</v>
      </c>
      <c r="C97" s="0" t="n">
        <v>94000</v>
      </c>
      <c r="D97" s="0" t="n">
        <f aca="false">D96-1</f>
        <v>36</v>
      </c>
      <c r="E97" s="0" t="n">
        <f aca="false">C97</f>
        <v>94000</v>
      </c>
      <c r="F97" s="0" t="n">
        <f aca="false">C97-C96</f>
        <v>1000</v>
      </c>
      <c r="G97" s="0" t="n">
        <f aca="false">IF(D96&gt;110,'数値入力＆結果'!$D$18*D96+'数値入力＆結果'!$F$18,'数値入力＆結果'!$D$17*D96+'数値入力＆結果'!$F$17)</f>
        <v>-0.8628</v>
      </c>
      <c r="H97" s="39" t="n">
        <f aca="false">10^G97</f>
        <v>0.137151322593648</v>
      </c>
      <c r="I97" s="39" t="n">
        <f aca="false">F97/H97</f>
        <v>7291.21659995068</v>
      </c>
      <c r="J97" s="39" t="n">
        <f aca="false">SUM(I97:$I$143)</f>
        <v>56246.6223628045</v>
      </c>
      <c r="K97" s="40" t="n">
        <f aca="false">LOG10(J97)</f>
        <v>4.75009644797027</v>
      </c>
      <c r="L97" s="40" t="n">
        <f aca="false">'数値入力＆結果'!$D$19*K97^5+'数値入力＆結果'!$F$19*K97^4+'数値入力＆結果'!$H$19*K97^3+'数値入力＆結果'!$J$19*K97^2+'数値入力＆結果'!$L$19*K97+'数値入力＆結果'!$N$19</f>
        <v>9.10608750740824</v>
      </c>
      <c r="M97" s="39" t="n">
        <f aca="false">10^L97</f>
        <v>1276696028.53329</v>
      </c>
      <c r="N97" s="39" t="n">
        <f aca="false">(D96-D97)*'数値入力＆結果'!$D$12</f>
        <v>2.63E-005</v>
      </c>
      <c r="O97" s="39" t="n">
        <f aca="false">(6*'数値入力＆結果'!$D$7*M97*'数値入力＆結果'!$D$9*'数値入力＆結果'!$D$10*('数値入力＆結果'!$D$9+'数値入力＆結果'!$D$10)*N97)/('数値入力＆結果'!$D$7^2*'数値入力＆結果'!$D$9^4+'数値入力＆結果'!$D$7*M97*(4*'数値入力＆結果'!$D$9^3*'数値入力＆結果'!$D$10+6*'数値入力＆結果'!$D$9^2*'数値入力＆結果'!$D$10^2+4*'数値入力＆結果'!$D$9*'数値入力＆結果'!$D$10^3)+M97^2*'数値入力＆結果'!$D$10^4)</f>
        <v>2.50115366255571E-005</v>
      </c>
      <c r="P97" s="39" t="n">
        <f aca="false">SUM($O$4:O97)</f>
        <v>0.00046425473145088</v>
      </c>
      <c r="Q97" s="39" t="n">
        <f aca="false">1/P97</f>
        <v>2153.98989445906</v>
      </c>
      <c r="R97" s="39" t="n">
        <f aca="false">1/P97*(1-COS('数値入力＆結果'!$D$8*P97/2))</f>
        <v>2.32085676236394</v>
      </c>
    </row>
    <row r="98" customFormat="false" ht="12.8" hidden="false" customHeight="false" outlineLevel="0" collapsed="false">
      <c r="B98" s="1" t="n">
        <v>95</v>
      </c>
      <c r="C98" s="0" t="n">
        <v>95000</v>
      </c>
      <c r="D98" s="0" t="n">
        <f aca="false">D97-1</f>
        <v>35</v>
      </c>
      <c r="E98" s="0" t="n">
        <f aca="false">C98</f>
        <v>95000</v>
      </c>
      <c r="F98" s="0" t="n">
        <f aca="false">C98-C97</f>
        <v>1000</v>
      </c>
      <c r="G98" s="0" t="n">
        <f aca="false">IF(D97&gt;110,'数値入力＆結果'!$D$18*D97+'数値入力＆結果'!$F$18,'数値入力＆結果'!$D$17*D97+'数値入力＆結果'!$F$17)</f>
        <v>-0.8026</v>
      </c>
      <c r="H98" s="39" t="n">
        <f aca="false">10^G98</f>
        <v>0.157543322407111</v>
      </c>
      <c r="I98" s="39" t="n">
        <f aca="false">F98/H98</f>
        <v>6347.460398327</v>
      </c>
      <c r="J98" s="39" t="n">
        <f aca="false">SUM(I98:$I$143)</f>
        <v>48955.4057628539</v>
      </c>
      <c r="K98" s="40" t="n">
        <f aca="false">LOG10(J98)</f>
        <v>4.68980065453251</v>
      </c>
      <c r="L98" s="40" t="n">
        <f aca="false">'数値入力＆結果'!$D$19*K98^5+'数値入力＆結果'!$F$19*K98^4+'数値入力＆結果'!$H$19*K98^3+'数値入力＆結果'!$J$19*K98^2+'数値入力＆結果'!$L$19*K98+'数値入力＆結果'!$N$19</f>
        <v>9.13227885392845</v>
      </c>
      <c r="M98" s="39" t="n">
        <f aca="false">10^L98</f>
        <v>1356059838.42149</v>
      </c>
      <c r="N98" s="39" t="n">
        <f aca="false">(D97-D98)*'数値入力＆結果'!$D$12</f>
        <v>2.63E-005</v>
      </c>
      <c r="O98" s="39" t="n">
        <f aca="false">(6*'数値入力＆結果'!$D$7*M98*'数値入力＆結果'!$D$9*'数値入力＆結果'!$D$10*('数値入力＆結果'!$D$9+'数値入力＆結果'!$D$10)*N98)/('数値入力＆結果'!$D$7^2*'数値入力＆結果'!$D$9^4+'数値入力＆結果'!$D$7*M98*(4*'数値入力＆結果'!$D$9^3*'数値入力＆結果'!$D$10+6*'数値入力＆結果'!$D$9^2*'数値入力＆結果'!$D$10^2+4*'数値入力＆結果'!$D$9*'数値入力＆結果'!$D$10^3)+M98^2*'数値入力＆結果'!$D$10^4)</f>
        <v>2.56435671675644E-005</v>
      </c>
      <c r="P98" s="39" t="n">
        <f aca="false">SUM($O$4:O98)</f>
        <v>0.000489898298618445</v>
      </c>
      <c r="Q98" s="39" t="n">
        <f aca="false">1/P98</f>
        <v>2041.23999372949</v>
      </c>
      <c r="R98" s="39" t="n">
        <f aca="false">1/P98*(1-COS('数値入力＆結果'!$D$8*P98/2))</f>
        <v>2.44900163328371</v>
      </c>
    </row>
    <row r="99" customFormat="false" ht="12.8" hidden="false" customHeight="false" outlineLevel="0" collapsed="false">
      <c r="B99" s="1" t="n">
        <v>96</v>
      </c>
      <c r="C99" s="0" t="n">
        <v>96000</v>
      </c>
      <c r="D99" s="0" t="n">
        <f aca="false">D98-1</f>
        <v>34</v>
      </c>
      <c r="E99" s="0" t="n">
        <f aca="false">C99</f>
        <v>96000</v>
      </c>
      <c r="F99" s="0" t="n">
        <f aca="false">C99-C98</f>
        <v>1000</v>
      </c>
      <c r="G99" s="0" t="n">
        <f aca="false">IF(D98&gt;110,'数値入力＆結果'!$D$18*D98+'数値入力＆結果'!$F$18,'数値入力＆結果'!$D$17*D98+'数値入力＆結果'!$F$17)</f>
        <v>-0.7424</v>
      </c>
      <c r="H99" s="39" t="n">
        <f aca="false">10^G99</f>
        <v>0.180967255478879</v>
      </c>
      <c r="I99" s="39" t="n">
        <f aca="false">F99/H99</f>
        <v>5525.86155630078</v>
      </c>
      <c r="J99" s="39" t="n">
        <f aca="false">SUM(I99:$I$143)</f>
        <v>42607.9453645269</v>
      </c>
      <c r="K99" s="40" t="n">
        <f aca="false">LOG10(J99)</f>
        <v>4.6294905922065</v>
      </c>
      <c r="L99" s="40" t="n">
        <f aca="false">'数値入力＆結果'!$D$19*K99^5+'数値入力＆結果'!$F$19*K99^4+'数値入力＆結果'!$H$19*K99^3+'数値入力＆結果'!$J$19*K99^2+'数値入力＆結果'!$L$19*K99+'数値入力＆結果'!$N$19</f>
        <v>9.15786883958905</v>
      </c>
      <c r="M99" s="39" t="n">
        <f aca="false">10^L99</f>
        <v>1438364115.17367</v>
      </c>
      <c r="N99" s="39" t="n">
        <f aca="false">(D98-D99)*'数値入力＆結果'!$D$12</f>
        <v>2.63E-005</v>
      </c>
      <c r="O99" s="39" t="n">
        <f aca="false">(6*'数値入力＆結果'!$D$7*M99*'数値入力＆結果'!$D$9*'数値入力＆結果'!$D$10*('数値入力＆結果'!$D$9+'数値入力＆結果'!$D$10)*N99)/('数値入力＆結果'!$D$7^2*'数値入力＆結果'!$D$9^4+'数値入力＆結果'!$D$7*M99*(4*'数値入力＆結果'!$D$9^3*'数値入力＆結果'!$D$10+6*'数値入力＆結果'!$D$9^2*'数値入力＆結果'!$D$10^2+4*'数値入力＆結果'!$D$9*'数値入力＆結果'!$D$10^3)+M99^2*'数値入力＆結果'!$D$10^4)</f>
        <v>2.62538336317823E-005</v>
      </c>
      <c r="P99" s="39" t="n">
        <f aca="false">SUM($O$4:O99)</f>
        <v>0.000516152132250227</v>
      </c>
      <c r="Q99" s="39" t="n">
        <f aca="false">1/P99</f>
        <v>1937.41328867592</v>
      </c>
      <c r="R99" s="39" t="n">
        <f aca="false">1/P99*(1-COS('数値入力＆結果'!$D$8*P99/2))</f>
        <v>2.580187755254</v>
      </c>
    </row>
    <row r="100" customFormat="false" ht="12.8" hidden="false" customHeight="false" outlineLevel="0" collapsed="false">
      <c r="B100" s="1" t="n">
        <v>97</v>
      </c>
      <c r="C100" s="0" t="n">
        <v>97000</v>
      </c>
      <c r="D100" s="0" t="n">
        <f aca="false">D99-1</f>
        <v>33</v>
      </c>
      <c r="E100" s="0" t="n">
        <f aca="false">C100</f>
        <v>97000</v>
      </c>
      <c r="F100" s="0" t="n">
        <f aca="false">C100-C99</f>
        <v>1000</v>
      </c>
      <c r="G100" s="0" t="n">
        <f aca="false">IF(D99&gt;110,'数値入力＆結果'!$D$18*D99+'数値入力＆結果'!$F$18,'数値入力＆結果'!$D$17*D99+'数値入力＆結果'!$F$17)</f>
        <v>-0.6822</v>
      </c>
      <c r="H100" s="39" t="n">
        <f aca="false">10^G100</f>
        <v>0.207873917187871</v>
      </c>
      <c r="I100" s="39" t="n">
        <f aca="false">F100/H100</f>
        <v>4810.60834147954</v>
      </c>
      <c r="J100" s="39" t="n">
        <f aca="false">SUM(I100:$I$143)</f>
        <v>37082.0838082261</v>
      </c>
      <c r="K100" s="40" t="n">
        <f aca="false">LOG10(J100)</f>
        <v>4.56916413110854</v>
      </c>
      <c r="L100" s="40" t="n">
        <f aca="false">'数値入力＆結果'!$D$19*K100^5+'数値入力＆結果'!$F$19*K100^4+'数値入力＆結果'!$H$19*K100^3+'数値入力＆結果'!$J$19*K100^2+'数値入力＆結果'!$L$19*K100+'数値入力＆結果'!$N$19</f>
        <v>9.18286729986109</v>
      </c>
      <c r="M100" s="39" t="n">
        <f aca="false">10^L100</f>
        <v>1523587145.49268</v>
      </c>
      <c r="N100" s="39" t="n">
        <f aca="false">(D99-D100)*'数値入力＆結果'!$D$12</f>
        <v>2.63E-005</v>
      </c>
      <c r="O100" s="39" t="n">
        <f aca="false">(6*'数値入力＆結果'!$D$7*M100*'数値入力＆結果'!$D$9*'数値入力＆結果'!$D$10*('数値入力＆結果'!$D$9+'数値入力＆結果'!$D$10)*N100)/('数値入力＆結果'!$D$7^2*'数値入力＆結果'!$D$9^4+'数値入力＆結果'!$D$7*M100*(4*'数値入力＆結果'!$D$9^3*'数値入力＆結果'!$D$10+6*'数値入力＆結果'!$D$9^2*'数値入力＆結果'!$D$10^2+4*'数値入力＆結果'!$D$9*'数値入力＆結果'!$D$10^3)+M100^2*'数値入力＆結果'!$D$10^4)</f>
        <v>2.68421155976162E-005</v>
      </c>
      <c r="P100" s="39" t="n">
        <f aca="false">SUM($O$4:O100)</f>
        <v>0.000542994247847843</v>
      </c>
      <c r="Q100" s="39" t="n">
        <f aca="false">1/P100</f>
        <v>1841.64013516441</v>
      </c>
      <c r="R100" s="39" t="n">
        <f aca="false">1/P100*(1-COS('数値入力＆結果'!$D$8*P100/2))</f>
        <v>2.71430423013396</v>
      </c>
    </row>
    <row r="101" customFormat="false" ht="12.8" hidden="false" customHeight="false" outlineLevel="0" collapsed="false">
      <c r="B101" s="1" t="n">
        <v>98</v>
      </c>
      <c r="C101" s="0" t="n">
        <v>98000</v>
      </c>
      <c r="D101" s="0" t="n">
        <f aca="false">D100-1</f>
        <v>32</v>
      </c>
      <c r="E101" s="0" t="n">
        <f aca="false">C101</f>
        <v>98000</v>
      </c>
      <c r="F101" s="0" t="n">
        <f aca="false">C101-C100</f>
        <v>1000</v>
      </c>
      <c r="G101" s="0" t="n">
        <f aca="false">IF(D100&gt;110,'数値入力＆結果'!$D$18*D100+'数値入力＆結果'!$F$18,'数値入力＆結果'!$D$17*D100+'数値入力＆結果'!$F$17)</f>
        <v>-0.622</v>
      </c>
      <c r="H101" s="39" t="n">
        <f aca="false">10^G101</f>
        <v>0.238781128291318</v>
      </c>
      <c r="I101" s="39" t="n">
        <f aca="false">F101/H101</f>
        <v>4187.93565117919</v>
      </c>
      <c r="J101" s="39" t="n">
        <f aca="false">SUM(I101:$I$143)</f>
        <v>32271.4754667466</v>
      </c>
      <c r="K101" s="40" t="n">
        <f aca="false">LOG10(J101)</f>
        <v>4.50881882200191</v>
      </c>
      <c r="L101" s="40" t="n">
        <f aca="false">'数値入力＆結果'!$D$19*K101^5+'数値入力＆結果'!$F$19*K101^4+'数値入力＆結果'!$H$19*K101^3+'数値入力＆結果'!$J$19*K101^2+'数値入力＆結果'!$L$19*K101+'数値入力＆結果'!$N$19</f>
        <v>9.20728402315861</v>
      </c>
      <c r="M101" s="39" t="n">
        <f aca="false">10^L101</f>
        <v>1611699321.78762</v>
      </c>
      <c r="N101" s="39" t="n">
        <f aca="false">(D100-D101)*'数値入力＆結果'!$D$12</f>
        <v>2.63E-005</v>
      </c>
      <c r="O101" s="39" t="n">
        <f aca="false">(6*'数値入力＆結果'!$D$7*M101*'数値入力＆結果'!$D$9*'数値入力＆結果'!$D$10*('数値入力＆結果'!$D$9+'数値入力＆結果'!$D$10)*N101)/('数値入力＆結果'!$D$7^2*'数値入力＆結果'!$D$9^4+'数値入力＆結果'!$D$7*M101*(4*'数値入力＆結果'!$D$9^3*'数値入力＆結果'!$D$10+6*'数値入力＆結果'!$D$9^2*'数値入力＆結果'!$D$10^2+4*'数値入力＆結果'!$D$9*'数値入力＆結果'!$D$10^3)+M101^2*'数値入力＆結果'!$D$10^4)</f>
        <v>2.74083420038789E-005</v>
      </c>
      <c r="P101" s="39" t="n">
        <f aca="false">SUM($O$4:O101)</f>
        <v>0.000570402589851722</v>
      </c>
      <c r="Q101" s="39" t="n">
        <f aca="false">1/P101</f>
        <v>1753.14772020925</v>
      </c>
      <c r="R101" s="39" t="n">
        <f aca="false">1/P101*(1-COS('数値入力＆結果'!$D$8*P101/2))</f>
        <v>2.85123975944453</v>
      </c>
    </row>
    <row r="102" customFormat="false" ht="12.8" hidden="false" customHeight="false" outlineLevel="0" collapsed="false">
      <c r="B102" s="1" t="n">
        <v>99</v>
      </c>
      <c r="C102" s="0" t="n">
        <v>99000</v>
      </c>
      <c r="D102" s="0" t="n">
        <f aca="false">D101-1</f>
        <v>31</v>
      </c>
      <c r="E102" s="0" t="n">
        <f aca="false">C102</f>
        <v>99000</v>
      </c>
      <c r="F102" s="0" t="n">
        <f aca="false">C102-C101</f>
        <v>1000</v>
      </c>
      <c r="G102" s="0" t="n">
        <f aca="false">IF(D101&gt;110,'数値入力＆結果'!$D$18*D101+'数値入力＆結果'!$F$18,'数値入力＆結果'!$D$17*D101+'数値入力＆結果'!$F$17)</f>
        <v>-0.5618</v>
      </c>
      <c r="H102" s="39" t="n">
        <f aca="false">10^G102</f>
        <v>0.274283700424737</v>
      </c>
      <c r="I102" s="39" t="n">
        <f aca="false">F102/H102</f>
        <v>3645.86010197276</v>
      </c>
      <c r="J102" s="39" t="n">
        <f aca="false">SUM(I102:$I$143)</f>
        <v>28083.5398155674</v>
      </c>
      <c r="K102" s="40" t="n">
        <f aca="false">LOG10(J102)</f>
        <v>4.44845184795482</v>
      </c>
      <c r="L102" s="40" t="n">
        <f aca="false">'数値入力＆結果'!$D$19*K102^5+'数値入力＆結果'!$F$19*K102^4+'数値入力＆結果'!$H$19*K102^3+'数値入力＆結果'!$J$19*K102^2+'数値入力＆結果'!$L$19*K102+'数値入力＆結果'!$N$19</f>
        <v>9.23112875834785</v>
      </c>
      <c r="M102" s="39" t="n">
        <f aca="false">10^L102</f>
        <v>1702663234.14828</v>
      </c>
      <c r="N102" s="39" t="n">
        <f aca="false">(D101-D102)*'数値入力＆結果'!$D$12</f>
        <v>2.63E-005</v>
      </c>
      <c r="O102" s="39" t="n">
        <f aca="false">(6*'数値入力＆結果'!$D$7*M102*'数値入力＆結果'!$D$9*'数値入力＆結果'!$D$10*('数値入力＆結果'!$D$9+'数値入力＆結果'!$D$10)*N102)/('数値入力＆結果'!$D$7^2*'数値入力＆結果'!$D$9^4+'数値入力＆結果'!$D$7*M102*(4*'数値入力＆結果'!$D$9^3*'数値入力＆結果'!$D$10+6*'数値入力＆結果'!$D$9^2*'数値入力＆結果'!$D$10^2+4*'数値入力＆結果'!$D$9*'数値入力＆結果'!$D$10^3)+M102^2*'数値入力＆結果'!$D$10^4)</f>
        <v>2.79525751237425E-005</v>
      </c>
      <c r="P102" s="39" t="n">
        <f aca="false">SUM($O$4:O102)</f>
        <v>0.000598355164975465</v>
      </c>
      <c r="Q102" s="39" t="n">
        <f aca="false">1/P102</f>
        <v>1671.24821265812</v>
      </c>
      <c r="R102" s="39" t="n">
        <f aca="false">1/P102*(1-COS('数値入力＆結果'!$D$8*P102/2))</f>
        <v>2.99088331288332</v>
      </c>
    </row>
    <row r="103" customFormat="false" ht="12.8" hidden="false" customHeight="false" outlineLevel="0" collapsed="false">
      <c r="B103" s="1" t="n">
        <v>100</v>
      </c>
      <c r="C103" s="0" t="n">
        <v>100000</v>
      </c>
      <c r="D103" s="0" t="n">
        <f aca="false">D102-1</f>
        <v>30</v>
      </c>
      <c r="E103" s="0" t="n">
        <f aca="false">C103</f>
        <v>100000</v>
      </c>
      <c r="F103" s="0" t="n">
        <f aca="false">C103-C102</f>
        <v>1000</v>
      </c>
      <c r="G103" s="0" t="n">
        <f aca="false">IF(D102&gt;110,'数値入力＆結果'!$D$18*D102+'数値入力＆結果'!$F$18,'数値入力＆結果'!$D$17*D102+'数値入力＆結果'!$F$17)</f>
        <v>-0.5016</v>
      </c>
      <c r="H103" s="39" t="n">
        <f aca="false">10^G103</f>
        <v>0.315064883297239</v>
      </c>
      <c r="I103" s="39" t="n">
        <f aca="false">F103/H103</f>
        <v>3173.94940856223</v>
      </c>
      <c r="J103" s="39" t="n">
        <f aca="false">SUM(I103:$I$143)</f>
        <v>24437.6797135946</v>
      </c>
      <c r="K103" s="40" t="n">
        <f aca="false">LOG10(J103)</f>
        <v>4.38805996853372</v>
      </c>
      <c r="L103" s="40" t="n">
        <f aca="false">'数値入力＆結果'!$D$19*K103^5+'数値入力＆結果'!$F$19*K103^4+'数値入力＆結果'!$H$19*K103^3+'数値入力＆結果'!$J$19*K103^2+'数値入力＆結果'!$L$19*K103+'数値入力＆結果'!$N$19</f>
        <v>9.25441122300228</v>
      </c>
      <c r="M103" s="39" t="n">
        <f aca="false">10^L103</f>
        <v>1796433821.75914</v>
      </c>
      <c r="N103" s="39" t="n">
        <f aca="false">(D102-D103)*'数値入力＆結果'!$D$12</f>
        <v>2.63E-005</v>
      </c>
      <c r="O103" s="39" t="n">
        <f aca="false">(6*'数値入力＆結果'!$D$7*M103*'数値入力＆結果'!$D$9*'数値入力＆結果'!$D$10*('数値入力＆結果'!$D$9+'数値入力＆結果'!$D$10)*N103)/('数値入力＆結果'!$D$7^2*'数値入力＆結果'!$D$9^4+'数値入力＆結果'!$D$7*M103*(4*'数値入力＆結果'!$D$9^3*'数値入力＆結果'!$D$10+6*'数値入力＆結果'!$D$9^2*'数値入力＆結果'!$D$10^2+4*'数値入力＆結果'!$D$9*'数値入力＆結果'!$D$10^3)+M103^2*'数値入力＆結果'!$D$10^4)</f>
        <v>2.84749947605598E-005</v>
      </c>
      <c r="P103" s="39" t="n">
        <f aca="false">SUM($O$4:O103)</f>
        <v>0.000626830159736025</v>
      </c>
      <c r="Q103" s="39" t="n">
        <f aca="false">1/P103</f>
        <v>1595.32847050807</v>
      </c>
      <c r="R103" s="39" t="n">
        <f aca="false">1/P103*(1-COS('数値入力＆結果'!$D$8*P103/2))</f>
        <v>3.13312471795176</v>
      </c>
    </row>
    <row r="104" customFormat="false" ht="12.8" hidden="false" customHeight="false" outlineLevel="0" collapsed="false">
      <c r="B104" s="1" t="n">
        <v>101</v>
      </c>
      <c r="C104" s="0" t="n">
        <v>101000</v>
      </c>
      <c r="D104" s="0" t="n">
        <f aca="false">D103-1</f>
        <v>29</v>
      </c>
      <c r="E104" s="0" t="n">
        <f aca="false">C104</f>
        <v>101000</v>
      </c>
      <c r="F104" s="0" t="n">
        <f aca="false">C104-C103</f>
        <v>1000</v>
      </c>
      <c r="G104" s="0" t="n">
        <f aca="false">IF(D103&gt;110,'数値入力＆結果'!$D$18*D103+'数値入力＆結果'!$F$18,'数値入力＆結果'!$D$17*D103+'数値入力＆結果'!$F$17)</f>
        <v>-0.4414</v>
      </c>
      <c r="H104" s="39" t="n">
        <f aca="false">10^G104</f>
        <v>0.361909513884298</v>
      </c>
      <c r="I104" s="39" t="n">
        <f aca="false">F104/H104</f>
        <v>2763.12161365202</v>
      </c>
      <c r="J104" s="39" t="n">
        <f aca="false">SUM(I104:$I$143)</f>
        <v>21263.7303050324</v>
      </c>
      <c r="K104" s="40" t="n">
        <f aca="false">LOG10(J104)</f>
        <v>4.32763945533215</v>
      </c>
      <c r="L104" s="40" t="n">
        <f aca="false">'数値入力＆結果'!$D$19*K104^5+'数値入力＆結果'!$F$19*K104^4+'数値入力＆結果'!$H$19*K104^3+'数値入力＆結果'!$J$19*K104^2+'数値入力＆結果'!$L$19*K104+'数値入力＆結果'!$N$19</f>
        <v>9.27714111249199</v>
      </c>
      <c r="M104" s="39" t="n">
        <f aca="false">10^L104</f>
        <v>1892958585.49872</v>
      </c>
      <c r="N104" s="39" t="n">
        <f aca="false">(D103-D104)*'数値入力＆結果'!$D$12</f>
        <v>2.63E-005</v>
      </c>
      <c r="O104" s="39" t="n">
        <f aca="false">(6*'数値入力＆結果'!$D$7*M104*'数値入力＆結果'!$D$9*'数値入力＆結果'!$D$10*('数値入力＆結果'!$D$9+'数値入力＆結果'!$D$10)*N104)/('数値入力＆結果'!$D$7^2*'数値入力＆結果'!$D$9^4+'数値入力＆結果'!$D$7*M104*(4*'数値入力＆結果'!$D$9^3*'数値入力＆結果'!$D$10+6*'数値入力＆結果'!$D$9^2*'数値入力＆結果'!$D$10^2+4*'数値入力＆結果'!$D$9*'数値入力＆結果'!$D$10^3)+M104^2*'数値入力＆結果'!$D$10^4)</f>
        <v>2.8975882960283E-005</v>
      </c>
      <c r="P104" s="39" t="n">
        <f aca="false">SUM($O$4:O104)</f>
        <v>0.000655806042696308</v>
      </c>
      <c r="Q104" s="39" t="n">
        <f aca="false">1/P104</f>
        <v>1524.84108851538</v>
      </c>
      <c r="R104" s="39" t="n">
        <f aca="false">1/P104*(1-COS('数値入力＆結果'!$D$8*P104/2))</f>
        <v>3.27785517324041</v>
      </c>
    </row>
    <row r="105" customFormat="false" ht="12.8" hidden="false" customHeight="false" outlineLevel="0" collapsed="false">
      <c r="B105" s="1" t="n">
        <v>102</v>
      </c>
      <c r="C105" s="0" t="n">
        <v>102000</v>
      </c>
      <c r="D105" s="0" t="n">
        <f aca="false">D104-1</f>
        <v>28</v>
      </c>
      <c r="E105" s="0" t="n">
        <f aca="false">C105</f>
        <v>102000</v>
      </c>
      <c r="F105" s="0" t="n">
        <f aca="false">C105-C104</f>
        <v>1000</v>
      </c>
      <c r="G105" s="0" t="n">
        <f aca="false">IF(D104&gt;110,'数値入力＆結果'!$D$18*D104+'数値入力＆結果'!$F$18,'数値入力＆結果'!$D$17*D104+'数値入力＆結果'!$F$17)</f>
        <v>-0.3812</v>
      </c>
      <c r="H105" s="39" t="n">
        <f aca="false">10^G105</f>
        <v>0.415719120675218</v>
      </c>
      <c r="I105" s="39" t="n">
        <f aca="false">F105/H105</f>
        <v>2405.4703049881</v>
      </c>
      <c r="J105" s="39" t="n">
        <f aca="false">SUM(I105:$I$143)</f>
        <v>18500.6086913803</v>
      </c>
      <c r="K105" s="40" t="n">
        <f aca="false">LOG10(J105)</f>
        <v>4.26718601742782</v>
      </c>
      <c r="L105" s="40" t="n">
        <f aca="false">'数値入力＆結果'!$D$19*K105^5+'数値入力＆結果'!$F$19*K105^4+'数値入力＆結果'!$H$19*K105^3+'数値入力＆結果'!$J$19*K105^2+'数値入力＆結果'!$L$19*K105+'数値入力＆結果'!$N$19</f>
        <v>9.29932811000796</v>
      </c>
      <c r="M105" s="39" t="n">
        <f aca="false">10^L105</f>
        <v>1992177863.37329</v>
      </c>
      <c r="N105" s="39" t="n">
        <f aca="false">(D104-D105)*'数値入力＆結果'!$D$12</f>
        <v>2.63E-005</v>
      </c>
      <c r="O105" s="39" t="n">
        <f aca="false">(6*'数値入力＆結果'!$D$7*M105*'数値入力＆結果'!$D$9*'数値入力＆結果'!$D$10*('数値入力＆結果'!$D$9+'数値入力＆結果'!$D$10)*N105)/('数値入力＆結果'!$D$7^2*'数値入力＆結果'!$D$9^4+'数値入力＆結果'!$D$7*M105*(4*'数値入力＆結果'!$D$9^3*'数値入力＆結果'!$D$10+6*'数値入力＆結果'!$D$9^2*'数値入力＆結果'!$D$10^2+4*'数値入力＆結果'!$D$9*'数値入力＆結果'!$D$10^3)+M105^2*'数値入力＆結果'!$D$10^4)</f>
        <v>2.94556094679625E-005</v>
      </c>
      <c r="P105" s="39" t="n">
        <f aca="false">SUM($O$4:O105)</f>
        <v>0.00068526165216427</v>
      </c>
      <c r="Q105" s="39" t="n">
        <f aca="false">1/P105</f>
        <v>1459.29660129337</v>
      </c>
      <c r="R105" s="39" t="n">
        <f aca="false">1/P105*(1-COS('数値入力＆結果'!$D$8*P105/2))</f>
        <v>3.42496768906125</v>
      </c>
    </row>
    <row r="106" customFormat="false" ht="12.8" hidden="false" customHeight="false" outlineLevel="0" collapsed="false">
      <c r="B106" s="1" t="n">
        <v>103</v>
      </c>
      <c r="C106" s="0" t="n">
        <v>103000</v>
      </c>
      <c r="D106" s="0" t="n">
        <f aca="false">D105-1</f>
        <v>27</v>
      </c>
      <c r="E106" s="0" t="n">
        <f aca="false">C106</f>
        <v>103000</v>
      </c>
      <c r="F106" s="0" t="n">
        <f aca="false">C106-C105</f>
        <v>1000</v>
      </c>
      <c r="G106" s="0" t="n">
        <f aca="false">IF(D105&gt;110,'数値入力＆結果'!$D$18*D105+'数値入力＆結果'!$F$18,'数値入力＆結果'!$D$17*D105+'数値入力＆結果'!$F$17)</f>
        <v>-0.321</v>
      </c>
      <c r="H106" s="39" t="n">
        <f aca="false">10^G106</f>
        <v>0.477529273657691</v>
      </c>
      <c r="I106" s="39" t="n">
        <f aca="false">F106/H106</f>
        <v>2094.11245585089</v>
      </c>
      <c r="J106" s="39" t="n">
        <f aca="false">SUM(I106:$I$143)</f>
        <v>16095.1383863923</v>
      </c>
      <c r="K106" s="40" t="n">
        <f aca="false">LOG10(J106)</f>
        <v>4.20669471511223</v>
      </c>
      <c r="L106" s="40" t="n">
        <f aca="false">'数値入力＆結果'!$D$19*K106^5+'数値入力＆結果'!$F$19*K106^4+'数値入力＆結果'!$H$19*K106^3+'数値入力＆結果'!$J$19*K106^2+'数値入力＆結果'!$L$19*K106+'数値入力＆結果'!$N$19</f>
        <v>9.32098189763629</v>
      </c>
      <c r="M106" s="39" t="n">
        <f aca="false">10^L106</f>
        <v>2094025170.3871</v>
      </c>
      <c r="N106" s="39" t="n">
        <f aca="false">(D105-D106)*'数値入力＆結果'!$D$12</f>
        <v>2.63E-005</v>
      </c>
      <c r="O106" s="39" t="n">
        <f aca="false">(6*'数値入力＆結果'!$D$7*M106*'数値入力＆結果'!$D$9*'数値入力＆結果'!$D$10*('数値入力＆結果'!$D$9+'数値入力＆結果'!$D$10)*N106)/('数値入力＆結果'!$D$7^2*'数値入力＆結果'!$D$9^4+'数値入力＆結果'!$D$7*M106*(4*'数値入力＆結果'!$D$9^3*'数値入力＆結果'!$D$10+6*'数値入力＆結果'!$D$9^2*'数値入力＆結果'!$D$10^2+4*'数値入力＆結果'!$D$9*'数値入力＆結果'!$D$10^3)+M106^2*'数値入力＆結果'!$D$10^4)</f>
        <v>2.99146180939427E-005</v>
      </c>
      <c r="P106" s="39" t="n">
        <f aca="false">SUM($O$4:O106)</f>
        <v>0.000715176270258213</v>
      </c>
      <c r="Q106" s="39" t="n">
        <f aca="false">1/P106</f>
        <v>1398.25668382279</v>
      </c>
      <c r="R106" s="39" t="n">
        <f aca="false">1/P106*(1-COS('数値入力＆結果'!$D$8*P106/2))</f>
        <v>3.57435745994451</v>
      </c>
    </row>
    <row r="107" customFormat="false" ht="12.8" hidden="false" customHeight="false" outlineLevel="0" collapsed="false">
      <c r="B107" s="1" t="n">
        <v>104</v>
      </c>
      <c r="C107" s="0" t="n">
        <v>104000</v>
      </c>
      <c r="D107" s="0" t="n">
        <f aca="false">D106-1</f>
        <v>26</v>
      </c>
      <c r="E107" s="0" t="n">
        <f aca="false">C107</f>
        <v>104000</v>
      </c>
      <c r="F107" s="0" t="n">
        <f aca="false">C107-C106</f>
        <v>1000</v>
      </c>
      <c r="G107" s="0" t="n">
        <f aca="false">IF(D106&gt;110,'数値入力＆結果'!$D$18*D106+'数値入力＆結果'!$F$18,'数値入力＆結果'!$D$17*D106+'数値入力＆結果'!$F$17)</f>
        <v>-0.2608</v>
      </c>
      <c r="H107" s="39" t="n">
        <f aca="false">10^G107</f>
        <v>0.548529513941203</v>
      </c>
      <c r="I107" s="39" t="n">
        <f aca="false">F107/H107</f>
        <v>1823.05596068107</v>
      </c>
      <c r="J107" s="39" t="n">
        <f aca="false">SUM(I107:$I$143)</f>
        <v>14001.0259305414</v>
      </c>
      <c r="K107" s="40" t="n">
        <f aca="false">LOG10(J107)</f>
        <v>4.14615985993884</v>
      </c>
      <c r="L107" s="40" t="n">
        <f aca="false">'数値入力＆結果'!$D$19*K107^5+'数値入力＆結果'!$F$19*K107^4+'数値入力＆結果'!$H$19*K107^3+'数値入力＆結果'!$J$19*K107^2+'数値入力＆結果'!$L$19*K107+'数値入力＆結果'!$N$19</f>
        <v>9.34211216861459</v>
      </c>
      <c r="M107" s="39" t="n">
        <f aca="false">10^L107</f>
        <v>2198427604.46629</v>
      </c>
      <c r="N107" s="39" t="n">
        <f aca="false">(D106-D107)*'数値入力＆結果'!$D$12</f>
        <v>2.63E-005</v>
      </c>
      <c r="O107" s="39" t="n">
        <f aca="false">(6*'数値入力＆結果'!$D$7*M107*'数値入力＆結果'!$D$9*'数値入力＆結果'!$D$10*('数値入力＆結果'!$D$9+'数値入力＆結果'!$D$10)*N107)/('数値入力＆結果'!$D$7^2*'数値入力＆結果'!$D$9^4+'数値入力＆結果'!$D$7*M107*(4*'数値入力＆結果'!$D$9^3*'数値入力＆結果'!$D$10+6*'数値入力＆結果'!$D$9^2*'数値入力＆結果'!$D$10^2+4*'数値入力＆結果'!$D$9*'数値入力＆結果'!$D$10^3)+M107^2*'数値入力＆結果'!$D$10^4)</f>
        <v>3.03534141010017E-005</v>
      </c>
      <c r="P107" s="39" t="n">
        <f aca="false">SUM($O$4:O107)</f>
        <v>0.000745529684359214</v>
      </c>
      <c r="Q107" s="39" t="n">
        <f aca="false">1/P107</f>
        <v>1341.32821399258</v>
      </c>
      <c r="R107" s="39" t="n">
        <f aca="false">1/P107*(1-COS('数値入力＆結果'!$D$8*P107/2))</f>
        <v>3.72592217407982</v>
      </c>
    </row>
    <row r="108" customFormat="false" ht="12.8" hidden="false" customHeight="false" outlineLevel="0" collapsed="false">
      <c r="B108" s="1" t="n">
        <v>105</v>
      </c>
      <c r="C108" s="0" t="n">
        <v>105000</v>
      </c>
      <c r="D108" s="0" t="n">
        <f aca="false">D107-1</f>
        <v>25</v>
      </c>
      <c r="E108" s="0" t="n">
        <f aca="false">C108</f>
        <v>105000</v>
      </c>
      <c r="F108" s="0" t="n">
        <f aca="false">C108-C107</f>
        <v>1000</v>
      </c>
      <c r="G108" s="0" t="n">
        <f aca="false">IF(D107&gt;110,'数値入力＆結果'!$D$18*D107+'数値入力＆結果'!$F$18,'数値入力＆結果'!$D$17*D107+'数値入力＆結果'!$F$17)</f>
        <v>-0.2006</v>
      </c>
      <c r="H108" s="39" t="n">
        <f aca="false">10^G108</f>
        <v>0.630086246566439</v>
      </c>
      <c r="I108" s="39" t="n">
        <f aca="false">F108/H108</f>
        <v>1587.08431655087</v>
      </c>
      <c r="J108" s="39" t="n">
        <f aca="false">SUM(I108:$I$143)</f>
        <v>12177.9699698603</v>
      </c>
      <c r="K108" s="40" t="n">
        <f aca="false">LOG10(J108)</f>
        <v>4.08557489877582</v>
      </c>
      <c r="L108" s="40" t="n">
        <f aca="false">'数値入力＆結果'!$D$19*K108^5+'数値入力＆結果'!$F$19*K108^4+'数値入力＆結果'!$H$19*K108^3+'数値入力＆結果'!$J$19*K108^2+'数値入力＆結果'!$L$19*K108+'数値入力＆結果'!$N$19</f>
        <v>9.36272864092321</v>
      </c>
      <c r="M108" s="39" t="n">
        <f aca="false">10^L108</f>
        <v>2305306320.14618</v>
      </c>
      <c r="N108" s="39" t="n">
        <f aca="false">(D107-D108)*'数値入力＆結果'!$D$12</f>
        <v>2.63E-005</v>
      </c>
      <c r="O108" s="39" t="n">
        <f aca="false">(6*'数値入力＆結果'!$D$7*M108*'数値入力＆結果'!$D$9*'数値入力＆結果'!$D$10*('数値入力＆結果'!$D$9+'数値入力＆結果'!$D$10)*N108)/('数値入力＆結果'!$D$7^2*'数値入力＆結果'!$D$9^4+'数値入力＆結果'!$D$7*M108*(4*'数値入力＆結果'!$D$9^3*'数値入力＆結果'!$D$10+6*'数値入力＆結果'!$D$9^2*'数値入力＆結果'!$D$10^2+4*'数値入力＆結果'!$D$9*'数値入力＆結果'!$D$10^3)+M108^2*'数値入力＆結果'!$D$10^4)</f>
        <v>3.07725526773013E-005</v>
      </c>
      <c r="P108" s="39" t="n">
        <f aca="false">SUM($O$4:O108)</f>
        <v>0.000776302237036516</v>
      </c>
      <c r="Q108" s="39" t="n">
        <f aca="false">1/P108</f>
        <v>1288.1580810812</v>
      </c>
      <c r="R108" s="39" t="n">
        <f aca="false">1/P108*(1-COS('数値入力＆結果'!$D$8*P108/2))</f>
        <v>3.87956226510344</v>
      </c>
    </row>
    <row r="109" customFormat="false" ht="12.8" hidden="false" customHeight="false" outlineLevel="0" collapsed="false">
      <c r="B109" s="1" t="n">
        <v>106</v>
      </c>
      <c r="C109" s="0" t="n">
        <v>106000</v>
      </c>
      <c r="D109" s="0" t="n">
        <f aca="false">D108-1</f>
        <v>24</v>
      </c>
      <c r="E109" s="0" t="n">
        <f aca="false">C109</f>
        <v>106000</v>
      </c>
      <c r="F109" s="0" t="n">
        <f aca="false">C109-C108</f>
        <v>1000</v>
      </c>
      <c r="G109" s="0" t="n">
        <f aca="false">IF(D108&gt;110,'数値入力＆結果'!$D$18*D108+'数値入力＆結果'!$F$18,'数値入力＆結果'!$D$17*D108+'数値入力＆結果'!$F$17)</f>
        <v>-0.1404</v>
      </c>
      <c r="H109" s="39" t="n">
        <f aca="false">10^G109</f>
        <v>0.723769037074529</v>
      </c>
      <c r="I109" s="39" t="n">
        <f aca="false">F109/H109</f>
        <v>1381.65623116733</v>
      </c>
      <c r="J109" s="39" t="n">
        <f aca="false">SUM(I109:$I$143)</f>
        <v>10590.8856533094</v>
      </c>
      <c r="K109" s="40" t="n">
        <f aca="false">LOG10(J109)</f>
        <v>4.02493227911243</v>
      </c>
      <c r="L109" s="40" t="n">
        <f aca="false">'数値入力＆結果'!$D$19*K109^5+'数値入力＆結果'!$F$19*K109^4+'数値入力＆結果'!$H$19*K109^3+'数値入力＆結果'!$J$19*K109^2+'数値入力＆結果'!$L$19*K109+'数値入力＆結果'!$N$19</f>
        <v>9.38284107238925</v>
      </c>
      <c r="M109" s="39" t="n">
        <f aca="false">10^L109</f>
        <v>2414577071.92006</v>
      </c>
      <c r="N109" s="39" t="n">
        <f aca="false">(D108-D109)*'数値入力＆結果'!$D$12</f>
        <v>2.63E-005</v>
      </c>
      <c r="O109" s="39" t="n">
        <f aca="false">(6*'数値入力＆結果'!$D$7*M109*'数値入力＆結果'!$D$9*'数値入力＆結果'!$D$10*('数値入力＆結果'!$D$9+'数値入力＆結果'!$D$10)*N109)/('数値入力＆結果'!$D$7^2*'数値入力＆結果'!$D$9^4+'数値入力＆結果'!$D$7*M109*(4*'数値入力＆結果'!$D$9^3*'数値入力＆結果'!$D$10+6*'数値入力＆結果'!$D$9^2*'数値入力＆結果'!$D$10^2+4*'数値入力＆結果'!$D$9*'数値入力＆結果'!$D$10^3)+M109^2*'数値入力＆結果'!$D$10^4)</f>
        <v>3.11726285215947E-005</v>
      </c>
      <c r="P109" s="39" t="n">
        <f aca="false">SUM($O$4:O109)</f>
        <v>0.000807474865558111</v>
      </c>
      <c r="Q109" s="39" t="n">
        <f aca="false">1/P109</f>
        <v>1238.42864051108</v>
      </c>
      <c r="R109" s="39" t="n">
        <f aca="false">1/P109*(1-COS('数値入力＆結果'!$D$8*P109/2))</f>
        <v>4.0351811117749</v>
      </c>
    </row>
    <row r="110" customFormat="false" ht="12.8" hidden="false" customHeight="false" outlineLevel="0" collapsed="false">
      <c r="B110" s="1" t="n">
        <v>107</v>
      </c>
      <c r="C110" s="0" t="n">
        <v>107000</v>
      </c>
      <c r="D110" s="0" t="n">
        <f aca="false">D109-1</f>
        <v>23</v>
      </c>
      <c r="E110" s="0" t="n">
        <f aca="false">C110</f>
        <v>107000</v>
      </c>
      <c r="F110" s="0" t="n">
        <f aca="false">C110-C109</f>
        <v>1000</v>
      </c>
      <c r="G110" s="0" t="n">
        <f aca="false">IF(D109&gt;110,'数値入力＆結果'!$D$18*D109+'数値入力＆結果'!$F$18,'数値入力＆結果'!$D$17*D109+'数値入力＆結果'!$F$17)</f>
        <v>-0.0802000000000001</v>
      </c>
      <c r="H110" s="39" t="n">
        <f aca="false">10^G110</f>
        <v>0.831380817915622</v>
      </c>
      <c r="I110" s="39" t="n">
        <f aca="false">F110/H110</f>
        <v>1202.81822535565</v>
      </c>
      <c r="J110" s="39" t="n">
        <f aca="false">SUM(I110:$I$143)</f>
        <v>9209.22942214209</v>
      </c>
      <c r="K110" s="40" t="n">
        <f aca="false">LOG10(J110)</f>
        <v>3.96422329233449</v>
      </c>
      <c r="L110" s="40" t="n">
        <f aca="false">'数値入力＆結果'!$D$19*K110^5+'数値入力＆結果'!$F$19*K110^4+'数値入力＆結果'!$H$19*K110^3+'数値入力＆結果'!$J$19*K110^2+'数値入力＆結果'!$L$19*K110+'数値入力＆結果'!$N$19</f>
        <v>9.40245927751152</v>
      </c>
      <c r="M110" s="39" t="n">
        <f aca="false">10^L110</f>
        <v>2526150829.45425</v>
      </c>
      <c r="N110" s="39" t="n">
        <f aca="false">(D109-D110)*'数値入力＆結果'!$D$12</f>
        <v>2.63E-005</v>
      </c>
      <c r="O110" s="39" t="n">
        <f aca="false">(6*'数値入力＆結果'!$D$7*M110*'数値入力＆結果'!$D$9*'数値入力＆結果'!$D$10*('数値入力＆結果'!$D$9+'数値入力＆結果'!$D$10)*N110)/('数値入力＆結果'!$D$7^2*'数値入力＆結果'!$D$9^4+'数値入力＆結果'!$D$7*M110*(4*'数値入力＆結果'!$D$9^3*'数値入力＆結果'!$D$10+6*'数値入力＆結果'!$D$9^2*'数値入力＆結果'!$D$10^2+4*'数値入力＆結果'!$D$9*'数値入力＆結果'!$D$10^3)+M110^2*'数値入力＆結果'!$D$10^4)</f>
        <v>3.1554266536311E-005</v>
      </c>
      <c r="P110" s="39" t="n">
        <f aca="false">SUM($O$4:O110)</f>
        <v>0.000839029132094422</v>
      </c>
      <c r="Q110" s="39" t="n">
        <f aca="false">1/P110</f>
        <v>1191.85372920694</v>
      </c>
      <c r="R110" s="39" t="n">
        <f aca="false">1/P110*(1-COS('数値入力＆結果'!$D$8*P110/2))</f>
        <v>4.19268519106208</v>
      </c>
    </row>
    <row r="111" customFormat="false" ht="12.8" hidden="false" customHeight="false" outlineLevel="0" collapsed="false">
      <c r="B111" s="1" t="n">
        <v>108</v>
      </c>
      <c r="C111" s="0" t="n">
        <v>108000</v>
      </c>
      <c r="D111" s="0" t="n">
        <f aca="false">D110-1</f>
        <v>22</v>
      </c>
      <c r="E111" s="0" t="n">
        <f aca="false">C111</f>
        <v>108000</v>
      </c>
      <c r="F111" s="0" t="n">
        <f aca="false">C111-C110</f>
        <v>1000</v>
      </c>
      <c r="G111" s="0" t="n">
        <f aca="false">IF(D110&gt;110,'数値入力＆結果'!$D$18*D110+'数値入力＆結果'!$F$18,'数値入力＆結果'!$D$17*D110+'数値入力＆結果'!$F$17)</f>
        <v>-0.02</v>
      </c>
      <c r="H111" s="39" t="n">
        <f aca="false">10^G111</f>
        <v>0.954992586021436</v>
      </c>
      <c r="I111" s="39" t="n">
        <f aca="false">F111/H111</f>
        <v>1047.1285480509</v>
      </c>
      <c r="J111" s="39" t="n">
        <f aca="false">SUM(I111:$I$143)</f>
        <v>8006.41119678644</v>
      </c>
      <c r="K111" s="40" t="n">
        <f aca="false">LOG10(J111)</f>
        <v>3.90343789102882</v>
      </c>
      <c r="L111" s="40" t="n">
        <f aca="false">'数値入力＆結果'!$D$19*K111^5+'数値入力＆結果'!$F$19*K111^4+'数値入力＆結果'!$H$19*K111^3+'数値入力＆結果'!$J$19*K111^2+'数値入力＆結果'!$L$19*K111+'数値入力＆結果'!$N$19</f>
        <v>9.4215931462521</v>
      </c>
      <c r="M111" s="39" t="n">
        <f aca="false">10^L111</f>
        <v>2639934467.32862</v>
      </c>
      <c r="N111" s="39" t="n">
        <f aca="false">(D110-D111)*'数値入力＆結果'!$D$12</f>
        <v>2.63E-005</v>
      </c>
      <c r="O111" s="39" t="n">
        <f aca="false">(6*'数値入力＆結果'!$D$7*M111*'数値入力＆結果'!$D$9*'数値入力＆結果'!$D$10*('数値入力＆結果'!$D$9+'数値入力＆結果'!$D$10)*N111)/('数値入力＆結果'!$D$7^2*'数値入力＆結果'!$D$9^4+'数値入力＆結果'!$D$7*M111*(4*'数値入力＆結果'!$D$9^3*'数値入力＆結果'!$D$10+6*'数値入力＆結果'!$D$9^2*'数値入力＆結果'!$D$10^2+4*'数値入力＆結果'!$D$9*'数値入力＆結果'!$D$10^3)+M111^2*'数値入力＆結果'!$D$10^4)</f>
        <v>3.19181136002647E-005</v>
      </c>
      <c r="P111" s="39" t="n">
        <f aca="false">SUM($O$4:O111)</f>
        <v>0.000870947245694686</v>
      </c>
      <c r="Q111" s="39" t="n">
        <f aca="false">1/P111</f>
        <v>1148.17516783394</v>
      </c>
      <c r="R111" s="39" t="n">
        <f aca="false">1/P111*(1-COS('数値入力＆結果'!$D$8*P111/2))</f>
        <v>4.35198419001756</v>
      </c>
    </row>
    <row r="112" customFormat="false" ht="12.8" hidden="false" customHeight="false" outlineLevel="0" collapsed="false">
      <c r="B112" s="1" t="n">
        <v>109</v>
      </c>
      <c r="C112" s="0" t="n">
        <v>109000</v>
      </c>
      <c r="D112" s="0" t="n">
        <f aca="false">D111-1</f>
        <v>21</v>
      </c>
      <c r="E112" s="0" t="n">
        <f aca="false">C112</f>
        <v>109000</v>
      </c>
      <c r="F112" s="0" t="n">
        <f aca="false">C112-C111</f>
        <v>1000</v>
      </c>
      <c r="G112" s="0" t="n">
        <f aca="false">IF(D111&gt;110,'数値入力＆結果'!$D$18*D111+'数値入力＆結果'!$F$18,'数値入力＆結果'!$D$17*D111+'数値入力＆結果'!$F$17)</f>
        <v>0.0402</v>
      </c>
      <c r="H112" s="39" t="n">
        <f aca="false">10^G112</f>
        <v>1.09698325929919</v>
      </c>
      <c r="I112" s="39" t="n">
        <f aca="false">F112/H112</f>
        <v>911.590939536167</v>
      </c>
      <c r="J112" s="39" t="n">
        <f aca="false">SUM(I112:$I$143)</f>
        <v>6959.28264873554</v>
      </c>
      <c r="K112" s="40" t="n">
        <f aca="false">LOG10(J112)</f>
        <v>3.84256447556576</v>
      </c>
      <c r="L112" s="40" t="n">
        <f aca="false">'数値入力＆結果'!$D$19*K112^5+'数値入力＆結果'!$F$19*K112^4+'数値入力＆結果'!$H$19*K112^3+'数値入力＆結果'!$J$19*K112^2+'数値入力＆結果'!$L$19*K112+'数値入力＆結果'!$N$19</f>
        <v>9.44025266508683</v>
      </c>
      <c r="M112" s="39" t="n">
        <f aca="false">10^L112</f>
        <v>2755831532.60116</v>
      </c>
      <c r="N112" s="39" t="n">
        <f aca="false">(D111-D112)*'数値入力＆結果'!$D$12</f>
        <v>2.63E-005</v>
      </c>
      <c r="O112" s="39" t="n">
        <f aca="false">(6*'数値入力＆結果'!$D$7*M112*'数値入力＆結果'!$D$9*'数値入力＆結果'!$D$10*('数値入力＆結果'!$D$9+'数値入力＆結果'!$D$10)*N112)/('数値入力＆結果'!$D$7^2*'数値入力＆結果'!$D$9^4+'数値入力＆結果'!$D$7*M112*(4*'数値入力＆結果'!$D$9^3*'数値入力＆結果'!$D$10+6*'数値入力＆結果'!$D$9^2*'数値入力＆結果'!$D$10^2+4*'数値入力＆結果'!$D$9*'数値入力＆結果'!$D$10^3)+M112^2*'数値入力＆結果'!$D$10^4)</f>
        <v>3.22648313750763E-005</v>
      </c>
      <c r="P112" s="39" t="n">
        <f aca="false">SUM($O$4:O112)</f>
        <v>0.000903212077069763</v>
      </c>
      <c r="Q112" s="39" t="n">
        <f aca="false">1/P112</f>
        <v>1107.15968639861</v>
      </c>
      <c r="R112" s="39" t="n">
        <f aca="false">1/P112*(1-COS('数値入力＆結果'!$D$8*P112/2))</f>
        <v>4.51299108160241</v>
      </c>
    </row>
    <row r="113" customFormat="false" ht="12.8" hidden="false" customHeight="false" outlineLevel="0" collapsed="false">
      <c r="B113" s="1" t="n">
        <v>110</v>
      </c>
      <c r="C113" s="0" t="n">
        <v>110000</v>
      </c>
      <c r="D113" s="0" t="n">
        <f aca="false">D112-1</f>
        <v>20</v>
      </c>
      <c r="E113" s="0" t="n">
        <f aca="false">C113</f>
        <v>110000</v>
      </c>
      <c r="F113" s="0" t="n">
        <f aca="false">C113-C112</f>
        <v>1000</v>
      </c>
      <c r="G113" s="0" t="n">
        <f aca="false">IF(D112&gt;110,'数値入力＆結果'!$D$18*D112+'数値入力＆結果'!$F$18,'数値入力＆結果'!$D$17*D112+'数値入力＆結果'!$F$17)</f>
        <v>0.1004</v>
      </c>
      <c r="H113" s="39" t="n">
        <f aca="false">10^G113</f>
        <v>1.26008545908824</v>
      </c>
      <c r="I113" s="39" t="n">
        <f aca="false">F113/H113</f>
        <v>793.59696819577</v>
      </c>
      <c r="J113" s="39" t="n">
        <f aca="false">SUM(I113:$I$143)</f>
        <v>6047.69170919938</v>
      </c>
      <c r="K113" s="40" t="n">
        <f aca="false">LOG10(J113)</f>
        <v>3.78158964419849</v>
      </c>
      <c r="L113" s="40" t="n">
        <f aca="false">'数値入力＆結果'!$D$19*K113^5+'数値入力＆結果'!$F$19*K113^4+'数値入力＆結果'!$H$19*K113^3+'数値入力＆結果'!$J$19*K113^2+'数値入力＆結果'!$L$19*K113+'数値入力＆結果'!$N$19</f>
        <v>9.45844794066478</v>
      </c>
      <c r="M113" s="39" t="n">
        <f aca="false">10^L113</f>
        <v>2873743094.36776</v>
      </c>
      <c r="N113" s="39" t="n">
        <f aca="false">(D112-D113)*'数値入力＆結果'!$D$12</f>
        <v>2.63E-005</v>
      </c>
      <c r="O113" s="39" t="n">
        <f aca="false">(6*'数値入力＆結果'!$D$7*M113*'数値入力＆結果'!$D$9*'数値入力＆結果'!$D$10*('数値入力＆結果'!$D$9+'数値入力＆結果'!$D$10)*N113)/('数値入力＆結果'!$D$7^2*'数値入力＆結果'!$D$9^4+'数値入力＆結果'!$D$7*M113*(4*'数値入力＆結果'!$D$9^3*'数値入力＆結果'!$D$10+6*'数値入力＆結果'!$D$9^2*'数値入力＆結果'!$D$10^2+4*'数値入力＆結果'!$D$9*'数値入力＆結果'!$D$10^3)+M113^2*'数値入力＆結果'!$D$10^4)</f>
        <v>3.2595090087108E-005</v>
      </c>
      <c r="P113" s="39" t="n">
        <f aca="false">SUM($O$4:O113)</f>
        <v>0.000935807167156871</v>
      </c>
      <c r="Q113" s="39" t="n">
        <f aca="false">1/P113</f>
        <v>1068.59621842624</v>
      </c>
      <c r="R113" s="39" t="n">
        <f aca="false">1/P113*(1-COS('数値入力＆結果'!$D$8*P113/2))</f>
        <v>4.67562216932455</v>
      </c>
    </row>
    <row r="114" customFormat="false" ht="12.8" hidden="false" customHeight="false" outlineLevel="0" collapsed="false">
      <c r="B114" s="1" t="n">
        <v>111</v>
      </c>
      <c r="C114" s="0" t="n">
        <v>111000</v>
      </c>
      <c r="D114" s="0" t="n">
        <f aca="false">D113-1</f>
        <v>19</v>
      </c>
      <c r="E114" s="0" t="n">
        <f aca="false">C114</f>
        <v>111000</v>
      </c>
      <c r="F114" s="0" t="n">
        <f aca="false">C114-C113</f>
        <v>1000</v>
      </c>
      <c r="G114" s="0" t="n">
        <f aca="false">IF(D113&gt;110,'数値入力＆結果'!$D$18*D113+'数値入力＆結果'!$F$18,'数値入力＆結果'!$D$17*D113+'数値入力＆結果'!$F$17)</f>
        <v>0.1606</v>
      </c>
      <c r="H114" s="39" t="n">
        <f aca="false">10^G114</f>
        <v>1.44743809966616</v>
      </c>
      <c r="I114" s="39" t="n">
        <f aca="false">F114/H114</f>
        <v>690.8758310498</v>
      </c>
      <c r="J114" s="39" t="n">
        <f aca="false">SUM(I114:$I$143)</f>
        <v>5254.0947410036</v>
      </c>
      <c r="K114" s="40" t="n">
        <f aca="false">LOG10(J114)</f>
        <v>3.72049789964992</v>
      </c>
      <c r="L114" s="40" t="n">
        <f aca="false">'数値入力＆結果'!$D$19*K114^5+'数値入力＆結果'!$F$19*K114^4+'数値入力＆結果'!$H$19*K114^3+'数値入力＆結果'!$J$19*K114^2+'数値入力＆結果'!$L$19*K114+'数値入力＆結果'!$N$19</f>
        <v>9.47618922650019</v>
      </c>
      <c r="M114" s="39" t="n">
        <f aca="false">10^L114</f>
        <v>2993568680.65967</v>
      </c>
      <c r="N114" s="39" t="n">
        <f aca="false">(D113-D114)*'数値入力＆結果'!$D$12</f>
        <v>2.63E-005</v>
      </c>
      <c r="O114" s="39" t="n">
        <f aca="false">(6*'数値入力＆結果'!$D$7*M114*'数値入力＆結果'!$D$9*'数値入力＆結果'!$D$10*('数値入力＆結果'!$D$9+'数値入力＆結果'!$D$10)*N114)/('数値入力＆結果'!$D$7^2*'数値入力＆結果'!$D$9^4+'数値入力＆結果'!$D$7*M114*(4*'数値入力＆結果'!$D$9^3*'数値入力＆結果'!$D$10+6*'数値入力＆結果'!$D$9^2*'数値入力＆結果'!$D$10^2+4*'数値入力＆結果'!$D$9*'数値入力＆結果'!$D$10^3)+M114^2*'数値入力＆結果'!$D$10^4)</f>
        <v>3.29095632190088E-005</v>
      </c>
      <c r="P114" s="39" t="n">
        <f aca="false">SUM($O$4:O114)</f>
        <v>0.000968716730375879</v>
      </c>
      <c r="Q114" s="39" t="n">
        <f aca="false">1/P114</f>
        <v>1032.29351640493</v>
      </c>
      <c r="R114" s="39" t="n">
        <f aca="false">1/P114*(1-COS('数値入力＆結果'!$D$8*P114/2))</f>
        <v>4.83979710522834</v>
      </c>
    </row>
    <row r="115" customFormat="false" ht="12.8" hidden="false" customHeight="false" outlineLevel="0" collapsed="false">
      <c r="B115" s="1" t="n">
        <v>112</v>
      </c>
      <c r="C115" s="0" t="n">
        <v>112000</v>
      </c>
      <c r="D115" s="0" t="n">
        <f aca="false">D114-1</f>
        <v>18</v>
      </c>
      <c r="E115" s="0" t="n">
        <f aca="false">C115</f>
        <v>112000</v>
      </c>
      <c r="F115" s="0" t="n">
        <f aca="false">C115-C114</f>
        <v>1000</v>
      </c>
      <c r="G115" s="0" t="n">
        <f aca="false">IF(D114&gt;110,'数値入力＆結果'!$D$18*D114+'数値入力＆結果'!$F$18,'数値入力＆結果'!$D$17*D114+'数値入力＆結果'!$F$17)</f>
        <v>0.2208</v>
      </c>
      <c r="H115" s="39" t="n">
        <f aca="false">10^G115</f>
        <v>1.66264679689354</v>
      </c>
      <c r="I115" s="39" t="n">
        <f aca="false">F115/H115</f>
        <v>601.450651977549</v>
      </c>
      <c r="J115" s="39" t="n">
        <f aca="false">SUM(I115:$I$143)</f>
        <v>4563.21890995381</v>
      </c>
      <c r="K115" s="40" t="n">
        <f aca="false">LOG10(J115)</f>
        <v>3.6592713035534</v>
      </c>
      <c r="L115" s="40" t="n">
        <f aca="false">'数値入力＆結果'!$D$19*K115^5+'数値入力＆結果'!$F$19*K115^4+'数値入力＆結果'!$H$19*K115^3+'数値入力＆結果'!$J$19*K115^2+'数値入力＆結果'!$L$19*K115+'数値入力＆結果'!$N$19</f>
        <v>9.49348695321285</v>
      </c>
      <c r="M115" s="39" t="n">
        <f aca="false">10^L115</f>
        <v>3115207309.57352</v>
      </c>
      <c r="N115" s="39" t="n">
        <f aca="false">(D114-D115)*'数値入力＆結果'!$D$12</f>
        <v>2.63E-005</v>
      </c>
      <c r="O115" s="39" t="n">
        <f aca="false">(6*'数値入力＆結果'!$D$7*M115*'数値入力＆結果'!$D$9*'数値入力＆結果'!$D$10*('数値入力＆結果'!$D$9+'数値入力＆結果'!$D$10)*N115)/('数値入力＆結果'!$D$7^2*'数値入力＆結果'!$D$9^4+'数値入力＆結果'!$D$7*M115*(4*'数値入力＆結果'!$D$9^3*'数値入力＆結果'!$D$10+6*'数値入力＆結果'!$D$9^2*'数値入力＆結果'!$D$10^2+4*'数値入力＆結果'!$D$9*'数値入力＆結果'!$D$10^3)+M115^2*'数値入力＆結果'!$D$10^4)</f>
        <v>3.32089230410493E-005</v>
      </c>
      <c r="P115" s="39" t="n">
        <f aca="false">SUM($O$4:O115)</f>
        <v>0.00100192565341693</v>
      </c>
      <c r="Q115" s="39" t="n">
        <f aca="false">1/P115</f>
        <v>998.078047597283</v>
      </c>
      <c r="R115" s="39" t="n">
        <f aca="false">1/P115*(1-COS('数値入力＆結果'!$D$8*P115/2))</f>
        <v>5.0054388854305</v>
      </c>
    </row>
    <row r="116" customFormat="false" ht="12.8" hidden="false" customHeight="false" outlineLevel="0" collapsed="false">
      <c r="B116" s="1" t="n">
        <v>113</v>
      </c>
      <c r="C116" s="0" t="n">
        <v>113000</v>
      </c>
      <c r="D116" s="0" t="n">
        <f aca="false">D115-1</f>
        <v>17</v>
      </c>
      <c r="E116" s="0" t="n">
        <f aca="false">C116</f>
        <v>113000</v>
      </c>
      <c r="F116" s="0" t="n">
        <f aca="false">C116-C115</f>
        <v>1000</v>
      </c>
      <c r="G116" s="0" t="n">
        <f aca="false">IF(D115&gt;110,'数値入力＆結果'!$D$18*D115+'数値入力＆結果'!$F$18,'数値入力＆結果'!$D$17*D115+'数値入力＆結果'!$F$17)</f>
        <v>0.281</v>
      </c>
      <c r="H116" s="39" t="n">
        <f aca="false">10^G116</f>
        <v>1.90985325856624</v>
      </c>
      <c r="I116" s="39" t="n">
        <f aca="false">F116/H116</f>
        <v>523.60043658575</v>
      </c>
      <c r="J116" s="39" t="n">
        <f aca="false">SUM(I116:$I$143)</f>
        <v>3961.76825797626</v>
      </c>
      <c r="K116" s="40" t="n">
        <f aca="false">LOG10(J116)</f>
        <v>3.59788906806632</v>
      </c>
      <c r="L116" s="40" t="n">
        <f aca="false">'数値入力＆結果'!$D$19*K116^5+'数値入力＆結果'!$F$19*K116^4+'数値入力＆結果'!$H$19*K116^3+'数値入力＆結果'!$J$19*K116^2+'数値入力＆結果'!$L$19*K116+'数値入力＆結果'!$N$19</f>
        <v>9.51035176295158</v>
      </c>
      <c r="M116" s="39" t="n">
        <f aca="false">10^L116</f>
        <v>3238558623.58139</v>
      </c>
      <c r="N116" s="39" t="n">
        <f aca="false">(D115-D116)*'数値入力＆結果'!$D$12</f>
        <v>2.63E-005</v>
      </c>
      <c r="O116" s="39" t="n">
        <f aca="false">(6*'数値入力＆結果'!$D$7*M116*'数値入力＆結果'!$D$9*'数値入力＆結果'!$D$10*('数値入力＆結果'!$D$9+'数値入力＆結果'!$D$10)*N116)/('数値入力＆結果'!$D$7^2*'数値入力＆結果'!$D$9^4+'数値入力＆結果'!$D$7*M116*(4*'数値入力＆結果'!$D$9^3*'数値入力＆結果'!$D$10+6*'数値入力＆結果'!$D$9^2*'数値入力＆結果'!$D$10^2+4*'数値入力＆結果'!$D$9*'数値入力＆結果'!$D$10^3)+M116^2*'数値入力＆結果'!$D$10^4)</f>
        <v>3.34938369116231E-005</v>
      </c>
      <c r="P116" s="39" t="n">
        <f aca="false">SUM($O$4:O116)</f>
        <v>0.00103541949032855</v>
      </c>
      <c r="Q116" s="39" t="n">
        <f aca="false">1/P116</f>
        <v>965.792134821306</v>
      </c>
      <c r="R116" s="39" t="n">
        <f aca="false">1/P116*(1-COS('数値入力＆結果'!$D$8*P116/2))</f>
        <v>5.17247382704025</v>
      </c>
    </row>
    <row r="117" customFormat="false" ht="12.8" hidden="false" customHeight="false" outlineLevel="0" collapsed="false">
      <c r="B117" s="1" t="n">
        <v>114</v>
      </c>
      <c r="C117" s="0" t="n">
        <v>114000</v>
      </c>
      <c r="D117" s="0" t="n">
        <f aca="false">D116-1</f>
        <v>16</v>
      </c>
      <c r="E117" s="0" t="n">
        <f aca="false">C117</f>
        <v>114000</v>
      </c>
      <c r="F117" s="0" t="n">
        <f aca="false">C117-C116</f>
        <v>1000</v>
      </c>
      <c r="G117" s="0" t="n">
        <f aca="false">IF(D116&gt;110,'数値入力＆結果'!$D$18*D116+'数値入力＆結果'!$F$18,'数値入力＆結果'!$D$17*D116+'数値入力＆結果'!$F$17)</f>
        <v>0.3412</v>
      </c>
      <c r="H117" s="39" t="n">
        <f aca="false">10^G117</f>
        <v>2.19381499189791</v>
      </c>
      <c r="I117" s="39" t="n">
        <f aca="false">F117/H117</f>
        <v>455.826951540194</v>
      </c>
      <c r="J117" s="39" t="n">
        <f aca="false">SUM(I117:$I$143)</f>
        <v>3438.16782139051</v>
      </c>
      <c r="K117" s="40" t="n">
        <f aca="false">LOG10(J117)</f>
        <v>3.53632707134028</v>
      </c>
      <c r="L117" s="40" t="n">
        <f aca="false">'数値入力＆結果'!$D$19*K117^5+'数値入力＆結果'!$F$19*K117^4+'数値入力＆結果'!$H$19*K117^3+'数値入力＆結果'!$J$19*K117^2+'数値入力＆結果'!$L$19*K117+'数値入力＆結果'!$N$19</f>
        <v>9.52679454878829</v>
      </c>
      <c r="M117" s="39" t="n">
        <f aca="false">10^L117</f>
        <v>3363524138.67124</v>
      </c>
      <c r="N117" s="39" t="n">
        <f aca="false">(D116-D117)*'数値入力＆結果'!$D$12</f>
        <v>2.63E-005</v>
      </c>
      <c r="O117" s="39" t="n">
        <f aca="false">(6*'数値入力＆結果'!$D$7*M117*'数値入力＆結果'!$D$9*'数値入力＆結果'!$D$10*('数値入力＆結果'!$D$9+'数値入力＆結果'!$D$10)*N117)/('数値入力＆結果'!$D$7^2*'数値入力＆結果'!$D$9^4+'数値入力＆結果'!$D$7*M117*(4*'数値入力＆結果'!$D$9^3*'数値入力＆結果'!$D$10+6*'数値入力＆結果'!$D$9^2*'数値入力＆結果'!$D$10^2+4*'数値入力＆結果'!$D$9*'数値入力＆結果'!$D$10^3)+M117^2*'数値入力＆結果'!$D$10^4)</f>
        <v>3.37649642779945E-005</v>
      </c>
      <c r="P117" s="39" t="n">
        <f aca="false">SUM($O$4:O117)</f>
        <v>0.00106918445460655</v>
      </c>
      <c r="Q117" s="39" t="n">
        <f aca="false">1/P117</f>
        <v>935.292311529159</v>
      </c>
      <c r="R117" s="39" t="n">
        <f aca="false">1/P117*(1-COS('数値入力＆結果'!$D$8*P117/2))</f>
        <v>5.34083152995984</v>
      </c>
    </row>
    <row r="118" customFormat="false" ht="12.8" hidden="false" customHeight="false" outlineLevel="0" collapsed="false">
      <c r="B118" s="1" t="n">
        <v>115</v>
      </c>
      <c r="C118" s="0" t="n">
        <v>115000</v>
      </c>
      <c r="D118" s="0" t="n">
        <f aca="false">D117-1</f>
        <v>15</v>
      </c>
      <c r="E118" s="0" t="n">
        <f aca="false">C118</f>
        <v>115000</v>
      </c>
      <c r="F118" s="0" t="n">
        <f aca="false">C118-C117</f>
        <v>1000</v>
      </c>
      <c r="G118" s="0" t="n">
        <f aca="false">IF(D117&gt;110,'数値入力＆結果'!$D$18*D117+'数値入力＆結果'!$F$18,'数値入力＆結果'!$D$17*D117+'数値入力＆結果'!$F$17)</f>
        <v>0.4014</v>
      </c>
      <c r="H118" s="39" t="n">
        <f aca="false">10^G118</f>
        <v>2.51999686210924</v>
      </c>
      <c r="I118" s="39" t="n">
        <f aca="false">F118/H118</f>
        <v>396.825890950912</v>
      </c>
      <c r="J118" s="39" t="n">
        <f aca="false">SUM(I118:$I$143)</f>
        <v>2982.34086985031</v>
      </c>
      <c r="K118" s="40" t="n">
        <f aca="false">LOG10(J118)</f>
        <v>3.4745572801078</v>
      </c>
      <c r="L118" s="40" t="n">
        <f aca="false">'数値入力＆結果'!$D$19*K118^5+'数値入力＆結果'!$F$19*K118^4+'数値入力＆結果'!$H$19*K118^3+'数値入力＆結果'!$J$19*K118^2+'数値入力＆結果'!$L$19*K118+'数値入力＆結果'!$N$19</f>
        <v>9.54282650006829</v>
      </c>
      <c r="M118" s="39" t="n">
        <f aca="false">10^L118</f>
        <v>3490008623.53901</v>
      </c>
      <c r="N118" s="39" t="n">
        <f aca="false">(D117-D118)*'数値入力＆結果'!$D$12</f>
        <v>2.63E-005</v>
      </c>
      <c r="O118" s="39" t="n">
        <f aca="false">(6*'数値入力＆結果'!$D$7*M118*'数値入力＆結果'!$D$9*'数値入力＆結果'!$D$10*('数値入力＆結果'!$D$9+'数値入力＆結果'!$D$10)*N118)/('数値入力＆結果'!$D$7^2*'数値入力＆結果'!$D$9^4+'数値入力＆結果'!$D$7*M118*(4*'数値入力＆結果'!$D$9^3*'数値入力＆結果'!$D$10+6*'数値入力＆結果'!$D$9^2*'数値入力＆結果'!$D$10^2+4*'数値入力＆結果'!$D$9*'数値入力＆結果'!$D$10^3)+M118^2*'数値入力＆結果'!$D$10^4)</f>
        <v>3.40229543121083E-005</v>
      </c>
      <c r="P118" s="39" t="n">
        <f aca="false">SUM($O$4:O118)</f>
        <v>0.00110320740891865</v>
      </c>
      <c r="Q118" s="39" t="n">
        <f aca="false">1/P118</f>
        <v>906.447864577145</v>
      </c>
      <c r="R118" s="39" t="n">
        <f aca="false">1/P118*(1-COS('数値入力＆結果'!$D$8*P118/2))</f>
        <v>5.5104448267377</v>
      </c>
    </row>
    <row r="119" customFormat="false" ht="12.8" hidden="false" customHeight="false" outlineLevel="0" collapsed="false">
      <c r="B119" s="1" t="n">
        <v>116</v>
      </c>
      <c r="C119" s="0" t="n">
        <v>116000</v>
      </c>
      <c r="D119" s="0" t="n">
        <f aca="false">D118-1</f>
        <v>14</v>
      </c>
      <c r="E119" s="0" t="n">
        <f aca="false">C119</f>
        <v>116000</v>
      </c>
      <c r="F119" s="0" t="n">
        <f aca="false">C119-C118</f>
        <v>1000</v>
      </c>
      <c r="G119" s="0" t="n">
        <f aca="false">IF(D118&gt;110,'数値入力＆結果'!$D$18*D118+'数値入力＆結果'!$F$18,'数値入力＆結果'!$D$17*D118+'数値入力＆結果'!$F$17)</f>
        <v>0.4616</v>
      </c>
      <c r="H119" s="39" t="n">
        <f aca="false">10^G119</f>
        <v>2.89467626417603</v>
      </c>
      <c r="I119" s="39" t="n">
        <f aca="false">F119/H119</f>
        <v>345.46177490582</v>
      </c>
      <c r="J119" s="39" t="n">
        <f aca="false">SUM(I119:$I$143)</f>
        <v>2585.5149788994</v>
      </c>
      <c r="K119" s="40" t="n">
        <f aca="false">LOG10(J119)</f>
        <v>3.41254705815315</v>
      </c>
      <c r="L119" s="40" t="n">
        <f aca="false">'数値入力＆結果'!$D$19*K119^5+'数値入力＆結果'!$F$19*K119^4+'数値入力＆結果'!$H$19*K119^3+'数値入力＆結果'!$J$19*K119^2+'数値入力＆結果'!$L$19*K119+'数値入力＆結果'!$N$19</f>
        <v>9.55845915496268</v>
      </c>
      <c r="M119" s="39" t="n">
        <f aca="false">10^L119</f>
        <v>3617921628.78212</v>
      </c>
      <c r="N119" s="39" t="n">
        <f aca="false">(D118-D119)*'数値入力＆結果'!$D$12</f>
        <v>2.63E-005</v>
      </c>
      <c r="O119" s="39" t="n">
        <f aca="false">(6*'数値入力＆結果'!$D$7*M119*'数値入力＆結果'!$D$9*'数値入力＆結果'!$D$10*('数値入力＆結果'!$D$9+'数値入力＆結果'!$D$10)*N119)/('数値入力＆結果'!$D$7^2*'数値入力＆結果'!$D$9^4+'数値入力＆結果'!$D$7*M119*(4*'数値入力＆結果'!$D$9^3*'数値入力＆結果'!$D$10+6*'数値入力＆結果'!$D$9^2*'数値入力＆結果'!$D$10^2+4*'数値入力＆結果'!$D$9*'数値入力＆結果'!$D$10^3)+M119^2*'数値入力＆結果'!$D$10^4)</f>
        <v>3.42684441216599E-005</v>
      </c>
      <c r="P119" s="39" t="n">
        <f aca="false">SUM($O$4:O119)</f>
        <v>0.00113747585304031</v>
      </c>
      <c r="Q119" s="39" t="n">
        <f aca="false">1/P119</f>
        <v>879.139541579841</v>
      </c>
      <c r="R119" s="39" t="n">
        <f aca="false">1/P119*(1-COS('数値入力＆結果'!$D$8*P119/2))</f>
        <v>5.68124972334604</v>
      </c>
    </row>
    <row r="120" customFormat="false" ht="12.8" hidden="false" customHeight="false" outlineLevel="0" collapsed="false">
      <c r="B120" s="1" t="n">
        <v>117</v>
      </c>
      <c r="C120" s="0" t="n">
        <v>117000</v>
      </c>
      <c r="D120" s="0" t="n">
        <f aca="false">D119-1</f>
        <v>13</v>
      </c>
      <c r="E120" s="0" t="n">
        <f aca="false">C120</f>
        <v>117000</v>
      </c>
      <c r="F120" s="0" t="n">
        <f aca="false">C120-C119</f>
        <v>1000</v>
      </c>
      <c r="G120" s="0" t="n">
        <f aca="false">IF(D119&gt;110,'数値入力＆結果'!$D$18*D119+'数値入力＆結果'!$F$18,'数値入力＆結果'!$D$17*D119+'数値入力＆結果'!$F$17)</f>
        <v>0.5218</v>
      </c>
      <c r="H120" s="39" t="n">
        <f aca="false">10^G120</f>
        <v>3.3250639317744</v>
      </c>
      <c r="I120" s="39" t="n">
        <f aca="false">F120/H120</f>
        <v>300.746097073194</v>
      </c>
      <c r="J120" s="39" t="n">
        <f aca="false">SUM(I120:$I$143)</f>
        <v>2240.05320399358</v>
      </c>
      <c r="K120" s="40" t="n">
        <f aca="false">LOG10(J120)</f>
        <v>3.35025833347989</v>
      </c>
      <c r="L120" s="40" t="n">
        <f aca="false">'数値入力＆結果'!$D$19*K120^5+'数値入力＆結果'!$F$19*K120^4+'数値入力＆結果'!$H$19*K120^3+'数値入力＆結果'!$J$19*K120^2+'数値入力＆結果'!$L$19*K120+'数値入力＆結果'!$N$19</f>
        <v>9.57370446181142</v>
      </c>
      <c r="M120" s="39" t="n">
        <f aca="false">10^L120</f>
        <v>3747179192.34287</v>
      </c>
      <c r="N120" s="39" t="n">
        <f aca="false">(D119-D120)*'数値入力＆結果'!$D$12</f>
        <v>2.63E-005</v>
      </c>
      <c r="O120" s="39" t="n">
        <f aca="false">(6*'数値入力＆結果'!$D$7*M120*'数値入力＆結果'!$D$9*'数値入力＆結果'!$D$10*('数値入力＆結果'!$D$9+'数値入力＆結果'!$D$10)*N120)/('数値入力＆結果'!$D$7^2*'数値入力＆結果'!$D$9^4+'数値入力＆結果'!$D$7*M120*(4*'数値入力＆結果'!$D$9^3*'数値入力＆結果'!$D$10+6*'数値入力＆結果'!$D$9^2*'数値入力＆結果'!$D$10^2+4*'数値入力＆結果'!$D$9*'数値入力＆結果'!$D$10^3)+M120^2*'数値入力＆結果'!$D$10^4)</f>
        <v>3.45020574834289E-005</v>
      </c>
      <c r="P120" s="39" t="n">
        <f aca="false">SUM($O$4:O120)</f>
        <v>0.00117197791052374</v>
      </c>
      <c r="Q120" s="39" t="n">
        <f aca="false">1/P120</f>
        <v>853.258402757021</v>
      </c>
      <c r="R120" s="39" t="n">
        <f aca="false">1/P120*(1-COS('数値入力＆結果'!$D$8*P120/2))</f>
        <v>5.85318533348966</v>
      </c>
    </row>
    <row r="121" customFormat="false" ht="12.8" hidden="false" customHeight="false" outlineLevel="0" collapsed="false">
      <c r="B121" s="1" t="n">
        <v>118</v>
      </c>
      <c r="C121" s="0" t="n">
        <v>118000</v>
      </c>
      <c r="D121" s="0" t="n">
        <f aca="false">D120-1</f>
        <v>12</v>
      </c>
      <c r="E121" s="0" t="n">
        <f aca="false">C121</f>
        <v>118000</v>
      </c>
      <c r="F121" s="0" t="n">
        <f aca="false">C121-C120</f>
        <v>1000</v>
      </c>
      <c r="G121" s="0" t="n">
        <f aca="false">IF(D120&gt;110,'数値入力＆結果'!$D$18*D120+'数値入力＆結果'!$F$18,'数値入力＆結果'!$D$17*D120+'数値入力＆結果'!$F$17)</f>
        <v>0.582</v>
      </c>
      <c r="H121" s="39" t="n">
        <f aca="false">10^G121</f>
        <v>3.81944270840047</v>
      </c>
      <c r="I121" s="39" t="n">
        <f aca="false">F121/H121</f>
        <v>261.818300821899</v>
      </c>
      <c r="J121" s="39" t="n">
        <f aca="false">SUM(I121:$I$143)</f>
        <v>1939.30710692039</v>
      </c>
      <c r="K121" s="40" t="n">
        <f aca="false">LOG10(J121)</f>
        <v>3.28764658900638</v>
      </c>
      <c r="L121" s="40" t="n">
        <f aca="false">'数値入力＆結果'!$D$19*K121^5+'数値入力＆結果'!$F$19*K121^4+'数値入力＆結果'!$H$19*K121^3+'数値入力＆結果'!$J$19*K121^2+'数値入力＆結果'!$L$19*K121+'数値入力＆結果'!$N$19</f>
        <v>9.58857485130304</v>
      </c>
      <c r="M121" s="39" t="n">
        <f aca="false">10^L121</f>
        <v>3877705755.89601</v>
      </c>
      <c r="N121" s="39" t="n">
        <f aca="false">(D120-D121)*'数値入力＆結果'!$D$12</f>
        <v>2.63E-005</v>
      </c>
      <c r="O121" s="39" t="n">
        <f aca="false">(6*'数値入力＆結果'!$D$7*M121*'数値入力＆結果'!$D$9*'数値入力＆結果'!$D$10*('数値入力＆結果'!$D$9+'数値入力＆結果'!$D$10)*N121)/('数値入力＆結果'!$D$7^2*'数値入力＆結果'!$D$9^4+'数値入力＆結果'!$D$7*M121*(4*'数値入力＆結果'!$D$9^3*'数値入力＆結果'!$D$10+6*'数値入力＆結果'!$D$9^2*'数値入力＆結果'!$D$10^2+4*'数値入力＆結果'!$D$9*'数値入力＆結果'!$D$10^3)+M121^2*'数値入力＆結果'!$D$10^4)</f>
        <v>3.47244040539908E-005</v>
      </c>
      <c r="P121" s="39" t="n">
        <f aca="false">SUM($O$4:O121)</f>
        <v>0.00120670231457773</v>
      </c>
      <c r="Q121" s="39" t="n">
        <f aca="false">1/P121</f>
        <v>828.704799783146</v>
      </c>
      <c r="R121" s="39" t="n">
        <f aca="false">1/P121*(1-COS('数値入力＆結果'!$D$8*P121/2))</f>
        <v>6.02619380883013</v>
      </c>
    </row>
    <row r="122" customFormat="false" ht="12.8" hidden="false" customHeight="false" outlineLevel="0" collapsed="false">
      <c r="B122" s="1" t="n">
        <v>119</v>
      </c>
      <c r="C122" s="0" t="n">
        <v>119000</v>
      </c>
      <c r="D122" s="0" t="n">
        <f aca="false">D121-1</f>
        <v>11</v>
      </c>
      <c r="E122" s="0" t="n">
        <f aca="false">C122</f>
        <v>119000</v>
      </c>
      <c r="F122" s="0" t="n">
        <f aca="false">C122-C121</f>
        <v>1000</v>
      </c>
      <c r="G122" s="0" t="n">
        <f aca="false">IF(D121&gt;110,'数値入力＆結果'!$D$18*D121+'数値入力＆結果'!$F$18,'数値入力＆結果'!$D$17*D121+'数値入力＆結果'!$F$17)</f>
        <v>0.6422</v>
      </c>
      <c r="H122" s="39" t="n">
        <f aca="false">10^G122</f>
        <v>4.3873269513253</v>
      </c>
      <c r="I122" s="39" t="n">
        <f aca="false">F122/H122</f>
        <v>227.929217743375</v>
      </c>
      <c r="J122" s="39" t="n">
        <f aca="false">SUM(I122:$I$143)</f>
        <v>1677.48880609849</v>
      </c>
      <c r="K122" s="40" t="n">
        <f aca="false">LOG10(J122)</f>
        <v>3.22465963079878</v>
      </c>
      <c r="L122" s="40" t="n">
        <f aca="false">'数値入力＆結果'!$D$19*K122^5+'数値入力＆結果'!$F$19*K122^4+'数値入力＆結果'!$H$19*K122^3+'数値入力＆結果'!$J$19*K122^2+'数値入力＆結果'!$L$19*K122+'数値入力＆結果'!$N$19</f>
        <v>9.60308332215265</v>
      </c>
      <c r="M122" s="39" t="n">
        <f aca="false">10^L122</f>
        <v>4009436338.29416</v>
      </c>
      <c r="N122" s="39" t="n">
        <f aca="false">(D121-D122)*'数値入力＆結果'!$D$12</f>
        <v>2.63E-005</v>
      </c>
      <c r="O122" s="39" t="n">
        <f aca="false">(6*'数値入力＆結果'!$D$7*M122*'数値入力＆結果'!$D$9*'数値入力＆結果'!$D$10*('数値入力＆結果'!$D$9+'数値入力＆結果'!$D$10)*N122)/('数値入力＆結果'!$D$7^2*'数値入力＆結果'!$D$9^4+'数値入力＆結果'!$D$7*M122*(4*'数値入力＆結果'!$D$9^3*'数値入力＆結果'!$D$10+6*'数値入力＆結果'!$D$9^2*'数値入力＆結果'!$D$10^2+4*'数値入力＆結果'!$D$9*'数値入力＆結果'!$D$10^3)+M122^2*'数値入力＆結果'!$D$10^4)</f>
        <v>3.49360790224026E-005</v>
      </c>
      <c r="P122" s="39" t="n">
        <f aca="false">SUM($O$4:O122)</f>
        <v>0.00124163839360014</v>
      </c>
      <c r="Q122" s="39" t="n">
        <f aca="false">1/P122</f>
        <v>805.387466394701</v>
      </c>
      <c r="R122" s="39" t="n">
        <f aca="false">1/P122*(1-COS('数値入力＆結果'!$D$8*P122/2))</f>
        <v>6.20022026732744</v>
      </c>
    </row>
    <row r="123" customFormat="false" ht="12.8" hidden="false" customHeight="false" outlineLevel="0" collapsed="false">
      <c r="B123" s="1" t="n">
        <v>120</v>
      </c>
      <c r="C123" s="0" t="n">
        <v>120000</v>
      </c>
      <c r="D123" s="0" t="n">
        <f aca="false">D122-1</f>
        <v>10</v>
      </c>
      <c r="E123" s="0" t="n">
        <f aca="false">C123</f>
        <v>120000</v>
      </c>
      <c r="F123" s="0" t="n">
        <f aca="false">C123-C122</f>
        <v>1000</v>
      </c>
      <c r="G123" s="0" t="n">
        <f aca="false">IF(D122&gt;110,'数値入力＆結果'!$D$18*D122+'数値入力＆結果'!$F$18,'数値入力＆結果'!$D$17*D122+'数値入力＆結果'!$F$17)</f>
        <v>0.7024</v>
      </c>
      <c r="H123" s="39" t="n">
        <f aca="false">10^G123</f>
        <v>5.03964563612643</v>
      </c>
      <c r="I123" s="39" t="n">
        <f aca="false">F123/H123</f>
        <v>198.426649848464</v>
      </c>
      <c r="J123" s="39" t="n">
        <f aca="false">SUM(I123:$I$143)</f>
        <v>1449.55958835511</v>
      </c>
      <c r="K123" s="40" t="n">
        <f aca="false">LOG10(J123)</f>
        <v>3.16123607299346</v>
      </c>
      <c r="L123" s="40" t="n">
        <f aca="false">'数値入力＆結果'!$D$19*K123^5+'数値入力＆結果'!$F$19*K123^4+'数値入力＆結果'!$H$19*K123^3+'数値入力＆結果'!$J$19*K123^2+'数値入力＆結果'!$L$19*K123+'数値入力＆結果'!$N$19</f>
        <v>9.61724354377664</v>
      </c>
      <c r="M123" s="39" t="n">
        <f aca="false">10^L123</f>
        <v>4142319027.77329</v>
      </c>
      <c r="N123" s="39" t="n">
        <f aca="false">(D122-D123)*'数値入力＆結果'!$D$12</f>
        <v>2.63E-005</v>
      </c>
      <c r="O123" s="39" t="n">
        <f aca="false">(6*'数値入力＆結果'!$D$7*M123*'数値入力＆結果'!$D$9*'数値入力＆結果'!$D$10*('数値入力＆結果'!$D$9+'数値入力＆結果'!$D$10)*N123)/('数値入力＆結果'!$D$7^2*'数値入力＆結果'!$D$9^4+'数値入力＆結果'!$D$7*M123*(4*'数値入力＆結果'!$D$9^3*'数値入力＆結果'!$D$10+6*'数値入力＆結果'!$D$9^2*'数値入力＆結果'!$D$10^2+4*'数値入力＆結果'!$D$9*'数値入力＆結果'!$D$10^3)+M123^2*'数値入力＆結果'!$D$10^4)</f>
        <v>3.51376631805532E-005</v>
      </c>
      <c r="P123" s="39" t="n">
        <f aca="false">SUM($O$4:O123)</f>
        <v>0.00127677605678069</v>
      </c>
      <c r="Q123" s="39" t="n">
        <f aca="false">1/P123</f>
        <v>783.2227074507</v>
      </c>
      <c r="R123" s="39" t="n">
        <f aca="false">1/P123*(1-COS('数値入力＆結果'!$D$8*P123/2))</f>
        <v>6.37521272178359</v>
      </c>
    </row>
    <row r="124" customFormat="false" ht="12.8" hidden="false" customHeight="false" outlineLevel="0" collapsed="false">
      <c r="B124" s="1" t="n">
        <v>121</v>
      </c>
      <c r="C124" s="0" t="n">
        <v>121000</v>
      </c>
      <c r="D124" s="0" t="n">
        <f aca="false">D123-1</f>
        <v>9</v>
      </c>
      <c r="E124" s="0" t="n">
        <f aca="false">C124</f>
        <v>121000</v>
      </c>
      <c r="F124" s="0" t="n">
        <f aca="false">C124-C123</f>
        <v>1000</v>
      </c>
      <c r="G124" s="0" t="n">
        <f aca="false">IF(D123&gt;110,'数値入力＆結果'!$D$18*D123+'数値入力＆結果'!$F$18,'数値入力＆結果'!$D$17*D123+'数値入力＆結果'!$F$17)</f>
        <v>0.7626</v>
      </c>
      <c r="H124" s="39" t="n">
        <f aca="false">10^G124</f>
        <v>5.7889526856566</v>
      </c>
      <c r="I124" s="39" t="n">
        <f aca="false">F124/H124</f>
        <v>172.742817967353</v>
      </c>
      <c r="J124" s="39" t="n">
        <f aca="false">SUM(I124:$I$143)</f>
        <v>1251.13293850665</v>
      </c>
      <c r="K124" s="40" t="n">
        <f aca="false">LOG10(J124)</f>
        <v>3.09730345788885</v>
      </c>
      <c r="L124" s="40" t="n">
        <f aca="false">'数値入力＆結果'!$D$19*K124^5+'数値入力＆結果'!$F$19*K124^4+'数値入力＆結果'!$H$19*K124^3+'数値入力＆結果'!$J$19*K124^2+'数値入力＆結果'!$L$19*K124+'数値入力＆結果'!$N$19</f>
        <v>9.63106998061498</v>
      </c>
      <c r="M124" s="39" t="n">
        <f aca="false">10^L124</f>
        <v>4276317876.13104</v>
      </c>
      <c r="N124" s="39" t="n">
        <f aca="false">(D123-D124)*'数値入力＆結果'!$D$12</f>
        <v>2.63E-005</v>
      </c>
      <c r="O124" s="39" t="n">
        <f aca="false">(6*'数値入力＆結果'!$D$7*M124*'数値入力＆結果'!$D$9*'数値入力＆結果'!$D$10*('数値入力＆結果'!$D$9+'数値入力＆結果'!$D$10)*N124)/('数値入力＆結果'!$D$7^2*'数値入力＆結果'!$D$9^4+'数値入力＆結果'!$D$7*M124*(4*'数値入力＆結果'!$D$9^3*'数値入力＆結果'!$D$10+6*'数値入力＆結果'!$D$9^2*'数値入力＆結果'!$D$10^2+4*'数値入力＆結果'!$D$9*'数値入力＆結果'!$D$10^3)+M124^2*'数値入力＆結果'!$D$10^4)</f>
        <v>3.53297234000947E-005</v>
      </c>
      <c r="P124" s="39" t="n">
        <f aca="false">SUM($O$4:O124)</f>
        <v>0.00131210578018078</v>
      </c>
      <c r="Q124" s="39" t="n">
        <f aca="false">1/P124</f>
        <v>762.13367481867</v>
      </c>
      <c r="R124" s="39" t="n">
        <f aca="false">1/P124*(1-COS('数値入力＆結果'!$D$8*P124/2))</f>
        <v>6.55112201060974</v>
      </c>
    </row>
    <row r="125" customFormat="false" ht="12.8" hidden="false" customHeight="false" outlineLevel="0" collapsed="false">
      <c r="B125" s="1" t="n">
        <v>122</v>
      </c>
      <c r="C125" s="0" t="n">
        <v>122000</v>
      </c>
      <c r="D125" s="0" t="n">
        <f aca="false">D124-1</f>
        <v>8</v>
      </c>
      <c r="E125" s="0" t="n">
        <f aca="false">C125</f>
        <v>122000</v>
      </c>
      <c r="F125" s="0" t="n">
        <f aca="false">C125-C124</f>
        <v>1000</v>
      </c>
      <c r="G125" s="0" t="n">
        <f aca="false">IF(D124&gt;110,'数値入力＆結果'!$D$18*D124+'数値入力＆結果'!$F$18,'数値入力＆結果'!$D$17*D124+'数値入力＆結果'!$F$17)</f>
        <v>0.8228</v>
      </c>
      <c r="H125" s="39" t="n">
        <f aca="false">10^G125</f>
        <v>6.64966857124676</v>
      </c>
      <c r="I125" s="39" t="n">
        <f aca="false">F125/H125</f>
        <v>150.383434796136</v>
      </c>
      <c r="J125" s="39" t="n">
        <f aca="false">SUM(I125:$I$143)</f>
        <v>1078.3901205393</v>
      </c>
      <c r="K125" s="40" t="n">
        <f aca="false">LOG10(J125)</f>
        <v>3.0327759005053</v>
      </c>
      <c r="L125" s="40" t="n">
        <f aca="false">'数値入力＆結果'!$D$19*K125^5+'数値入力＆結果'!$F$19*K125^4+'数値入力＆結果'!$H$19*K125^3+'数値入力＆結果'!$J$19*K125^2+'数値入力＆結果'!$L$19*K125+'数値入力＆結果'!$N$19</f>
        <v>9.64457804435684</v>
      </c>
      <c r="M125" s="39" t="n">
        <f aca="false">10^L125</f>
        <v>4411416308.14208</v>
      </c>
      <c r="N125" s="39" t="n">
        <f aca="false">(D124-D125)*'数値入力＆結果'!$D$12</f>
        <v>2.63E-005</v>
      </c>
      <c r="O125" s="39" t="n">
        <f aca="false">(6*'数値入力＆結果'!$D$7*M125*'数値入力＆結果'!$D$9*'数値入力＆結果'!$D$10*('数値入力＆結果'!$D$9+'数値入力＆結果'!$D$10)*N125)/('数値入力＆結果'!$D$7^2*'数値入力＆結果'!$D$9^4+'数値入力＆結果'!$D$7*M125*(4*'数値入力＆結果'!$D$9^3*'数値入力＆結果'!$D$10+6*'数値入力＆結果'!$D$9^2*'数値入力＆結果'!$D$10^2+4*'数値入力＆結果'!$D$9*'数値入力＆結果'!$D$10^3)+M125^2*'数値入力＆結果'!$D$10^4)</f>
        <v>3.55128135210803E-005</v>
      </c>
      <c r="P125" s="39" t="n">
        <f aca="false">SUM($O$4:O125)</f>
        <v>0.00134761859370186</v>
      </c>
      <c r="Q125" s="39" t="n">
        <f aca="false">1/P125</f>
        <v>742.049719908533</v>
      </c>
      <c r="R125" s="39" t="n">
        <f aca="false">1/P125*(1-COS('数値入力＆結果'!$D$8*P125/2))</f>
        <v>6.7279017328647</v>
      </c>
    </row>
    <row r="126" customFormat="false" ht="12.8" hidden="false" customHeight="false" outlineLevel="0" collapsed="false">
      <c r="B126" s="1" t="n">
        <v>123</v>
      </c>
      <c r="C126" s="0" t="n">
        <v>123000</v>
      </c>
      <c r="D126" s="0" t="n">
        <f aca="false">D125-1</f>
        <v>7</v>
      </c>
      <c r="E126" s="0" t="n">
        <f aca="false">C126</f>
        <v>123000</v>
      </c>
      <c r="F126" s="0" t="n">
        <f aca="false">C126-C125</f>
        <v>1000</v>
      </c>
      <c r="G126" s="0" t="n">
        <f aca="false">IF(D125&gt;110,'数値入力＆結果'!$D$18*D125+'数値入力＆結果'!$F$18,'数値入力＆結果'!$D$17*D125+'数値入力＆結果'!$F$17)</f>
        <v>0.883</v>
      </c>
      <c r="H126" s="39" t="n">
        <f aca="false">10^G126</f>
        <v>7.63835783577691</v>
      </c>
      <c r="I126" s="39" t="n">
        <f aca="false">F126/H126</f>
        <v>130.918192299941</v>
      </c>
      <c r="J126" s="39" t="n">
        <f aca="false">SUM(I126:$I$143)</f>
        <v>928.006685743159</v>
      </c>
      <c r="K126" s="40" t="n">
        <f aca="false">LOG10(J126)</f>
        <v>2.96755110506682</v>
      </c>
      <c r="L126" s="40" t="n">
        <f aca="false">'数値入力＆結果'!$D$19*K126^5+'数値入力＆結果'!$F$19*K126^4+'数値入力＆結果'!$H$19*K126^3+'数値入力＆結果'!$J$19*K126^2+'数値入力＆結果'!$L$19*K126+'数値入力＆結果'!$N$19</f>
        <v>9.65778428259491</v>
      </c>
      <c r="M126" s="39" t="n">
        <f aca="false">10^L126</f>
        <v>4547621202.03388</v>
      </c>
      <c r="N126" s="39" t="n">
        <f aca="false">(D125-D126)*'数値入力＆結果'!$D$12</f>
        <v>2.63E-005</v>
      </c>
      <c r="O126" s="39" t="n">
        <f aca="false">(6*'数値入力＆結果'!$D$7*M126*'数値入力＆結果'!$D$9*'数値入力＆結果'!$D$10*('数値入力＆結果'!$D$9+'数値入力＆結果'!$D$10)*N126)/('数値入力＆結果'!$D$7^2*'数値入力＆結果'!$D$9^4+'数値入力＆結果'!$D$7*M126*(4*'数値入力＆結果'!$D$9^3*'数値入力＆結果'!$D$10+6*'数値入力＆結果'!$D$9^2*'数値入力＆結果'!$D$10^2+4*'数値入力＆結果'!$D$9*'数値入力＆結果'!$D$10^3)+M126^2*'数値入力＆結果'!$D$10^4)</f>
        <v>3.56874756780323E-005</v>
      </c>
      <c r="P126" s="39" t="n">
        <f aca="false">SUM($O$4:O126)</f>
        <v>0.0013833060693799</v>
      </c>
      <c r="Q126" s="39" t="n">
        <f aca="false">1/P126</f>
        <v>722.905813930446</v>
      </c>
      <c r="R126" s="39" t="n">
        <f aca="false">1/P126*(1-COS('数値入力＆結果'!$D$8*P126/2))</f>
        <v>6.90550818973581</v>
      </c>
    </row>
    <row r="127" customFormat="false" ht="12.8" hidden="false" customHeight="false" outlineLevel="0" collapsed="false">
      <c r="B127" s="1" t="n">
        <v>124</v>
      </c>
      <c r="C127" s="0" t="n">
        <v>124000</v>
      </c>
      <c r="D127" s="0" t="n">
        <f aca="false">D126-1</f>
        <v>6</v>
      </c>
      <c r="E127" s="0" t="n">
        <f aca="false">C127</f>
        <v>124000</v>
      </c>
      <c r="F127" s="0" t="n">
        <f aca="false">C127-C126</f>
        <v>1000</v>
      </c>
      <c r="G127" s="0" t="n">
        <f aca="false">IF(D126&gt;110,'数値入力＆結果'!$D$18*D126+'数値入力＆結果'!$F$18,'数値入力＆結果'!$D$17*D126+'数値入力＆結果'!$F$17)</f>
        <v>0.9432</v>
      </c>
      <c r="H127" s="39" t="n">
        <f aca="false">10^G127</f>
        <v>8.77404787956754</v>
      </c>
      <c r="I127" s="39" t="n">
        <f aca="false">F127/H127</f>
        <v>113.972480401975</v>
      </c>
      <c r="J127" s="39" t="n">
        <f aca="false">SUM(I127:$I$143)</f>
        <v>797.088493443219</v>
      </c>
      <c r="K127" s="40" t="n">
        <f aca="false">LOG10(J127)</f>
        <v>2.90150653981594</v>
      </c>
      <c r="L127" s="40" t="n">
        <f aca="false">'数値入力＆結果'!$D$19*K127^5+'数値入力＆結果'!$F$19*K127^4+'数値入力＆結果'!$H$19*K127^3+'数値入力＆結果'!$J$19*K127^2+'数値入力＆結果'!$L$19*K127+'数値入力＆結果'!$N$19</f>
        <v>9.67070661568944</v>
      </c>
      <c r="M127" s="39" t="n">
        <f aca="false">10^L127</f>
        <v>4684967858.05217</v>
      </c>
      <c r="N127" s="39" t="n">
        <f aca="false">(D126-D127)*'数値入力＆結果'!$D$12</f>
        <v>2.63E-005</v>
      </c>
      <c r="O127" s="39" t="n">
        <f aca="false">(6*'数値入力＆結果'!$D$7*M127*'数値入力＆結果'!$D$9*'数値入力＆結果'!$D$10*('数値入力＆結果'!$D$9+'数値入力＆結果'!$D$10)*N127)/('数値入力＆結果'!$D$7^2*'数値入力＆結果'!$D$9^4+'数値入力＆結果'!$D$7*M127*(4*'数値入力＆結果'!$D$9^3*'数値入力＆結果'!$D$10+6*'数値入力＆結果'!$D$9^2*'数値入力＆結果'!$D$10^2+4*'数値入力＆結果'!$D$9*'数値入力＆結果'!$D$10^3)+M127^2*'数値入力＆結果'!$D$10^4)</f>
        <v>3.58542421163615E-005</v>
      </c>
      <c r="P127" s="39" t="n">
        <f aca="false">SUM($O$4:O127)</f>
        <v>0.00141916031149626</v>
      </c>
      <c r="Q127" s="39" t="n">
        <f aca="false">1/P127</f>
        <v>704.642028035348</v>
      </c>
      <c r="R127" s="39" t="n">
        <f aca="false">1/P127*(1-COS('数値入力＆結果'!$D$8*P127/2))</f>
        <v>7.08390033489233</v>
      </c>
    </row>
    <row r="128" customFormat="false" ht="12.8" hidden="false" customHeight="false" outlineLevel="0" collapsed="false">
      <c r="B128" s="1" t="n">
        <v>125</v>
      </c>
      <c r="C128" s="0" t="n">
        <v>125000</v>
      </c>
      <c r="D128" s="0" t="n">
        <f aca="false">D127-1</f>
        <v>5</v>
      </c>
      <c r="E128" s="0" t="n">
        <f aca="false">C128</f>
        <v>125000</v>
      </c>
      <c r="F128" s="0" t="n">
        <f aca="false">C128-C127</f>
        <v>1000</v>
      </c>
      <c r="G128" s="0" t="n">
        <f aca="false">IF(D127&gt;110,'数値入力＆結果'!$D$18*D127+'数値入力＆結果'!$F$18,'数値入力＆結果'!$D$17*D127+'数値入力＆結果'!$F$17)</f>
        <v>1.0034</v>
      </c>
      <c r="H128" s="39" t="n">
        <f aca="false">10^G128</f>
        <v>10.0785951441503</v>
      </c>
      <c r="I128" s="39" t="n">
        <f aca="false">F128/H128</f>
        <v>99.2201775840166</v>
      </c>
      <c r="J128" s="39" t="n">
        <f aca="false">SUM(I128:$I$143)</f>
        <v>683.116013041244</v>
      </c>
      <c r="K128" s="40" t="n">
        <f aca="false">LOG10(J128)</f>
        <v>2.83449446582659</v>
      </c>
      <c r="L128" s="40" t="n">
        <f aca="false">'数値入力＆結果'!$D$19*K128^5+'数値入力＆結果'!$F$19*K128^4+'数値入力＆結果'!$H$19*K128^3+'数値入力＆結果'!$J$19*K128^2+'数値入力＆結果'!$L$19*K128+'数値入力＆結果'!$N$19</f>
        <v>9.68336463837909</v>
      </c>
      <c r="M128" s="39" t="n">
        <f aca="false">10^L128</f>
        <v>4823526161.68581</v>
      </c>
      <c r="N128" s="39" t="n">
        <f aca="false">(D127-D128)*'数値入力＆結果'!$D$12</f>
        <v>2.63E-005</v>
      </c>
      <c r="O128" s="39" t="n">
        <f aca="false">(6*'数値入力＆結果'!$D$7*M128*'数値入力＆結果'!$D$9*'数値入力＆結果'!$D$10*('数値入力＆結果'!$D$9+'数値入力＆結果'!$D$10)*N128)/('数値入力＆結果'!$D$7^2*'数値入力＆結果'!$D$9^4+'数値入力＆結果'!$D$7*M128*(4*'数値入力＆結果'!$D$9^3*'数値入力＆結果'!$D$10+6*'数値入力＆結果'!$D$9^2*'数値入力＆結果'!$D$10^2+4*'数値入力＆結果'!$D$9*'数値入力＆結果'!$D$10^3)+M128^2*'数値入力＆結果'!$D$10^4)</f>
        <v>3.6013637589388E-005</v>
      </c>
      <c r="P128" s="39" t="n">
        <f aca="false">SUM($O$4:O128)</f>
        <v>0.00145517394908565</v>
      </c>
      <c r="Q128" s="39" t="n">
        <f aca="false">1/P128</f>
        <v>687.203066429513</v>
      </c>
      <c r="R128" s="39" t="n">
        <f aca="false">1/P128*(1-COS('数値入力＆結果'!$D$8*P128/2))</f>
        <v>7.26303973658307</v>
      </c>
    </row>
    <row r="129" customFormat="false" ht="12.8" hidden="false" customHeight="false" outlineLevel="0" collapsed="false">
      <c r="B129" s="1" t="n">
        <v>126</v>
      </c>
      <c r="C129" s="0" t="n">
        <v>126000</v>
      </c>
      <c r="D129" s="0" t="n">
        <f aca="false">D128-1</f>
        <v>4</v>
      </c>
      <c r="E129" s="0" t="n">
        <f aca="false">C129</f>
        <v>126000</v>
      </c>
      <c r="F129" s="0" t="n">
        <f aca="false">C129-C128</f>
        <v>1000</v>
      </c>
      <c r="G129" s="0" t="n">
        <f aca="false">IF(D128&gt;110,'数値入力＆結果'!$D$18*D128+'数値入力＆結果'!$F$18,'数値入力＆結果'!$D$17*D128+'数値入力＆結果'!$F$17)</f>
        <v>1.0636</v>
      </c>
      <c r="H129" s="39" t="n">
        <f aca="false">10^G129</f>
        <v>11.5771057411527</v>
      </c>
      <c r="I129" s="39" t="n">
        <f aca="false">F129/H129</f>
        <v>86.3773746529184</v>
      </c>
      <c r="J129" s="39" t="n">
        <f aca="false">SUM(I129:$I$143)</f>
        <v>583.895835457227</v>
      </c>
      <c r="K129" s="40" t="n">
        <f aca="false">LOG10(J129)</f>
        <v>2.76633537772706</v>
      </c>
      <c r="L129" s="40" t="n">
        <f aca="false">'数値入力＆結果'!$D$19*K129^5+'数値入力＆結果'!$F$19*K129^4+'数値入力＆結果'!$H$19*K129^3+'数値入力＆結果'!$J$19*K129^2+'数値入力＆結果'!$L$19*K129+'数値入力＆結果'!$N$19</f>
        <v>9.69578000975281</v>
      </c>
      <c r="M129" s="39" t="n">
        <f aca="false">10^L129</f>
        <v>4963408381.64618</v>
      </c>
      <c r="N129" s="39" t="n">
        <f aca="false">(D128-D129)*'数値入力＆結果'!$D$12</f>
        <v>2.63E-005</v>
      </c>
      <c r="O129" s="39" t="n">
        <f aca="false">(6*'数値入力＆結果'!$D$7*M129*'数値入力＆結果'!$D$9*'数値入力＆結果'!$D$10*('数値入力＆結果'!$D$9+'数値入力＆結果'!$D$10)*N129)/('数値入力＆結果'!$D$7^2*'数値入力＆結果'!$D$9^4+'数値入力＆結果'!$D$7*M129*(4*'数値入力＆結果'!$D$9^3*'数値入力＆結果'!$D$10+6*'数値入力＆結果'!$D$9^2*'数値入力＆結果'!$D$10^2+4*'数値入力＆結果'!$D$9*'数値入力＆結果'!$D$10^3)+M129^2*'数値入力＆結果'!$D$10^4)</f>
        <v>3.61661824793952E-005</v>
      </c>
      <c r="P129" s="39" t="n">
        <f aca="false">SUM($O$4:O129)</f>
        <v>0.00149134013156504</v>
      </c>
      <c r="Q129" s="39" t="n">
        <f aca="false">1/P129</f>
        <v>670.537846353387</v>
      </c>
      <c r="R129" s="39" t="n">
        <f aca="false">1/P129*(1-COS('数値入力＆結果'!$D$8*P129/2))</f>
        <v>7.44289055505947</v>
      </c>
    </row>
    <row r="130" customFormat="false" ht="12.8" hidden="false" customHeight="false" outlineLevel="0" collapsed="false">
      <c r="B130" s="1" t="n">
        <v>127</v>
      </c>
      <c r="C130" s="0" t="n">
        <v>127000</v>
      </c>
      <c r="D130" s="0" t="n">
        <f aca="false">D129-1</f>
        <v>3</v>
      </c>
      <c r="E130" s="0" t="n">
        <f aca="false">C130</f>
        <v>127000</v>
      </c>
      <c r="F130" s="0" t="n">
        <f aca="false">C130-C129</f>
        <v>1000</v>
      </c>
      <c r="G130" s="0" t="n">
        <f aca="false">IF(D129&gt;110,'数値入力＆結果'!$D$18*D129+'数値入力＆結果'!$F$18,'数値入力＆結果'!$D$17*D129+'数値入力＆結果'!$F$17)</f>
        <v>1.1238</v>
      </c>
      <c r="H130" s="39" t="n">
        <f aca="false">10^G130</f>
        <v>13.2984186213316</v>
      </c>
      <c r="I130" s="39" t="n">
        <f aca="false">F130/H130</f>
        <v>75.1969108865265</v>
      </c>
      <c r="J130" s="39" t="n">
        <f aca="false">SUM(I130:$I$143)</f>
        <v>497.518460804309</v>
      </c>
      <c r="K130" s="40" t="n">
        <f aca="false">LOG10(J130)</f>
        <v>2.69680920021078</v>
      </c>
      <c r="L130" s="40" t="n">
        <f aca="false">'数値入力＆結果'!$D$19*K130^5+'数値入力＆結果'!$F$19*K130^4+'数値入力＆結果'!$H$19*K130^3+'数値入力＆結果'!$J$19*K130^2+'数値入力＆結果'!$L$19*K130+'数値入力＆結果'!$N$19</f>
        <v>9.70797696596099</v>
      </c>
      <c r="M130" s="39" t="n">
        <f aca="false">10^L130</f>
        <v>5104779246.13544</v>
      </c>
      <c r="N130" s="39" t="n">
        <f aca="false">(D129-D130)*'数値入力＆結果'!$D$12</f>
        <v>2.63E-005</v>
      </c>
      <c r="O130" s="39" t="n">
        <f aca="false">(6*'数値入力＆結果'!$D$7*M130*'数値入力＆結果'!$D$9*'数値入力＆結果'!$D$10*('数値入力＆結果'!$D$9+'数値入力＆結果'!$D$10)*N130)/('数値入力＆結果'!$D$7^2*'数値入力＆結果'!$D$9^4+'数値入力＆結果'!$D$7*M130*(4*'数値入力＆結果'!$D$9^3*'数値入力＆結果'!$D$10+6*'数値入力＆結果'!$D$9^2*'数値入力＆結果'!$D$10^2+4*'数値入力＆結果'!$D$9*'数値入力＆結果'!$D$10^3)+M130^2*'数値入力＆結果'!$D$10^4)</f>
        <v>3.63123968646314E-005</v>
      </c>
      <c r="P130" s="39" t="n">
        <f aca="false">SUM($O$4:O130)</f>
        <v>0.00152765252842967</v>
      </c>
      <c r="Q130" s="39" t="n">
        <f aca="false">1/P130</f>
        <v>654.599119492136</v>
      </c>
      <c r="R130" s="39" t="n">
        <f aca="false">1/P130*(1-COS('数値入力＆結果'!$D$8*P130/2))</f>
        <v>7.62341953999434</v>
      </c>
    </row>
    <row r="131" customFormat="false" ht="12.8" hidden="false" customHeight="false" outlineLevel="0" collapsed="false">
      <c r="B131" s="1" t="n">
        <v>128</v>
      </c>
      <c r="C131" s="0" t="n">
        <v>128000</v>
      </c>
      <c r="D131" s="0" t="n">
        <f aca="false">D130-1</f>
        <v>2</v>
      </c>
      <c r="E131" s="0" t="n">
        <f aca="false">C131</f>
        <v>128000</v>
      </c>
      <c r="F131" s="0" t="n">
        <f aca="false">C131-C130</f>
        <v>1000</v>
      </c>
      <c r="G131" s="0" t="n">
        <f aca="false">IF(D130&gt;110,'数値入力＆結果'!$D$18*D130+'数値入力＆結果'!$F$18,'数値入力＆結果'!$D$17*D130+'数値入力＆結果'!$F$17)</f>
        <v>1.184</v>
      </c>
      <c r="H131" s="39" t="n">
        <f aca="false">10^G131</f>
        <v>15.2756605823807</v>
      </c>
      <c r="I131" s="39" t="n">
        <f aca="false">F131/H131</f>
        <v>65.4636174067275</v>
      </c>
      <c r="J131" s="39" t="n">
        <f aca="false">SUM(I131:$I$143)</f>
        <v>422.321549917782</v>
      </c>
      <c r="K131" s="40" t="n">
        <f aca="false">LOG10(J131)</f>
        <v>2.6256432428542</v>
      </c>
      <c r="L131" s="40" t="n">
        <f aca="false">'数値入力＆結果'!$D$19*K131^5+'数値入力＆結果'!$F$19*K131^4+'数値入力＆結果'!$H$19*K131^3+'数値入力＆結果'!$J$19*K131^2+'数値入力＆結果'!$L$19*K131+'数値入力＆結果'!$N$19</f>
        <v>9.7199830068124</v>
      </c>
      <c r="M131" s="39" t="n">
        <f aca="false">10^L131</f>
        <v>5247869258.4852</v>
      </c>
      <c r="N131" s="39" t="n">
        <f aca="false">(D130-D131)*'数値入力＆結果'!$D$12</f>
        <v>2.63E-005</v>
      </c>
      <c r="O131" s="39" t="n">
        <f aca="false">(6*'数値入力＆結果'!$D$7*M131*'数値入力＆結果'!$D$9*'数値入力＆結果'!$D$10*('数値入力＆結果'!$D$9+'数値入力＆結果'!$D$10)*N131)/('数値入力＆結果'!$D$7^2*'数値入力＆結果'!$D$9^4+'数値入力＆結果'!$D$7*M131*(4*'数値入力＆結果'!$D$9^3*'数値入力＆結果'!$D$10+6*'数値入力＆結果'!$D$9^2*'数値入力＆結果'!$D$10^2+4*'数値入力＆結果'!$D$9*'数値入力＆結果'!$D$10^3)+M131^2*'数値入力＆結果'!$D$10^4)</f>
        <v>3.64528058740165E-005</v>
      </c>
      <c r="P131" s="39" t="n">
        <f aca="false">SUM($O$4:O131)</f>
        <v>0.00156410533430369</v>
      </c>
      <c r="Q131" s="39" t="n">
        <f aca="false">1/P131</f>
        <v>639.343129946668</v>
      </c>
      <c r="R131" s="39" t="n">
        <f aca="false">1/P131*(1-COS('数値入力＆結果'!$D$8*P131/2))</f>
        <v>7.8045960542544</v>
      </c>
    </row>
    <row r="132" customFormat="false" ht="12.8" hidden="false" customHeight="false" outlineLevel="0" collapsed="false">
      <c r="B132" s="1" t="n">
        <v>129</v>
      </c>
      <c r="C132" s="0" t="n">
        <v>129000</v>
      </c>
      <c r="D132" s="0" t="n">
        <f aca="false">D131-1</f>
        <v>1</v>
      </c>
      <c r="E132" s="0" t="n">
        <f aca="false">C132</f>
        <v>129000</v>
      </c>
      <c r="F132" s="0" t="n">
        <f aca="false">C132-C131</f>
        <v>1000</v>
      </c>
      <c r="G132" s="0" t="n">
        <f aca="false">IF(D131&gt;110,'数値入力＆結果'!$D$18*D131+'数値入力＆結果'!$F$18,'数値入力＆結果'!$D$17*D131+'数値入力＆結果'!$F$17)</f>
        <v>1.2442</v>
      </c>
      <c r="H132" s="39" t="n">
        <f aca="false">10^G132</f>
        <v>17.5468837966791</v>
      </c>
      <c r="I132" s="39" t="n">
        <f aca="false">F132/H132</f>
        <v>56.9901762379743</v>
      </c>
      <c r="J132" s="39" t="n">
        <f aca="false">SUM(I132:$I$143)</f>
        <v>356.857932511055</v>
      </c>
      <c r="K132" s="40" t="n">
        <f aca="false">LOG10(J132)</f>
        <v>2.55249535503014</v>
      </c>
      <c r="L132" s="40" t="n">
        <f aca="false">'数値入力＆結果'!$D$19*K132^5+'数値入力＆結果'!$F$19*K132^4+'数値入力＆結果'!$H$19*K132^3+'数値入力＆結果'!$J$19*K132^2+'数値入力＆結果'!$L$19*K132+'数値入力＆結果'!$N$19</f>
        <v>9.73182983424861</v>
      </c>
      <c r="M132" s="39" t="n">
        <f aca="false">10^L132</f>
        <v>5392992722.65868</v>
      </c>
      <c r="N132" s="39" t="n">
        <f aca="false">(D131-D132)*'数値入力＆結果'!$D$12</f>
        <v>2.63E-005</v>
      </c>
      <c r="O132" s="39" t="n">
        <f aca="false">(6*'数値入力＆結果'!$D$7*M132*'数値入力＆結果'!$D$9*'数値入力＆結果'!$D$10*('数値入力＆結果'!$D$9+'数値入力＆結果'!$D$10)*N132)/('数値入力＆結果'!$D$7^2*'数値入力＆結果'!$D$9^4+'数値入力＆結果'!$D$7*M132*(4*'数値入力＆結果'!$D$9^3*'数値入力＆結果'!$D$10+6*'数値入力＆結果'!$D$9^2*'数値入力＆結果'!$D$10^2+4*'数値入力＆結果'!$D$9*'数値入力＆結果'!$D$10^3)+M132^2*'数値入力＆結果'!$D$10^4)</f>
        <v>3.65879468606424E-005</v>
      </c>
      <c r="P132" s="39" t="n">
        <f aca="false">SUM($O$4:O132)</f>
        <v>0.00160069328116433</v>
      </c>
      <c r="Q132" s="39" t="n">
        <f aca="false">1/P132</f>
        <v>624.72930433781</v>
      </c>
      <c r="R132" s="39" t="n">
        <f aca="false">1/P132*(1-COS('数値入力＆結果'!$D$8*P132/2))</f>
        <v>7.98639213300254</v>
      </c>
    </row>
    <row r="133" customFormat="false" ht="12.8" hidden="false" customHeight="false" outlineLevel="0" collapsed="false">
      <c r="B133" s="1" t="n">
        <v>130</v>
      </c>
      <c r="C133" s="0" t="n">
        <v>130000</v>
      </c>
      <c r="D133" s="0" t="n">
        <f aca="false">D132-1</f>
        <v>0</v>
      </c>
      <c r="E133" s="0" t="n">
        <f aca="false">C133</f>
        <v>130000</v>
      </c>
      <c r="F133" s="0" t="n">
        <f aca="false">C133-C132</f>
        <v>1000</v>
      </c>
      <c r="G133" s="0" t="n">
        <f aca="false">IF(D132&gt;110,'数値入力＆結果'!$D$18*D132+'数値入力＆結果'!$F$18,'数値入力＆結果'!$D$17*D132+'数値入力＆結果'!$F$17)</f>
        <v>1.3044</v>
      </c>
      <c r="H133" s="39" t="n">
        <f aca="false">10^G133</f>
        <v>20.1557981282519</v>
      </c>
      <c r="I133" s="39" t="n">
        <f aca="false">F133/H133</f>
        <v>49.613515358557</v>
      </c>
      <c r="J133" s="39" t="n">
        <f aca="false">SUM(I133:$I$143)</f>
        <v>299.86775627308</v>
      </c>
      <c r="K133" s="40" t="n">
        <f aca="false">LOG10(J133)</f>
        <v>2.47692977010927</v>
      </c>
      <c r="L133" s="40" t="n">
        <f aca="false">'数値入力＆結果'!$D$19*K133^5+'数値入力＆結果'!$F$19*K133^4+'数値入力＆結果'!$H$19*K133^3+'数値入力＆結果'!$J$19*K133^2+'数値入力＆結果'!$L$19*K133+'数値入力＆結果'!$N$19</f>
        <v>9.74355466502205</v>
      </c>
      <c r="M133" s="39" t="n">
        <f aca="false">10^L133</f>
        <v>5540572792.18615</v>
      </c>
      <c r="N133" s="39" t="n">
        <f aca="false">(D132-D133)*'数値入力＆結果'!$D$12</f>
        <v>2.63E-005</v>
      </c>
      <c r="O133" s="39" t="n">
        <f aca="false">(6*'数値入力＆結果'!$D$7*M133*'数値入力＆結果'!$D$9*'数値入力＆結果'!$D$10*('数値入力＆結果'!$D$9+'数値入力＆結果'!$D$10)*N133)/('数値入力＆結果'!$D$7^2*'数値入力＆結果'!$D$9^4+'数値入力＆結果'!$D$7*M133*(4*'数値入力＆結果'!$D$9^3*'数値入力＆結果'!$D$10+6*'数値入力＆結果'!$D$9^2*'数値入力＆結果'!$D$10^2+4*'数値入力＆結果'!$D$9*'数値入力＆結果'!$D$10^3)+M133^2*'数値入力＆結果'!$D$10^4)</f>
        <v>3.67183792350301E-005</v>
      </c>
      <c r="P133" s="39" t="n">
        <f aca="false">SUM($O$4:O133)</f>
        <v>0.00163741166039936</v>
      </c>
      <c r="Q133" s="39" t="n">
        <f aca="false">1/P133</f>
        <v>610.719969928699</v>
      </c>
      <c r="R133" s="39" t="n">
        <f aca="false">1/P133*(1-COS('数値入力＆結果'!$D$8*P133/2))</f>
        <v>8.16878259125779</v>
      </c>
    </row>
    <row r="134" customFormat="false" ht="12.8" hidden="false" customHeight="false" outlineLevel="0" collapsed="false">
      <c r="B134" s="1" t="n">
        <v>131</v>
      </c>
      <c r="C134" s="0" t="n">
        <v>131000</v>
      </c>
      <c r="D134" s="0" t="n">
        <f aca="false">D133-1</f>
        <v>-1</v>
      </c>
      <c r="E134" s="0" t="n">
        <f aca="false">C134</f>
        <v>131000</v>
      </c>
      <c r="F134" s="0" t="n">
        <f aca="false">C134-C133</f>
        <v>1000</v>
      </c>
      <c r="G134" s="0" t="n">
        <f aca="false">IF(D133&gt;110,'数値入力＆結果'!$D$18*D133+'数値入力＆結果'!$F$18,'数値入力＆結果'!$D$17*D133+'数値入力＆結果'!$F$17)</f>
        <v>1.3646</v>
      </c>
      <c r="H134" s="39" t="n">
        <f aca="false">10^G134</f>
        <v>23.1526123324376</v>
      </c>
      <c r="I134" s="39" t="n">
        <f aca="false">F134/H134</f>
        <v>43.1916703671043</v>
      </c>
      <c r="J134" s="39" t="n">
        <f aca="false">SUM(I134:$I$143)</f>
        <v>250.254240914523</v>
      </c>
      <c r="K134" s="40" t="n">
        <f aca="false">LOG10(J134)</f>
        <v>2.39838144595223</v>
      </c>
      <c r="L134" s="40" t="n">
        <f aca="false">'数値入力＆結果'!$D$19*K134^5+'数値入力＆結果'!$F$19*K134^4+'数値入力＆結果'!$H$19*K134^3+'数値入力＆結果'!$J$19*K134^2+'数値入力＆結果'!$L$19*K134+'数値入力＆結果'!$N$19</f>
        <v>9.7552021157775</v>
      </c>
      <c r="M134" s="39" t="n">
        <f aca="false">10^L134</f>
        <v>5691177302.2579</v>
      </c>
      <c r="N134" s="39" t="n">
        <f aca="false">(D133-D134)*'数値入力＆結果'!$D$12</f>
        <v>2.63E-005</v>
      </c>
      <c r="O134" s="39" t="n">
        <f aca="false">(6*'数値入力＆結果'!$D$7*M134*'数値入力＆結果'!$D$9*'数値入力＆結果'!$D$10*('数値入力＆結果'!$D$9+'数値入力＆結果'!$D$10)*N134)/('数値入力＆結果'!$D$7^2*'数値入力＆結果'!$D$9^4+'数値入力＆結果'!$D$7*M134*(4*'数値入力＆結果'!$D$9^3*'数値入力＆結果'!$D$10+6*'数値入力＆結果'!$D$9^2*'数値入力＆結果'!$D$10^2+4*'数値入力＆結果'!$D$9*'数値入力＆結果'!$D$10^3)+M134^2*'数値入力＆結果'!$D$10^4)</f>
        <v>3.68446983260395E-005</v>
      </c>
      <c r="P134" s="39" t="n">
        <f aca="false">SUM($O$4:O134)</f>
        <v>0.0016742563587254</v>
      </c>
      <c r="Q134" s="39" t="n">
        <f aca="false">1/P134</f>
        <v>597.280096795506</v>
      </c>
      <c r="R134" s="39" t="n">
        <f aca="false">1/P134*(1-COS('数値入力＆結果'!$D$8*P134/2))</f>
        <v>8.35174519978961</v>
      </c>
    </row>
    <row r="135" customFormat="false" ht="12.8" hidden="false" customHeight="false" outlineLevel="0" collapsed="false">
      <c r="B135" s="1" t="n">
        <v>132</v>
      </c>
      <c r="C135" s="0" t="n">
        <v>132000</v>
      </c>
      <c r="D135" s="0" t="n">
        <f aca="false">D134-1</f>
        <v>-2</v>
      </c>
      <c r="E135" s="0" t="n">
        <f aca="false">C135</f>
        <v>132000</v>
      </c>
      <c r="F135" s="0" t="n">
        <f aca="false">C135-C134</f>
        <v>1000</v>
      </c>
      <c r="G135" s="0" t="n">
        <f aca="false">IF(D134&gt;110,'数値入力＆結果'!$D$18*D134+'数値入力＆結果'!$F$18,'数値入力＆結果'!$D$17*D134+'数値入力＆結果'!$F$17)</f>
        <v>1.4248</v>
      </c>
      <c r="H135" s="39" t="n">
        <f aca="false">10^G135</f>
        <v>26.5950003272152</v>
      </c>
      <c r="I135" s="39" t="n">
        <f aca="false">F135/H135</f>
        <v>37.6010523668496</v>
      </c>
      <c r="J135" s="39" t="n">
        <f aca="false">SUM(I135:$I$143)</f>
        <v>207.062570547419</v>
      </c>
      <c r="K135" s="40" t="n">
        <f aca="false">LOG10(J135)</f>
        <v>2.31610160119271</v>
      </c>
      <c r="L135" s="40" t="n">
        <f aca="false">'数値入力＆結果'!$D$19*K135^5+'数値入力＆結果'!$F$19*K135^4+'数値入力＆結果'!$H$19*K135^3+'数値入力＆結果'!$J$19*K135^2+'数値入力＆結果'!$L$19*K135+'数値入力＆結果'!$N$19</f>
        <v>9.7668269940735</v>
      </c>
      <c r="M135" s="39" t="n">
        <f aca="false">10^L135</f>
        <v>5845571730.53744</v>
      </c>
      <c r="N135" s="39" t="n">
        <f aca="false">(D134-D135)*'数値入力＆結果'!$D$12</f>
        <v>2.63E-005</v>
      </c>
      <c r="O135" s="39" t="n">
        <f aca="false">(6*'数値入力＆結果'!$D$7*M135*'数値入力＆結果'!$D$9*'数値入力＆結果'!$D$10*('数値入力＆結果'!$D$9+'数値入力＆結果'!$D$10)*N135)/('数値入力＆結果'!$D$7^2*'数値入力＆結果'!$D$9^4+'数値入力＆結果'!$D$7*M135*(4*'数値入力＆結果'!$D$9^3*'数値入力＆結果'!$D$10+6*'数値入力＆結果'!$D$9^2*'数値入力＆結果'!$D$10^2+4*'数値入力＆結果'!$D$9*'数値入力＆結果'!$D$10^3)+M135^2*'数値入力＆結果'!$D$10^4)</f>
        <v>3.69675555725743E-005</v>
      </c>
      <c r="P135" s="39" t="n">
        <f aca="false">SUM($O$4:O135)</f>
        <v>0.00171122391429798</v>
      </c>
      <c r="Q135" s="39" t="n">
        <f aca="false">1/P135</f>
        <v>584.377059977126</v>
      </c>
      <c r="R135" s="39" t="n">
        <f aca="false">1/P135*(1-COS('数値入力＆結果'!$D$8*P135/2))</f>
        <v>8.53526096059641</v>
      </c>
    </row>
    <row r="136" customFormat="false" ht="12.8" hidden="false" customHeight="false" outlineLevel="0" collapsed="false">
      <c r="B136" s="1" t="n">
        <v>133</v>
      </c>
      <c r="C136" s="0" t="n">
        <v>133000</v>
      </c>
      <c r="D136" s="0" t="n">
        <f aca="false">D135-1</f>
        <v>-3</v>
      </c>
      <c r="E136" s="0" t="n">
        <f aca="false">C136</f>
        <v>133000</v>
      </c>
      <c r="F136" s="0" t="n">
        <f aca="false">C136-C135</f>
        <v>1000</v>
      </c>
      <c r="G136" s="0" t="n">
        <f aca="false">IF(D135&gt;110,'数値入力＆結果'!$D$18*D135+'数値入力＆結果'!$F$18,'数値入力＆結果'!$D$17*D135+'数値入力＆結果'!$F$17)</f>
        <v>1.485</v>
      </c>
      <c r="H136" s="39" t="n">
        <f aca="false">10^G136</f>
        <v>30.5492111321551</v>
      </c>
      <c r="I136" s="39" t="n">
        <f aca="false">F136/H136</f>
        <v>32.7340694878838</v>
      </c>
      <c r="J136" s="39" t="n">
        <f aca="false">SUM(I136:$I$143)</f>
        <v>169.46151818057</v>
      </c>
      <c r="K136" s="40" t="n">
        <f aca="false">LOG10(J136)</f>
        <v>2.22907109286805</v>
      </c>
      <c r="L136" s="40" t="n">
        <f aca="false">'数値入力＆結果'!$D$19*K136^5+'数値入力＆結果'!$F$19*K136^4+'数値入力＆結果'!$H$19*K136^3+'数値入力＆結果'!$J$19*K136^2+'数値入力＆結果'!$L$19*K136+'数値入力＆結果'!$N$19</f>
        <v>9.77849858230186</v>
      </c>
      <c r="M136" s="39" t="n">
        <f aca="false">10^L136</f>
        <v>6004800487.14934</v>
      </c>
      <c r="N136" s="39" t="n">
        <f aca="false">(D135-D136)*'数値入力＆結果'!$D$12</f>
        <v>2.63E-005</v>
      </c>
      <c r="O136" s="39" t="n">
        <f aca="false">(6*'数値入力＆結果'!$D$7*M136*'数値入力＆結果'!$D$9*'数値入力＆結果'!$D$10*('数値入力＆結果'!$D$9+'数値入力＆結果'!$D$10)*N136)/('数値入力＆結果'!$D$7^2*'数値入力＆結果'!$D$9^4+'数値入力＆結果'!$D$7*M136*(4*'数値入力＆結果'!$D$9^3*'数値入力＆結果'!$D$10+6*'数値入力＆結果'!$D$9^2*'数値入力＆結果'!$D$10^2+4*'数値入力＆結果'!$D$9*'数値入力＆結果'!$D$10^3)+M136^2*'数値入力＆結果'!$D$10^4)</f>
        <v>3.70876890930224E-005</v>
      </c>
      <c r="P136" s="39" t="n">
        <f aca="false">SUM($O$4:O136)</f>
        <v>0.001748311603391</v>
      </c>
      <c r="Q136" s="39" t="n">
        <f aca="false">1/P136</f>
        <v>571.980417026584</v>
      </c>
      <c r="R136" s="39" t="n">
        <f aca="false">1/P136*(1-COS('数値入力＆結果'!$D$8*P136/2))</f>
        <v>8.71931453320124</v>
      </c>
    </row>
    <row r="137" customFormat="false" ht="12.8" hidden="false" customHeight="false" outlineLevel="0" collapsed="false">
      <c r="B137" s="1" t="n">
        <v>134</v>
      </c>
      <c r="C137" s="0" t="n">
        <v>134000</v>
      </c>
      <c r="D137" s="0" t="n">
        <f aca="false">D136-1</f>
        <v>-4</v>
      </c>
      <c r="E137" s="0" t="n">
        <f aca="false">C137</f>
        <v>134000</v>
      </c>
      <c r="F137" s="0" t="n">
        <f aca="false">C137-C136</f>
        <v>1000</v>
      </c>
      <c r="G137" s="0" t="n">
        <f aca="false">IF(D136&gt;110,'数値入力＆結果'!$D$18*D136+'数値入力＆結果'!$F$18,'数値入力＆結果'!$D$17*D136+'数値入力＆結果'!$F$17)</f>
        <v>1.5452</v>
      </c>
      <c r="H137" s="39" t="n">
        <f aca="false">10^G137</f>
        <v>35.0913438358553</v>
      </c>
      <c r="I137" s="39" t="n">
        <f aca="false">F137/H137</f>
        <v>28.4970562734115</v>
      </c>
      <c r="J137" s="39" t="n">
        <f aca="false">SUM(I137:$I$143)</f>
        <v>136.727448692686</v>
      </c>
      <c r="K137" s="40" t="n">
        <f aca="false">LOG10(J137)</f>
        <v>2.13585571002582</v>
      </c>
      <c r="L137" s="40" t="n">
        <f aca="false">'数値入力＆結果'!$D$19*K137^5+'数値入力＆結果'!$F$19*K137^4+'数値入力＆結果'!$H$19*K137^3+'数値入力＆結果'!$J$19*K137^2+'数値入力＆結果'!$L$19*K137+'数値入力＆結果'!$N$19</f>
        <v>9.79030750433609</v>
      </c>
      <c r="M137" s="39" t="n">
        <f aca="false">10^L137</f>
        <v>6170317395.72945</v>
      </c>
      <c r="N137" s="39" t="n">
        <f aca="false">(D136-D137)*'数値入力＆結果'!$D$12</f>
        <v>2.63E-005</v>
      </c>
      <c r="O137" s="39" t="n">
        <f aca="false">(6*'数値入力＆結果'!$D$7*M137*'数値入力＆結果'!$D$9*'数値入力＆結果'!$D$10*('数値入力＆結果'!$D$9+'数値入力＆結果'!$D$10)*N137)/('数値入力＆結果'!$D$7^2*'数値入力＆結果'!$D$9^4+'数値入力＆結果'!$D$7*M137*(4*'数値入力＆結果'!$D$9^3*'数値入力＆結果'!$D$10+6*'数値入力＆結果'!$D$9^2*'数値入力＆結果'!$D$10^2+4*'数値入力＆結果'!$D$9*'数値入力＆結果'!$D$10^3)+M137^2*'数値入力＆結果'!$D$10^4)</f>
        <v>3.72059721256809E-005</v>
      </c>
      <c r="P137" s="39" t="n">
        <f aca="false">SUM($O$4:O137)</f>
        <v>0.00178551757551668</v>
      </c>
      <c r="Q137" s="39" t="n">
        <f aca="false">1/P137</f>
        <v>560.061695114162</v>
      </c>
      <c r="R137" s="39" t="n">
        <f aca="false">1/P137*(1-COS('数値入力＆結果'!$D$8*P137/2))</f>
        <v>8.9038949000075</v>
      </c>
    </row>
    <row r="138" customFormat="false" ht="12.8" hidden="false" customHeight="false" outlineLevel="0" collapsed="false">
      <c r="B138" s="1" t="n">
        <v>135</v>
      </c>
      <c r="C138" s="0" t="n">
        <v>135000</v>
      </c>
      <c r="D138" s="0" t="n">
        <f aca="false">D137-1</f>
        <v>-5</v>
      </c>
      <c r="E138" s="0" t="n">
        <f aca="false">C138</f>
        <v>135000</v>
      </c>
      <c r="F138" s="0" t="n">
        <f aca="false">C138-C137</f>
        <v>1000</v>
      </c>
      <c r="G138" s="0" t="n">
        <f aca="false">IF(D137&gt;110,'数値入力＆結果'!$D$18*D137+'数値入力＆結果'!$F$18,'数値入力＆結果'!$D$17*D137+'数値入力＆結果'!$F$17)</f>
        <v>1.6054</v>
      </c>
      <c r="H138" s="39" t="n">
        <f aca="false">10^G138</f>
        <v>40.308812128706</v>
      </c>
      <c r="I138" s="39" t="n">
        <f aca="false">F138/H138</f>
        <v>24.8084710808892</v>
      </c>
      <c r="J138" s="39" t="n">
        <f aca="false">SUM(I138:$I$143)</f>
        <v>108.230392419274</v>
      </c>
      <c r="K138" s="40" t="n">
        <f aca="false">LOG10(J138)</f>
        <v>2.03434923310467</v>
      </c>
      <c r="L138" s="40" t="n">
        <f aca="false">'数値入力＆結果'!$D$19*K138^5+'数値入力＆結果'!$F$19*K138^4+'数値入力＆結果'!$H$19*K138^3+'数値入力＆結果'!$J$19*K138^2+'数値入力＆結果'!$L$19*K138+'数値入力＆結果'!$N$19</f>
        <v>9.80237733554774</v>
      </c>
      <c r="M138" s="39" t="n">
        <f aca="false">10^L138</f>
        <v>6344206865.07325</v>
      </c>
      <c r="N138" s="39" t="n">
        <f aca="false">(D137-D138)*'数値入力＆結果'!$D$12</f>
        <v>2.63E-005</v>
      </c>
      <c r="O138" s="39" t="n">
        <f aca="false">(6*'数値入力＆結果'!$D$7*M138*'数値入力＆結果'!$D$9*'数値入力＆結果'!$D$10*('数値入力＆結果'!$D$9+'数値入力＆結果'!$D$10)*N138)/('数値入力＆結果'!$D$7^2*'数値入力＆結果'!$D$9^4+'数値入力＆結果'!$D$7*M138*(4*'数値入力＆結果'!$D$9^3*'数値入力＆結果'!$D$10+6*'数値入力＆結果'!$D$9^2*'数値入力＆結果'!$D$10^2+4*'数値入力＆結果'!$D$9*'数値入力＆結果'!$D$10^3)+M138^2*'数値入力＆結果'!$D$10^4)</f>
        <v>3.73234941416826E-005</v>
      </c>
      <c r="P138" s="39" t="n">
        <f aca="false">SUM($O$4:O138)</f>
        <v>0.00182284106965836</v>
      </c>
      <c r="Q138" s="39" t="n">
        <f aca="false">1/P138</f>
        <v>548.594178968889</v>
      </c>
      <c r="R138" s="39" t="n">
        <f aca="false">1/P138*(1-COS('数値入力＆結果'!$D$8*P138/2))</f>
        <v>9.08899643207648</v>
      </c>
    </row>
    <row r="139" customFormat="false" ht="12.8" hidden="false" customHeight="false" outlineLevel="0" collapsed="false">
      <c r="B139" s="1" t="n">
        <v>136</v>
      </c>
      <c r="C139" s="0" t="n">
        <v>136000</v>
      </c>
      <c r="D139" s="0" t="n">
        <f aca="false">D138-1</f>
        <v>-6</v>
      </c>
      <c r="E139" s="0" t="n">
        <f aca="false">C139</f>
        <v>136000</v>
      </c>
      <c r="F139" s="0" t="n">
        <f aca="false">C139-C138</f>
        <v>1000</v>
      </c>
      <c r="G139" s="0" t="n">
        <f aca="false">IF(D138&gt;110,'数値入力＆結果'!$D$18*D138+'数値入力＆結果'!$F$18,'数値入力＆結果'!$D$17*D138+'数値入力＆結果'!$F$17)</f>
        <v>1.6656</v>
      </c>
      <c r="H139" s="39" t="n">
        <f aca="false">10^G139</f>
        <v>46.3020265860308</v>
      </c>
      <c r="I139" s="39" t="n">
        <f aca="false">F139/H139</f>
        <v>21.5973268068939</v>
      </c>
      <c r="J139" s="39" t="n">
        <f aca="false">SUM(I139:$I$143)</f>
        <v>83.4219213383851</v>
      </c>
      <c r="K139" s="40" t="n">
        <f aca="false">LOG10(J139)</f>
        <v>1.9212801881117</v>
      </c>
      <c r="L139" s="40" t="n">
        <f aca="false">'数値入力＆結果'!$D$19*K139^5+'数値入力＆結果'!$F$19*K139^4+'数値入力＆結果'!$H$19*K139^3+'数値入力＆結果'!$J$19*K139^2+'数値入力＆結果'!$L$19*K139+'数値入力＆結果'!$N$19</f>
        <v>9.81488560671963</v>
      </c>
      <c r="M139" s="39" t="n">
        <f aca="false">10^L139</f>
        <v>6529585405.4372</v>
      </c>
      <c r="N139" s="39" t="n">
        <f aca="false">(D138-D139)*'数値入力＆結果'!$D$12</f>
        <v>2.63E-005</v>
      </c>
      <c r="O139" s="39" t="n">
        <f aca="false">(6*'数値入力＆結果'!$D$7*M139*'数値入力＆結果'!$D$9*'数値入力＆結果'!$D$10*('数値入力＆結果'!$D$9+'数値入力＆結果'!$D$10)*N139)/('数値入力＆結果'!$D$7^2*'数値入力＆結果'!$D$9^4+'数値入力＆結果'!$D$7*M139*(4*'数値入力＆結果'!$D$9^3*'数値入力＆結果'!$D$10+6*'数値入力＆結果'!$D$9^2*'数値入力＆結果'!$D$10^2+4*'数値入力＆結果'!$D$9*'数値入力＆結果'!$D$10^3)+M139^2*'数値入力＆結果'!$D$10^4)</f>
        <v>3.7441706350323E-005</v>
      </c>
      <c r="P139" s="39" t="n">
        <f aca="false">SUM($O$4:O139)</f>
        <v>0.00186028277600869</v>
      </c>
      <c r="Q139" s="39" t="n">
        <f aca="false">1/P139</f>
        <v>537.552684407229</v>
      </c>
      <c r="R139" s="39" t="n">
        <f aca="false">1/P139*(1-COS('数値入力＆結果'!$D$8*P139/2))</f>
        <v>9.2746206734148</v>
      </c>
    </row>
    <row r="140" customFormat="false" ht="12.8" hidden="false" customHeight="false" outlineLevel="0" collapsed="false">
      <c r="B140" s="1" t="n">
        <v>137</v>
      </c>
      <c r="C140" s="0" t="n">
        <v>137000</v>
      </c>
      <c r="D140" s="0" t="n">
        <f aca="false">D139-1</f>
        <v>-7</v>
      </c>
      <c r="E140" s="0" t="n">
        <f aca="false">C140</f>
        <v>137000</v>
      </c>
      <c r="F140" s="0" t="n">
        <f aca="false">C140-C139</f>
        <v>1000</v>
      </c>
      <c r="G140" s="0" t="n">
        <f aca="false">IF(D139&gt;110,'数値入力＆結果'!$D$18*D139+'数値入力＆結果'!$F$18,'数値入力＆結果'!$D$17*D139+'数値入力＆結果'!$F$17)</f>
        <v>1.7258</v>
      </c>
      <c r="H140" s="39" t="n">
        <f aca="false">10^G140</f>
        <v>53.186327077268</v>
      </c>
      <c r="I140" s="39" t="n">
        <f aca="false">F140/H140</f>
        <v>18.8018247349026</v>
      </c>
      <c r="J140" s="39" t="n">
        <f aca="false">SUM(I140:$I$143)</f>
        <v>61.8245945314911</v>
      </c>
      <c r="K140" s="40" t="n">
        <f aca="false">LOG10(J140)</f>
        <v>1.79116127677917</v>
      </c>
      <c r="L140" s="40" t="n">
        <f aca="false">'数値入力＆結果'!$D$19*K140^5+'数値入力＆結果'!$F$19*K140^4+'数値入力＆結果'!$H$19*K140^3+'数値入力＆結果'!$J$19*K140^2+'数値入力＆結果'!$L$19*K140+'数値入力＆結果'!$N$19</f>
        <v>9.82810533747797</v>
      </c>
      <c r="M140" s="39" t="n">
        <f aca="false">10^L140</f>
        <v>6731399055.64348</v>
      </c>
      <c r="N140" s="39" t="n">
        <f aca="false">(D139-D140)*'数値入力＆結果'!$D$12</f>
        <v>2.63E-005</v>
      </c>
      <c r="O140" s="39" t="n">
        <f aca="false">(6*'数値入力＆結果'!$D$7*M140*'数値入力＆結果'!$D$9*'数値入力＆結果'!$D$10*('数値入力＆結果'!$D$9+'数値入力＆結果'!$D$10)*N140)/('数値入力＆結果'!$D$7^2*'数値入力＆結果'!$D$9^4+'数値入力＆結果'!$D$7*M140*(4*'数値入力＆結果'!$D$9^3*'数値入力＆結果'!$D$10+6*'数値入力＆結果'!$D$9^2*'数値入力＆結果'!$D$10^2+4*'数値入力＆結果'!$D$9*'数値入力＆結果'!$D$10^3)+M140^2*'数値入力＆結果'!$D$10^4)</f>
        <v>3.75627071649291E-005</v>
      </c>
      <c r="P140" s="39" t="n">
        <f aca="false">SUM($O$4:O140)</f>
        <v>0.00189784548317361</v>
      </c>
      <c r="Q140" s="39" t="n">
        <f aca="false">1/P140</f>
        <v>526.913286074154</v>
      </c>
      <c r="R140" s="39" t="n">
        <f aca="false">1/P140*(1-COS('数値入力＆結果'!$D$8*P140/2))</f>
        <v>9.46077953530379</v>
      </c>
    </row>
    <row r="141" customFormat="false" ht="12.8" hidden="false" customHeight="false" outlineLevel="0" collapsed="false">
      <c r="B141" s="1" t="n">
        <v>138</v>
      </c>
      <c r="C141" s="0" t="n">
        <v>138000</v>
      </c>
      <c r="D141" s="0" t="n">
        <f aca="false">D140-1</f>
        <v>-8</v>
      </c>
      <c r="E141" s="0" t="n">
        <f aca="false">C141</f>
        <v>138000</v>
      </c>
      <c r="F141" s="0" t="n">
        <f aca="false">C141-C140</f>
        <v>1000</v>
      </c>
      <c r="G141" s="0" t="n">
        <f aca="false">IF(D140&gt;110,'数値入力＆結果'!$D$18*D140+'数値入力＆結果'!$F$18,'数値入力＆結果'!$D$17*D140+'数値入力＆結果'!$F$17)</f>
        <v>1.786</v>
      </c>
      <c r="H141" s="39" t="n">
        <f aca="false">10^G141</f>
        <v>61.0942024905572</v>
      </c>
      <c r="I141" s="39" t="n">
        <f aca="false">F141/H141</f>
        <v>16.3681652142781</v>
      </c>
      <c r="J141" s="39" t="n">
        <f aca="false">SUM(I141:$I$143)</f>
        <v>43.0227697965885</v>
      </c>
      <c r="K141" s="40" t="n">
        <f aca="false">LOG10(J141)</f>
        <v>1.63369836673606</v>
      </c>
      <c r="L141" s="40" t="n">
        <f aca="false">'数値入力＆結果'!$D$19*K141^5+'数値入力＆結果'!$F$19*K141^4+'数値入力＆結果'!$H$19*K141^3+'数値入力＆結果'!$J$19*K141^2+'数値入力＆結果'!$L$19*K141+'数値入力＆結果'!$N$19</f>
        <v>9.84249792322407</v>
      </c>
      <c r="M141" s="39" t="n">
        <f aca="false">10^L141</f>
        <v>6958216273.0612</v>
      </c>
      <c r="N141" s="39" t="n">
        <f aca="false">(D140-D141)*'数値入力＆結果'!$D$12</f>
        <v>2.63E-005</v>
      </c>
      <c r="O141" s="39" t="n">
        <f aca="false">(6*'数値入力＆結果'!$D$7*M141*'数値入力＆結果'!$D$9*'数値入力＆結果'!$D$10*('数値入力＆結果'!$D$9+'数値入力＆結果'!$D$10)*N141)/('数値入力＆結果'!$D$7^2*'数値入力＆結果'!$D$9^4+'数値入力＆結果'!$D$7*M141*(4*'数値入力＆結果'!$D$9^3*'数値入力＆結果'!$D$10+6*'数値入力＆結果'!$D$9^2*'数値入力＆結果'!$D$10^2+4*'数値入力＆結果'!$D$9*'数値入力＆結果'!$D$10^3)+M141^2*'数値入力＆結果'!$D$10^4)</f>
        <v>3.7689875560067E-005</v>
      </c>
      <c r="P141" s="39" t="n">
        <f aca="false">SUM($O$4:O141)</f>
        <v>0.00193553535873368</v>
      </c>
      <c r="Q141" s="39" t="n">
        <f aca="false">1/P141</f>
        <v>516.652922659211</v>
      </c>
      <c r="R141" s="39" t="n">
        <f aca="false">1/P141*(1-COS('数値入力＆結果'!$D$8*P141/2))</f>
        <v>9.64750161995421</v>
      </c>
    </row>
    <row r="142" customFormat="false" ht="12.8" hidden="false" customHeight="false" outlineLevel="0" collapsed="false">
      <c r="B142" s="1" t="n">
        <v>139</v>
      </c>
      <c r="C142" s="0" t="n">
        <v>139000</v>
      </c>
      <c r="D142" s="0" t="n">
        <f aca="false">D141-1</f>
        <v>-9</v>
      </c>
      <c r="E142" s="0" t="n">
        <f aca="false">C142</f>
        <v>139000</v>
      </c>
      <c r="F142" s="0" t="n">
        <f aca="false">C142-C141</f>
        <v>1000</v>
      </c>
      <c r="G142" s="0" t="n">
        <f aca="false">IF(D141&gt;110,'数値入力＆結果'!$D$18*D141+'数値入力＆結果'!$F$18,'数値入力＆結果'!$D$17*D141+'数値入力＆結果'!$F$17)</f>
        <v>1.8462</v>
      </c>
      <c r="H142" s="39" t="n">
        <f aca="false">10^G142</f>
        <v>70.177840491499</v>
      </c>
      <c r="I142" s="39" t="n">
        <f aca="false">F142/H142</f>
        <v>14.2495122818881</v>
      </c>
      <c r="J142" s="39" t="n">
        <f aca="false">SUM(I142:$I$143)</f>
        <v>26.6546045823104</v>
      </c>
      <c r="K142" s="40" t="n">
        <f aca="false">LOG10(J142)</f>
        <v>1.42577224420503</v>
      </c>
      <c r="L142" s="40" t="n">
        <f aca="false">'数値入力＆結果'!$D$19*K142^5+'数値入力＆結果'!$F$19*K142^4+'数値入力＆結果'!$H$19*K142^3+'数値入力＆結果'!$J$19*K142^2+'数値入力＆結果'!$L$19*K142+'数値入力＆結果'!$N$19</f>
        <v>9.85896286392074</v>
      </c>
      <c r="M142" s="39" t="n">
        <f aca="false">10^L142</f>
        <v>7227080029.33961</v>
      </c>
      <c r="N142" s="39" t="n">
        <f aca="false">(D141-D142)*'数値入力＆結果'!$D$12</f>
        <v>2.63E-005</v>
      </c>
      <c r="O142" s="39" t="n">
        <f aca="false">(6*'数値入力＆結果'!$D$7*M142*'数値入力＆結果'!$D$9*'数値入力＆結果'!$D$10*('数値入力＆結果'!$D$9+'数値入力＆結果'!$D$10)*N142)/('数値入力＆結果'!$D$7^2*'数値入力＆結果'!$D$9^4+'数値入力＆結果'!$D$7*M142*(4*'数値入力＆結果'!$D$9^3*'数値入力＆結果'!$D$10+6*'数値入力＆結果'!$D$9^2*'数値入力＆結果'!$D$10^2+4*'数値入力＆結果'!$D$9*'数値入力＆結果'!$D$10^3)+M142^2*'数値入力＆結果'!$D$10^4)</f>
        <v>3.78295586958076E-005</v>
      </c>
      <c r="P142" s="39" t="n">
        <f aca="false">SUM($O$4:O142)</f>
        <v>0.00197336491742949</v>
      </c>
      <c r="Q142" s="39" t="n">
        <f aca="false">1/P142</f>
        <v>506.748646014546</v>
      </c>
      <c r="R142" s="39" t="n">
        <f aca="false">1/P142*(1-COS('数値入力＆結果'!$D$8*P142/2))</f>
        <v>9.83484688486761</v>
      </c>
    </row>
    <row r="143" customFormat="false" ht="12.8" hidden="false" customHeight="false" outlineLevel="0" collapsed="false">
      <c r="B143" s="1" t="n">
        <v>140</v>
      </c>
      <c r="C143" s="0" t="n">
        <v>140000</v>
      </c>
      <c r="D143" s="0" t="n">
        <f aca="false">D142-1</f>
        <v>-10</v>
      </c>
      <c r="E143" s="0" t="n">
        <f aca="false">C143</f>
        <v>140000</v>
      </c>
      <c r="F143" s="0" t="n">
        <f aca="false">C143-C142</f>
        <v>1000</v>
      </c>
      <c r="G143" s="0" t="n">
        <f aca="false">IF(D142&gt;110,'数値入力＆結果'!$D$18*D142+'数値入力＆結果'!$F$18,'数値入力＆結果'!$D$17*D142+'数値入力＆結果'!$F$17)</f>
        <v>1.9064</v>
      </c>
      <c r="H143" s="39" t="n">
        <f aca="false">10^G143</f>
        <v>80.6120563863891</v>
      </c>
      <c r="I143" s="39" t="n">
        <f aca="false">F143/H143</f>
        <v>12.4050923004223</v>
      </c>
      <c r="J143" s="39" t="n">
        <f aca="false">SUM(I143:$I$143)</f>
        <v>12.4050923004223</v>
      </c>
      <c r="K143" s="40" t="n">
        <f aca="false">LOG10(J143)</f>
        <v>1.0936</v>
      </c>
      <c r="L143" s="40" t="n">
        <f aca="false">'数値入力＆結果'!$D$19*K143^5+'数値入力＆結果'!$F$19*K143^4+'数値入力＆結果'!$H$19*K143^3+'数値入力＆結果'!$J$19*K143^2+'数値入力＆結果'!$L$19*K143+'数値入力＆結果'!$N$19</f>
        <v>9.87975826697791</v>
      </c>
      <c r="M143" s="39" t="n">
        <f aca="false">10^L143</f>
        <v>7581554600.05771</v>
      </c>
      <c r="N143" s="39" t="n">
        <f aca="false">(D142-D143)*'数値入力＆結果'!$D$12</f>
        <v>2.63E-005</v>
      </c>
      <c r="O143" s="39" t="n">
        <f aca="false">(6*'数値入力＆結果'!$D$7*M143*'数値入力＆結果'!$D$9*'数値入力＆結果'!$D$10*('数値入力＆結果'!$D$9+'数値入力＆結果'!$D$10)*N143)/('数値入力＆結果'!$D$7^2*'数値入力＆結果'!$D$9^4+'数値入力＆結果'!$D$7*M143*(4*'数値入力＆結果'!$D$9^3*'数値入力＆結果'!$D$10+6*'数値入力＆結果'!$D$9^2*'数値入力＆結果'!$D$10^2+4*'数値入力＆結果'!$D$9*'数値入力＆結果'!$D$10^3)+M143^2*'数値入力＆結果'!$D$10^4)</f>
        <v>3.79972193003402E-005</v>
      </c>
      <c r="P143" s="39" t="n">
        <f aca="false">SUM($O$4:O143)</f>
        <v>0.00201136213672983</v>
      </c>
      <c r="Q143" s="39" t="n">
        <f aca="false">1/P143</f>
        <v>497.175511927379</v>
      </c>
      <c r="R143" s="39" t="n">
        <f aca="false">1/P143*(1-COS('数値入力＆結果'!$D$8*P143/2))</f>
        <v>10.0229516982284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75" zeroHeight="false" outlineLevelRow="0" outlineLevelCol="0"/>
  <cols>
    <col collapsed="false" customWidth="true" hidden="false" outlineLevel="0" max="7" min="1" style="0" width="10.14"/>
    <col collapsed="false" customWidth="true" hidden="false" outlineLevel="0" max="8" min="8" style="0" width="9.71"/>
    <col collapsed="false" customWidth="true" hidden="false" outlineLevel="0" max="1025" min="9" style="0" width="10.14"/>
  </cols>
  <sheetData>
    <row r="2" customFormat="false" ht="12.75" hidden="false" customHeight="false" outlineLevel="0" collapsed="false">
      <c r="B2" s="35" t="s">
        <v>50</v>
      </c>
      <c r="C2" s="35" t="s">
        <v>51</v>
      </c>
      <c r="D2" s="35" t="s">
        <v>52</v>
      </c>
      <c r="E2" s="35" t="s">
        <v>51</v>
      </c>
      <c r="F2" s="35" t="s">
        <v>53</v>
      </c>
      <c r="G2" s="35" t="s">
        <v>54</v>
      </c>
      <c r="H2" s="35" t="s">
        <v>55</v>
      </c>
      <c r="I2" s="35" t="s">
        <v>56</v>
      </c>
      <c r="J2" s="35" t="s">
        <v>57</v>
      </c>
      <c r="K2" s="35" t="s">
        <v>58</v>
      </c>
      <c r="L2" s="35" t="s">
        <v>59</v>
      </c>
      <c r="M2" s="35" t="s">
        <v>60</v>
      </c>
      <c r="N2" s="35" t="s">
        <v>61</v>
      </c>
      <c r="O2" s="35" t="s">
        <v>62</v>
      </c>
      <c r="P2" s="35" t="s">
        <v>63</v>
      </c>
      <c r="Q2" s="35" t="s">
        <v>64</v>
      </c>
      <c r="R2" s="35" t="s">
        <v>65</v>
      </c>
    </row>
    <row r="3" customFormat="false" ht="12.75" hidden="false" customHeight="false" outlineLevel="0" collapsed="false">
      <c r="B3" s="1" t="n">
        <v>0</v>
      </c>
      <c r="C3" s="0" t="n">
        <v>0</v>
      </c>
      <c r="D3" s="36" t="n">
        <f aca="false">'数値入力＆結果'!D13</f>
        <v>130</v>
      </c>
      <c r="E3" s="0" t="n">
        <f aca="false">C3</f>
        <v>0</v>
      </c>
      <c r="F3" s="17" t="s">
        <v>66</v>
      </c>
      <c r="G3" s="17" t="s">
        <v>66</v>
      </c>
      <c r="H3" s="37" t="s">
        <v>66</v>
      </c>
      <c r="I3" s="37" t="s">
        <v>66</v>
      </c>
      <c r="J3" s="37" t="s">
        <v>66</v>
      </c>
      <c r="K3" s="38" t="s">
        <v>66</v>
      </c>
      <c r="L3" s="38" t="s">
        <v>66</v>
      </c>
      <c r="M3" s="37" t="s">
        <v>66</v>
      </c>
      <c r="N3" s="37" t="s">
        <v>66</v>
      </c>
      <c r="O3" s="37" t="s">
        <v>66</v>
      </c>
      <c r="P3" s="37" t="s">
        <v>66</v>
      </c>
      <c r="Q3" s="37" t="s">
        <v>66</v>
      </c>
      <c r="R3" s="37" t="s">
        <v>66</v>
      </c>
    </row>
    <row r="4" customFormat="false" ht="12.8" hidden="false" customHeight="false" outlineLevel="0" collapsed="false">
      <c r="B4" s="1" t="n">
        <v>1</v>
      </c>
      <c r="C4" s="0" t="n">
        <v>10000</v>
      </c>
      <c r="D4" s="0" t="n">
        <f aca="false">D3-1</f>
        <v>129</v>
      </c>
      <c r="E4" s="0" t="n">
        <f aca="false">C4</f>
        <v>10000</v>
      </c>
      <c r="F4" s="0" t="n">
        <f aca="false">C4-C3</f>
        <v>10000</v>
      </c>
      <c r="G4" s="0" t="n">
        <f aca="false">IF(D3&gt;110,'数値入力＆結果'!$D$18*D3+'数値入力＆結果'!$F$18,'数値入力＆結果'!$D$17*D3+'数値入力＆結果'!$F$17)</f>
        <v>-7.943</v>
      </c>
      <c r="H4" s="39" t="n">
        <f aca="false">10^G4</f>
        <v>1.14024978756117E-008</v>
      </c>
      <c r="I4" s="39" t="n">
        <f aca="false">F4/H4</f>
        <v>877000821143.638</v>
      </c>
      <c r="J4" s="39" t="n">
        <f aca="false">SUM(I4:$I$143)</f>
        <v>3222241523415.71</v>
      </c>
      <c r="K4" s="40" t="n">
        <f aca="false">LOG10(J4)</f>
        <v>12.5081580898869</v>
      </c>
      <c r="L4" s="40" t="n">
        <f aca="false">'数値入力＆結果'!$D$19*K4^5+'数値入力＆結果'!$F$19*K4^4+'数値入力＆結果'!$H$19*K4^3+'数値入力＆結果'!$J$19*K4^2+'数値入力＆結果'!$L$19*K4+'数値入力＆結果'!$N$19</f>
        <v>-4.30110616647817</v>
      </c>
      <c r="M4" s="39" t="n">
        <f aca="false">10^L4</f>
        <v>4.99912312799311E-005</v>
      </c>
      <c r="N4" s="39" t="n">
        <f aca="false">(D3-D4)*'数値入力＆結果'!$D$12</f>
        <v>2.63E-005</v>
      </c>
      <c r="O4" s="39" t="n">
        <f aca="false">(6*'数値入力＆結果'!$D$7*M4*'数値入力＆結果'!$D$9*'数値入力＆結果'!$D$10*('数値入力＆結果'!$D$9+'数値入力＆結果'!$D$10)*N4)/('数値入力＆結果'!$D$7^2*'数値入力＆結果'!$D$9^4+'数値入力＆結果'!$D$7*M4*(4*'数値入力＆結果'!$D$9^3*'数値入力＆結果'!$D$10+6*'数値入力＆結果'!$D$9^2*'数値入力＆結果'!$D$10^2+4*'数値入力＆結果'!$D$9*'数値入力＆結果'!$D$10^3)+M4^2*'数値入力＆結果'!$D$10^4)</f>
        <v>2.31340392558718E-018</v>
      </c>
      <c r="P4" s="39" t="n">
        <f aca="false">SUM($O$4:O4)</f>
        <v>2.31340392558718E-018</v>
      </c>
      <c r="Q4" s="39" t="n">
        <f aca="false">1/P4</f>
        <v>4.32263466375066E+017</v>
      </c>
      <c r="R4" s="39" t="n">
        <f aca="false">1/P4*(1-COS('数値入力＆結果'!$D$8*P4/2))</f>
        <v>0</v>
      </c>
    </row>
    <row r="5" customFormat="false" ht="12.8" hidden="false" customHeight="false" outlineLevel="0" collapsed="false">
      <c r="B5" s="1" t="n">
        <v>2</v>
      </c>
      <c r="C5" s="0" t="n">
        <v>20000</v>
      </c>
      <c r="D5" s="0" t="n">
        <f aca="false">D4-1</f>
        <v>128</v>
      </c>
      <c r="E5" s="0" t="n">
        <f aca="false">C5</f>
        <v>20000</v>
      </c>
      <c r="F5" s="0" t="n">
        <f aca="false">C5-C4</f>
        <v>10000</v>
      </c>
      <c r="G5" s="0" t="n">
        <f aca="false">IF(D4&gt;110,'数値入力＆結果'!$D$18*D4+'数値入力＆結果'!$F$18,'数値入力＆結果'!$D$17*D4+'数値入力＆結果'!$F$17)</f>
        <v>-7.8046</v>
      </c>
      <c r="H5" s="39" t="n">
        <f aca="false">10^G5</f>
        <v>1.56819476591596E-008</v>
      </c>
      <c r="I5" s="39" t="n">
        <f aca="false">F5/H5</f>
        <v>637675894432.61</v>
      </c>
      <c r="J5" s="39" t="n">
        <f aca="false">SUM(I5:$I$143)</f>
        <v>2345240702272.08</v>
      </c>
      <c r="K5" s="40" t="n">
        <f aca="false">LOG10(J5)</f>
        <v>12.3701874228737</v>
      </c>
      <c r="L5" s="40" t="n">
        <f aca="false">'数値入力＆結果'!$D$19*K5^5+'数値入力＆結果'!$F$19*K5^4+'数値入力＆結果'!$H$19*K5^3+'数値入力＆結果'!$J$19*K5^2+'数値入力＆結果'!$L$19*K5+'数値入力＆結果'!$N$19</f>
        <v>-3.77410655396091</v>
      </c>
      <c r="M5" s="39" t="n">
        <f aca="false">10^L5</f>
        <v>0.000168226126836793</v>
      </c>
      <c r="N5" s="39" t="n">
        <f aca="false">(D4-D5)*'数値入力＆結果'!$D$12</f>
        <v>2.63E-005</v>
      </c>
      <c r="O5" s="39" t="n">
        <f aca="false">(6*'数値入力＆結果'!$D$7*M5*'数値入力＆結果'!$D$9*'数値入力＆結果'!$D$10*('数値入力＆結果'!$D$9+'数値入力＆結果'!$D$10)*N5)/('数値入力＆結果'!$D$7^2*'数値入力＆結果'!$D$9^4+'数値入力＆結果'!$D$7*M5*(4*'数値入力＆結果'!$D$9^3*'数値入力＆結果'!$D$10+6*'数値入力＆結果'!$D$9^2*'数値入力＆結果'!$D$10^2+4*'数値入力＆結果'!$D$9*'数値入力＆結果'!$D$10^3)+M5^2*'数値入力＆結果'!$D$10^4)</f>
        <v>7.78486491023375E-018</v>
      </c>
      <c r="P5" s="39" t="n">
        <f aca="false">SUM($O$4:O5)</f>
        <v>1.00982688358209E-017</v>
      </c>
      <c r="Q5" s="39" t="n">
        <f aca="false">1/P5</f>
        <v>99026874433444100</v>
      </c>
      <c r="R5" s="39" t="n">
        <f aca="false">1/P5*(1-COS('数値入力＆結果'!$D$8*P5/2))</f>
        <v>0</v>
      </c>
    </row>
    <row r="6" customFormat="false" ht="12.8" hidden="false" customHeight="false" outlineLevel="0" collapsed="false">
      <c r="B6" s="1" t="n">
        <v>3</v>
      </c>
      <c r="C6" s="0" t="n">
        <v>30000</v>
      </c>
      <c r="D6" s="0" t="n">
        <f aca="false">D5-1</f>
        <v>127</v>
      </c>
      <c r="E6" s="0" t="n">
        <f aca="false">C6</f>
        <v>30000</v>
      </c>
      <c r="F6" s="0" t="n">
        <f aca="false">C6-C5</f>
        <v>10000</v>
      </c>
      <c r="G6" s="0" t="n">
        <f aca="false">IF(D5&gt;110,'数値入力＆結果'!$D$18*D5+'数値入力＆結果'!$F$18,'数値入力＆結果'!$D$17*D5+'数値入力＆結果'!$F$17)</f>
        <v>-7.6662</v>
      </c>
      <c r="H6" s="39" t="n">
        <f aca="false">10^G6</f>
        <v>2.15675095989817E-008</v>
      </c>
      <c r="I6" s="39" t="n">
        <f aca="false">F6/H6</f>
        <v>463660394080.555</v>
      </c>
      <c r="J6" s="39" t="n">
        <f aca="false">SUM(I6:$I$143)</f>
        <v>1707564807839.47</v>
      </c>
      <c r="K6" s="40" t="n">
        <f aca="false">LOG10(J6)</f>
        <v>12.2323771956057</v>
      </c>
      <c r="L6" s="40" t="n">
        <f aca="false">'数値入力＆結果'!$D$19*K6^5+'数値入力＆結果'!$F$19*K6^4+'数値入力＆結果'!$H$19*K6^3+'数値入力＆結果'!$J$19*K6^2+'数値入力＆結果'!$L$19*K6+'数値入力＆結果'!$N$19</f>
        <v>-3.26339942046556</v>
      </c>
      <c r="M6" s="39" t="n">
        <f aca="false">10^L6</f>
        <v>0.00054525615854254</v>
      </c>
      <c r="N6" s="39" t="n">
        <f aca="false">(D5-D6)*'数値入力＆結果'!$D$12</f>
        <v>2.63E-005</v>
      </c>
      <c r="O6" s="39" t="n">
        <f aca="false">(6*'数値入力＆結果'!$D$7*M6*'数値入力＆結果'!$D$9*'数値入力＆結果'!$D$10*('数値入力＆結果'!$D$9+'数値入力＆結果'!$D$10)*N6)/('数値入力＆結果'!$D$7^2*'数値入力＆結果'!$D$9^4+'数値入力＆結果'!$D$7*M6*(4*'数値入力＆結果'!$D$9^3*'数値入力＆結果'!$D$10+6*'数値入力＆結果'!$D$9^2*'数値入力＆結果'!$D$10^2+4*'数値入力＆結果'!$D$9*'数値入力＆結果'!$D$10^3)+M6^2*'数値入力＆結果'!$D$10^4)</f>
        <v>2.5232379865959E-017</v>
      </c>
      <c r="P6" s="39" t="n">
        <f aca="false">SUM($O$4:O6)</f>
        <v>3.53306487017799E-017</v>
      </c>
      <c r="Q6" s="39" t="n">
        <f aca="false">1/P6</f>
        <v>28304037337124300</v>
      </c>
      <c r="R6" s="39" t="n">
        <f aca="false">1/P6*(1-COS('数値入力＆結果'!$D$8*P6/2))</f>
        <v>0</v>
      </c>
    </row>
    <row r="7" customFormat="false" ht="12.8" hidden="false" customHeight="false" outlineLevel="0" collapsed="false">
      <c r="B7" s="1" t="n">
        <v>4</v>
      </c>
      <c r="C7" s="0" t="n">
        <v>40000</v>
      </c>
      <c r="D7" s="0" t="n">
        <f aca="false">D6-1</f>
        <v>126</v>
      </c>
      <c r="E7" s="0" t="n">
        <f aca="false">C7</f>
        <v>40000</v>
      </c>
      <c r="F7" s="0" t="n">
        <f aca="false">C7-C6</f>
        <v>10000</v>
      </c>
      <c r="G7" s="0" t="n">
        <f aca="false">IF(D6&gt;110,'数値入力＆結果'!$D$18*D6+'数値入力＆結果'!$F$18,'数値入力＆結果'!$D$17*D6+'数値入力＆結果'!$F$17)</f>
        <v>-7.5278</v>
      </c>
      <c r="H7" s="39" t="n">
        <f aca="false">10^G7</f>
        <v>2.96619705926944E-008</v>
      </c>
      <c r="I7" s="39" t="n">
        <f aca="false">F7/H7</f>
        <v>337132017872.843</v>
      </c>
      <c r="J7" s="39" t="n">
        <f aca="false">SUM(I7:$I$143)</f>
        <v>1243904413758.91</v>
      </c>
      <c r="K7" s="40" t="n">
        <f aca="false">LOG10(J7)</f>
        <v>12.0947870088339</v>
      </c>
      <c r="L7" s="40" t="n">
        <f aca="false">'数値入力＆結果'!$D$19*K7^5+'数値入力＆結果'!$F$19*K7^4+'数値入力＆結果'!$H$19*K7^3+'数値入力＆結果'!$J$19*K7^2+'数値入力＆結果'!$L$19*K7+'数値入力＆結果'!$N$19</f>
        <v>-2.768778084687</v>
      </c>
      <c r="M7" s="39" t="n">
        <f aca="false">10^L7</f>
        <v>0.00170302849771708</v>
      </c>
      <c r="N7" s="39" t="n">
        <f aca="false">(D6-D7)*'数値入力＆結果'!$D$12</f>
        <v>2.63E-005</v>
      </c>
      <c r="O7" s="39" t="n">
        <f aca="false">(6*'数値入力＆結果'!$D$7*M7*'数値入力＆結果'!$D$9*'数値入力＆結果'!$D$10*('数値入力＆結果'!$D$9+'数値入力＆結果'!$D$10)*N7)/('数値入力＆結果'!$D$7^2*'数値入力＆結果'!$D$9^4+'数値入力＆結果'!$D$7*M7*(4*'数値入力＆結果'!$D$9^3*'数値入力＆結果'!$D$10+6*'数値入力＆結果'!$D$9^2*'数値入力＆結果'!$D$10^2+4*'数値入力＆結果'!$D$9*'数値入力＆結果'!$D$10^3)+M7^2*'数値入力＆結果'!$D$10^4)</f>
        <v>7.88096774399759E-017</v>
      </c>
      <c r="P7" s="39" t="n">
        <f aca="false">SUM($O$4:O7)</f>
        <v>1.14140326141756E-016</v>
      </c>
      <c r="Q7" s="39" t="n">
        <f aca="false">1/P7</f>
        <v>8761145458425060</v>
      </c>
      <c r="R7" s="39" t="n">
        <f aca="false">1/P7*(1-COS('数値入力＆結果'!$D$8*P7/2))</f>
        <v>0</v>
      </c>
    </row>
    <row r="8" customFormat="false" ht="12.8" hidden="false" customHeight="false" outlineLevel="0" collapsed="false">
      <c r="B8" s="1" t="n">
        <v>5</v>
      </c>
      <c r="C8" s="0" t="n">
        <v>50000</v>
      </c>
      <c r="D8" s="0" t="n">
        <f aca="false">D7-1</f>
        <v>125</v>
      </c>
      <c r="E8" s="0" t="n">
        <f aca="false">C8</f>
        <v>50000</v>
      </c>
      <c r="F8" s="0" t="n">
        <f aca="false">C8-C7</f>
        <v>10000</v>
      </c>
      <c r="G8" s="0" t="n">
        <f aca="false">IF(D7&gt;110,'数値入力＆結果'!$D$18*D7+'数値入力＆結果'!$F$18,'数値入力＆結果'!$D$17*D7+'数値入力＆結果'!$F$17)</f>
        <v>-7.3894</v>
      </c>
      <c r="H8" s="39" t="n">
        <f aca="false">10^G8</f>
        <v>4.07943483416097E-008</v>
      </c>
      <c r="I8" s="39" t="n">
        <f aca="false">F8/H8</f>
        <v>245131995154.342</v>
      </c>
      <c r="J8" s="39" t="n">
        <f aca="false">SUM(I8:$I$143)</f>
        <v>906772395886.068</v>
      </c>
      <c r="K8" s="40" t="n">
        <f aca="false">LOG10(J8)</f>
        <v>11.9574982907919</v>
      </c>
      <c r="L8" s="40" t="n">
        <f aca="false">'数値入力＆結果'!$D$19*K8^5+'数値入力＆結果'!$F$19*K8^4+'数値入力＆結果'!$H$19*K8^3+'数値入力＆結果'!$J$19*K8^2+'数値入力＆結果'!$L$19*K8+'数値入力＆結果'!$N$19</f>
        <v>-2.29009405182931</v>
      </c>
      <c r="M8" s="39" t="n">
        <f aca="false">10^L8</f>
        <v>0.00512750329555421</v>
      </c>
      <c r="N8" s="39" t="n">
        <f aca="false">(D7-D8)*'数値入力＆結果'!$D$12</f>
        <v>2.63E-005</v>
      </c>
      <c r="O8" s="39" t="n">
        <f aca="false">(6*'数値入力＆結果'!$D$7*M8*'数値入力＆結果'!$D$9*'数値入力＆結果'!$D$10*('数値入力＆結果'!$D$9+'数値入力＆結果'!$D$10)*N8)/('数値入力＆結果'!$D$7^2*'数値入力＆結果'!$D$9^4+'数値入力＆結果'!$D$7*M8*(4*'数値入力＆結果'!$D$9^3*'数値入力＆結果'!$D$10+6*'数値入力＆結果'!$D$9^2*'数値入力＆結果'!$D$10^2+4*'数値入力＆結果'!$D$9*'数値入力＆結果'!$D$10^3)+M8^2*'数値入力＆結果'!$D$10^4)</f>
        <v>2.37281338119276E-016</v>
      </c>
      <c r="P8" s="39" t="n">
        <f aca="false">SUM($O$4:O8)</f>
        <v>3.51421664261032E-016</v>
      </c>
      <c r="Q8" s="39" t="n">
        <f aca="false">1/P8</f>
        <v>2845584383941710</v>
      </c>
      <c r="R8" s="39" t="n">
        <f aca="false">1/P8*(1-COS('数値入力＆結果'!$D$8*P8/2))</f>
        <v>0</v>
      </c>
    </row>
    <row r="9" customFormat="false" ht="12.8" hidden="false" customHeight="false" outlineLevel="0" collapsed="false">
      <c r="B9" s="1" t="n">
        <v>6</v>
      </c>
      <c r="C9" s="0" t="n">
        <v>60000</v>
      </c>
      <c r="D9" s="0" t="n">
        <f aca="false">D8-1</f>
        <v>124</v>
      </c>
      <c r="E9" s="0" t="n">
        <f aca="false">C9</f>
        <v>60000</v>
      </c>
      <c r="F9" s="0" t="n">
        <f aca="false">C9-C8</f>
        <v>10000</v>
      </c>
      <c r="G9" s="0" t="n">
        <f aca="false">IF(D8&gt;110,'数値入力＆結果'!$D$18*D8+'数値入力＆結果'!$F$18,'数値入力＆結果'!$D$17*D8+'数値入力＆結果'!$F$17)</f>
        <v>-7.251</v>
      </c>
      <c r="H9" s="39" t="n">
        <f aca="false">10^G9</f>
        <v>5.61047976032469E-008</v>
      </c>
      <c r="I9" s="39" t="n">
        <f aca="false">F9/H9</f>
        <v>178237876744.809</v>
      </c>
      <c r="J9" s="39" t="n">
        <f aca="false">SUM(I9:$I$143)</f>
        <v>661640400731.726</v>
      </c>
      <c r="K9" s="40" t="n">
        <f aca="false">LOG10(J9)</f>
        <v>11.8206220160112</v>
      </c>
      <c r="L9" s="40" t="n">
        <f aca="false">'数値入力＆結果'!$D$19*K9^5+'数値入力＆結果'!$F$19*K9^4+'数値入力＆結果'!$H$19*K9^3+'数値入力＆結果'!$J$19*K9^2+'数値入力＆結果'!$L$19*K9+'数値入力＆結果'!$N$19</f>
        <v>-1.8272728327263</v>
      </c>
      <c r="M9" s="39" t="n">
        <f aca="false">10^L9</f>
        <v>0.0148842572428293</v>
      </c>
      <c r="N9" s="39" t="n">
        <f aca="false">(D8-D9)*'数値入力＆結果'!$D$12</f>
        <v>2.63E-005</v>
      </c>
      <c r="O9" s="39" t="n">
        <f aca="false">(6*'数値入力＆結果'!$D$7*M9*'数値入力＆結果'!$D$9*'数値入力＆結果'!$D$10*('数値入力＆結果'!$D$9+'数値入力＆結果'!$D$10)*N9)/('数値入力＆結果'!$D$7^2*'数値入力＆結果'!$D$9^4+'数値入力＆結果'!$D$7*M9*(4*'数値入力＆結果'!$D$9^3*'数値入力＆結果'!$D$10+6*'数値入力＆結果'!$D$9^2*'数値入力＆結果'!$D$10^2+4*'数値入力＆結果'!$D$9*'数値入力＆結果'!$D$10^3)+M9^2*'数値入力＆結果'!$D$10^4)</f>
        <v>6.88786778258268E-016</v>
      </c>
      <c r="P9" s="39" t="n">
        <f aca="false">SUM($O$4:O9)</f>
        <v>1.0402084425193E-015</v>
      </c>
      <c r="Q9" s="39" t="n">
        <f aca="false">1/P9</f>
        <v>961345783329811</v>
      </c>
      <c r="R9" s="39" t="n">
        <f aca="false">1/P9*(1-COS('数値入力＆結果'!$D$8*P9/2))</f>
        <v>0</v>
      </c>
    </row>
    <row r="10" customFormat="false" ht="12.8" hidden="false" customHeight="false" outlineLevel="0" collapsed="false">
      <c r="B10" s="1" t="n">
        <v>7</v>
      </c>
      <c r="C10" s="0" t="n">
        <v>70000</v>
      </c>
      <c r="D10" s="0" t="n">
        <f aca="false">D9-1</f>
        <v>123</v>
      </c>
      <c r="E10" s="0" t="n">
        <f aca="false">C10</f>
        <v>70000</v>
      </c>
      <c r="F10" s="0" t="n">
        <f aca="false">C10-C9</f>
        <v>10000</v>
      </c>
      <c r="G10" s="0" t="n">
        <f aca="false">IF(D9&gt;110,'数値入力＆結果'!$D$18*D9+'数値入力＆結果'!$F$18,'数値入力＆結果'!$D$17*D9+'数値入力＆結果'!$F$17)</f>
        <v>-7.1126</v>
      </c>
      <c r="H10" s="39" t="n">
        <f aca="false">10^G10</f>
        <v>7.71613824479373E-008</v>
      </c>
      <c r="I10" s="39" t="n">
        <f aca="false">F10/H10</f>
        <v>129598507475.514</v>
      </c>
      <c r="J10" s="39" t="n">
        <f aca="false">SUM(I10:$I$143)</f>
        <v>483402523986.916</v>
      </c>
      <c r="K10" s="40" t="n">
        <f aca="false">LOG10(J10)</f>
        <v>11.6843089136569</v>
      </c>
      <c r="L10" s="40" t="n">
        <f aca="false">'数値入力＆結果'!$D$19*K10^5+'数値入力＆結果'!$F$19*K10^4+'数値入力＆結果'!$H$19*K10^3+'数値入力＆結果'!$J$19*K10^2+'数値入力＆結果'!$L$19*K10+'数値入力＆結果'!$N$19</f>
        <v>-1.38033399079876</v>
      </c>
      <c r="M10" s="39" t="n">
        <f aca="false">10^L10</f>
        <v>0.0416548916550303</v>
      </c>
      <c r="N10" s="39" t="n">
        <f aca="false">(D9-D10)*'数値入力＆結果'!$D$12</f>
        <v>2.63E-005</v>
      </c>
      <c r="O10" s="39" t="n">
        <f aca="false">(6*'数値入力＆結果'!$D$7*M10*'数値入力＆結果'!$D$9*'数値入力＆結果'!$D$10*('数値入力＆結果'!$D$9+'数値入力＆結果'!$D$10)*N10)/('数値入力＆結果'!$D$7^2*'数値入力＆結果'!$D$9^4+'数値入力＆結果'!$D$7*M10*(4*'数値入力＆結果'!$D$9^3*'数値入力＆結果'!$D$10+6*'数値入力＆結果'!$D$9^2*'数値入力＆結果'!$D$10^2+4*'数値入力＆結果'!$D$9*'数値入力＆結果'!$D$10^3)+M10^2*'数値入力＆結果'!$D$10^4)</f>
        <v>1.92762985433966E-015</v>
      </c>
      <c r="P10" s="39" t="n">
        <f aca="false">SUM($O$4:O10)</f>
        <v>2.96783829685896E-015</v>
      </c>
      <c r="Q10" s="39" t="n">
        <f aca="false">1/P10</f>
        <v>336945581252982</v>
      </c>
      <c r="R10" s="39" t="n">
        <f aca="false">1/P10*(1-COS('数値入力＆結果'!$D$8*P10/2))</f>
        <v>0</v>
      </c>
    </row>
    <row r="11" customFormat="false" ht="12.8" hidden="false" customHeight="false" outlineLevel="0" collapsed="false">
      <c r="B11" s="1" t="n">
        <v>8</v>
      </c>
      <c r="C11" s="0" t="n">
        <v>80000</v>
      </c>
      <c r="D11" s="0" t="n">
        <f aca="false">D10-1</f>
        <v>122</v>
      </c>
      <c r="E11" s="0" t="n">
        <f aca="false">C11</f>
        <v>80000</v>
      </c>
      <c r="F11" s="0" t="n">
        <f aca="false">C11-C10</f>
        <v>10000</v>
      </c>
      <c r="G11" s="0" t="n">
        <f aca="false">IF(D10&gt;110,'数値入力＆結果'!$D$18*D10+'数値入力＆結果'!$F$18,'数値入力＆結果'!$D$17*D10+'数値入力＆結果'!$F$17)</f>
        <v>-6.9742</v>
      </c>
      <c r="H11" s="39" t="n">
        <f aca="false">10^G11</f>
        <v>1.06120674088882E-007</v>
      </c>
      <c r="I11" s="39" t="n">
        <f aca="false">F11/H11</f>
        <v>94232345260.3067</v>
      </c>
      <c r="J11" s="39" t="n">
        <f aca="false">SUM(I11:$I$143)</f>
        <v>353804016511.403</v>
      </c>
      <c r="K11" s="40" t="n">
        <f aca="false">LOG10(J11)</f>
        <v>11.54876275887</v>
      </c>
      <c r="L11" s="40" t="n">
        <f aca="false">'数値入力＆結果'!$D$19*K11^5+'数値入力＆結果'!$F$19*K11^4+'数値入力＆結果'!$H$19*K11^3+'数値入力＆結果'!$J$19*K11^2+'数値入力＆結果'!$L$19*K11+'数値入力＆結果'!$N$19</f>
        <v>-0.949416037014286</v>
      </c>
      <c r="M11" s="39" t="n">
        <f aca="false">10^L11</f>
        <v>0.112352816253451</v>
      </c>
      <c r="N11" s="39" t="n">
        <f aca="false">(D10-D11)*'数値入力＆結果'!$D$12</f>
        <v>2.63E-005</v>
      </c>
      <c r="O11" s="39" t="n">
        <f aca="false">(6*'数値入力＆結果'!$D$7*M11*'数値入力＆結果'!$D$9*'数値入力＆結果'!$D$10*('数値入力＆結果'!$D$9+'数値入力＆結果'!$D$10)*N11)/('数値入力＆結果'!$D$7^2*'数値入力＆結果'!$D$9^4+'数値入力＆結果'!$D$7*M11*(4*'数値入力＆結果'!$D$9^3*'数値入力＆結果'!$D$10+6*'数値入力＆結果'!$D$9^2*'数値入力＆結果'!$D$10^2+4*'数値入力＆結果'!$D$9*'数値入力＆結果'!$D$10^3)+M11^2*'数値入力＆結果'!$D$10^4)</f>
        <v>5.19926074004944E-015</v>
      </c>
      <c r="P11" s="39" t="n">
        <f aca="false">SUM($O$4:O11)</f>
        <v>8.1670990369084E-015</v>
      </c>
      <c r="Q11" s="39" t="n">
        <f aca="false">1/P11</f>
        <v>122442497082605</v>
      </c>
      <c r="R11" s="39" t="n">
        <f aca="false">1/P11*(1-COS('数値入力＆結果'!$D$8*P11/2))</f>
        <v>0</v>
      </c>
    </row>
    <row r="12" customFormat="false" ht="12.8" hidden="false" customHeight="false" outlineLevel="0" collapsed="false">
      <c r="B12" s="1" t="n">
        <v>9</v>
      </c>
      <c r="C12" s="0" t="n">
        <v>90000</v>
      </c>
      <c r="D12" s="0" t="n">
        <f aca="false">D11-1</f>
        <v>121</v>
      </c>
      <c r="E12" s="0" t="n">
        <f aca="false">C12</f>
        <v>90000</v>
      </c>
      <c r="F12" s="0" t="n">
        <f aca="false">C12-C11</f>
        <v>10000</v>
      </c>
      <c r="G12" s="0" t="n">
        <f aca="false">IF(D11&gt;110,'数値入力＆結果'!$D$18*D11+'数値入力＆結果'!$F$18,'数値入力＆結果'!$D$17*D11+'数値入力＆結果'!$F$17)</f>
        <v>-6.8358</v>
      </c>
      <c r="H12" s="39" t="n">
        <f aca="false">10^G12</f>
        <v>1.45948622378262E-007</v>
      </c>
      <c r="I12" s="39" t="n">
        <f aca="false">F12/H12</f>
        <v>68517262013.4947</v>
      </c>
      <c r="J12" s="39" t="n">
        <f aca="false">SUM(I12:$I$143)</f>
        <v>259571671251.096</v>
      </c>
      <c r="K12" s="40" t="n">
        <f aca="false">LOG10(J12)</f>
        <v>11.4142572933261</v>
      </c>
      <c r="L12" s="40" t="n">
        <f aca="false">'数値入力＆結果'!$D$19*K12^5+'数値入力＆結果'!$F$19*K12^4+'数値入力＆結果'!$H$19*K12^3+'数値入力＆結果'!$J$19*K12^2+'数値入力＆結果'!$L$19*K12+'数値入力＆結果'!$N$19</f>
        <v>-0.534806441588264</v>
      </c>
      <c r="M12" s="39" t="n">
        <f aca="false">10^L12</f>
        <v>0.291872755641843</v>
      </c>
      <c r="N12" s="39" t="n">
        <f aca="false">(D11-D12)*'数値入力＆結果'!$D$12</f>
        <v>2.63E-005</v>
      </c>
      <c r="O12" s="39" t="n">
        <f aca="false">(6*'数値入力＆結果'!$D$7*M12*'数値入力＆結果'!$D$9*'数値入力＆結果'!$D$10*('数値入力＆結果'!$D$9+'数値入力＆結果'!$D$10)*N12)/('数値入力＆結果'!$D$7^2*'数値入力＆結果'!$D$9^4+'数値入力＆結果'!$D$7*M12*(4*'数値入力＆結果'!$D$9^3*'数値入力＆結果'!$D$10+6*'数値入力＆結果'!$D$9^2*'数値入力＆結果'!$D$10^2+4*'数値入力＆結果'!$D$9*'数値入力＆結果'!$D$10^3)+M12^2*'数値入力＆結果'!$D$10^4)</f>
        <v>1.35067603092901E-014</v>
      </c>
      <c r="P12" s="39" t="n">
        <f aca="false">SUM($O$4:O12)</f>
        <v>2.16738593461985E-014</v>
      </c>
      <c r="Q12" s="39" t="n">
        <f aca="false">1/P12</f>
        <v>46138529554285.2</v>
      </c>
      <c r="R12" s="39" t="n">
        <f aca="false">1/P12*(1-COS('数値入力＆結果'!$D$8*P12/2))</f>
        <v>0</v>
      </c>
    </row>
    <row r="13" customFormat="false" ht="12.8" hidden="false" customHeight="false" outlineLevel="0" collapsed="false">
      <c r="B13" s="1" t="n">
        <v>10</v>
      </c>
      <c r="C13" s="0" t="n">
        <v>100000</v>
      </c>
      <c r="D13" s="0" t="n">
        <f aca="false">D12-1</f>
        <v>120</v>
      </c>
      <c r="E13" s="0" t="n">
        <f aca="false">C13</f>
        <v>100000</v>
      </c>
      <c r="F13" s="0" t="n">
        <f aca="false">C13-C12</f>
        <v>10000</v>
      </c>
      <c r="G13" s="0" t="n">
        <f aca="false">IF(D12&gt;110,'数値入力＆結果'!$D$18*D12+'数値入力＆結果'!$F$18,'数値入力＆結果'!$D$17*D12+'数値入力＆結果'!$F$17)</f>
        <v>-6.6974</v>
      </c>
      <c r="H13" s="39" t="n">
        <f aca="false">10^G13</f>
        <v>2.0072432216433E-007</v>
      </c>
      <c r="I13" s="39" t="n">
        <f aca="false">F13/H13</f>
        <v>49819572895.671</v>
      </c>
      <c r="J13" s="39" t="n">
        <f aca="false">SUM(I13:$I$143)</f>
        <v>191054409237.601</v>
      </c>
      <c r="K13" s="40" t="n">
        <f aca="false">LOG10(J13)</f>
        <v>11.281157064979</v>
      </c>
      <c r="L13" s="40" t="n">
        <f aca="false">'数値入力＆結果'!$D$19*K13^5+'数値入力＆結果'!$F$19*K13^4+'数値入力＆結果'!$H$19*K13^3+'数値入力＆結果'!$J$19*K13^2+'数値入力＆結果'!$L$19*K13+'数値入力＆結果'!$N$19</f>
        <v>-0.136976214826563</v>
      </c>
      <c r="M13" s="39" t="n">
        <f aca="false">10^L13</f>
        <v>0.729497461829463</v>
      </c>
      <c r="N13" s="39" t="n">
        <f aca="false">(D12-D13)*'数値入力＆結果'!$D$12</f>
        <v>2.63E-005</v>
      </c>
      <c r="O13" s="39" t="n">
        <f aca="false">(6*'数値入力＆結果'!$D$7*M13*'数値入力＆結果'!$D$9*'数値入力＆結果'!$D$10*('数値入力＆結果'!$D$9+'数値入力＆結果'!$D$10)*N13)/('数値入力＆結果'!$D$7^2*'数値入力＆結果'!$D$9^4+'数値入力＆結果'!$D$7*M13*(4*'数値入力＆結果'!$D$9^3*'数値入力＆結果'!$D$10+6*'数値入力＆結果'!$D$9^2*'数値入力＆結果'!$D$10^2+4*'数値入力＆結果'!$D$9*'数値入力＆結果'!$D$10^3)+M13^2*'数値入力＆結果'!$D$10^4)</f>
        <v>3.37583661651277E-014</v>
      </c>
      <c r="P13" s="39" t="n">
        <f aca="false">SUM($O$4:O13)</f>
        <v>5.54322255113262E-014</v>
      </c>
      <c r="Q13" s="39" t="n">
        <f aca="false">1/P13</f>
        <v>18040047838160</v>
      </c>
      <c r="R13" s="39" t="n">
        <f aca="false">1/P13*(1-COS('数値入力＆結果'!$D$8*P13/2))</f>
        <v>0</v>
      </c>
    </row>
    <row r="14" customFormat="false" ht="12.8" hidden="false" customHeight="false" outlineLevel="0" collapsed="false">
      <c r="B14" s="1" t="n">
        <v>11</v>
      </c>
      <c r="C14" s="0" t="n">
        <v>110000</v>
      </c>
      <c r="D14" s="0" t="n">
        <f aca="false">D13-1</f>
        <v>119</v>
      </c>
      <c r="E14" s="0" t="n">
        <f aca="false">C14</f>
        <v>110000</v>
      </c>
      <c r="F14" s="0" t="n">
        <f aca="false">C14-C13</f>
        <v>10000</v>
      </c>
      <c r="G14" s="0" t="n">
        <f aca="false">IF(D13&gt;110,'数値入力＆結果'!$D$18*D13+'数値入力＆結果'!$F$18,'数値入力＆結果'!$D$17*D13+'数値入力＆結果'!$F$17)</f>
        <v>-6.559</v>
      </c>
      <c r="H14" s="39" t="n">
        <f aca="false">10^G14</f>
        <v>2.76057785622034E-007</v>
      </c>
      <c r="I14" s="39" t="n">
        <f aca="false">F14/H14</f>
        <v>36224299841.67</v>
      </c>
      <c r="J14" s="39" t="n">
        <f aca="false">SUM(I14:$I$143)</f>
        <v>141234836341.93</v>
      </c>
      <c r="K14" s="40" t="n">
        <f aca="false">LOG10(J14)</f>
        <v>11.1499418310293</v>
      </c>
      <c r="L14" s="40" t="n">
        <f aca="false">'数値入力＆結果'!$D$19*K14^5+'数値入力＆結果'!$F$19*K14^4+'数値入力＆結果'!$H$19*K14^3+'数値入力＆結果'!$J$19*K14^2+'数値入力＆結果'!$L$19*K14+'数値入力＆結果'!$N$19</f>
        <v>0.243383074115828</v>
      </c>
      <c r="M14" s="39" t="n">
        <f aca="false">10^L14</f>
        <v>1.75139084062261</v>
      </c>
      <c r="N14" s="39" t="n">
        <f aca="false">(D13-D14)*'数値入力＆結果'!$D$12</f>
        <v>2.63E-005</v>
      </c>
      <c r="O14" s="39" t="n">
        <f aca="false">(6*'数値入力＆結果'!$D$7*M14*'数値入力＆結果'!$D$9*'数値入力＆結果'!$D$10*('数値入力＆結果'!$D$9+'数値入力＆結果'!$D$10)*N14)/('数値入力＆結果'!$D$7^2*'数値入力＆結果'!$D$9^4+'数値入力＆結果'!$D$7*M14*(4*'数値入力＆結果'!$D$9^3*'数値入力＆結果'!$D$10+6*'数値入力＆結果'!$D$9^2*'数値入力＆結果'!$D$10^2+4*'数値入力＆結果'!$D$9*'数値入力＆結果'!$D$10^3)+M14^2*'数値入力＆結果'!$D$10^4)</f>
        <v>8.10477024601105E-014</v>
      </c>
      <c r="P14" s="39" t="n">
        <f aca="false">SUM($O$4:O14)</f>
        <v>1.36479927971437E-013</v>
      </c>
      <c r="Q14" s="39" t="n">
        <f aca="false">1/P14</f>
        <v>7327084757908.76</v>
      </c>
      <c r="R14" s="39" t="n">
        <f aca="false">1/P14*(1-COS('数値入力＆結果'!$D$8*P14/2))</f>
        <v>0</v>
      </c>
    </row>
    <row r="15" customFormat="false" ht="12.8" hidden="false" customHeight="false" outlineLevel="0" collapsed="false">
      <c r="B15" s="1" t="n">
        <v>12</v>
      </c>
      <c r="C15" s="0" t="n">
        <v>120000</v>
      </c>
      <c r="D15" s="0" t="n">
        <f aca="false">D14-1</f>
        <v>118</v>
      </c>
      <c r="E15" s="0" t="n">
        <f aca="false">C15</f>
        <v>120000</v>
      </c>
      <c r="F15" s="0" t="n">
        <f aca="false">C15-C14</f>
        <v>10000</v>
      </c>
      <c r="G15" s="0" t="n">
        <f aca="false">IF(D14&gt;110,'数値入力＆結果'!$D$18*D14+'数値入力＆結果'!$F$18,'数値入力＆結果'!$D$17*D14+'数値入力＆結果'!$F$17)</f>
        <v>-6.4206</v>
      </c>
      <c r="H15" s="39" t="n">
        <f aca="false">10^G15</f>
        <v>3.79664507922219E-007</v>
      </c>
      <c r="I15" s="39" t="n">
        <f aca="false">F15/H15</f>
        <v>26339043527.4731</v>
      </c>
      <c r="J15" s="39" t="n">
        <f aca="false">SUM(I15:$I$143)</f>
        <v>105010536500.26</v>
      </c>
      <c r="K15" s="40" t="n">
        <f aca="false">LOG10(J15)</f>
        <v>11.0212328773018</v>
      </c>
      <c r="L15" s="40" t="n">
        <f aca="false">'数値入力＆結果'!$D$19*K15^5+'数値入力＆結果'!$F$19*K15^4+'数値入力＆結果'!$H$19*K15^3+'数値入力＆結果'!$J$19*K15^2+'数値入力＆結果'!$L$19*K15+'数値入力＆結果'!$N$19</f>
        <v>0.605324689859266</v>
      </c>
      <c r="M15" s="39" t="n">
        <f aca="false">10^L15</f>
        <v>4.03018228639287</v>
      </c>
      <c r="N15" s="39" t="n">
        <f aca="false">(D14-D15)*'数値入力＆結果'!$D$12</f>
        <v>2.63E-005</v>
      </c>
      <c r="O15" s="39" t="n">
        <f aca="false">(6*'数値入力＆結果'!$D$7*M15*'数値入力＆結果'!$D$9*'数値入力＆結果'!$D$10*('数値入力＆結果'!$D$9+'数値入力＆結果'!$D$10)*N15)/('数値入力＆結果'!$D$7^2*'数値入力＆結果'!$D$9^4+'数値入力＆結果'!$D$7*M15*(4*'数値入力＆結果'!$D$9^3*'数値入力＆結果'!$D$10+6*'数値入力＆結果'!$D$9^2*'数値入力＆結果'!$D$10^2+4*'数値入力＆結果'!$D$9*'数値入力＆結果'!$D$10^3)+M15^2*'数値入力＆結果'!$D$10^4)</f>
        <v>1.86501497233012E-013</v>
      </c>
      <c r="P15" s="39" t="n">
        <f aca="false">SUM($O$4:O15)</f>
        <v>3.22981425204449E-013</v>
      </c>
      <c r="Q15" s="39" t="n">
        <f aca="false">1/P15</f>
        <v>3096153283016.18</v>
      </c>
      <c r="R15" s="39" t="n">
        <f aca="false">1/P15*(1-COS('数値入力＆結果'!$D$8*P15/2))</f>
        <v>0</v>
      </c>
    </row>
    <row r="16" customFormat="false" ht="12.8" hidden="false" customHeight="false" outlineLevel="0" collapsed="false">
      <c r="B16" s="1" t="n">
        <v>13</v>
      </c>
      <c r="C16" s="0" t="n">
        <v>130000</v>
      </c>
      <c r="D16" s="0" t="n">
        <f aca="false">D15-1</f>
        <v>117</v>
      </c>
      <c r="E16" s="0" t="n">
        <f aca="false">C16</f>
        <v>130000</v>
      </c>
      <c r="F16" s="0" t="n">
        <f aca="false">C16-C15</f>
        <v>10000</v>
      </c>
      <c r="G16" s="0" t="n">
        <f aca="false">IF(D15&gt;110,'数値入力＆結果'!$D$18*D15+'数値入力＆結果'!$F$18,'数値入力＆結果'!$D$17*D15+'数値入力＆結果'!$F$17)</f>
        <v>-6.2822</v>
      </c>
      <c r="H16" s="39" t="n">
        <f aca="false">10^G16</f>
        <v>5.2215567204896E-007</v>
      </c>
      <c r="I16" s="39" t="n">
        <f aca="false">F16/H16</f>
        <v>19151376754.6747</v>
      </c>
      <c r="J16" s="39" t="n">
        <f aca="false">SUM(I16:$I$143)</f>
        <v>78671492972.7871</v>
      </c>
      <c r="K16" s="40" t="n">
        <f aca="false">LOG10(J16)</f>
        <v>10.8958173919855</v>
      </c>
      <c r="L16" s="40" t="n">
        <f aca="false">'数値入力＆結果'!$D$19*K16^5+'数値入力＆結果'!$F$19*K16^4+'数値入力＆結果'!$H$19*K16^3+'数値入力＆結果'!$J$19*K16^2+'数値入力＆結果'!$L$19*K16+'数値入力＆結果'!$N$19</f>
        <v>0.947623521308913</v>
      </c>
      <c r="M16" s="39" t="n">
        <f aca="false">10^L16</f>
        <v>8.86387292599969</v>
      </c>
      <c r="N16" s="39" t="n">
        <f aca="false">(D15-D16)*'数値入力＆結果'!$D$12</f>
        <v>2.63E-005</v>
      </c>
      <c r="O16" s="39" t="n">
        <f aca="false">(6*'数値入力＆結果'!$D$7*M16*'数値入力＆結果'!$D$9*'数値入力＆結果'!$D$10*('数値入力＆結果'!$D$9+'数値入力＆結果'!$D$10)*N16)/('数値入力＆結果'!$D$7^2*'数値入力＆結果'!$D$9^4+'数値入力＆結果'!$D$7*M16*(4*'数値入力＆結果'!$D$9^3*'数値入力＆結果'!$D$10+6*'数値入力＆結果'!$D$9^2*'数値入力＆結果'!$D$10^2+4*'数値入力＆結果'!$D$9*'数値入力＆結果'!$D$10^3)+M16^2*'数値入力＆結果'!$D$10^4)</f>
        <v>4.10186300770799E-013</v>
      </c>
      <c r="P16" s="39" t="n">
        <f aca="false">SUM($O$4:O16)</f>
        <v>7.33167725975248E-013</v>
      </c>
      <c r="Q16" s="39" t="n">
        <f aca="false">1/P16</f>
        <v>1363944380762.01</v>
      </c>
      <c r="R16" s="39" t="n">
        <f aca="false">1/P16*(1-COS('数値入力＆結果'!$D$8*P16/2))</f>
        <v>0</v>
      </c>
    </row>
    <row r="17" customFormat="false" ht="12.8" hidden="false" customHeight="false" outlineLevel="0" collapsed="false">
      <c r="B17" s="1" t="n">
        <v>14</v>
      </c>
      <c r="C17" s="0" t="n">
        <v>140000</v>
      </c>
      <c r="D17" s="0" t="n">
        <f aca="false">D16-1</f>
        <v>116</v>
      </c>
      <c r="E17" s="0" t="n">
        <f aca="false">C17</f>
        <v>140000</v>
      </c>
      <c r="F17" s="0" t="n">
        <f aca="false">C17-C16</f>
        <v>10000</v>
      </c>
      <c r="G17" s="0" t="n">
        <f aca="false">IF(D16&gt;110,'数値入力＆結果'!$D$18*D16+'数値入力＆結果'!$F$18,'数値入力＆結果'!$D$17*D16+'数値入力＆結果'!$F$17)</f>
        <v>-6.1438</v>
      </c>
      <c r="H17" s="39" t="n">
        <f aca="false">10^G17</f>
        <v>7.18124923883476E-007</v>
      </c>
      <c r="I17" s="39" t="n">
        <f aca="false">F17/H17</f>
        <v>13925153782.328</v>
      </c>
      <c r="J17" s="39" t="n">
        <f aca="false">SUM(I17:$I$143)</f>
        <v>59520116218.1123</v>
      </c>
      <c r="K17" s="40" t="n">
        <f aca="false">LOG10(J17)</f>
        <v>10.7746637705357</v>
      </c>
      <c r="L17" s="40" t="n">
        <f aca="false">'数値入力＆結果'!$D$19*K17^5+'数値入力＆結果'!$F$19*K17^4+'数値入力＆結果'!$H$19*K17^3+'数値入力＆結果'!$J$19*K17^2+'数値入力＆結果'!$L$19*K17+'数値入力＆結果'!$N$19</f>
        <v>1.26877863433258</v>
      </c>
      <c r="M17" s="39" t="n">
        <f aca="false">10^L17</f>
        <v>18.5685774877322</v>
      </c>
      <c r="N17" s="39" t="n">
        <f aca="false">(D16-D17)*'数値入力＆結果'!$D$12</f>
        <v>2.63E-005</v>
      </c>
      <c r="O17" s="39" t="n">
        <f aca="false">(6*'数値入力＆結果'!$D$7*M17*'数値入力＆結果'!$D$9*'数値入力＆結果'!$D$10*('数値入力＆結果'!$D$9+'数値入力＆結果'!$D$10)*N17)/('数値入力＆結果'!$D$7^2*'数値入力＆結果'!$D$9^4+'数値入力＆結果'!$D$7*M17*(4*'数値入力＆結果'!$D$9^3*'数値入力＆結果'!$D$10+6*'数値入力＆結果'!$D$9^2*'数値入力＆結果'!$D$10^2+4*'数値入力＆結果'!$D$9*'数値入力＆結果'!$D$10^3)+M17^2*'数値入力＆結果'!$D$10^4)</f>
        <v>8.59283080350778E-013</v>
      </c>
      <c r="P17" s="39" t="n">
        <f aca="false">SUM($O$4:O17)</f>
        <v>1.59245080632603E-012</v>
      </c>
      <c r="Q17" s="39" t="n">
        <f aca="false">1/P17</f>
        <v>627962883391.745</v>
      </c>
      <c r="R17" s="39" t="n">
        <f aca="false">1/P17*(1-COS('数値入力＆結果'!$D$8*P17/2))</f>
        <v>0</v>
      </c>
    </row>
    <row r="18" customFormat="false" ht="12.8" hidden="false" customHeight="false" outlineLevel="0" collapsed="false">
      <c r="B18" s="1" t="n">
        <v>15</v>
      </c>
      <c r="C18" s="0" t="n">
        <v>150000</v>
      </c>
      <c r="D18" s="0" t="n">
        <f aca="false">D17-1</f>
        <v>115</v>
      </c>
      <c r="E18" s="0" t="n">
        <f aca="false">C18</f>
        <v>150000</v>
      </c>
      <c r="F18" s="0" t="n">
        <f aca="false">C18-C17</f>
        <v>10000</v>
      </c>
      <c r="G18" s="0" t="n">
        <f aca="false">IF(D17&gt;110,'数値入力＆結果'!$D$18*D17+'数値入力＆結果'!$F$18,'数値入力＆結果'!$D$17*D17+'数値入力＆結果'!$F$17)</f>
        <v>-6.0054</v>
      </c>
      <c r="H18" s="39" t="n">
        <f aca="false">10^G18</f>
        <v>9.87643022777103E-007</v>
      </c>
      <c r="I18" s="39" t="n">
        <f aca="false">F18/H18</f>
        <v>10125115825.6366</v>
      </c>
      <c r="J18" s="39" t="n">
        <f aca="false">SUM(I18:$I$143)</f>
        <v>45594962435.7843</v>
      </c>
      <c r="K18" s="40" t="n">
        <f aca="false">LOG10(J18)</f>
        <v>10.6589168622435</v>
      </c>
      <c r="L18" s="40" t="n">
        <f aca="false">'数値入力＆結果'!$D$19*K18^5+'数値入力＆結果'!$F$19*K18^4+'数値入力＆結果'!$H$19*K18^3+'数値入力＆結果'!$J$19*K18^2+'数値入力＆結果'!$L$19*K18+'数値入力＆結果'!$N$19</f>
        <v>1.5670612227412</v>
      </c>
      <c r="M18" s="39" t="n">
        <f aca="false">10^L18</f>
        <v>36.9029617219457</v>
      </c>
      <c r="N18" s="39" t="n">
        <f aca="false">(D17-D18)*'数値入力＆結果'!$D$12</f>
        <v>2.63E-005</v>
      </c>
      <c r="O18" s="39" t="n">
        <f aca="false">(6*'数値入力＆結果'!$D$7*M18*'数値入力＆結果'!$D$9*'数値入力＆結果'!$D$10*('数値入力＆結果'!$D$9+'数値入力＆結果'!$D$10)*N18)/('数値入力＆結果'!$D$7^2*'数値入力＆結果'!$D$9^4+'数値入力＆結果'!$D$7*M18*(4*'数値入力＆結果'!$D$9^3*'数値入力＆結果'!$D$10+6*'数値入力＆結果'!$D$9^2*'数値入力＆結果'!$D$10^2+4*'数値入力＆結果'!$D$9*'数値入力＆結果'!$D$10^3)+M18^2*'数値入力＆結果'!$D$10^4)</f>
        <v>1.70772855515734E-012</v>
      </c>
      <c r="P18" s="39" t="n">
        <f aca="false">SUM($O$4:O18)</f>
        <v>3.30017936148336E-012</v>
      </c>
      <c r="Q18" s="39" t="n">
        <f aca="false">1/P18</f>
        <v>303013833633.127</v>
      </c>
      <c r="R18" s="39" t="n">
        <f aca="false">1/P18*(1-COS('数値入力＆結果'!$D$8*P18/2))</f>
        <v>0</v>
      </c>
    </row>
    <row r="19" customFormat="false" ht="12.8" hidden="false" customHeight="false" outlineLevel="0" collapsed="false">
      <c r="B19" s="1" t="n">
        <v>16</v>
      </c>
      <c r="C19" s="0" t="n">
        <v>160000</v>
      </c>
      <c r="D19" s="0" t="n">
        <f aca="false">D18-1</f>
        <v>114</v>
      </c>
      <c r="E19" s="0" t="n">
        <f aca="false">C19</f>
        <v>160000</v>
      </c>
      <c r="F19" s="0" t="n">
        <f aca="false">C19-C18</f>
        <v>10000</v>
      </c>
      <c r="G19" s="0" t="n">
        <f aca="false">IF(D18&gt;110,'数値入力＆結果'!$D$18*D18+'数値入力＆結果'!$F$18,'数値入力＆結果'!$D$17*D18+'数値入力＆結果'!$F$17)</f>
        <v>-5.867</v>
      </c>
      <c r="H19" s="39" t="n">
        <f aca="false">10^G19</f>
        <v>1.35831344658716E-006</v>
      </c>
      <c r="I19" s="39" t="n">
        <f aca="false">F19/H19</f>
        <v>7362070974.94735</v>
      </c>
      <c r="J19" s="39" t="n">
        <f aca="false">SUM(I19:$I$143)</f>
        <v>35469846610.1478</v>
      </c>
      <c r="K19" s="40" t="n">
        <f aca="false">LOG10(J19)</f>
        <v>10.5498593103634</v>
      </c>
      <c r="L19" s="40" t="n">
        <f aca="false">'数値入力＆結果'!$D$19*K19^5+'数値入力＆結果'!$F$19*K19^4+'数値入力＆結果'!$H$19*K19^3+'数値入力＆結果'!$J$19*K19^2+'数値入力＆結果'!$L$19*K19+'数値入力＆結果'!$N$19</f>
        <v>1.84062938862667</v>
      </c>
      <c r="M19" s="39" t="n">
        <f aca="false">10^L19</f>
        <v>69.2834313657157</v>
      </c>
      <c r="N19" s="39" t="n">
        <f aca="false">(D18-D19)*'数値入力＆結果'!$D$12</f>
        <v>2.63E-005</v>
      </c>
      <c r="O19" s="39" t="n">
        <f aca="false">(6*'数値入力＆結果'!$D$7*M19*'数値入力＆結果'!$D$9*'数値入力＆結果'!$D$10*('数値入力＆結果'!$D$9+'数値入力＆結果'!$D$10)*N19)/('数値入力＆結果'!$D$7^2*'数値入力＆結果'!$D$9^4+'数値入力＆結果'!$D$7*M19*(4*'数値入力＆結果'!$D$9^3*'数値入力＆結果'!$D$10+6*'数値入力＆結果'!$D$9^2*'数値入力＆結果'!$D$10^2+4*'数値入力＆結果'!$D$9*'数値入力＆結果'!$D$10^3)+M19^2*'数値入力＆結果'!$D$10^4)</f>
        <v>3.2061732866114E-012</v>
      </c>
      <c r="P19" s="39" t="n">
        <f aca="false">SUM($O$4:O19)</f>
        <v>6.50635264809476E-012</v>
      </c>
      <c r="Q19" s="39" t="n">
        <f aca="false">1/P19</f>
        <v>153695942117.867</v>
      </c>
      <c r="R19" s="39" t="n">
        <f aca="false">1/P19*(1-COS('数値入力＆結果'!$D$8*P19/2))</f>
        <v>0</v>
      </c>
    </row>
    <row r="20" customFormat="false" ht="12.8" hidden="false" customHeight="false" outlineLevel="0" collapsed="false">
      <c r="B20" s="1" t="n">
        <v>17</v>
      </c>
      <c r="C20" s="0" t="n">
        <v>170000</v>
      </c>
      <c r="D20" s="0" t="n">
        <f aca="false">D19-1</f>
        <v>113</v>
      </c>
      <c r="E20" s="0" t="n">
        <f aca="false">C20</f>
        <v>170000</v>
      </c>
      <c r="F20" s="0" t="n">
        <f aca="false">C20-C19</f>
        <v>10000</v>
      </c>
      <c r="G20" s="0" t="n">
        <f aca="false">IF(D19&gt;110,'数値入力＆結果'!$D$18*D19+'数値入力＆結果'!$F$18,'数値入力＆結果'!$D$17*D19+'数値入力＆結果'!$F$17)</f>
        <v>-5.7286</v>
      </c>
      <c r="H20" s="39" t="n">
        <f aca="false">10^G20</f>
        <v>1.86809948192775E-006</v>
      </c>
      <c r="I20" s="39" t="n">
        <f aca="false">F20/H20</f>
        <v>5353033977.44143</v>
      </c>
      <c r="J20" s="39" t="n">
        <f aca="false">SUM(I20:$I$143)</f>
        <v>28107775635.2004</v>
      </c>
      <c r="K20" s="40" t="n">
        <f aca="false">LOG10(J20)</f>
        <v>10.4488264782086</v>
      </c>
      <c r="L20" s="40" t="n">
        <f aca="false">'数値入力＆結果'!$D$19*K20^5+'数値入力＆結果'!$F$19*K20^4+'数値入力＆結果'!$H$19*K20^3+'数値入力＆結果'!$J$19*K20^2+'数値入力＆結果'!$L$19*K20+'数値入力＆結果'!$N$19</f>
        <v>2.08772396682038</v>
      </c>
      <c r="M20" s="39" t="n">
        <f aca="false">10^L20</f>
        <v>122.383809290078</v>
      </c>
      <c r="N20" s="39" t="n">
        <f aca="false">(D19-D20)*'数値入力＆結果'!$D$12</f>
        <v>2.63E-005</v>
      </c>
      <c r="O20" s="39" t="n">
        <f aca="false">(6*'数値入力＆結果'!$D$7*M20*'数値入力＆結果'!$D$9*'数値入力＆結果'!$D$10*('数値入力＆結果'!$D$9+'数値入力＆結果'!$D$10)*N20)/('数値入力＆結果'!$D$7^2*'数値入力＆結果'!$D$9^4+'数値入力＆結果'!$D$7*M20*(4*'数値入力＆結果'!$D$9^3*'数値入力＆結果'!$D$10+6*'数値入力＆結果'!$D$9^2*'数値入力＆結果'!$D$10^2+4*'数値入力＆結果'!$D$9*'数値入力＆結果'!$D$10^3)+M20^2*'数値入力＆結果'!$D$10^4)</f>
        <v>5.66345618534266E-012</v>
      </c>
      <c r="P20" s="39" t="n">
        <f aca="false">SUM($O$4:O20)</f>
        <v>1.21698088334374E-011</v>
      </c>
      <c r="Q20" s="39" t="n">
        <f aca="false">1/P20</f>
        <v>82170559430.024</v>
      </c>
      <c r="R20" s="39" t="n">
        <f aca="false">1/P20*(1-COS('数値入力＆結果'!$D$8*P20/2))</f>
        <v>0</v>
      </c>
    </row>
    <row r="21" customFormat="false" ht="12.8" hidden="false" customHeight="false" outlineLevel="0" collapsed="false">
      <c r="B21" s="1" t="n">
        <v>18</v>
      </c>
      <c r="C21" s="0" t="n">
        <v>180000</v>
      </c>
      <c r="D21" s="0" t="n">
        <f aca="false">D20-1</f>
        <v>112</v>
      </c>
      <c r="E21" s="0" t="n">
        <f aca="false">C21</f>
        <v>180000</v>
      </c>
      <c r="F21" s="0" t="n">
        <f aca="false">C21-C20</f>
        <v>10000</v>
      </c>
      <c r="G21" s="0" t="n">
        <f aca="false">IF(D20&gt;110,'数値入力＆結果'!$D$18*D20+'数値入力＆結果'!$F$18,'数値入力＆結果'!$D$17*D20+'数値入力＆結果'!$F$17)</f>
        <v>-5.5902</v>
      </c>
      <c r="H21" s="39" t="n">
        <f aca="false">10^G21</f>
        <v>2.56921234428406E-006</v>
      </c>
      <c r="I21" s="39" t="n">
        <f aca="false">F21/H21</f>
        <v>3892243481.64441</v>
      </c>
      <c r="J21" s="39" t="n">
        <f aca="false">SUM(I21:$I$143)</f>
        <v>22754741657.759</v>
      </c>
      <c r="K21" s="40" t="n">
        <f aca="false">LOG10(J21)</f>
        <v>10.357071909179</v>
      </c>
      <c r="L21" s="40" t="n">
        <f aca="false">'数値入力＆結果'!$D$19*K21^5+'数値入力＆結果'!$F$19*K21^4+'数値入力＆結果'!$H$19*K21^3+'数値入力＆結果'!$J$19*K21^2+'数値入力＆結果'!$L$19*K21+'数値入力＆結果'!$N$19</f>
        <v>2.30693801064567</v>
      </c>
      <c r="M21" s="39" t="n">
        <f aca="false">10^L21</f>
        <v>202.73933173353</v>
      </c>
      <c r="N21" s="39" t="n">
        <f aca="false">(D20-D21)*'数値入力＆結果'!$D$12</f>
        <v>2.63E-005</v>
      </c>
      <c r="O21" s="39" t="n">
        <f aca="false">(6*'数値入力＆結果'!$D$7*M21*'数値入力＆結果'!$D$9*'数値入力＆結果'!$D$10*('数値入力＆結果'!$D$9+'数値入力＆結果'!$D$10)*N21)/('数値入力＆結果'!$D$7^2*'数値入力＆結果'!$D$9^4+'数値入力＆結果'!$D$7*M21*(4*'数値入力＆結果'!$D$9^3*'数値入力＆結果'!$D$10+6*'数値入力＆結果'!$D$9^2*'数値入力＆結果'!$D$10^2+4*'数値入力＆結果'!$D$9*'数値入力＆結果'!$D$10^3)+M21^2*'数値入力＆結果'!$D$10^4)</f>
        <v>9.38200265946916E-012</v>
      </c>
      <c r="P21" s="39" t="n">
        <f aca="false">SUM($O$4:O21)</f>
        <v>2.15518114929066E-011</v>
      </c>
      <c r="Q21" s="39" t="n">
        <f aca="false">1/P21</f>
        <v>46399811928.9942</v>
      </c>
      <c r="R21" s="39" t="n">
        <f aca="false">1/P21*(1-COS('数値入力＆結果'!$D$8*P21/2))</f>
        <v>0</v>
      </c>
    </row>
    <row r="22" customFormat="false" ht="12.8" hidden="false" customHeight="false" outlineLevel="0" collapsed="false">
      <c r="B22" s="1" t="n">
        <v>19</v>
      </c>
      <c r="C22" s="0" t="n">
        <v>190000</v>
      </c>
      <c r="D22" s="0" t="n">
        <f aca="false">D21-1</f>
        <v>111</v>
      </c>
      <c r="E22" s="0" t="n">
        <f aca="false">C22</f>
        <v>190000</v>
      </c>
      <c r="F22" s="0" t="n">
        <f aca="false">C22-C21</f>
        <v>10000</v>
      </c>
      <c r="G22" s="0" t="n">
        <f aca="false">IF(D21&gt;110,'数値入力＆結果'!$D$18*D21+'数値入力＆結果'!$F$18,'数値入力＆結果'!$D$17*D21+'数値入力＆結果'!$F$17)</f>
        <v>-5.4518</v>
      </c>
      <c r="H22" s="39" t="n">
        <f aca="false">10^G22</f>
        <v>3.53345854108902E-006</v>
      </c>
      <c r="I22" s="39" t="n">
        <f aca="false">F22/H22</f>
        <v>2830088391.78795</v>
      </c>
      <c r="J22" s="39" t="n">
        <f aca="false">SUM(I22:$I$143)</f>
        <v>18862498176.1146</v>
      </c>
      <c r="K22" s="40" t="n">
        <f aca="false">LOG10(J22)</f>
        <v>10.2755992107901</v>
      </c>
      <c r="L22" s="40" t="n">
        <f aca="false">'数値入力＆結果'!$D$19*K22^5+'数値入力＆結果'!$F$19*K22^4+'数値入力＆結果'!$H$19*K22^3+'数値入力＆結果'!$J$19*K22^2+'数値入力＆結果'!$L$19*K22+'数値入力＆結果'!$N$19</f>
        <v>2.49751741696649</v>
      </c>
      <c r="M22" s="39" t="n">
        <f aca="false">10^L22</f>
        <v>314.425251498222</v>
      </c>
      <c r="N22" s="39" t="n">
        <f aca="false">(D21-D22)*'数値入力＆結果'!$D$12</f>
        <v>2.63E-005</v>
      </c>
      <c r="O22" s="39" t="n">
        <f aca="false">(6*'数値入力＆結果'!$D$7*M22*'数値入力＆結果'!$D$9*'数値入力＆結果'!$D$10*('数値入力＆結果'!$D$9+'数値入力＆結果'!$D$10)*N22)/('数値入力＆結果'!$D$7^2*'数値入力＆結果'!$D$9^4+'数値入力＆結果'!$D$7*M22*(4*'数値入力＆結果'!$D$9^3*'数値入力＆結果'!$D$10+6*'数値入力＆結果'!$D$9^2*'数値入力＆結果'!$D$10^2+4*'数値入力＆結果'!$D$9*'数値入力＆結果'!$D$10^3)+M22^2*'数値入力＆結果'!$D$10^4)</f>
        <v>1.4550399127262E-011</v>
      </c>
      <c r="P22" s="39" t="n">
        <f aca="false">SUM($O$4:O22)</f>
        <v>3.61022106201685E-011</v>
      </c>
      <c r="Q22" s="39" t="n">
        <f aca="false">1/P22</f>
        <v>27699134840.2734</v>
      </c>
      <c r="R22" s="39" t="n">
        <f aca="false">1/P22*(1-COS('数値入力＆結果'!$D$8*P22/2))</f>
        <v>0</v>
      </c>
    </row>
    <row r="23" customFormat="false" ht="12.8" hidden="false" customHeight="false" outlineLevel="0" collapsed="false">
      <c r="B23" s="1" t="n">
        <v>20</v>
      </c>
      <c r="C23" s="0" t="n">
        <v>200000</v>
      </c>
      <c r="D23" s="0" t="n">
        <f aca="false">D22-1</f>
        <v>110</v>
      </c>
      <c r="E23" s="0" t="n">
        <f aca="false">C23</f>
        <v>200000</v>
      </c>
      <c r="F23" s="0" t="n">
        <f aca="false">C23-C22</f>
        <v>10000</v>
      </c>
      <c r="G23" s="0" t="n">
        <f aca="false">IF(D22&gt;110,'数値入力＆結果'!$D$18*D22+'数値入力＆結果'!$F$18,'数値入力＆結果'!$D$17*D22+'数値入力＆結果'!$F$17)</f>
        <v>-5.3134</v>
      </c>
      <c r="H23" s="39" t="n">
        <f aca="false">10^G23</f>
        <v>4.85959414346273E-006</v>
      </c>
      <c r="I23" s="39" t="n">
        <f aca="false">F23/H23</f>
        <v>2057785013.47737</v>
      </c>
      <c r="J23" s="39" t="n">
        <f aca="false">SUM(I23:$I$143)</f>
        <v>16032409784.3266</v>
      </c>
      <c r="K23" s="40" t="n">
        <f aca="false">LOG10(J23)</f>
        <v>10.2049988047858</v>
      </c>
      <c r="L23" s="40" t="n">
        <f aca="false">'数値入力＆結果'!$D$19*K23^5+'数値入力＆結果'!$F$19*K23^4+'数値入力＆結果'!$H$19*K23^3+'数値入力＆結果'!$J$19*K23^2+'数値入力＆結果'!$L$19*K23+'数値入力＆結果'!$N$19</f>
        <v>2.65961530354491</v>
      </c>
      <c r="M23" s="39" t="n">
        <f aca="false">10^L23</f>
        <v>456.683481848095</v>
      </c>
      <c r="N23" s="39" t="n">
        <f aca="false">(D22-D23)*'数値入力＆結果'!$D$12</f>
        <v>2.63E-005</v>
      </c>
      <c r="O23" s="39" t="n">
        <f aca="false">(6*'数値入力＆結果'!$D$7*M23*'数値入力＆結果'!$D$9*'数値入力＆結果'!$D$10*('数値入力＆結果'!$D$9+'数値入力＆結果'!$D$10)*N23)/('数値入力＆結果'!$D$7^2*'数値入力＆結果'!$D$9^4+'数値入力＆結果'!$D$7*M23*(4*'数値入力＆結果'!$D$9^3*'数値入力＆結果'!$D$10+6*'数値入力＆結果'!$D$9^2*'数値入力＆結果'!$D$10^2+4*'数値入力＆結果'!$D$9*'数値入力＆結果'!$D$10^3)+M23^2*'数値入力＆結果'!$D$10^4)</f>
        <v>2.11335632209795E-011</v>
      </c>
      <c r="P23" s="39" t="n">
        <f aca="false">SUM($O$4:O23)</f>
        <v>5.72357738411481E-011</v>
      </c>
      <c r="Q23" s="39" t="n">
        <f aca="false">1/P23</f>
        <v>17471590456.266</v>
      </c>
      <c r="R23" s="39" t="n">
        <f aca="false">1/P23*(1-COS('数値入力＆結果'!$D$8*P23/2))</f>
        <v>0</v>
      </c>
    </row>
    <row r="24" customFormat="false" ht="12.8" hidden="false" customHeight="false" outlineLevel="0" collapsed="false">
      <c r="B24" s="1" t="n">
        <v>21</v>
      </c>
      <c r="C24" s="0" t="n">
        <v>210000</v>
      </c>
      <c r="D24" s="0" t="n">
        <f aca="false">D23-1</f>
        <v>109</v>
      </c>
      <c r="E24" s="0" t="n">
        <f aca="false">C24</f>
        <v>210000</v>
      </c>
      <c r="F24" s="0" t="n">
        <f aca="false">C24-C23</f>
        <v>10000</v>
      </c>
      <c r="G24" s="0" t="n">
        <f aca="false">IF(D23&gt;110,'数値入力＆結果'!$D$18*D23+'数値入力＆結果'!$F$18,'数値入力＆結果'!$D$17*D23+'数値入力＆結果'!$F$17)</f>
        <v>-5.2574</v>
      </c>
      <c r="H24" s="39" t="n">
        <f aca="false">10^G24</f>
        <v>5.52840689563093E-006</v>
      </c>
      <c r="I24" s="39" t="n">
        <f aca="false">F24/H24</f>
        <v>1808839361.64376</v>
      </c>
      <c r="J24" s="39" t="n">
        <f aca="false">SUM(I24:$I$143)</f>
        <v>13974624770.8492</v>
      </c>
      <c r="K24" s="40" t="n">
        <f aca="false">LOG10(J24)</f>
        <v>10.1453401555826</v>
      </c>
      <c r="L24" s="40" t="n">
        <f aca="false">'数値入力＆結果'!$D$19*K24^5+'数値入力＆結果'!$F$19*K24^4+'数値入力＆結果'!$H$19*K24^3+'数値入力＆結果'!$J$19*K24^2+'数値入力＆結果'!$L$19*K24+'数値入力＆結果'!$N$19</f>
        <v>2.79441306461961</v>
      </c>
      <c r="M24" s="39" t="n">
        <f aca="false">10^L24</f>
        <v>622.892446760905</v>
      </c>
      <c r="N24" s="39" t="n">
        <f aca="false">(D23-D24)*'数値入力＆結果'!$D$12</f>
        <v>2.63E-005</v>
      </c>
      <c r="O24" s="39" t="n">
        <f aca="false">(6*'数値入力＆結果'!$D$7*M24*'数値入力＆結果'!$D$9*'数値入力＆結果'!$D$10*('数値入力＆結果'!$D$9+'数値入力＆結果'!$D$10)*N24)/('数値入力＆結果'!$D$7^2*'数値入力＆結果'!$D$9^4+'数値入力＆結果'!$D$7*M24*(4*'数値入力＆結果'!$D$9^3*'数値入力＆結果'!$D$10+6*'数値入力＆結果'!$D$9^2*'数値入力＆結果'!$D$10^2+4*'数値入力＆結果'!$D$9*'数値入力＆結果'!$D$10^3)+M24^2*'数値入力＆結果'!$D$10^4)</f>
        <v>2.88250727271332E-011</v>
      </c>
      <c r="P24" s="39" t="n">
        <f aca="false">SUM($O$4:O24)</f>
        <v>8.60608465682812E-011</v>
      </c>
      <c r="Q24" s="39" t="n">
        <f aca="false">1/P24</f>
        <v>11619685837.1198</v>
      </c>
      <c r="R24" s="39" t="n">
        <f aca="false">1/P24*(1-COS('数値入力＆結果'!$D$8*P24/2))</f>
        <v>0</v>
      </c>
    </row>
    <row r="25" customFormat="false" ht="12.8" hidden="false" customHeight="false" outlineLevel="0" collapsed="false">
      <c r="B25" s="1" t="n">
        <v>22</v>
      </c>
      <c r="C25" s="0" t="n">
        <v>220000</v>
      </c>
      <c r="D25" s="0" t="n">
        <f aca="false">D24-1</f>
        <v>108</v>
      </c>
      <c r="E25" s="0" t="n">
        <f aca="false">C25</f>
        <v>220000</v>
      </c>
      <c r="F25" s="0" t="n">
        <f aca="false">C25-C24</f>
        <v>10000</v>
      </c>
      <c r="G25" s="0" t="n">
        <f aca="false">IF(D24&gt;110,'数値入力＆結果'!$D$18*D24+'数値入力＆結果'!$F$18,'数値入力＆結果'!$D$17*D24+'数値入力＆結果'!$F$17)</f>
        <v>-5.1972</v>
      </c>
      <c r="H25" s="39" t="n">
        <f aca="false">10^G25</f>
        <v>6.3503841850404E-006</v>
      </c>
      <c r="I25" s="39" t="n">
        <f aca="false">F25/H25</f>
        <v>1574707877.28985</v>
      </c>
      <c r="J25" s="39" t="n">
        <f aca="false">SUM(I25:$I$143)</f>
        <v>12165785409.2055</v>
      </c>
      <c r="K25" s="40" t="n">
        <f aca="false">LOG10(J25)</f>
        <v>10.0851401517274</v>
      </c>
      <c r="L25" s="40" t="n">
        <f aca="false">'数値入力＆結果'!$D$19*K25^5+'数値入力＆結果'!$F$19*K25^4+'数値入力＆結果'!$H$19*K25^3+'数値入力＆結果'!$J$19*K25^2+'数値入力＆結果'!$L$19*K25+'数値入力＆結果'!$N$19</f>
        <v>2.92843585763559</v>
      </c>
      <c r="M25" s="39" t="n">
        <f aca="false">10^L25</f>
        <v>848.078117786999</v>
      </c>
      <c r="N25" s="39" t="n">
        <f aca="false">(D24-D25)*'数値入力＆結果'!$D$12</f>
        <v>2.63E-005</v>
      </c>
      <c r="O25" s="39" t="n">
        <f aca="false">(6*'数値入力＆結果'!$D$7*M25*'数値入力＆結果'!$D$9*'数値入力＆結果'!$D$10*('数値入力＆結果'!$D$9+'数値入力＆結果'!$D$10)*N25)/('数値入力＆結果'!$D$7^2*'数値入力＆結果'!$D$9^4+'数値入力＆結果'!$D$7*M25*(4*'数値入力＆結果'!$D$9^3*'数値入力＆結果'!$D$10+6*'数値入力＆結果'!$D$9^2*'数値入力＆結果'!$D$10^2+4*'数値入力＆結果'!$D$9*'数値入力＆結果'!$D$10^3)+M25^2*'数値入力＆結果'!$D$10^4)</f>
        <v>3.92457922689677E-011</v>
      </c>
      <c r="P25" s="39" t="n">
        <f aca="false">SUM($O$4:O25)</f>
        <v>1.25306638837249E-010</v>
      </c>
      <c r="Q25" s="39" t="n">
        <f aca="false">1/P25</f>
        <v>7980423138.62414</v>
      </c>
      <c r="R25" s="39" t="n">
        <f aca="false">1/P25*(1-COS('数値入力＆結果'!$D$8*P25/2))</f>
        <v>0</v>
      </c>
    </row>
    <row r="26" customFormat="false" ht="12.8" hidden="false" customHeight="false" outlineLevel="0" collapsed="false">
      <c r="B26" s="1" t="n">
        <v>23</v>
      </c>
      <c r="C26" s="0" t="n">
        <v>230000</v>
      </c>
      <c r="D26" s="0" t="n">
        <f aca="false">D25-1</f>
        <v>107</v>
      </c>
      <c r="E26" s="0" t="n">
        <f aca="false">C26</f>
        <v>230000</v>
      </c>
      <c r="F26" s="0" t="n">
        <f aca="false">C26-C25</f>
        <v>10000</v>
      </c>
      <c r="G26" s="0" t="n">
        <f aca="false">IF(D25&gt;110,'数値入力＆結果'!$D$18*D25+'数値入力＆結果'!$F$18,'数値入力＆結果'!$D$17*D25+'数値入力＆結果'!$F$17)</f>
        <v>-5.137</v>
      </c>
      <c r="H26" s="39" t="n">
        <f aca="false">10^G26</f>
        <v>7.29457510254568E-006</v>
      </c>
      <c r="I26" s="39" t="n">
        <f aca="false">F26/H26</f>
        <v>1370881766.16486</v>
      </c>
      <c r="J26" s="39" t="n">
        <f aca="false">SUM(I26:$I$143)</f>
        <v>10591077531.9156</v>
      </c>
      <c r="K26" s="40" t="n">
        <f aca="false">LOG10(J26)</f>
        <v>10.0249401472991</v>
      </c>
      <c r="L26" s="40" t="n">
        <f aca="false">'数値入力＆結果'!$D$19*K26^5+'数値入力＆結果'!$F$19*K26^4+'数値入力＆結果'!$H$19*K26^3+'数値入力＆結果'!$J$19*K26^2+'数値入力＆結果'!$L$19*K26+'数値入力＆結果'!$N$19</f>
        <v>3.06047415606396</v>
      </c>
      <c r="M26" s="39" t="n">
        <f aca="false">10^L26</f>
        <v>1149.40784258153</v>
      </c>
      <c r="N26" s="39" t="n">
        <f aca="false">(D25-D26)*'数値入力＆結果'!$D$12</f>
        <v>2.63E-005</v>
      </c>
      <c r="O26" s="39" t="n">
        <f aca="false">(6*'数値入力＆結果'!$D$7*M26*'数値入力＆結果'!$D$9*'数値入力＆結果'!$D$10*('数値入力＆結果'!$D$9+'数値入力＆結果'!$D$10)*N26)/('数値入力＆結果'!$D$7^2*'数値入力＆結果'!$D$9^4+'数値入力＆結果'!$D$7*M26*(4*'数値入力＆結果'!$D$9^3*'数値入力＆結果'!$D$10+6*'数値入力＆結果'!$D$9^2*'数値入力＆結果'!$D$10^2+4*'数値入力＆結果'!$D$9*'数値入力＆結果'!$D$10^3)+M26^2*'数値入力＆結果'!$D$10^4)</f>
        <v>5.31901555130364E-011</v>
      </c>
      <c r="P26" s="39" t="n">
        <f aca="false">SUM($O$4:O26)</f>
        <v>1.78496794350285E-010</v>
      </c>
      <c r="Q26" s="39" t="n">
        <f aca="false">1/P26</f>
        <v>5602341507.81208</v>
      </c>
      <c r="R26" s="39" t="n">
        <f aca="false">1/P26*(1-COS('数値入力＆結果'!$D$8*P26/2))</f>
        <v>0</v>
      </c>
    </row>
    <row r="27" customFormat="false" ht="12.8" hidden="false" customHeight="false" outlineLevel="0" collapsed="false">
      <c r="B27" s="1" t="n">
        <v>24</v>
      </c>
      <c r="C27" s="0" t="n">
        <v>240000</v>
      </c>
      <c r="D27" s="0" t="n">
        <f aca="false">D26-1</f>
        <v>106</v>
      </c>
      <c r="E27" s="0" t="n">
        <f aca="false">C27</f>
        <v>240000</v>
      </c>
      <c r="F27" s="0" t="n">
        <f aca="false">C27-C26</f>
        <v>10000</v>
      </c>
      <c r="G27" s="0" t="n">
        <f aca="false">IF(D26&gt;110,'数値入力＆結果'!$D$18*D26+'数値入力＆結果'!$F$18,'数値入力＆結果'!$D$17*D26+'数値入力＆結果'!$F$17)</f>
        <v>-5.0768</v>
      </c>
      <c r="H27" s="39" t="n">
        <f aca="false">10^G27</f>
        <v>8.37915067438409E-006</v>
      </c>
      <c r="I27" s="39" t="n">
        <f aca="false">F27/H27</f>
        <v>1193438379.2108</v>
      </c>
      <c r="J27" s="39" t="n">
        <f aca="false">SUM(I27:$I$143)</f>
        <v>9220195765.75078</v>
      </c>
      <c r="K27" s="40" t="n">
        <f aca="false">LOG10(J27)</f>
        <v>9.96474014221228</v>
      </c>
      <c r="L27" s="40" t="n">
        <f aca="false">'数値入力＆結果'!$D$19*K27^5+'数値入力＆結果'!$F$19*K27^4+'数値入力＆結果'!$H$19*K27^3+'数値入力＆結果'!$J$19*K27^2+'数値入力＆結果'!$L$19*K27+'数値入力＆結果'!$N$19</f>
        <v>3.19055051742134</v>
      </c>
      <c r="M27" s="39" t="n">
        <f aca="false">10^L27</f>
        <v>1550.78116419381</v>
      </c>
      <c r="N27" s="39" t="n">
        <f aca="false">(D26-D27)*'数値入力＆結果'!$D$12</f>
        <v>2.63E-005</v>
      </c>
      <c r="O27" s="39" t="n">
        <f aca="false">(6*'数値入力＆結果'!$D$7*M27*'数値入力＆結果'!$D$9*'数値入力＆結果'!$D$10*('数値入力＆結果'!$D$9+'数値入力＆結果'!$D$10)*N27)/('数値入力＆結果'!$D$7^2*'数値入力＆結果'!$D$9^4+'数値入力＆結果'!$D$7*M27*(4*'数値入力＆結果'!$D$9^3*'数値入力＆結果'!$D$10+6*'数値入力＆結果'!$D$9^2*'数値入力＆結果'!$D$10^2+4*'数値入力＆結果'!$D$9*'数値入力＆結果'!$D$10^3)+M27^2*'数値入力＆結果'!$D$10^4)</f>
        <v>7.17641319632099E-011</v>
      </c>
      <c r="P27" s="39" t="n">
        <f aca="false">SUM($O$4:O27)</f>
        <v>2.50260926313495E-010</v>
      </c>
      <c r="Q27" s="39" t="n">
        <f aca="false">1/P27</f>
        <v>3995829531.72373</v>
      </c>
      <c r="R27" s="39" t="n">
        <f aca="false">1/P27*(1-COS('数値入力＆結果'!$D$8*P27/2))</f>
        <v>0</v>
      </c>
    </row>
    <row r="28" customFormat="false" ht="12.8" hidden="false" customHeight="false" outlineLevel="0" collapsed="false">
      <c r="B28" s="1" t="n">
        <v>25</v>
      </c>
      <c r="C28" s="0" t="n">
        <v>250000</v>
      </c>
      <c r="D28" s="0" t="n">
        <f aca="false">D27-1</f>
        <v>105</v>
      </c>
      <c r="E28" s="0" t="n">
        <f aca="false">C28</f>
        <v>250000</v>
      </c>
      <c r="F28" s="0" t="n">
        <f aca="false">C28-C27</f>
        <v>10000</v>
      </c>
      <c r="G28" s="0" t="n">
        <f aca="false">IF(D27&gt;110,'数値入力＆結果'!$D$18*D27+'数値入力＆結果'!$F$18,'数値入力＆結果'!$D$17*D27+'数値入力＆結果'!$F$17)</f>
        <v>-5.0166</v>
      </c>
      <c r="H28" s="39" t="n">
        <f aca="false">10^G28</f>
        <v>9.62498364017518E-006</v>
      </c>
      <c r="I28" s="39" t="n">
        <f aca="false">F28/H28</f>
        <v>1038962804.90904</v>
      </c>
      <c r="J28" s="39" t="n">
        <f aca="false">SUM(I28:$I$143)</f>
        <v>8026757386.53998</v>
      </c>
      <c r="K28" s="40" t="n">
        <f aca="false">LOG10(J28)</f>
        <v>9.90454013636916</v>
      </c>
      <c r="L28" s="40" t="n">
        <f aca="false">'数値入力＆結果'!$D$19*K28^5+'数値入力＆結果'!$F$19*K28^4+'数値入力＆結果'!$H$19*K28^3+'数値入力＆結果'!$J$19*K28^2+'数値入力＆結果'!$L$19*K28+'数値入力＆結果'!$N$19</f>
        <v>3.3186873097236</v>
      </c>
      <c r="M28" s="39" t="n">
        <f aca="false">10^L28</f>
        <v>2082.99059822802</v>
      </c>
      <c r="N28" s="39" t="n">
        <f aca="false">(D27-D28)*'数値入力＆結果'!$D$12</f>
        <v>2.63E-005</v>
      </c>
      <c r="O28" s="39" t="n">
        <f aca="false">(6*'数値入力＆結果'!$D$7*M28*'数値入力＆結果'!$D$9*'数値入力＆結果'!$D$10*('数値入力＆結果'!$D$9+'数値入力＆結果'!$D$10)*N28)/('数値入力＆結果'!$D$7^2*'数値入力＆結果'!$D$9^4+'数値入力＆結果'!$D$7*M28*(4*'数値入力＆結果'!$D$9^3*'数値入力＆結果'!$D$10+6*'数値入力＆結果'!$D$9^2*'数値入力＆結果'!$D$10^2+4*'数値入力＆結果'!$D$9*'数値入力＆結果'!$D$10^3)+M28^2*'数値入力＆結果'!$D$10^4)</f>
        <v>9.63926639342666E-011</v>
      </c>
      <c r="P28" s="39" t="n">
        <f aca="false">SUM($O$4:O28)</f>
        <v>3.46653590247762E-010</v>
      </c>
      <c r="Q28" s="39" t="n">
        <f aca="false">1/P28</f>
        <v>2884724197.67894</v>
      </c>
      <c r="R28" s="39" t="n">
        <f aca="false">1/P28*(1-COS('数値入力＆結果'!$D$8*P28/2))</f>
        <v>0</v>
      </c>
    </row>
    <row r="29" customFormat="false" ht="12.8" hidden="false" customHeight="false" outlineLevel="0" collapsed="false">
      <c r="B29" s="1" t="n">
        <v>26</v>
      </c>
      <c r="C29" s="0" t="n">
        <v>260000</v>
      </c>
      <c r="D29" s="0" t="n">
        <f aca="false">D28-1</f>
        <v>104</v>
      </c>
      <c r="E29" s="0" t="n">
        <f aca="false">C29</f>
        <v>260000</v>
      </c>
      <c r="F29" s="0" t="n">
        <f aca="false">C29-C28</f>
        <v>10000</v>
      </c>
      <c r="G29" s="0" t="n">
        <f aca="false">IF(D28&gt;110,'数値入力＆結果'!$D$18*D28+'数値入力＆結果'!$F$18,'数値入力＆結果'!$D$17*D28+'数値入力＆結果'!$F$17)</f>
        <v>-4.9564</v>
      </c>
      <c r="H29" s="39" t="n">
        <f aca="false">10^G29</f>
        <v>1.1056050150387E-005</v>
      </c>
      <c r="I29" s="39" t="n">
        <f aca="false">F29/H29</f>
        <v>904482149.047591</v>
      </c>
      <c r="J29" s="39" t="n">
        <f aca="false">SUM(I29:$I$143)</f>
        <v>6987794581.63095</v>
      </c>
      <c r="K29" s="40" t="n">
        <f aca="false">LOG10(J29)</f>
        <v>9.84434012965729</v>
      </c>
      <c r="L29" s="40" t="n">
        <f aca="false">'数値入力＆結果'!$D$19*K29^5+'数値入力＆結果'!$F$19*K29^4+'数値入力＆結果'!$H$19*K29^3+'数値入力＆結果'!$J$19*K29^2+'数値入力＆結果'!$L$19*K29+'数値入力＆結果'!$N$19</f>
        <v>3.44490671243677</v>
      </c>
      <c r="M29" s="39" t="n">
        <f aca="false">10^L29</f>
        <v>2785.52276696268</v>
      </c>
      <c r="N29" s="39" t="n">
        <f aca="false">(D28-D29)*'数値入力＆結果'!$D$12</f>
        <v>2.63E-005</v>
      </c>
      <c r="O29" s="39" t="n">
        <f aca="false">(6*'数値入力＆結果'!$D$7*M29*'数値入力＆結果'!$D$9*'数値入力＆結果'!$D$10*('数値入力＆結果'!$D$9+'数値入力＆結果'!$D$10)*N29)/('数値入力＆結果'!$D$7^2*'数値入力＆結果'!$D$9^4+'数値入力＆結果'!$D$7*M29*(4*'数値入力＆結果'!$D$9^3*'数値入力＆結果'!$D$10+6*'数値入力＆結果'!$D$9^2*'数値入力＆結果'!$D$10^2+4*'数値入力＆結果'!$D$9*'数値入力＆結果'!$D$10^3)+M29^2*'数値入力＆結果'!$D$10^4)</f>
        <v>1.28903010727864E-010</v>
      </c>
      <c r="P29" s="39" t="n">
        <f aca="false">SUM($O$4:O29)</f>
        <v>4.75556600975625E-010</v>
      </c>
      <c r="Q29" s="39" t="n">
        <f aca="false">1/P29</f>
        <v>2102799115.70664</v>
      </c>
      <c r="R29" s="39" t="n">
        <f aca="false">1/P29*(1-COS('数値入力＆結果'!$D$8*P29/2))</f>
        <v>0</v>
      </c>
    </row>
    <row r="30" customFormat="false" ht="12.8" hidden="false" customHeight="false" outlineLevel="0" collapsed="false">
      <c r="B30" s="1" t="n">
        <v>27</v>
      </c>
      <c r="C30" s="0" t="n">
        <v>270000</v>
      </c>
      <c r="D30" s="0" t="n">
        <f aca="false">D29-1</f>
        <v>103</v>
      </c>
      <c r="E30" s="0" t="n">
        <f aca="false">C30</f>
        <v>270000</v>
      </c>
      <c r="F30" s="0" t="n">
        <f aca="false">C30-C29</f>
        <v>10000</v>
      </c>
      <c r="G30" s="0" t="n">
        <f aca="false">IF(D29&gt;110,'数値入力＆結果'!$D$18*D29+'数値入力＆結果'!$F$18,'数値入力＆結果'!$D$17*D29+'数値入力＆結果'!$F$17)</f>
        <v>-4.8962</v>
      </c>
      <c r="H30" s="39" t="n">
        <f aca="false">10^G30</f>
        <v>1.26998911891811E-005</v>
      </c>
      <c r="I30" s="39" t="n">
        <f aca="false">F30/H30</f>
        <v>787408321.145215</v>
      </c>
      <c r="J30" s="39" t="n">
        <f aca="false">SUM(I30:$I$143)</f>
        <v>6083312432.58336</v>
      </c>
      <c r="K30" s="40" t="n">
        <f aca="false">LOG10(J30)</f>
        <v>9.78414012194746</v>
      </c>
      <c r="L30" s="40" t="n">
        <f aca="false">'数値入力＆結果'!$D$19*K30^5+'数値入力＆結果'!$F$19*K30^4+'数値入力＆結果'!$H$19*K30^3+'数値入力＆結果'!$J$19*K30^2+'数値入力＆結果'!$L$19*K30+'数値入力＆結果'!$N$19</f>
        <v>3.56923071742838</v>
      </c>
      <c r="M30" s="39" t="n">
        <f aca="false">10^L30</f>
        <v>3708.77696939376</v>
      </c>
      <c r="N30" s="39" t="n">
        <f aca="false">(D29-D30)*'数値入力＆結果'!$D$12</f>
        <v>2.63E-005</v>
      </c>
      <c r="O30" s="39" t="n">
        <f aca="false">(6*'数値入力＆結果'!$D$7*M30*'数値入力＆結果'!$D$9*'数値入力＆結果'!$D$10*('数値入力＆結果'!$D$9+'数値入力＆結果'!$D$10)*N30)/('数値入力＆結果'!$D$7^2*'数値入力＆結果'!$D$9^4+'数値入力＆結果'!$D$7*M30*(4*'数値入力＆結果'!$D$9^3*'数値入力＆結果'!$D$10+6*'数値入力＆結果'!$D$9^2*'数値入力＆結果'!$D$10^2+4*'数値入力＆結果'!$D$9*'数値入力＆結果'!$D$10^3)+M30^2*'数値入力＆結果'!$D$10^4)</f>
        <v>1.71627406506237E-010</v>
      </c>
      <c r="P30" s="39" t="n">
        <f aca="false">SUM($O$4:O30)</f>
        <v>6.47184007481862E-010</v>
      </c>
      <c r="Q30" s="39" t="n">
        <f aca="false">1/P30</f>
        <v>1545155610.21187</v>
      </c>
      <c r="R30" s="39" t="n">
        <f aca="false">1/P30*(1-COS('数値入力＆結果'!$D$8*P30/2))</f>
        <v>0</v>
      </c>
    </row>
    <row r="31" customFormat="false" ht="12.8" hidden="false" customHeight="false" outlineLevel="0" collapsed="false">
      <c r="B31" s="1" t="n">
        <v>28</v>
      </c>
      <c r="C31" s="0" t="n">
        <v>280000</v>
      </c>
      <c r="D31" s="0" t="n">
        <f aca="false">D30-1</f>
        <v>102</v>
      </c>
      <c r="E31" s="0" t="n">
        <f aca="false">C31</f>
        <v>280000</v>
      </c>
      <c r="F31" s="0" t="n">
        <f aca="false">C31-C30</f>
        <v>10000</v>
      </c>
      <c r="G31" s="0" t="n">
        <f aca="false">IF(D30&gt;110,'数値入力＆結果'!$D$18*D30+'数値入力＆結果'!$F$18,'数値入力＆結果'!$D$17*D30+'数値入力＆結果'!$F$17)</f>
        <v>-4.836</v>
      </c>
      <c r="H31" s="39" t="n">
        <f aca="false">10^G31</f>
        <v>1.45881426027535E-005</v>
      </c>
      <c r="I31" s="39" t="n">
        <f aca="false">F31/H31</f>
        <v>685488226.452662</v>
      </c>
      <c r="J31" s="39" t="n">
        <f aca="false">SUM(I31:$I$143)</f>
        <v>5295904111.43814</v>
      </c>
      <c r="K31" s="40" t="n">
        <f aca="false">LOG10(J31)</f>
        <v>9.72394011309133</v>
      </c>
      <c r="L31" s="40" t="n">
        <f aca="false">'数値入力＆結果'!$D$19*K31^5+'数値入力＆結果'!$F$19*K31^4+'数値入力＆結果'!$H$19*K31^3+'数値入力＆結果'!$J$19*K31^2+'数値入力＆結果'!$L$19*K31+'数値入力＆結果'!$N$19</f>
        <v>3.69168112991903</v>
      </c>
      <c r="M31" s="39" t="n">
        <f aca="false">10^L31</f>
        <v>4916.78400303404</v>
      </c>
      <c r="N31" s="39" t="n">
        <f aca="false">(D30-D31)*'数値入力＆結果'!$D$12</f>
        <v>2.63E-005</v>
      </c>
      <c r="O31" s="39" t="n">
        <f aca="false">(6*'数値入力＆結果'!$D$7*M31*'数値入力＆結果'!$D$9*'数値入力＆結果'!$D$10*('数値入力＆結果'!$D$9+'数値入力＆結果'!$D$10)*N31)/('数値入力＆結果'!$D$7^2*'数値入力＆結果'!$D$9^4+'数値入力＆結果'!$D$7*M31*(4*'数値入力＆結果'!$D$9^3*'数値入力＆結果'!$D$10+6*'数値入力＆結果'!$D$9^2*'数値入力＆結果'!$D$10^2+4*'数値入力＆結果'!$D$9*'数値入力＆結果'!$D$10^3)+M31^2*'数値入力＆結果'!$D$10^4)</f>
        <v>2.27528861965669E-010</v>
      </c>
      <c r="P31" s="39" t="n">
        <f aca="false">SUM($O$4:O31)</f>
        <v>8.74712869447531E-010</v>
      </c>
      <c r="Q31" s="39" t="n">
        <f aca="false">1/P31</f>
        <v>1143232293.62294</v>
      </c>
      <c r="R31" s="39" t="n">
        <f aca="false">1/P31*(1-COS('数値入力＆結果'!$D$8*P31/2))</f>
        <v>4.31542557057572E-006</v>
      </c>
    </row>
    <row r="32" customFormat="false" ht="12.8" hidden="false" customHeight="false" outlineLevel="0" collapsed="false">
      <c r="B32" s="1" t="n">
        <v>29</v>
      </c>
      <c r="C32" s="0" t="n">
        <v>290000</v>
      </c>
      <c r="D32" s="0" t="n">
        <f aca="false">D31-1</f>
        <v>101</v>
      </c>
      <c r="E32" s="0" t="n">
        <f aca="false">C32</f>
        <v>290000</v>
      </c>
      <c r="F32" s="0" t="n">
        <f aca="false">C32-C31</f>
        <v>10000</v>
      </c>
      <c r="G32" s="0" t="n">
        <f aca="false">IF(D31&gt;110,'数値入力＆結果'!$D$18*D31+'数値入力＆結果'!$F$18,'数値入力＆結果'!$D$17*D31+'数値入力＆結果'!$F$17)</f>
        <v>-4.7758</v>
      </c>
      <c r="H32" s="39" t="n">
        <f aca="false">10^G32</f>
        <v>1.67571439336082E-005</v>
      </c>
      <c r="I32" s="39" t="n">
        <f aca="false">F32/H32</f>
        <v>596760404.97235</v>
      </c>
      <c r="J32" s="39" t="n">
        <f aca="false">SUM(I32:$I$143)</f>
        <v>4610415884.98548</v>
      </c>
      <c r="K32" s="40" t="n">
        <f aca="false">LOG10(J32)</f>
        <v>9.66374010291844</v>
      </c>
      <c r="L32" s="40" t="n">
        <f aca="false">'数値入力＆結果'!$D$19*K32^5+'数値入力＆結果'!$F$19*K32^4+'数値入力＆結果'!$H$19*K32^3+'数値入力＆結果'!$J$19*K32^2+'数値入力＆結果'!$L$19*K32+'数値入力＆結果'!$N$19</f>
        <v>3.81227956943429</v>
      </c>
      <c r="M32" s="39" t="n">
        <f aca="false">10^L32</f>
        <v>6490.52114979673</v>
      </c>
      <c r="N32" s="39" t="n">
        <f aca="false">(D31-D32)*'数値入力＆結果'!$D$12</f>
        <v>2.63E-005</v>
      </c>
      <c r="O32" s="39" t="n">
        <f aca="false">(6*'数値入力＆結果'!$D$7*M32*'数値入力＆結果'!$D$9*'数値入力＆結果'!$D$10*('数値入力＆結果'!$D$9+'数値入力＆結果'!$D$10)*N32)/('数値入力＆結果'!$D$7^2*'数値入力＆結果'!$D$9^4+'数値入力＆結果'!$D$7*M32*(4*'数値入力＆結果'!$D$9^3*'数値入力＆結果'!$D$10+6*'数値入力＆結果'!$D$9^2*'数値入力＆結果'!$D$10^2+4*'数値入力＆結果'!$D$9*'数値入力＆結果'!$D$10^3)+M32^2*'数値入力＆結果'!$D$10^4)</f>
        <v>3.00354544608346E-010</v>
      </c>
      <c r="P32" s="39" t="n">
        <f aca="false">SUM($O$4:O32)</f>
        <v>1.17506741405588E-009</v>
      </c>
      <c r="Q32" s="39" t="n">
        <f aca="false">1/P32</f>
        <v>851015003.937849</v>
      </c>
      <c r="R32" s="39" t="n">
        <f aca="false">1/P32*(1-COS('数値入力＆結果'!$D$8*P32/2))</f>
        <v>5.85786200037426E-006</v>
      </c>
    </row>
    <row r="33" customFormat="false" ht="12.8" hidden="false" customHeight="false" outlineLevel="0" collapsed="false">
      <c r="B33" s="1" t="n">
        <v>30</v>
      </c>
      <c r="C33" s="0" t="n">
        <v>300000</v>
      </c>
      <c r="D33" s="0" t="n">
        <f aca="false">D32-1</f>
        <v>100</v>
      </c>
      <c r="E33" s="0" t="n">
        <f aca="false">C33</f>
        <v>300000</v>
      </c>
      <c r="F33" s="0" t="n">
        <f aca="false">C33-C32</f>
        <v>10000</v>
      </c>
      <c r="G33" s="0" t="n">
        <f aca="false">IF(D32&gt;110,'数値入力＆結果'!$D$18*D32+'数値入力＆結果'!$F$18,'数値入力＆結果'!$D$17*D32+'数値入力＆結果'!$F$17)</f>
        <v>-4.7156</v>
      </c>
      <c r="H33" s="39" t="n">
        <f aca="false">10^G33</f>
        <v>1.92486377778253E-005</v>
      </c>
      <c r="I33" s="39" t="n">
        <f aca="false">F33/H33</f>
        <v>519517283.011068</v>
      </c>
      <c r="J33" s="39" t="n">
        <f aca="false">SUM(I33:$I$143)</f>
        <v>4013655480.01313</v>
      </c>
      <c r="K33" s="40" t="n">
        <f aca="false">LOG10(J33)</f>
        <v>9.60354009123303</v>
      </c>
      <c r="L33" s="40" t="n">
        <f aca="false">'数値入力＆結果'!$D$19*K33^5+'数値入力＆結果'!$F$19*K33^4+'数値入力＆結果'!$H$19*K33^3+'数値入力＆結果'!$J$19*K33^2+'数値入力＆結果'!$L$19*K33+'数値入力＆結果'!$N$19</f>
        <v>3.93104747075715</v>
      </c>
      <c r="M33" s="39" t="n">
        <f aca="false">10^L33</f>
        <v>8531.93367612542</v>
      </c>
      <c r="N33" s="39" t="n">
        <f aca="false">(D32-D33)*'数値入力＆結果'!$D$12</f>
        <v>2.63E-005</v>
      </c>
      <c r="O33" s="39" t="n">
        <f aca="false">(6*'数値入力＆結果'!$D$7*M33*'数値入力＆結果'!$D$9*'数値入力＆結果'!$D$10*('数値入力＆結果'!$D$9+'数値入力＆結果'!$D$10)*N33)/('数値入力＆結果'!$D$7^2*'数値入力＆結果'!$D$9^4+'数値入力＆結果'!$D$7*M33*(4*'数値入力＆結果'!$D$9^3*'数値入力＆結果'!$D$10+6*'数値入力＆結果'!$D$9^2*'数値入力＆結果'!$D$10^2+4*'数値入力＆結果'!$D$9*'数値入力＆結果'!$D$10^3)+M33^2*'数値入力＆結果'!$D$10^4)</f>
        <v>3.94821838431049E-010</v>
      </c>
      <c r="P33" s="39" t="n">
        <f aca="false">SUM($O$4:O33)</f>
        <v>1.56988925248693E-009</v>
      </c>
      <c r="Q33" s="39" t="n">
        <f aca="false">1/P33</f>
        <v>636987608.148701</v>
      </c>
      <c r="R33" s="39" t="n">
        <f aca="false">1/P33*(1-COS('数値入力＆結果'!$D$8*P33/2))</f>
        <v>7.84990122954031E-006</v>
      </c>
    </row>
    <row r="34" customFormat="false" ht="12.8" hidden="false" customHeight="false" outlineLevel="0" collapsed="false">
      <c r="B34" s="1" t="n">
        <v>31</v>
      </c>
      <c r="C34" s="0" t="n">
        <v>310000</v>
      </c>
      <c r="D34" s="0" t="n">
        <f aca="false">D33-1</f>
        <v>99</v>
      </c>
      <c r="E34" s="0" t="n">
        <f aca="false">C34</f>
        <v>310000</v>
      </c>
      <c r="F34" s="0" t="n">
        <f aca="false">C34-C33</f>
        <v>10000</v>
      </c>
      <c r="G34" s="0" t="n">
        <f aca="false">IF(D33&gt;110,'数値入力＆結果'!$D$18*D33+'数値入力＆結果'!$F$18,'数値入力＆結果'!$D$17*D33+'数値入力＆結果'!$F$17)</f>
        <v>-4.6554</v>
      </c>
      <c r="H34" s="39" t="n">
        <f aca="false">10^G34</f>
        <v>2.21105731245064E-005</v>
      </c>
      <c r="I34" s="39" t="n">
        <f aca="false">F34/H34</f>
        <v>452272310.79399</v>
      </c>
      <c r="J34" s="39" t="n">
        <f aca="false">SUM(I34:$I$143)</f>
        <v>3494138197.00206</v>
      </c>
      <c r="K34" s="40" t="n">
        <f aca="false">LOG10(J34)</f>
        <v>9.54334007781019</v>
      </c>
      <c r="L34" s="40" t="n">
        <f aca="false">'数値入力＆結果'!$D$19*K34^5+'数値入力＆結果'!$F$19*K34^4+'数値入力＆結果'!$H$19*K34^3+'数値入力＆結果'!$J$19*K34^2+'数値入力＆結果'!$L$19*K34+'数値入力＆結果'!$N$19</f>
        <v>4.04800608488076</v>
      </c>
      <c r="M34" s="39" t="n">
        <f aca="false">10^L34</f>
        <v>11168.788962117</v>
      </c>
      <c r="N34" s="39" t="n">
        <f aca="false">(D33-D34)*'数値入力＆結果'!$D$12</f>
        <v>2.63E-005</v>
      </c>
      <c r="O34" s="39" t="n">
        <f aca="false">(6*'数値入力＆結果'!$D$7*M34*'数値入力＆結果'!$D$9*'数値入力＆結果'!$D$10*('数値入力＆結果'!$D$9+'数値入力＆結果'!$D$10)*N34)/('数値入力＆結果'!$D$7^2*'数値入力＆結果'!$D$9^4+'数値入力＆結果'!$D$7*M34*(4*'数値入力＆結果'!$D$9^3*'数値入力＆結果'!$D$10+6*'数値入力＆結果'!$D$9^2*'数値入力＆結果'!$D$10^2+4*'数値入力＆結果'!$D$9*'数値入力＆結果'!$D$10^3)+M34^2*'数値入力＆結果'!$D$10^4)</f>
        <v>5.16842910136201E-010</v>
      </c>
      <c r="P34" s="39" t="n">
        <f aca="false">SUM($O$4:O34)</f>
        <v>2.08673216262313E-009</v>
      </c>
      <c r="Q34" s="39" t="n">
        <f aca="false">1/P34</f>
        <v>479218185.214029</v>
      </c>
      <c r="R34" s="39" t="n">
        <f aca="false">1/P34*(1-COS('数値入力＆結果'!$D$8*P34/2))</f>
        <v>1.04279656356565E-005</v>
      </c>
    </row>
    <row r="35" customFormat="false" ht="12.8" hidden="false" customHeight="false" outlineLevel="0" collapsed="false">
      <c r="B35" s="1" t="n">
        <v>32</v>
      </c>
      <c r="C35" s="0" t="n">
        <v>320000</v>
      </c>
      <c r="D35" s="0" t="n">
        <f aca="false">D34-1</f>
        <v>98</v>
      </c>
      <c r="E35" s="0" t="n">
        <f aca="false">C35</f>
        <v>320000</v>
      </c>
      <c r="F35" s="0" t="n">
        <f aca="false">C35-C34</f>
        <v>10000</v>
      </c>
      <c r="G35" s="0" t="n">
        <f aca="false">IF(D34&gt;110,'数値入力＆結果'!$D$18*D34+'数値入力＆結果'!$F$18,'数値入力＆結果'!$D$17*D34+'数値入力＆結果'!$F$17)</f>
        <v>-4.5952</v>
      </c>
      <c r="H35" s="39" t="n">
        <f aca="false">10^G35</f>
        <v>2.53980281377282E-005</v>
      </c>
      <c r="I35" s="39" t="n">
        <f aca="false">F35/H35</f>
        <v>393731353.700851</v>
      </c>
      <c r="J35" s="39" t="n">
        <f aca="false">SUM(I35:$I$143)</f>
        <v>3041865886.20807</v>
      </c>
      <c r="K35" s="40" t="n">
        <f aca="false">LOG10(J35)</f>
        <v>9.48314006239162</v>
      </c>
      <c r="L35" s="40" t="n">
        <f aca="false">'数値入力＆結果'!$D$19*K35^5+'数値入力＆結果'!$F$19*K35^4+'数値入力＆結果'!$H$19*K35^3+'数値入力＆結果'!$J$19*K35^2+'数値入力＆結果'!$L$19*K35+'数値入力＆結果'!$N$19</f>
        <v>4.1631764799618</v>
      </c>
      <c r="M35" s="39" t="n">
        <f aca="false">10^L35</f>
        <v>14560.5064130727</v>
      </c>
      <c r="N35" s="39" t="n">
        <f aca="false">(D34-D35)*'数値入力＆結果'!$D$12</f>
        <v>2.63E-005</v>
      </c>
      <c r="O35" s="39" t="n">
        <f aca="false">(6*'数値入力＆結果'!$D$7*M35*'数値入力＆結果'!$D$9*'数値入力＆結果'!$D$10*('数値入力＆結果'!$D$9+'数値入力＆結果'!$D$10)*N35)/('数値入力＆結果'!$D$7^2*'数値入力＆結果'!$D$9^4+'数値入力＆結果'!$D$7*M35*(4*'数値入力＆結果'!$D$9^3*'数値入力＆結果'!$D$10+6*'数値入力＆結果'!$D$9^2*'数値入力＆結果'!$D$10^2+4*'数値入力＆結果'!$D$9*'数値入力＆結果'!$D$10^3)+M35^2*'数値入力＆結果'!$D$10^4)</f>
        <v>6.73794392530982E-010</v>
      </c>
      <c r="P35" s="39" t="n">
        <f aca="false">SUM($O$4:O35)</f>
        <v>2.76052655515411E-009</v>
      </c>
      <c r="Q35" s="39" t="n">
        <f aca="false">1/P35</f>
        <v>362249730.267193</v>
      </c>
      <c r="R35" s="39" t="n">
        <f aca="false">1/P35*(1-COS('数値入力＆結果'!$D$8*P35/2))</f>
        <v>1.37947050983963E-005</v>
      </c>
    </row>
    <row r="36" customFormat="false" ht="12.8" hidden="false" customHeight="false" outlineLevel="0" collapsed="false">
      <c r="B36" s="1" t="n">
        <v>33</v>
      </c>
      <c r="C36" s="0" t="n">
        <v>330000</v>
      </c>
      <c r="D36" s="0" t="n">
        <f aca="false">D35-1</f>
        <v>97</v>
      </c>
      <c r="E36" s="0" t="n">
        <f aca="false">C36</f>
        <v>330000</v>
      </c>
      <c r="F36" s="0" t="n">
        <f aca="false">C36-C35</f>
        <v>10000</v>
      </c>
      <c r="G36" s="0" t="n">
        <f aca="false">IF(D35&gt;110,'数値入力＆結果'!$D$18*D35+'数値入力＆結果'!$F$18,'数値入力＆結果'!$D$17*D35+'数値入力＆結果'!$F$17)</f>
        <v>-4.535</v>
      </c>
      <c r="H36" s="39" t="n">
        <f aca="false">10^G36</f>
        <v>2.91742701400117E-005</v>
      </c>
      <c r="I36" s="39" t="n">
        <f aca="false">F36/H36</f>
        <v>342767786.54645</v>
      </c>
      <c r="J36" s="39" t="n">
        <f aca="false">SUM(I36:$I$143)</f>
        <v>2648134532.50722</v>
      </c>
      <c r="K36" s="40" t="n">
        <f aca="false">LOG10(J36)</f>
        <v>9.42294004468057</v>
      </c>
      <c r="L36" s="40" t="n">
        <f aca="false">'数値入力＆結果'!$D$19*K36^5+'数値入力＆結果'!$F$19*K36^4+'数値入力＆結果'!$H$19*K36^3+'数値入力＆結果'!$J$19*K36^2+'数値入力＆結果'!$L$19*K36+'数値入力＆結果'!$N$19</f>
        <v>4.27657954227441</v>
      </c>
      <c r="M36" s="39" t="n">
        <f aca="false">10^L36</f>
        <v>18905.1245223387</v>
      </c>
      <c r="N36" s="39" t="n">
        <f aca="false">(D35-D36)*'数値入力＆結果'!$D$12</f>
        <v>2.63E-005</v>
      </c>
      <c r="O36" s="39" t="n">
        <f aca="false">(6*'数値入力＆結果'!$D$7*M36*'数値入力＆結果'!$D$9*'数値入力＆結果'!$D$10*('数値入力＆結果'!$D$9+'数値入力＆結果'!$D$10)*N36)/('数値入力＆結果'!$D$7^2*'数値入力＆結果'!$D$9^4+'数値入力＆結果'!$D$7*M36*(4*'数値入力＆結果'!$D$9^3*'数値入力＆結果'!$D$10+6*'数値入力＆結果'!$D$9^2*'数値入力＆結果'!$D$10^2+4*'数値入力＆結果'!$D$9*'数値入力＆結果'!$D$10^3)+M36^2*'数値入力＆結果'!$D$10^4)</f>
        <v>8.74839631299328E-010</v>
      </c>
      <c r="P36" s="39" t="n">
        <f aca="false">SUM($O$4:O36)</f>
        <v>3.63536618645344E-009</v>
      </c>
      <c r="Q36" s="39" t="n">
        <f aca="false">1/P36</f>
        <v>275075452.846078</v>
      </c>
      <c r="R36" s="39" t="n">
        <f aca="false">1/P36*(1-COS('数値入力＆結果'!$D$8*P36/2))</f>
        <v>1.8171008524905E-005</v>
      </c>
    </row>
    <row r="37" customFormat="false" ht="12.8" hidden="false" customHeight="false" outlineLevel="0" collapsed="false">
      <c r="B37" s="1" t="n">
        <v>34</v>
      </c>
      <c r="C37" s="0" t="n">
        <v>340000</v>
      </c>
      <c r="D37" s="0" t="n">
        <f aca="false">D36-1</f>
        <v>96</v>
      </c>
      <c r="E37" s="0" t="n">
        <f aca="false">C37</f>
        <v>340000</v>
      </c>
      <c r="F37" s="0" t="n">
        <f aca="false">C37-C36</f>
        <v>10000</v>
      </c>
      <c r="G37" s="0" t="n">
        <f aca="false">IF(D36&gt;110,'数値入力＆結果'!$D$18*D36+'数値入力＆結果'!$F$18,'数値入力＆結果'!$D$17*D36+'数値入力＆結果'!$F$17)</f>
        <v>-4.4748</v>
      </c>
      <c r="H37" s="39" t="n">
        <f aca="false">10^G37</f>
        <v>3.35119731967708E-005</v>
      </c>
      <c r="I37" s="39" t="n">
        <f aca="false">F37/H37</f>
        <v>298400811.593022</v>
      </c>
      <c r="J37" s="39" t="n">
        <f aca="false">SUM(I37:$I$143)</f>
        <v>2305366745.96077</v>
      </c>
      <c r="K37" s="40" t="n">
        <f aca="false">LOG10(J37)</f>
        <v>9.3627400243362</v>
      </c>
      <c r="L37" s="40" t="n">
        <f aca="false">'数値入力＆結果'!$D$19*K37^5+'数値入力＆結果'!$F$19*K37^4+'数値入力＆結果'!$H$19*K37^3+'数値入力＆結果'!$J$19*K37^2+'数値入力＆結果'!$L$19*K37+'数値入力＆結果'!$N$19</f>
        <v>4.38823597716475</v>
      </c>
      <c r="M37" s="39" t="n">
        <f aca="false">10^L37</f>
        <v>24447.5856977637</v>
      </c>
      <c r="N37" s="39" t="n">
        <f aca="false">(D36-D37)*'数値入力＆結果'!$D$12</f>
        <v>2.63E-005</v>
      </c>
      <c r="O37" s="39" t="n">
        <f aca="false">(6*'数値入力＆結果'!$D$7*M37*'数値入力＆結果'!$D$9*'数値入力＆結果'!$D$10*('数値入力＆結果'!$D$9+'数値入力＆結果'!$D$10)*N37)/('数値入力＆結果'!$D$7^2*'数値入力＆結果'!$D$9^4+'数値入力＆結果'!$D$7*M37*(4*'数値入力＆結果'!$D$9^3*'数値入力＆結果'!$D$10+6*'数値入力＆結果'!$D$9^2*'数値入力＆結果'!$D$10^2+4*'数値入力＆結果'!$D$9*'数値入力＆結果'!$D$10^3)+M37^2*'数値入力＆結果'!$D$10^4)</f>
        <v>1.13131182076931E-009</v>
      </c>
      <c r="P37" s="39" t="n">
        <f aca="false">SUM($O$4:O37)</f>
        <v>4.76667800722275E-009</v>
      </c>
      <c r="Q37" s="39" t="n">
        <f aca="false">1/P37</f>
        <v>209789710.671613</v>
      </c>
      <c r="R37" s="39" t="n">
        <f aca="false">1/P37*(1-COS('数値入力＆結果'!$D$8*P37/2))</f>
        <v>2.38270374560767E-005</v>
      </c>
    </row>
    <row r="38" customFormat="false" ht="12.8" hidden="false" customHeight="false" outlineLevel="0" collapsed="false">
      <c r="B38" s="1" t="n">
        <v>35</v>
      </c>
      <c r="C38" s="0" t="n">
        <v>350000</v>
      </c>
      <c r="D38" s="0" t="n">
        <f aca="false">D37-1</f>
        <v>95</v>
      </c>
      <c r="E38" s="0" t="n">
        <f aca="false">C38</f>
        <v>350000</v>
      </c>
      <c r="F38" s="0" t="n">
        <f aca="false">C38-C37</f>
        <v>10000</v>
      </c>
      <c r="G38" s="0" t="n">
        <f aca="false">IF(D37&gt;110,'数値入力＆結果'!$D$18*D37+'数値入力＆結果'!$F$18,'数値入力＆結果'!$D$17*D37+'数値入力＆結果'!$F$17)</f>
        <v>-4.4146</v>
      </c>
      <c r="H38" s="39" t="n">
        <f aca="false">10^G38</f>
        <v>3.84946167342452E-005</v>
      </c>
      <c r="I38" s="39" t="n">
        <f aca="false">F38/H38</f>
        <v>259776583.022942</v>
      </c>
      <c r="J38" s="39" t="n">
        <f aca="false">SUM(I38:$I$143)</f>
        <v>2006965934.36775</v>
      </c>
      <c r="K38" s="40" t="n">
        <f aca="false">LOG10(J38)</f>
        <v>9.30254000096697</v>
      </c>
      <c r="L38" s="40" t="n">
        <f aca="false">'数値入力＆結果'!$D$19*K38^5+'数値入力＆結果'!$F$19*K38^4+'数値入力＆結果'!$H$19*K38^3+'数値入力＆結果'!$J$19*K38^2+'数値入力＆結果'!$L$19*K38+'数値入力＆結果'!$N$19</f>
        <v>4.49816631000634</v>
      </c>
      <c r="M38" s="39" t="n">
        <f aca="false">10^L38</f>
        <v>31489.5395293028</v>
      </c>
      <c r="N38" s="39" t="n">
        <f aca="false">(D37-D38)*'数値入力＆結果'!$D$12</f>
        <v>2.63E-005</v>
      </c>
      <c r="O38" s="39" t="n">
        <f aca="false">(6*'数値入力＆結果'!$D$7*M38*'数値入力＆結果'!$D$9*'数値入力＆結果'!$D$10*('数値入力＆結果'!$D$9+'数値入力＆結果'!$D$10)*N38)/('数値入力＆結果'!$D$7^2*'数値入力＆結果'!$D$9^4+'数値入力＆結果'!$D$7*M38*(4*'数値入力＆結果'!$D$9^3*'数値入力＆結果'!$D$10+6*'数値入力＆結果'!$D$9^2*'数値入力＆結果'!$D$10^2+4*'数値入力＆結果'!$D$9*'数値入力＆結果'!$D$10^3)+M38^2*'数値入力＆結果'!$D$10^4)</f>
        <v>1.45716726646264E-009</v>
      </c>
      <c r="P38" s="39" t="n">
        <f aca="false">SUM($O$4:O38)</f>
        <v>6.22384527368538E-009</v>
      </c>
      <c r="Q38" s="39" t="n">
        <f aca="false">1/P38</f>
        <v>160672374.717931</v>
      </c>
      <c r="R38" s="39" t="n">
        <f aca="false">1/P38*(1-COS('数値入力＆結果'!$D$8*P38/2))</f>
        <v>3.11276886358668E-005</v>
      </c>
    </row>
    <row r="39" customFormat="false" ht="12.8" hidden="false" customHeight="false" outlineLevel="0" collapsed="false">
      <c r="B39" s="1" t="n">
        <v>36</v>
      </c>
      <c r="C39" s="0" t="n">
        <v>360000</v>
      </c>
      <c r="D39" s="0" t="n">
        <f aca="false">D38-1</f>
        <v>94</v>
      </c>
      <c r="E39" s="0" t="n">
        <f aca="false">C39</f>
        <v>360000</v>
      </c>
      <c r="F39" s="0" t="n">
        <f aca="false">C39-C38</f>
        <v>10000</v>
      </c>
      <c r="G39" s="0" t="n">
        <f aca="false">IF(D38&gt;110,'数値入力＆結果'!$D$18*D38+'数値入力＆結果'!$F$18,'数値入力＆結果'!$D$17*D38+'数値入力＆結果'!$F$17)</f>
        <v>-4.3544</v>
      </c>
      <c r="H39" s="39" t="n">
        <f aca="false">10^G39</f>
        <v>4.42180921074269E-005</v>
      </c>
      <c r="I39" s="39" t="n">
        <f aca="false">F39/H39</f>
        <v>226151774.610836</v>
      </c>
      <c r="J39" s="39" t="n">
        <f aca="false">SUM(I39:$I$143)</f>
        <v>1747189351.34481</v>
      </c>
      <c r="K39" s="40" t="n">
        <f aca="false">LOG10(J39)</f>
        <v>9.24233997412315</v>
      </c>
      <c r="L39" s="40" t="n">
        <f aca="false">'数値入力＆結果'!$D$19*K39^5+'数値入力＆結果'!$F$19*K39^4+'数値入力＆結果'!$H$19*K39^3+'数値入力＆結果'!$J$19*K39^2+'数値入力＆結果'!$L$19*K39+'数値入力＆結果'!$N$19</f>
        <v>4.60639088715621</v>
      </c>
      <c r="M39" s="39" t="n">
        <f aca="false">10^L39</f>
        <v>40400.8857926496</v>
      </c>
      <c r="N39" s="39" t="n">
        <f aca="false">(D38-D39)*'数値入力＆結果'!$D$12</f>
        <v>2.63E-005</v>
      </c>
      <c r="O39" s="39" t="n">
        <f aca="false">(6*'数値入力＆結果'!$D$7*M39*'数値入力＆結果'!$D$9*'数値入力＆結果'!$D$10*('数値入力＆結果'!$D$9+'数値入力＆結果'!$D$10)*N39)/('数値入力＆結果'!$D$7^2*'数値入力＆結果'!$D$9^4+'数値入力＆結果'!$D$7*M39*(4*'数値入力＆結果'!$D$9^3*'数値入力＆結果'!$D$10+6*'数値入力＆結果'!$D$9^2*'数値入力＆結果'!$D$10^2+4*'数値入力＆結果'!$D$9*'数値入力＆結果'!$D$10^3)+M39^2*'数値入力＆結果'!$D$10^4)</f>
        <v>1.86951894231814E-009</v>
      </c>
      <c r="P39" s="39" t="n">
        <f aca="false">SUM($O$4:O39)</f>
        <v>8.09336421600352E-009</v>
      </c>
      <c r="Q39" s="39" t="n">
        <f aca="false">1/P39</f>
        <v>123558012.874626</v>
      </c>
      <c r="R39" s="39" t="n">
        <f aca="false">1/P39*(1-COS('数値入力＆結果'!$D$8*P39/2))</f>
        <v>4.04672004772506E-005</v>
      </c>
    </row>
    <row r="40" customFormat="false" ht="12.8" hidden="false" customHeight="false" outlineLevel="0" collapsed="false">
      <c r="B40" s="1" t="n">
        <v>37</v>
      </c>
      <c r="C40" s="0" t="n">
        <v>370000</v>
      </c>
      <c r="D40" s="0" t="n">
        <f aca="false">D39-1</f>
        <v>93</v>
      </c>
      <c r="E40" s="0" t="n">
        <f aca="false">C40</f>
        <v>370000</v>
      </c>
      <c r="F40" s="0" t="n">
        <f aca="false">C40-C39</f>
        <v>10000</v>
      </c>
      <c r="G40" s="0" t="n">
        <f aca="false">IF(D39&gt;110,'数値入力＆結果'!$D$18*D39+'数値入力＆結果'!$F$18,'数値入力＆結果'!$D$17*D39+'数値入力＆結果'!$F$17)</f>
        <v>-4.2942</v>
      </c>
      <c r="H40" s="39" t="n">
        <f aca="false">10^G40</f>
        <v>5.07925480365021E-005</v>
      </c>
      <c r="I40" s="39" t="n">
        <f aca="false">F40/H40</f>
        <v>196879274.353661</v>
      </c>
      <c r="J40" s="39" t="n">
        <f aca="false">SUM(I40:$I$143)</f>
        <v>1521037576.73397</v>
      </c>
      <c r="K40" s="40" t="n">
        <f aca="false">LOG10(J40)</f>
        <v>9.18213994328812</v>
      </c>
      <c r="L40" s="40" t="n">
        <f aca="false">'数値入力＆結果'!$D$19*K40^5+'数値入力＆結果'!$F$19*K40^4+'数値入力＆結果'!$H$19*K40^3+'数値入力＆結果'!$J$19*K40^2+'数値入力＆結果'!$L$19*K40+'数値入力＆結果'!$N$19</f>
        <v>4.71292987691199</v>
      </c>
      <c r="M40" s="39" t="n">
        <f aca="false">10^L40</f>
        <v>51633.2993155989</v>
      </c>
      <c r="N40" s="39" t="n">
        <f aca="false">(D39-D40)*'数値入力＆結果'!$D$12</f>
        <v>2.63E-005</v>
      </c>
      <c r="O40" s="39" t="n">
        <f aca="false">(6*'数値入力＆結果'!$D$7*M40*'数値入力＆結果'!$D$9*'数値入力＆結果'!$D$10*('数値入力＆結果'!$D$9+'数値入力＆結果'!$D$10)*N40)/('数値入力＆結果'!$D$7^2*'数値入力＆結果'!$D$9^4+'数値入力＆結果'!$D$7*M40*(4*'数値入力＆結果'!$D$9^3*'数値入力＆結果'!$D$10+6*'数値入力＆結果'!$D$9^2*'数値入力＆結果'!$D$10^2+4*'数値入力＆結果'!$D$9*'数値入力＆結果'!$D$10^3)+M40^2*'数値入力＆結果'!$D$10^4)</f>
        <v>2.3892614396906E-009</v>
      </c>
      <c r="P40" s="39" t="n">
        <f aca="false">SUM($O$4:O40)</f>
        <v>1.04826256556941E-008</v>
      </c>
      <c r="Q40" s="39" t="n">
        <f aca="false">1/P40</f>
        <v>95395946.8596309</v>
      </c>
      <c r="R40" s="39" t="n">
        <f aca="false">1/P40*(1-COS('数値入力＆結果'!$D$8*P40/2))</f>
        <v>5.24152433687767E-005</v>
      </c>
    </row>
    <row r="41" customFormat="false" ht="12.8" hidden="false" customHeight="false" outlineLevel="0" collapsed="false">
      <c r="B41" s="1" t="n">
        <v>38</v>
      </c>
      <c r="C41" s="0" t="n">
        <v>380000</v>
      </c>
      <c r="D41" s="0" t="n">
        <f aca="false">D40-1</f>
        <v>92</v>
      </c>
      <c r="E41" s="0" t="n">
        <f aca="false">C41</f>
        <v>380000</v>
      </c>
      <c r="F41" s="0" t="n">
        <f aca="false">C41-C40</f>
        <v>10000</v>
      </c>
      <c r="G41" s="0" t="n">
        <f aca="false">IF(D40&gt;110,'数値入力＆結果'!$D$18*D40+'数値入力＆結果'!$F$18,'数値入力＆結果'!$D$17*D40+'数値入力＆結果'!$F$17)</f>
        <v>-4.234</v>
      </c>
      <c r="H41" s="39" t="n">
        <f aca="false">10^G41</f>
        <v>5.83445104273745E-005</v>
      </c>
      <c r="I41" s="39" t="n">
        <f aca="false">F41/H41</f>
        <v>171395730.750843</v>
      </c>
      <c r="J41" s="39" t="n">
        <f aca="false">SUM(I41:$I$143)</f>
        <v>1324158302.38031</v>
      </c>
      <c r="K41" s="40" t="n">
        <f aca="false">LOG10(J41)</f>
        <v>9.12193990786846</v>
      </c>
      <c r="L41" s="40" t="n">
        <f aca="false">'数値入力＆結果'!$D$19*K41^5+'数値入力＆結果'!$F$19*K41^4+'数値入力＆結果'!$H$19*K41^3+'数値入力＆結果'!$J$19*K41^2+'数値入力＆結果'!$L$19*K41+'数値入力＆結果'!$N$19</f>
        <v>4.8178032704701</v>
      </c>
      <c r="M41" s="39" t="n">
        <f aca="false">10^L41</f>
        <v>65735.9994709167</v>
      </c>
      <c r="N41" s="39" t="n">
        <f aca="false">(D40-D41)*'数値入力＆結果'!$D$12</f>
        <v>2.63E-005</v>
      </c>
      <c r="O41" s="39" t="n">
        <f aca="false">(6*'数値入力＆結果'!$D$7*M41*'数値入力＆結果'!$D$9*'数値入力＆結果'!$D$10*('数値入力＆結果'!$D$9+'数値入力＆結果'!$D$10)*N41)/('数値入力＆結果'!$D$7^2*'数値入力＆結果'!$D$9^4+'数値入力＆結果'!$D$7*M41*(4*'数値入力＆結果'!$D$9^3*'数値入力＆結果'!$D$10+6*'数値入力＆結果'!$D$9^2*'数値入力＆結果'!$D$10^2+4*'数値入力＆結果'!$D$9*'数値入力＆結果'!$D$10^3)+M41^2*'数値入力＆結果'!$D$10^4)</f>
        <v>3.04179931018938E-009</v>
      </c>
      <c r="P41" s="39" t="n">
        <f aca="false">SUM($O$4:O41)</f>
        <v>1.35244249658835E-008</v>
      </c>
      <c r="Q41" s="39" t="n">
        <f aca="false">1/P41</f>
        <v>73940297.0937828</v>
      </c>
      <c r="R41" s="39" t="n">
        <f aca="false">1/P41*(1-COS('数値入力＆結果'!$D$8*P41/2))</f>
        <v>6.7625923467605E-005</v>
      </c>
    </row>
    <row r="42" customFormat="false" ht="12.8" hidden="false" customHeight="false" outlineLevel="0" collapsed="false">
      <c r="B42" s="1" t="n">
        <v>39</v>
      </c>
      <c r="C42" s="0" t="n">
        <v>390000</v>
      </c>
      <c r="D42" s="0" t="n">
        <f aca="false">D41-1</f>
        <v>91</v>
      </c>
      <c r="E42" s="0" t="n">
        <f aca="false">C42</f>
        <v>390000</v>
      </c>
      <c r="F42" s="0" t="n">
        <f aca="false">C42-C41</f>
        <v>10000</v>
      </c>
      <c r="G42" s="0" t="n">
        <f aca="false">IF(D41&gt;110,'数値入力＆結果'!$D$18*D41+'数値入力＆結果'!$F$18,'数値入力＆結果'!$D$17*D41+'数値入力＆結果'!$F$17)</f>
        <v>-4.1738</v>
      </c>
      <c r="H42" s="39" t="n">
        <f aca="false">10^G42</f>
        <v>6.70193173723764E-005</v>
      </c>
      <c r="I42" s="39" t="n">
        <f aca="false">F42/H42</f>
        <v>149210711.06167</v>
      </c>
      <c r="J42" s="39" t="n">
        <f aca="false">SUM(I42:$I$143)</f>
        <v>1152762571.62947</v>
      </c>
      <c r="K42" s="40" t="n">
        <f aca="false">LOG10(J42)</f>
        <v>9.06173986718252</v>
      </c>
      <c r="L42" s="40" t="n">
        <f aca="false">'数値入力＆結果'!$D$19*K42^5+'数値入力＆結果'!$F$19*K42^4+'数値入力＆結果'!$H$19*K42^3+'数値入力＆結果'!$J$19*K42^2+'数値入力＆結果'!$L$19*K42+'数値入力＆結果'!$N$19</f>
        <v>4.92103088288509</v>
      </c>
      <c r="M42" s="39" t="n">
        <f aca="false">10^L42</f>
        <v>83374.0470189082</v>
      </c>
      <c r="N42" s="39" t="n">
        <f aca="false">(D41-D42)*'数値入力＆結果'!$D$12</f>
        <v>2.63E-005</v>
      </c>
      <c r="O42" s="39" t="n">
        <f aca="false">(6*'数値入力＆結果'!$D$7*M42*'数値入力＆結果'!$D$9*'数値入力＆結果'!$D$10*('数値入力＆結果'!$D$9+'数値入力＆結果'!$D$10)*N42)/('数値入力＆結果'!$D$7^2*'数値入力＆結果'!$D$9^4+'数値入力＆結果'!$D$7*M42*(4*'数値入力＆結果'!$D$9^3*'数値入力＆結果'!$D$10+6*'数値入力＆結果'!$D$9^2*'数値入力＆結果'!$D$10^2+4*'数値入力＆結果'!$D$9*'数値入力＆結果'!$D$10^3)+M42^2*'数値入力＆結果'!$D$10^4)</f>
        <v>3.85789165678733E-009</v>
      </c>
      <c r="P42" s="39" t="n">
        <f aca="false">SUM($O$4:O42)</f>
        <v>1.73823166226708E-008</v>
      </c>
      <c r="Q42" s="39" t="n">
        <f aca="false">1/P42</f>
        <v>57529731.0311189</v>
      </c>
      <c r="R42" s="39" t="n">
        <f aca="false">1/P42*(1-COS('数値入力＆結果'!$D$8*P42/2))</f>
        <v>8.6909041090481E-005</v>
      </c>
    </row>
    <row r="43" customFormat="false" ht="12.8" hidden="false" customHeight="false" outlineLevel="0" collapsed="false">
      <c r="B43" s="1" t="n">
        <v>40</v>
      </c>
      <c r="C43" s="0" t="n">
        <v>400000</v>
      </c>
      <c r="D43" s="0" t="n">
        <f aca="false">D42-1</f>
        <v>90</v>
      </c>
      <c r="E43" s="0" t="n">
        <f aca="false">C43</f>
        <v>400000</v>
      </c>
      <c r="F43" s="0" t="n">
        <f aca="false">C43-C42</f>
        <v>10000</v>
      </c>
      <c r="G43" s="0" t="n">
        <f aca="false">IF(D42&gt;110,'数値入力＆結果'!$D$18*D42+'数値入力＆結果'!$F$18,'数値入力＆結果'!$D$17*D42+'数値入力＆結果'!$F$17)</f>
        <v>-4.1136</v>
      </c>
      <c r="H43" s="39" t="n">
        <f aca="false">10^G43</f>
        <v>7.69839161929435E-005</v>
      </c>
      <c r="I43" s="39" t="n">
        <f aca="false">F43/H43</f>
        <v>129897262.889785</v>
      </c>
      <c r="J43" s="39" t="n">
        <f aca="false">SUM(I43:$I$143)</f>
        <v>1003551860.5678</v>
      </c>
      <c r="K43" s="40" t="n">
        <f aca="false">LOG10(J43)</f>
        <v>9.00153982044728</v>
      </c>
      <c r="L43" s="40" t="n">
        <f aca="false">'数値入力＆結果'!$D$19*K43^5+'数値入力＆結果'!$F$19*K43^4+'数値入力＆結果'!$H$19*K43^3+'数値入力＆結果'!$J$19*K43^2+'数値入力＆結果'!$L$19*K43+'数値入力＆結果'!$N$19</f>
        <v>5.02263235403035</v>
      </c>
      <c r="M43" s="39" t="n">
        <f aca="false">10^L43</f>
        <v>105349.469748188</v>
      </c>
      <c r="N43" s="39" t="n">
        <f aca="false">(D42-D43)*'数値入力＆結果'!$D$12</f>
        <v>2.63E-005</v>
      </c>
      <c r="O43" s="39" t="n">
        <f aca="false">(6*'数値入力＆結果'!$D$7*M43*'数値入力＆結果'!$D$9*'数値入力＆結果'!$D$10*('数値入力＆結果'!$D$9+'数値入力＆結果'!$D$10)*N43)/('数値入力＆結果'!$D$7^2*'数値入力＆結果'!$D$9^4+'数値入力＆結果'!$D$7*M43*(4*'数値入力＆結果'!$D$9^3*'数値入力＆結果'!$D$10+6*'数値入力＆結果'!$D$9^2*'数値入力＆結果'!$D$10^2+4*'数値入力＆結果'!$D$9*'数値入力＆結果'!$D$10^3)+M43^2*'数値入力＆結果'!$D$10^4)</f>
        <v>4.87462659356851E-009</v>
      </c>
      <c r="P43" s="39" t="n">
        <f aca="false">SUM($O$4:O43)</f>
        <v>2.22569432162393E-008</v>
      </c>
      <c r="Q43" s="39" t="n">
        <f aca="false">1/P43</f>
        <v>44929799.6712491</v>
      </c>
      <c r="R43" s="39" t="n">
        <f aca="false">1/P43*(1-COS('数値入力＆結果'!$D$8*P43/2))</f>
        <v>0.000111286960831688</v>
      </c>
    </row>
    <row r="44" customFormat="false" ht="12.8" hidden="false" customHeight="false" outlineLevel="0" collapsed="false">
      <c r="B44" s="1" t="n">
        <v>41</v>
      </c>
      <c r="C44" s="0" t="n">
        <v>410000</v>
      </c>
      <c r="D44" s="0" t="n">
        <f aca="false">D43-1</f>
        <v>89</v>
      </c>
      <c r="E44" s="0" t="n">
        <f aca="false">C44</f>
        <v>410000</v>
      </c>
      <c r="F44" s="0" t="n">
        <f aca="false">C44-C43</f>
        <v>10000</v>
      </c>
      <c r="G44" s="0" t="n">
        <f aca="false">IF(D43&gt;110,'数値入力＆結果'!$D$18*D43+'数値入力＆結果'!$F$18,'数値入力＆結果'!$D$17*D43+'数値入力＆結果'!$F$17)</f>
        <v>-4.0534</v>
      </c>
      <c r="H44" s="39" t="n">
        <f aca="false">10^G44</f>
        <v>8.84300763535516E-005</v>
      </c>
      <c r="I44" s="39" t="n">
        <f aca="false">F44/H44</f>
        <v>113083697.451748</v>
      </c>
      <c r="J44" s="39" t="n">
        <f aca="false">SUM(I44:$I$143)</f>
        <v>873654597.678014</v>
      </c>
      <c r="K44" s="40" t="n">
        <f aca="false">LOG10(J44)</f>
        <v>8.94133976676332</v>
      </c>
      <c r="L44" s="40" t="n">
        <f aca="false">'数値入力＆結果'!$D$19*K44^5+'数値入力＆結果'!$F$19*K44^4+'数値入力＆結果'!$H$19*K44^3+'数値入力＆結果'!$J$19*K44^2+'数値入力＆結果'!$L$19*K44+'数値入力＆結果'!$N$19</f>
        <v>5.12262714956037</v>
      </c>
      <c r="M44" s="39" t="n">
        <f aca="false">10^L44</f>
        <v>132625.535226244</v>
      </c>
      <c r="N44" s="39" t="n">
        <f aca="false">(D43-D44)*'数値入力＆結果'!$D$12</f>
        <v>2.63E-005</v>
      </c>
      <c r="O44" s="39" t="n">
        <f aca="false">(6*'数値入力＆結果'!$D$7*M44*'数値入力＆結果'!$D$9*'数値入力＆結果'!$D$10*('数値入力＆結果'!$D$9+'数値入力＆結果'!$D$10)*N44)/('数値入力＆結果'!$D$7^2*'数値入力＆結果'!$D$9^4+'数値入力＆結果'!$D$7*M44*(4*'数値入力＆結果'!$D$9^3*'数値入力＆結果'!$D$10+6*'数値入力＆結果'!$D$9^2*'数値入力＆結果'!$D$10^2+4*'数値入力＆結果'!$D$9*'数値入力＆結果'!$D$10^3)+M44^2*'数値入力＆結果'!$D$10^4)</f>
        <v>6.13653983417294E-009</v>
      </c>
      <c r="P44" s="39" t="n">
        <f aca="false">SUM($O$4:O44)</f>
        <v>2.83934830504123E-008</v>
      </c>
      <c r="Q44" s="39" t="n">
        <f aca="false">1/P44</f>
        <v>35219349.3917077</v>
      </c>
      <c r="R44" s="39" t="n">
        <f aca="false">1/P44*(1-COS('数値入力＆結果'!$D$8*P44/2))</f>
        <v>0.000141969118429466</v>
      </c>
    </row>
    <row r="45" customFormat="false" ht="12.8" hidden="false" customHeight="false" outlineLevel="0" collapsed="false">
      <c r="B45" s="1" t="n">
        <v>42</v>
      </c>
      <c r="C45" s="0" t="n">
        <v>420000</v>
      </c>
      <c r="D45" s="0" t="n">
        <f aca="false">D44-1</f>
        <v>88</v>
      </c>
      <c r="E45" s="0" t="n">
        <f aca="false">C45</f>
        <v>420000</v>
      </c>
      <c r="F45" s="0" t="n">
        <f aca="false">C45-C44</f>
        <v>10000</v>
      </c>
      <c r="G45" s="0" t="n">
        <f aca="false">IF(D44&gt;110,'数値入力＆結果'!$D$18*D44+'数値入力＆結果'!$F$18,'数値入力＆結果'!$D$17*D44+'数値入力＆結果'!$F$17)</f>
        <v>-3.9932</v>
      </c>
      <c r="H45" s="39" t="n">
        <f aca="false">10^G45</f>
        <v>0.00010157808007969</v>
      </c>
      <c r="I45" s="39" t="n">
        <f aca="false">F45/H45</f>
        <v>98446436.3980378</v>
      </c>
      <c r="J45" s="39" t="n">
        <f aca="false">SUM(I45:$I$143)</f>
        <v>760570900.226266</v>
      </c>
      <c r="K45" s="40" t="n">
        <f aca="false">LOG10(J45)</f>
        <v>8.88113970509749</v>
      </c>
      <c r="L45" s="40" t="n">
        <f aca="false">'数値入力＆結果'!$D$19*K45^5+'数値入力＆結果'!$F$19*K45^4+'数値入力＆結果'!$H$19*K45^3+'数値入力＆結果'!$J$19*K45^2+'数値入力＆結果'!$L$19*K45+'数値入力＆結果'!$N$19</f>
        <v>5.22103456187463</v>
      </c>
      <c r="M45" s="39" t="n">
        <f aca="false">10^L45</f>
        <v>166354.503277323</v>
      </c>
      <c r="N45" s="39" t="n">
        <f aca="false">(D44-D45)*'数値入力＆結果'!$D$12</f>
        <v>2.63E-005</v>
      </c>
      <c r="O45" s="39" t="n">
        <f aca="false">(6*'数値入力＆結果'!$D$7*M45*'数値入力＆結果'!$D$9*'数値入力＆結果'!$D$10*('数値入力＆結果'!$D$9+'数値入力＆結果'!$D$10)*N45)/('数値入力＆結果'!$D$7^2*'数値入力＆結果'!$D$9^4+'数値入力＆結果'!$D$7*M45*(4*'数値入力＆結果'!$D$9^3*'数値入力＆結果'!$D$10+6*'数値入力＆結果'!$D$9^2*'数値入力＆結果'!$D$10^2+4*'数値入力＆結果'!$D$9*'数値入力＆結果'!$D$10^3)+M45^2*'数値入力＆結果'!$D$10^4)</f>
        <v>7.69689213612069E-009</v>
      </c>
      <c r="P45" s="39" t="n">
        <f aca="false">SUM($O$4:O45)</f>
        <v>3.6090375186533E-008</v>
      </c>
      <c r="Q45" s="39" t="n">
        <f aca="false">1/P45</f>
        <v>27708218.4607809</v>
      </c>
      <c r="R45" s="39" t="n">
        <f aca="false">1/P45*(1-COS('数値入力＆結果'!$D$8*P45/2))</f>
        <v>0.000180451664156745</v>
      </c>
    </row>
    <row r="46" customFormat="false" ht="12.8" hidden="false" customHeight="false" outlineLevel="0" collapsed="false">
      <c r="B46" s="1" t="n">
        <v>43</v>
      </c>
      <c r="C46" s="0" t="n">
        <v>430000</v>
      </c>
      <c r="D46" s="0" t="n">
        <f aca="false">D45-1</f>
        <v>87</v>
      </c>
      <c r="E46" s="0" t="n">
        <f aca="false">C46</f>
        <v>430000</v>
      </c>
      <c r="F46" s="0" t="n">
        <f aca="false">C46-C45</f>
        <v>10000</v>
      </c>
      <c r="G46" s="0" t="n">
        <f aca="false">IF(D45&gt;110,'数値入力＆結果'!$D$18*D45+'数値入力＆結果'!$F$18,'数値入力＆結果'!$D$17*D45+'数値入力＆結果'!$F$17)</f>
        <v>-3.933</v>
      </c>
      <c r="H46" s="39" t="n">
        <f aca="false">10^G46</f>
        <v>0.000116680961706096</v>
      </c>
      <c r="I46" s="39" t="n">
        <f aca="false">F46/H46</f>
        <v>85703784.5230369</v>
      </c>
      <c r="J46" s="39" t="n">
        <f aca="false">SUM(I46:$I$143)</f>
        <v>662124463.828228</v>
      </c>
      <c r="K46" s="40" t="n">
        <f aca="false">LOG10(J46)</f>
        <v>8.82093963426303</v>
      </c>
      <c r="L46" s="40" t="n">
        <f aca="false">'数値入力＆結果'!$D$19*K46^5+'数値入力＆結果'!$F$19*K46^4+'数値入力＆結果'!$H$19*K46^3+'数値入力＆結果'!$J$19*K46^2+'数値入力＆結果'!$L$19*K46+'数値入力＆結果'!$N$19</f>
        <v>5.3178737110835</v>
      </c>
      <c r="M46" s="39" t="n">
        <f aca="false">10^L46</f>
        <v>207909.201799355</v>
      </c>
      <c r="N46" s="39" t="n">
        <f aca="false">(D45-D46)*'数値入力＆結果'!$D$12</f>
        <v>2.63E-005</v>
      </c>
      <c r="O46" s="39" t="n">
        <f aca="false">(6*'数値入力＆結果'!$D$7*M46*'数値入力＆結果'!$D$9*'数値入力＆結果'!$D$10*('数値入力＆結果'!$D$9+'数値入力＆結果'!$D$10)*N46)/('数値入力＆結果'!$D$7^2*'数値入力＆結果'!$D$9^4+'数値入力＆結果'!$D$7*M46*(4*'数値入力＆結果'!$D$9^3*'数値入力＆結果'!$D$10+6*'数値入力＆結果'!$D$9^2*'数値入力＆結果'!$D$10^2+4*'数値入力＆結果'!$D$9*'数値入力＆結果'!$D$10^3)+M46^2*'数値入力＆結果'!$D$10^4)</f>
        <v>9.61912056940919E-009</v>
      </c>
      <c r="P46" s="39" t="n">
        <f aca="false">SUM($O$4:O46)</f>
        <v>4.57094957559422E-008</v>
      </c>
      <c r="Q46" s="39" t="n">
        <f aca="false">1/P46</f>
        <v>21877292.3100995</v>
      </c>
      <c r="R46" s="39" t="n">
        <f aca="false">1/P46*(1-COS('数値入力＆結果'!$D$8*P46/2))</f>
        <v>0.000228546703474733</v>
      </c>
    </row>
    <row r="47" customFormat="false" ht="12.8" hidden="false" customHeight="false" outlineLevel="0" collapsed="false">
      <c r="B47" s="1" t="n">
        <v>44</v>
      </c>
      <c r="C47" s="0" t="n">
        <v>440000</v>
      </c>
      <c r="D47" s="0" t="n">
        <f aca="false">D46-1</f>
        <v>86</v>
      </c>
      <c r="E47" s="0" t="n">
        <f aca="false">C47</f>
        <v>440000</v>
      </c>
      <c r="F47" s="0" t="n">
        <f aca="false">C47-C46</f>
        <v>10000</v>
      </c>
      <c r="G47" s="0" t="n">
        <f aca="false">IF(D46&gt;110,'数値入力＆結果'!$D$18*D46+'数値入力＆結果'!$F$18,'数値入力＆結果'!$D$17*D46+'数値入力＆結果'!$F$17)</f>
        <v>-3.8728</v>
      </c>
      <c r="H47" s="39" t="n">
        <f aca="false">10^G47</f>
        <v>0.000134029377341831</v>
      </c>
      <c r="I47" s="39" t="n">
        <f aca="false">F47/H47</f>
        <v>74610508.5193063</v>
      </c>
      <c r="J47" s="39" t="n">
        <f aca="false">SUM(I47:$I$143)</f>
        <v>576420679.305191</v>
      </c>
      <c r="K47" s="40" t="n">
        <f aca="false">LOG10(J47)</f>
        <v>8.7607395528967</v>
      </c>
      <c r="L47" s="40" t="n">
        <f aca="false">'数値入力＆結果'!$D$19*K47^5+'数値入力＆結果'!$F$19*K47^4+'数値入力＆結果'!$H$19*K47^3+'数値入力＆結果'!$J$19*K47^2+'数値入力＆結果'!$L$19*K47+'数値入力＆結果'!$N$19</f>
        <v>5.41316354597624</v>
      </c>
      <c r="M47" s="39" t="n">
        <f aca="false">10^L47</f>
        <v>258918.776410208</v>
      </c>
      <c r="N47" s="39" t="n">
        <f aca="false">(D46-D47)*'数値入力＆結果'!$D$12</f>
        <v>2.63E-005</v>
      </c>
      <c r="O47" s="39" t="n">
        <f aca="false">(6*'数値入力＆結果'!$D$7*M47*'数値入力＆結果'!$D$9*'数値入力＆結果'!$D$10*('数値入力＆結果'!$D$9+'数値入力＆結果'!$D$10)*N47)/('数値入力＆結果'!$D$7^2*'数値入力＆結果'!$D$9^4+'数値入力＆結果'!$D$7*M47*(4*'数値入力＆結果'!$D$9^3*'数値入力＆結果'!$D$10+6*'数値入力＆結果'!$D$9^2*'数値入力＆結果'!$D$10^2+4*'数値入力＆結果'!$D$9*'数値入力＆結果'!$D$10^3)+M47^2*'数値入力＆結果'!$D$10^4)</f>
        <v>1.19784785321705E-008</v>
      </c>
      <c r="P47" s="39" t="n">
        <f aca="false">SUM($O$4:O47)</f>
        <v>5.76879742881127E-008</v>
      </c>
      <c r="Q47" s="39" t="n">
        <f aca="false">1/P47</f>
        <v>17334635.3783489</v>
      </c>
      <c r="R47" s="39" t="n">
        <f aca="false">1/P47*(1-COS('数値入力＆結果'!$D$8*P47/2))</f>
        <v>0.000288439103416365</v>
      </c>
    </row>
    <row r="48" customFormat="false" ht="12.8" hidden="false" customHeight="false" outlineLevel="0" collapsed="false">
      <c r="B48" s="1" t="n">
        <v>45</v>
      </c>
      <c r="C48" s="0" t="n">
        <v>450000</v>
      </c>
      <c r="D48" s="0" t="n">
        <f aca="false">D47-1</f>
        <v>85</v>
      </c>
      <c r="E48" s="0" t="n">
        <f aca="false">C48</f>
        <v>450000</v>
      </c>
      <c r="F48" s="0" t="n">
        <f aca="false">C48-C47</f>
        <v>10000</v>
      </c>
      <c r="G48" s="0" t="n">
        <f aca="false">IF(D47&gt;110,'数値入力＆結果'!$D$18*D47+'数値入力＆結果'!$F$18,'数値入力＆結果'!$D$17*D47+'数値入力＆結果'!$F$17)</f>
        <v>-3.8126</v>
      </c>
      <c r="H48" s="39" t="n">
        <f aca="false">10^G48</f>
        <v>0.000153957198569271</v>
      </c>
      <c r="I48" s="39" t="n">
        <f aca="false">F48/H48</f>
        <v>64953117.4438762</v>
      </c>
      <c r="J48" s="39" t="n">
        <f aca="false">SUM(I48:$I$143)</f>
        <v>501810170.785885</v>
      </c>
      <c r="K48" s="40" t="n">
        <f aca="false">LOG10(J48)</f>
        <v>8.7005394594326</v>
      </c>
      <c r="L48" s="40" t="n">
        <f aca="false">'数値入力＆結果'!$D$19*K48^5+'数値入力＆結果'!$F$19*K48^4+'数値入力＆結果'!$H$19*K48^3+'数値入力＆結果'!$J$19*K48^2+'数値入力＆結果'!$L$19*K48+'数値入力＆結果'!$N$19</f>
        <v>5.50692284499152</v>
      </c>
      <c r="M48" s="39" t="n">
        <f aca="false">10^L48</f>
        <v>321308.966336363</v>
      </c>
      <c r="N48" s="39" t="n">
        <f aca="false">(D47-D48)*'数値入力＆結果'!$D$12</f>
        <v>2.63E-005</v>
      </c>
      <c r="O48" s="39" t="n">
        <f aca="false">(6*'数値入力＆結果'!$D$7*M48*'数値入力＆結果'!$D$9*'数値入力＆結果'!$D$10*('数値入力＆結果'!$D$9+'数値入力＆結果'!$D$10)*N48)/('数値入力＆結果'!$D$7^2*'数値入力＆結果'!$D$9^4+'数値入力＆結果'!$D$7*M48*(4*'数値入力＆結果'!$D$9^3*'数値入力＆結果'!$D$10+6*'数値入力＆結果'!$D$9^2*'数値入力＆結果'!$D$10^2+4*'数値入力＆結果'!$D$9*'数値入力＆結果'!$D$10^3)+M48^2*'数値入力＆結果'!$D$10^4)</f>
        <v>1.48638790347401E-008</v>
      </c>
      <c r="P48" s="39" t="n">
        <f aca="false">SUM($O$4:O48)</f>
        <v>7.25518533228528E-008</v>
      </c>
      <c r="Q48" s="39" t="n">
        <f aca="false">1/P48</f>
        <v>13783245.4196592</v>
      </c>
      <c r="R48" s="39" t="n">
        <f aca="false">1/P48*(1-COS('数値入力＆結果'!$D$8*P48/2))</f>
        <v>0.00036275897574034</v>
      </c>
    </row>
    <row r="49" customFormat="false" ht="12.8" hidden="false" customHeight="false" outlineLevel="0" collapsed="false">
      <c r="B49" s="1" t="n">
        <v>46</v>
      </c>
      <c r="C49" s="0" t="n">
        <v>460000</v>
      </c>
      <c r="D49" s="0" t="n">
        <f aca="false">D48-1</f>
        <v>84</v>
      </c>
      <c r="E49" s="0" t="n">
        <f aca="false">C49</f>
        <v>460000</v>
      </c>
      <c r="F49" s="0" t="n">
        <f aca="false">C49-C48</f>
        <v>10000</v>
      </c>
      <c r="G49" s="0" t="n">
        <f aca="false">IF(D48&gt;110,'数値入力＆結果'!$D$18*D48+'数値入力＆結果'!$F$18,'数値入力＆結果'!$D$17*D48+'数値入力＆結果'!$F$17)</f>
        <v>-3.7524</v>
      </c>
      <c r="H49" s="39" t="n">
        <f aca="false">10^G49</f>
        <v>0.00017684793782818</v>
      </c>
      <c r="I49" s="39" t="n">
        <f aca="false">F49/H49</f>
        <v>56545754.0687621</v>
      </c>
      <c r="J49" s="39" t="n">
        <f aca="false">SUM(I49:$I$143)</f>
        <v>436857053.342008</v>
      </c>
      <c r="K49" s="40" t="n">
        <f aca="false">LOG10(J49)</f>
        <v>8.64033935207201</v>
      </c>
      <c r="L49" s="40" t="n">
        <f aca="false">'数値入力＆結果'!$D$19*K49^5+'数値入力＆結果'!$F$19*K49^4+'数値入力＆結果'!$H$19*K49^3+'数値入力＆結果'!$J$19*K49^2+'数値入力＆結果'!$L$19*K49+'数値入力＆結果'!$N$19</f>
        <v>5.59917021719061</v>
      </c>
      <c r="M49" s="39" t="n">
        <f aca="false">10^L49</f>
        <v>397347.255064427</v>
      </c>
      <c r="N49" s="39" t="n">
        <f aca="false">(D48-D49)*'数値入力＆結果'!$D$12</f>
        <v>2.63E-005</v>
      </c>
      <c r="O49" s="39" t="n">
        <f aca="false">(6*'数値入力＆結果'!$D$7*M49*'数値入力＆結果'!$D$9*'数値入力＆結果'!$D$10*('数値入力＆結果'!$D$9+'数値入力＆結果'!$D$10)*N49)/('数値入力＆結果'!$D$7^2*'数値入力＆結果'!$D$9^4+'数値入力＆結果'!$D$7*M49*(4*'数値入力＆結果'!$D$9^3*'数値入力＆結果'!$D$10+6*'数値入力＆結果'!$D$9^2*'数値入力＆結果'!$D$10^2+4*'数値入力＆結果'!$D$9*'数値入力＆結果'!$D$10^3)+M49^2*'数値入力＆結果'!$D$10^4)</f>
        <v>1.83799549386049E-008</v>
      </c>
      <c r="P49" s="39" t="n">
        <f aca="false">SUM($O$4:O49)</f>
        <v>9.09318082614577E-008</v>
      </c>
      <c r="Q49" s="39" t="n">
        <f aca="false">1/P49</f>
        <v>10997251.887092</v>
      </c>
      <c r="R49" s="39" t="n">
        <f aca="false">1/P49*(1-COS('数値入力＆結果'!$D$8*P49/2))</f>
        <v>0.000454658604845154</v>
      </c>
    </row>
    <row r="50" customFormat="false" ht="12.8" hidden="false" customHeight="false" outlineLevel="0" collapsed="false">
      <c r="B50" s="1" t="n">
        <v>47</v>
      </c>
      <c r="C50" s="0" t="n">
        <v>470000</v>
      </c>
      <c r="D50" s="0" t="n">
        <f aca="false">D49-1</f>
        <v>83</v>
      </c>
      <c r="E50" s="0" t="n">
        <f aca="false">C50</f>
        <v>470000</v>
      </c>
      <c r="F50" s="0" t="n">
        <f aca="false">C50-C49</f>
        <v>10000</v>
      </c>
      <c r="G50" s="0" t="n">
        <f aca="false">IF(D49&gt;110,'数値入力＆結果'!$D$18*D49+'数値入力＆結果'!$F$18,'数値入力＆結果'!$D$17*D49+'数値入力＆結果'!$F$17)</f>
        <v>-3.6922</v>
      </c>
      <c r="H50" s="39" t="n">
        <f aca="false">10^G50</f>
        <v>0.000203142129141874</v>
      </c>
      <c r="I50" s="39" t="n">
        <f aca="false">F50/H50</f>
        <v>49226618.0444335</v>
      </c>
      <c r="J50" s="39" t="n">
        <f aca="false">SUM(I50:$I$143)</f>
        <v>380311299.273246</v>
      </c>
      <c r="K50" s="40" t="n">
        <f aca="false">LOG10(J50)</f>
        <v>8.58013922874874</v>
      </c>
      <c r="L50" s="40" t="n">
        <f aca="false">'数値入力＆結果'!$D$19*K50^5+'数値入力＆結果'!$F$19*K50^4+'数値入力＆結果'!$H$19*K50^3+'数値入力＆結果'!$J$19*K50^2+'数値入力＆結果'!$L$19*K50+'数値入力＆結果'!$N$19</f>
        <v>5.68992410323371</v>
      </c>
      <c r="M50" s="39" t="n">
        <f aca="false">10^L50</f>
        <v>489693.233706637</v>
      </c>
      <c r="N50" s="39" t="n">
        <f aca="false">(D49-D50)*'数値入力＆結果'!$D$12</f>
        <v>2.63E-005</v>
      </c>
      <c r="O50" s="39" t="n">
        <f aca="false">(6*'数値入力＆結果'!$D$7*M50*'数値入力＆結果'!$D$9*'数値入力＆結果'!$D$10*('数値入力＆結果'!$D$9+'数値入力＆結果'!$D$10)*N50)/('数値入力＆結果'!$D$7^2*'数値入力＆結果'!$D$9^4+'数値入力＆結果'!$D$7*M50*(4*'数値入力＆結果'!$D$9^3*'数値入力＆結果'!$D$10+6*'数値入力＆結果'!$D$9^2*'数値入力＆結果'!$D$10^2+4*'数値入力＆結果'!$D$9*'数値入力＆結果'!$D$10^3)+M50^2*'数値入力＆結果'!$D$10^4)</f>
        <v>2.26493484816636E-008</v>
      </c>
      <c r="P50" s="39" t="n">
        <f aca="false">SUM($O$4:O50)</f>
        <v>1.13581156743121E-007</v>
      </c>
      <c r="Q50" s="39" t="n">
        <f aca="false">1/P50</f>
        <v>8804277.29981331</v>
      </c>
      <c r="R50" s="39" t="n">
        <f aca="false">1/P50*(1-COS('数値入力＆結果'!$D$8*P50/2))</f>
        <v>0.000567905843441023</v>
      </c>
    </row>
    <row r="51" customFormat="false" ht="12.8" hidden="false" customHeight="false" outlineLevel="0" collapsed="false">
      <c r="B51" s="1" t="n">
        <v>48</v>
      </c>
      <c r="C51" s="0" t="n">
        <v>480000</v>
      </c>
      <c r="D51" s="0" t="n">
        <f aca="false">D50-1</f>
        <v>82</v>
      </c>
      <c r="E51" s="0" t="n">
        <f aca="false">C51</f>
        <v>480000</v>
      </c>
      <c r="F51" s="0" t="n">
        <f aca="false">C51-C50</f>
        <v>10000</v>
      </c>
      <c r="G51" s="0" t="n">
        <f aca="false">IF(D50&gt;110,'数値入力＆結果'!$D$18*D50+'数値入力＆結果'!$F$18,'数値入力＆結果'!$D$17*D50+'数値入力＆結果'!$F$17)</f>
        <v>-3.632</v>
      </c>
      <c r="H51" s="39" t="n">
        <f aca="false">10^G51</f>
        <v>0.0002333458062281</v>
      </c>
      <c r="I51" s="39" t="n">
        <f aca="false">F51/H51</f>
        <v>42854852.0397439</v>
      </c>
      <c r="J51" s="39" t="n">
        <f aca="false">SUM(I51:$I$143)</f>
        <v>331084681.228813</v>
      </c>
      <c r="K51" s="40" t="n">
        <f aca="false">LOG10(J51)</f>
        <v>8.51993908708942</v>
      </c>
      <c r="L51" s="40" t="n">
        <f aca="false">'数値入力＆結果'!$D$19*K51^5+'数値入力＆結果'!$F$19*K51^4+'数値入力＆結果'!$H$19*K51^3+'数値入力＆結果'!$J$19*K51^2+'数値入力＆結果'!$L$19*K51+'数値入力＆結果'!$N$19</f>
        <v>5.77920277635977</v>
      </c>
      <c r="M51" s="39" t="n">
        <f aca="false">10^L51</f>
        <v>601454.496946339</v>
      </c>
      <c r="N51" s="39" t="n">
        <f aca="false">(D50-D51)*'数値入力＆結果'!$D$12</f>
        <v>2.63E-005</v>
      </c>
      <c r="O51" s="39" t="n">
        <f aca="false">(6*'数値入力＆結果'!$D$7*M51*'数値入力＆結果'!$D$9*'数値入力＆結果'!$D$10*('数値入力＆結果'!$D$9+'数値入力＆結果'!$D$10)*N51)/('数値入力＆結果'!$D$7^2*'数値入力＆結果'!$D$9^4+'数値入力＆結果'!$D$7*M51*(4*'数値入力＆結果'!$D$9^3*'数値入力＆結果'!$D$10+6*'数値入力＆結果'!$D$9^2*'数値入力＆結果'!$D$10^2+4*'数値入力＆結果'!$D$9*'数値入力＆結果'!$D$10^3)+M51^2*'数値入力＆結果'!$D$10^4)</f>
        <v>2.78152404499184E-008</v>
      </c>
      <c r="P51" s="39" t="n">
        <f aca="false">SUM($O$4:O51)</f>
        <v>1.4139639719304E-007</v>
      </c>
      <c r="Q51" s="39" t="n">
        <f aca="false">1/P51</f>
        <v>7072315.98436531</v>
      </c>
      <c r="R51" s="39" t="n">
        <f aca="false">1/P51*(1-COS('数値入力＆結果'!$D$8*P51/2))</f>
        <v>0.00070698196818536</v>
      </c>
    </row>
    <row r="52" customFormat="false" ht="12.8" hidden="false" customHeight="false" outlineLevel="0" collapsed="false">
      <c r="B52" s="1" t="n">
        <v>49</v>
      </c>
      <c r="C52" s="0" t="n">
        <v>490000</v>
      </c>
      <c r="D52" s="0" t="n">
        <f aca="false">D51-1</f>
        <v>81</v>
      </c>
      <c r="E52" s="0" t="n">
        <f aca="false">C52</f>
        <v>490000</v>
      </c>
      <c r="F52" s="0" t="n">
        <f aca="false">C52-C51</f>
        <v>10000</v>
      </c>
      <c r="G52" s="0" t="n">
        <f aca="false">IF(D51&gt;110,'数値入力＆結果'!$D$18*D51+'数値入力＆結果'!$F$18,'数値入力＆結果'!$D$17*D51+'数値入力＆結果'!$F$17)</f>
        <v>-3.5718</v>
      </c>
      <c r="H52" s="39" t="n">
        <f aca="false">10^G52</f>
        <v>0.000268040241156547</v>
      </c>
      <c r="I52" s="39" t="n">
        <f aca="false">F52/H52</f>
        <v>37307830.9318472</v>
      </c>
      <c r="J52" s="39" t="n">
        <f aca="false">SUM(I52:$I$143)</f>
        <v>288229829.189069</v>
      </c>
      <c r="K52" s="40" t="n">
        <f aca="false">LOG10(J52)</f>
        <v>8.45973892436778</v>
      </c>
      <c r="L52" s="40" t="n">
        <f aca="false">'数値入力＆結果'!$D$19*K52^5+'数値入力＆結果'!$F$19*K52^4+'数値入力＆結果'!$H$19*K52^3+'数値入力＆結果'!$J$19*K52^2+'数値入力＆結果'!$L$19*K52+'数値入力＆結果'!$N$19</f>
        <v>5.86702434337015</v>
      </c>
      <c r="M52" s="39" t="n">
        <f aca="false">10^L52</f>
        <v>736248.365033049</v>
      </c>
      <c r="N52" s="39" t="n">
        <f aca="false">(D51-D52)*'数値入力＆結果'!$D$12</f>
        <v>2.63E-005</v>
      </c>
      <c r="O52" s="39" t="n">
        <f aca="false">(6*'数値入力＆結果'!$D$7*M52*'数値入力＆結果'!$D$9*'数値入力＆結果'!$D$10*('数値入力＆結果'!$D$9+'数値入力＆結果'!$D$10)*N52)/('数値入力＆結果'!$D$7^2*'数値入力＆結果'!$D$9^4+'数値入力＆結果'!$D$7*M52*(4*'数値入力＆結果'!$D$9^3*'数値入力＆結果'!$D$10+6*'数値入力＆結果'!$D$9^2*'数値入力＆結果'!$D$10^2+4*'数値入力＆結果'!$D$9*'数値入力＆結果'!$D$10^3)+M52^2*'数値入力＆結果'!$D$10^4)</f>
        <v>3.40441266624018E-008</v>
      </c>
      <c r="P52" s="39" t="n">
        <f aca="false">SUM($O$4:O52)</f>
        <v>1.75440523855441E-007</v>
      </c>
      <c r="Q52" s="39" t="n">
        <f aca="false">1/P52</f>
        <v>5699937.38062464</v>
      </c>
      <c r="R52" s="39" t="n">
        <f aca="false">1/P52*(1-COS('数値入力＆結果'!$D$8*P52/2))</f>
        <v>0.000877202665869244</v>
      </c>
    </row>
    <row r="53" customFormat="false" ht="12.8" hidden="false" customHeight="false" outlineLevel="0" collapsed="false">
      <c r="B53" s="1" t="n">
        <v>50</v>
      </c>
      <c r="C53" s="0" t="n">
        <v>500000</v>
      </c>
      <c r="D53" s="0" t="n">
        <f aca="false">D52-1</f>
        <v>80</v>
      </c>
      <c r="E53" s="0" t="n">
        <f aca="false">C53</f>
        <v>500000</v>
      </c>
      <c r="F53" s="0" t="n">
        <f aca="false">C53-C52</f>
        <v>10000</v>
      </c>
      <c r="G53" s="0" t="n">
        <f aca="false">IF(D52&gt;110,'数値入力＆結果'!$D$18*D52+'数値入力＆結果'!$F$18,'数値入力＆結果'!$D$17*D52+'数値入力＆結果'!$F$17)</f>
        <v>-3.5116</v>
      </c>
      <c r="H53" s="39" t="n">
        <f aca="false">10^G53</f>
        <v>0.000307893130974161</v>
      </c>
      <c r="I53" s="39" t="n">
        <f aca="false">F53/H53</f>
        <v>32478801.8763537</v>
      </c>
      <c r="J53" s="39" t="n">
        <f aca="false">SUM(I53:$I$143)</f>
        <v>250921998.257222</v>
      </c>
      <c r="K53" s="40" t="n">
        <f aca="false">LOG10(J53)</f>
        <v>8.39953873745221</v>
      </c>
      <c r="L53" s="40" t="n">
        <f aca="false">'数値入力＆結果'!$D$19*K53^5+'数値入力＆結果'!$F$19*K53^4+'数値入力＆結果'!$H$19*K53^3+'数値入力＆結果'!$J$19*K53^2+'数値入力＆結果'!$L$19*K53+'数値入力＆結果'!$N$19</f>
        <v>5.95340674561684</v>
      </c>
      <c r="M53" s="39" t="n">
        <f aca="false">10^L53</f>
        <v>898269.689866358</v>
      </c>
      <c r="N53" s="39" t="n">
        <f aca="false">(D52-D53)*'数値入力＆結果'!$D$12</f>
        <v>2.63E-005</v>
      </c>
      <c r="O53" s="39" t="n">
        <f aca="false">(6*'数値入力＆結果'!$D$7*M53*'数値入力＆結果'!$D$9*'数値入力＆結果'!$D$10*('数値入力＆結果'!$D$9+'数値入力＆結果'!$D$10)*N53)/('数値入力＆結果'!$D$7^2*'数値入力＆結果'!$D$9^4+'数値入力＆結果'!$D$7*M53*(4*'数値入力＆結果'!$D$9^3*'数値入力＆結果'!$D$10+6*'数値入力＆結果'!$D$9^2*'数値入力＆結果'!$D$10^2+4*'数値入力＆結果'!$D$9*'数値入力＆結果'!$D$10^3)+M53^2*'数値入力＆結果'!$D$10^4)</f>
        <v>4.15288459057008E-008</v>
      </c>
      <c r="P53" s="39" t="n">
        <f aca="false">SUM($O$4:O53)</f>
        <v>2.16969369761142E-007</v>
      </c>
      <c r="Q53" s="39" t="n">
        <f aca="false">1/P53</f>
        <v>4608945.49816356</v>
      </c>
      <c r="R53" s="39" t="n">
        <f aca="false">1/P53*(1-COS('数値入力＆結果'!$D$8*P53/2))</f>
        <v>0.00108484665246623</v>
      </c>
    </row>
    <row r="54" customFormat="false" ht="12.8" hidden="false" customHeight="false" outlineLevel="0" collapsed="false">
      <c r="B54" s="1" t="n">
        <v>51</v>
      </c>
      <c r="C54" s="0" t="n">
        <v>510000</v>
      </c>
      <c r="D54" s="0" t="n">
        <f aca="false">D53-1</f>
        <v>79</v>
      </c>
      <c r="E54" s="0" t="n">
        <f aca="false">C54</f>
        <v>510000</v>
      </c>
      <c r="F54" s="0" t="n">
        <f aca="false">C54-C53</f>
        <v>10000</v>
      </c>
      <c r="G54" s="0" t="n">
        <f aca="false">IF(D53&gt;110,'数値入力＆結果'!$D$18*D53+'数値入力＆結果'!$F$18,'数値入力＆結果'!$D$17*D53+'数値入力＆結果'!$F$17)</f>
        <v>-3.4514</v>
      </c>
      <c r="H54" s="39" t="n">
        <f aca="false">10^G54</f>
        <v>0.000353671447585759</v>
      </c>
      <c r="I54" s="39" t="n">
        <f aca="false">F54/H54</f>
        <v>28274829.8406961</v>
      </c>
      <c r="J54" s="39" t="n">
        <f aca="false">SUM(I54:$I$143)</f>
        <v>218443196.380868</v>
      </c>
      <c r="K54" s="40" t="n">
        <f aca="false">LOG10(J54)</f>
        <v>8.33933852274547</v>
      </c>
      <c r="L54" s="40" t="n">
        <f aca="false">'数値入力＆結果'!$D$19*K54^5+'数値入力＆結果'!$F$19*K54^4+'数値入力＆結果'!$H$19*K54^3+'数値入力＆結果'!$J$19*K54^2+'数値入力＆結果'!$L$19*K54+'数値入力＆結果'!$N$19</f>
        <v>6.03836775999548</v>
      </c>
      <c r="M54" s="39" t="n">
        <f aca="false">10^L54</f>
        <v>1092364.95811761</v>
      </c>
      <c r="N54" s="39" t="n">
        <f aca="false">(D53-D54)*'数値入力＆結果'!$D$12</f>
        <v>2.63E-005</v>
      </c>
      <c r="O54" s="39" t="n">
        <f aca="false">(6*'数値入力＆結果'!$D$7*M54*'数値入力＆結果'!$D$9*'数値入力＆結果'!$D$10*('数値入力＆結果'!$D$9+'数値入力＆結果'!$D$10)*N54)/('数値入力＆結果'!$D$7^2*'数値入力＆結果'!$D$9^4+'数値入力＆結果'!$D$7*M54*(4*'数値入力＆結果'!$D$9^3*'数値入力＆結果'!$D$10+6*'数値入力＆結果'!$D$9^2*'数値入力＆結果'!$D$10^2+4*'数値入力＆結果'!$D$9*'数値入力＆結果'!$D$10^3)+M54^2*'数値入力＆結果'!$D$10^4)</f>
        <v>5.04918589629489E-008</v>
      </c>
      <c r="P54" s="39" t="n">
        <f aca="false">SUM($O$4:O54)</f>
        <v>2.67461228724091E-007</v>
      </c>
      <c r="Q54" s="39" t="n">
        <f aca="false">1/P54</f>
        <v>3738859.6648959</v>
      </c>
      <c r="R54" s="39" t="n">
        <f aca="false">1/P54*(1-COS('数値入力＆結果'!$D$8*P54/2))</f>
        <v>0.00133730618059149</v>
      </c>
    </row>
    <row r="55" customFormat="false" ht="12.8" hidden="false" customHeight="false" outlineLevel="0" collapsed="false">
      <c r="B55" s="1" t="n">
        <v>52</v>
      </c>
      <c r="C55" s="0" t="n">
        <v>520000</v>
      </c>
      <c r="D55" s="0" t="n">
        <f aca="false">D54-1</f>
        <v>78</v>
      </c>
      <c r="E55" s="0" t="n">
        <f aca="false">C55</f>
        <v>520000</v>
      </c>
      <c r="F55" s="0" t="n">
        <f aca="false">C55-C54</f>
        <v>10000</v>
      </c>
      <c r="G55" s="0" t="n">
        <f aca="false">IF(D54&gt;110,'数値入力＆結果'!$D$18*D54+'数値入力＆結果'!$F$18,'数値入力＆結果'!$D$17*D54+'数値入力＆結果'!$F$17)</f>
        <v>-3.3912</v>
      </c>
      <c r="H55" s="39" t="n">
        <f aca="false">10^G55</f>
        <v>0.000406256198186843</v>
      </c>
      <c r="I55" s="39" t="n">
        <f aca="false">F55/H55</f>
        <v>24615009.0623377</v>
      </c>
      <c r="J55" s="39" t="n">
        <f aca="false">SUM(I55:$I$143)</f>
        <v>190168366.540172</v>
      </c>
      <c r="K55" s="40" t="n">
        <f aca="false">LOG10(J55)</f>
        <v>8.27913827611547</v>
      </c>
      <c r="L55" s="40" t="n">
        <f aca="false">'数値入力＆結果'!$D$19*K55^5+'数値入力＆結果'!$F$19*K55^4+'数値入力＆結果'!$H$19*K55^3+'数値入力＆結果'!$J$19*K55^2+'数値入力＆結果'!$L$19*K55+'数値入力＆結果'!$N$19</f>
        <v>6.12192499994407</v>
      </c>
      <c r="M55" s="39" t="n">
        <f aca="false">10^L55</f>
        <v>1324112.84909027</v>
      </c>
      <c r="N55" s="39" t="n">
        <f aca="false">(D54-D55)*'数値入力＆結果'!$D$12</f>
        <v>2.63E-005</v>
      </c>
      <c r="O55" s="39" t="n">
        <f aca="false">(6*'数値入力＆結果'!$D$7*M55*'数値入力＆結果'!$D$9*'数値入力＆結果'!$D$10*('数値入力＆結果'!$D$9+'数値入力＆結果'!$D$10)*N55)/('数値入力＆結果'!$D$7^2*'数値入力＆結果'!$D$9^4+'数値入力＆結果'!$D$7*M55*(4*'数値入力＆結果'!$D$9^3*'数値入力＆結果'!$D$10+6*'数値入力＆結果'!$D$9^2*'数値入力＆結果'!$D$10^2+4*'数値入力＆結果'!$D$9*'数値入力＆結果'!$D$10^3)+M55^2*'数値入力＆結果'!$D$10^4)</f>
        <v>6.11887727983285E-008</v>
      </c>
      <c r="P55" s="39" t="n">
        <f aca="false">SUM($O$4:O55)</f>
        <v>3.2865000152242E-007</v>
      </c>
      <c r="Q55" s="39" t="n">
        <f aca="false">1/P55</f>
        <v>3042750.63248945</v>
      </c>
      <c r="R55" s="39" t="n">
        <f aca="false">1/P55*(1-COS('数値入力＆結果'!$D$8*P55/2))</f>
        <v>0.00164324999251296</v>
      </c>
    </row>
    <row r="56" customFormat="false" ht="12.8" hidden="false" customHeight="false" outlineLevel="0" collapsed="false">
      <c r="B56" s="1" t="n">
        <v>53</v>
      </c>
      <c r="C56" s="0" t="n">
        <v>530000</v>
      </c>
      <c r="D56" s="0" t="n">
        <f aca="false">D55-1</f>
        <v>77</v>
      </c>
      <c r="E56" s="0" t="n">
        <f aca="false">C56</f>
        <v>530000</v>
      </c>
      <c r="F56" s="0" t="n">
        <f aca="false">C56-C55</f>
        <v>10000</v>
      </c>
      <c r="G56" s="0" t="n">
        <f aca="false">IF(D55&gt;110,'数値入力＆結果'!$D$18*D55+'数値入力＆結果'!$F$18,'数値入力＆結果'!$D$17*D55+'数値入力＆結果'!$F$17)</f>
        <v>-3.331</v>
      </c>
      <c r="H56" s="39" t="n">
        <f aca="false">10^G56</f>
        <v>0.000466659380314288</v>
      </c>
      <c r="I56" s="39" t="n">
        <f aca="false">F56/H56</f>
        <v>21428906.0112006</v>
      </c>
      <c r="J56" s="39" t="n">
        <f aca="false">SUM(I56:$I$143)</f>
        <v>165553357.477834</v>
      </c>
      <c r="K56" s="40" t="n">
        <f aca="false">LOG10(J56)</f>
        <v>8.21893799281573</v>
      </c>
      <c r="L56" s="40" t="n">
        <f aca="false">'数値入力＆結果'!$D$19*K56^5+'数値入力＆結果'!$F$19*K56^4+'数値入力＆結果'!$H$19*K56^3+'数値入力＆結果'!$J$19*K56^2+'数値入力＆結果'!$L$19*K56+'数値入力＆結果'!$N$19</f>
        <v>6.20409591644793</v>
      </c>
      <c r="M56" s="39" t="n">
        <f aca="false">10^L56</f>
        <v>1599911.33926971</v>
      </c>
      <c r="N56" s="39" t="n">
        <f aca="false">(D55-D56)*'数値入力＆結果'!$D$12</f>
        <v>2.63E-005</v>
      </c>
      <c r="O56" s="39" t="n">
        <f aca="false">(6*'数値入力＆結果'!$D$7*M56*'数値入力＆結果'!$D$9*'数値入力＆結果'!$D$10*('数値入力＆結果'!$D$9+'数値入力＆結果'!$D$10)*N56)/('数値入力＆結果'!$D$7^2*'数値入力＆結果'!$D$9^4+'数値入力＆結果'!$D$7*M56*(4*'数値入力＆結果'!$D$9^3*'数値入力＆結果'!$D$10+6*'数値入力＆結果'!$D$9^2*'数値入力＆結果'!$D$10^2+4*'数値入力＆結果'!$D$9*'数値入力＆結果'!$D$10^3)+M56^2*'数値入力＆結果'!$D$10^4)</f>
        <v>7.39120971456202E-008</v>
      </c>
      <c r="P56" s="39" t="n">
        <f aca="false">SUM($O$4:O56)</f>
        <v>4.0256209866804E-007</v>
      </c>
      <c r="Q56" s="39" t="n">
        <f aca="false">1/P56</f>
        <v>2484088.79849521</v>
      </c>
      <c r="R56" s="39" t="n">
        <f aca="false">1/P56*(1-COS('数値入力＆結果'!$D$8*P56/2))</f>
        <v>0.00201281039166508</v>
      </c>
    </row>
    <row r="57" customFormat="false" ht="12.8" hidden="false" customHeight="false" outlineLevel="0" collapsed="false">
      <c r="B57" s="1" t="n">
        <v>54</v>
      </c>
      <c r="C57" s="0" t="n">
        <v>540000</v>
      </c>
      <c r="D57" s="0" t="n">
        <f aca="false">D56-1</f>
        <v>76</v>
      </c>
      <c r="E57" s="0" t="n">
        <f aca="false">C57</f>
        <v>540000</v>
      </c>
      <c r="F57" s="0" t="n">
        <f aca="false">C57-C56</f>
        <v>10000</v>
      </c>
      <c r="G57" s="0" t="n">
        <f aca="false">IF(D56&gt;110,'数値入力＆結果'!$D$18*D56+'数値入力＆結果'!$F$18,'数値入力＆結果'!$D$17*D56+'数値入力＆結果'!$F$17)</f>
        <v>-3.2708</v>
      </c>
      <c r="H57" s="39" t="n">
        <f aca="false">10^G57</f>
        <v>0.000536043457816142</v>
      </c>
      <c r="I57" s="39" t="n">
        <f aca="false">F57/H57</f>
        <v>18655203.891006</v>
      </c>
      <c r="J57" s="39" t="n">
        <f aca="false">SUM(I57:$I$143)</f>
        <v>144124451.466634</v>
      </c>
      <c r="K57" s="40" t="n">
        <f aca="false">LOG10(J57)</f>
        <v>8.15873766739405</v>
      </c>
      <c r="L57" s="40" t="n">
        <f aca="false">'数値入力＆結果'!$D$19*K57^5+'数値入力＆結果'!$F$19*K57^4+'数値入力＆結果'!$H$19*K57^3+'数値入力＆結果'!$J$19*K57^2+'数値入力＆結果'!$L$19*K57+'数値入力＆結果'!$N$19</f>
        <v>6.28489779905166</v>
      </c>
      <c r="M57" s="39" t="n">
        <f aca="false">10^L57</f>
        <v>1927071.36909803</v>
      </c>
      <c r="N57" s="39" t="n">
        <f aca="false">(D56-D57)*'数値入力＆結果'!$D$12</f>
        <v>2.63E-005</v>
      </c>
      <c r="O57" s="39" t="n">
        <f aca="false">(6*'数値入力＆結果'!$D$7*M57*'数値入力＆結果'!$D$9*'数値入力＆結果'!$D$10*('数値入力＆結果'!$D$9+'数値入力＆結果'!$D$10)*N57)/('数値入力＆結果'!$D$7^2*'数値入力＆結果'!$D$9^4+'数値入力＆結果'!$D$7*M57*(4*'数値入力＆結果'!$D$9^3*'数値入力＆結果'!$D$10+6*'数値入力＆結果'!$D$9^2*'数値入力＆結果'!$D$10^2+4*'数値入力＆結果'!$D$9*'数値入力＆結果'!$D$10^3)+M57^2*'数値入力＆結果'!$D$10^4)</f>
        <v>8.89952125705565E-008</v>
      </c>
      <c r="P57" s="39" t="n">
        <f aca="false">SUM($O$4:O57)</f>
        <v>4.91557311238596E-007</v>
      </c>
      <c r="Q57" s="39" t="n">
        <f aca="false">1/P57</f>
        <v>2034350.78095016</v>
      </c>
      <c r="R57" s="39" t="n">
        <f aca="false">1/P57*(1-COS('数値入力＆結果'!$D$8*P57/2))</f>
        <v>0.00245778649084895</v>
      </c>
    </row>
    <row r="58" customFormat="false" ht="12.8" hidden="false" customHeight="false" outlineLevel="0" collapsed="false">
      <c r="B58" s="1" t="n">
        <v>55</v>
      </c>
      <c r="C58" s="0" t="n">
        <v>550000</v>
      </c>
      <c r="D58" s="0" t="n">
        <f aca="false">D57-1</f>
        <v>75</v>
      </c>
      <c r="E58" s="0" t="n">
        <f aca="false">C58</f>
        <v>550000</v>
      </c>
      <c r="F58" s="0" t="n">
        <f aca="false">C58-C57</f>
        <v>10000</v>
      </c>
      <c r="G58" s="0" t="n">
        <f aca="false">IF(D57&gt;110,'数値入力＆結果'!$D$18*D57+'数値入力＆結果'!$F$18,'数値入力＆結果'!$D$17*D57+'数値入力＆結果'!$F$17)</f>
        <v>-3.2106</v>
      </c>
      <c r="H58" s="39" t="n">
        <f aca="false">10^G58</f>
        <v>0.000615743732557065</v>
      </c>
      <c r="I58" s="39" t="n">
        <f aca="false">F58/H58</f>
        <v>16240522.592852</v>
      </c>
      <c r="J58" s="39" t="n">
        <f aca="false">SUM(I58:$I$143)</f>
        <v>125469247.575628</v>
      </c>
      <c r="K58" s="40" t="n">
        <f aca="false">LOG10(J58)</f>
        <v>8.09853729358756</v>
      </c>
      <c r="L58" s="40" t="n">
        <f aca="false">'数値入力＆結果'!$D$19*K58^5+'数値入力＆結果'!$F$19*K58^4+'数値入力＆結果'!$H$19*K58^3+'数値入力＆結果'!$J$19*K58^2+'数値入力＆結果'!$L$19*K58+'数値入力＆結果'!$N$19</f>
        <v>6.36434777687916</v>
      </c>
      <c r="M58" s="39" t="n">
        <f aca="false">10^L58</f>
        <v>2313917.00047447</v>
      </c>
      <c r="N58" s="39" t="n">
        <f aca="false">(D57-D58)*'数値入力＆結果'!$D$12</f>
        <v>2.63E-005</v>
      </c>
      <c r="O58" s="39" t="n">
        <f aca="false">(6*'数値入力＆結果'!$D$7*M58*'数値入力＆結果'!$D$9*'数値入力＆結果'!$D$10*('数値入力＆結果'!$D$9+'数値入力＆結果'!$D$10)*N58)/('数値入力＆結果'!$D$7^2*'数値入力＆結果'!$D$9^4+'数値入力＆結果'!$D$7*M58*(4*'数値入力＆結果'!$D$9^3*'数値入力＆結果'!$D$10+6*'数値入力＆結果'!$D$9^2*'数値入力＆結果'!$D$10^2+4*'数値入力＆結果'!$D$9*'数値入力＆結果'!$D$10^3)+M58^2*'数値入力＆結果'!$D$10^4)</f>
        <v>1.06816519398332E-007</v>
      </c>
      <c r="P58" s="39" t="n">
        <f aca="false">SUM($O$4:O58)</f>
        <v>5.98373830636929E-007</v>
      </c>
      <c r="Q58" s="39" t="n">
        <f aca="false">1/P58</f>
        <v>1671196.07977436</v>
      </c>
      <c r="R58" s="39" t="n">
        <f aca="false">1/P58*(1-COS('数値入力＆結果'!$D$8*P58/2))</f>
        <v>0.00299186908563353</v>
      </c>
    </row>
    <row r="59" customFormat="false" ht="12.8" hidden="false" customHeight="false" outlineLevel="0" collapsed="false">
      <c r="B59" s="1" t="n">
        <v>56</v>
      </c>
      <c r="C59" s="0" t="n">
        <v>560000</v>
      </c>
      <c r="D59" s="0" t="n">
        <f aca="false">D58-1</f>
        <v>74</v>
      </c>
      <c r="E59" s="0" t="n">
        <f aca="false">C59</f>
        <v>560000</v>
      </c>
      <c r="F59" s="0" t="n">
        <f aca="false">C59-C58</f>
        <v>10000</v>
      </c>
      <c r="G59" s="0" t="n">
        <f aca="false">IF(D58&gt;110,'数値入力＆結果'!$D$18*D58+'数値入力＆結果'!$F$18,'数値入力＆結果'!$D$17*D58+'数値入力＆結果'!$F$17)</f>
        <v>-3.1504</v>
      </c>
      <c r="H59" s="39" t="n">
        <f aca="false">10^G59</f>
        <v>0.000707294042404575</v>
      </c>
      <c r="I59" s="39" t="n">
        <f aca="false">F59/H59</f>
        <v>14138391.3909457</v>
      </c>
      <c r="J59" s="39" t="n">
        <f aca="false">SUM(I59:$I$143)</f>
        <v>109228724.982776</v>
      </c>
      <c r="K59" s="40" t="n">
        <f aca="false">LOG10(J59)</f>
        <v>8.0383368642022</v>
      </c>
      <c r="L59" s="40" t="n">
        <f aca="false">'数値入力＆結果'!$D$19*K59^5+'数値入力＆結果'!$F$19*K59^4+'数値入力＆結果'!$H$19*K59^3+'数値入力＆結果'!$J$19*K59^2+'数値入力＆結果'!$L$19*K59+'数値入力＆結果'!$N$19</f>
        <v>6.44246281966246</v>
      </c>
      <c r="M59" s="39" t="n">
        <f aca="false">10^L59</f>
        <v>2769891.89609976</v>
      </c>
      <c r="N59" s="39" t="n">
        <f aca="false">(D58-D59)*'数値入力＆結果'!$D$12</f>
        <v>2.63E-005</v>
      </c>
      <c r="O59" s="39" t="n">
        <f aca="false">(6*'数値入力＆結果'!$D$7*M59*'数値入力＆結果'!$D$9*'数値入力＆結果'!$D$10*('数値入力＆結果'!$D$9+'数値入力＆結果'!$D$10)*N59)/('数値入力＆結果'!$D$7^2*'数値入力＆結果'!$D$9^4+'数値入力＆結果'!$D$7*M59*(4*'数値入力＆結果'!$D$9^3*'数値入力＆結果'!$D$10+6*'数値入力＆結果'!$D$9^2*'数値入力＆結果'!$D$10^2+4*'数値入力＆結果'!$D$9*'数値入力＆結果'!$D$10^3)+M59^2*'数値入力＆結果'!$D$10^4)</f>
        <v>1.27803725598398E-007</v>
      </c>
      <c r="P59" s="39" t="n">
        <f aca="false">SUM($O$4:O59)</f>
        <v>7.26177556235327E-007</v>
      </c>
      <c r="Q59" s="39" t="n">
        <f aca="false">1/P59</f>
        <v>1377073.68041534</v>
      </c>
      <c r="R59" s="39" t="n">
        <f aca="false">1/P59*(1-COS('数値入力＆結果'!$D$8*P59/2))</f>
        <v>0.00363088778171953</v>
      </c>
    </row>
    <row r="60" customFormat="false" ht="12.8" hidden="false" customHeight="false" outlineLevel="0" collapsed="false">
      <c r="B60" s="1" t="n">
        <v>57</v>
      </c>
      <c r="C60" s="0" t="n">
        <v>570000</v>
      </c>
      <c r="D60" s="0" t="n">
        <f aca="false">D59-1</f>
        <v>73</v>
      </c>
      <c r="E60" s="0" t="n">
        <f aca="false">C60</f>
        <v>570000</v>
      </c>
      <c r="F60" s="0" t="n">
        <f aca="false">C60-C59</f>
        <v>10000</v>
      </c>
      <c r="G60" s="0" t="n">
        <f aca="false">IF(D59&gt;110,'数値入力＆結果'!$D$18*D59+'数値入力＆結果'!$F$18,'数値入力＆結果'!$D$17*D59+'数値入力＆結果'!$F$17)</f>
        <v>-3.0902</v>
      </c>
      <c r="H60" s="39" t="n">
        <f aca="false">10^G60</f>
        <v>0.000812456280055831</v>
      </c>
      <c r="I60" s="39" t="n">
        <f aca="false">F60/H60</f>
        <v>12308354.6099401</v>
      </c>
      <c r="J60" s="39" t="n">
        <f aca="false">SUM(I60:$I$143)</f>
        <v>95090333.59183</v>
      </c>
      <c r="K60" s="40" t="n">
        <f aca="false">LOG10(J60)</f>
        <v>7.97813637097424</v>
      </c>
      <c r="L60" s="40" t="n">
        <f aca="false">'数値入力＆結果'!$D$19*K60^5+'数値入力＆結果'!$F$19*K60^4+'数値入力＆結果'!$H$19*K60^3+'数値入力＆結果'!$J$19*K60^2+'数値入力＆結果'!$L$19*K60+'数値入力＆結果'!$N$19</f>
        <v>6.51925973878065</v>
      </c>
      <c r="M60" s="39" t="n">
        <f aca="false">10^L60</f>
        <v>3305671.84457581</v>
      </c>
      <c r="N60" s="39" t="n">
        <f aca="false">(D59-D60)*'数値入力＆結果'!$D$12</f>
        <v>2.63E-005</v>
      </c>
      <c r="O60" s="39" t="n">
        <f aca="false">(6*'数値入力＆結果'!$D$7*M60*'数値入力＆結果'!$D$9*'数値入力＆結果'!$D$10*('数値入力＆結果'!$D$9+'数値入力＆結果'!$D$10)*N60)/('数値入力＆結果'!$D$7^2*'数値入力＆結果'!$D$9^4+'数値入力＆結果'!$D$7*M60*(4*'数値入力＆結果'!$D$9^3*'数値入力＆結果'!$D$10+6*'数値入力＆結果'!$D$9^2*'数値入力＆結果'!$D$10^2+4*'数値入力＆結果'!$D$9*'数値入力＆結果'!$D$10^3)+M60^2*'数値入力＆結果'!$D$10^4)</f>
        <v>1.52438218700173E-007</v>
      </c>
      <c r="P60" s="39" t="n">
        <f aca="false">SUM($O$4:O60)</f>
        <v>8.786157749355E-007</v>
      </c>
      <c r="Q60" s="39" t="n">
        <f aca="false">1/P60</f>
        <v>1138153.9331836</v>
      </c>
      <c r="R60" s="39" t="n">
        <f aca="false">1/P60*(1-COS('数値入力＆結果'!$D$8*P60/2))</f>
        <v>0.00439307881322148</v>
      </c>
    </row>
    <row r="61" customFormat="false" ht="12.8" hidden="false" customHeight="false" outlineLevel="0" collapsed="false">
      <c r="B61" s="1" t="n">
        <v>58</v>
      </c>
      <c r="C61" s="0" t="n">
        <v>580000</v>
      </c>
      <c r="D61" s="0" t="n">
        <f aca="false">D60-1</f>
        <v>72</v>
      </c>
      <c r="E61" s="0" t="n">
        <f aca="false">C61</f>
        <v>580000</v>
      </c>
      <c r="F61" s="0" t="n">
        <f aca="false">C61-C60</f>
        <v>10000</v>
      </c>
      <c r="G61" s="0" t="n">
        <f aca="false">IF(D60&gt;110,'数値入力＆結果'!$D$18*D60+'数値入力＆結果'!$F$18,'数値入力＆結果'!$D$17*D60+'数値入力＆結果'!$F$17)</f>
        <v>-3.03</v>
      </c>
      <c r="H61" s="39" t="n">
        <f aca="false">10^G61</f>
        <v>0.000933254300796991</v>
      </c>
      <c r="I61" s="39" t="n">
        <f aca="false">F61/H61</f>
        <v>10715193.0523761</v>
      </c>
      <c r="J61" s="39" t="n">
        <f aca="false">SUM(I61:$I$143)</f>
        <v>82781978.9818899</v>
      </c>
      <c r="K61" s="40" t="n">
        <f aca="false">LOG10(J61)</f>
        <v>7.91793580441122</v>
      </c>
      <c r="L61" s="40" t="n">
        <f aca="false">'数値入力＆結果'!$D$19*K61^5+'数値入力＆結果'!$F$19*K61^4+'数値入力＆結果'!$H$19*K61^3+'数値入力＆結果'!$J$19*K61^2+'数値入力＆結果'!$L$19*K61+'数値入力＆結果'!$N$19</f>
        <v>6.59475518831003</v>
      </c>
      <c r="M61" s="39" t="n">
        <f aca="false">10^L61</f>
        <v>3933282.93892432</v>
      </c>
      <c r="N61" s="39" t="n">
        <f aca="false">(D60-D61)*'数値入力＆結果'!$D$12</f>
        <v>2.63E-005</v>
      </c>
      <c r="O61" s="39" t="n">
        <f aca="false">(6*'数値入力＆結果'!$D$7*M61*'数値入力＆結果'!$D$9*'数値入力＆結果'!$D$10*('数値入力＆結果'!$D$9+'数値入力＆結果'!$D$10)*N61)/('数値入力＆結果'!$D$7^2*'数値入力＆結果'!$D$9^4+'数値入力＆結果'!$D$7*M61*(4*'数値入力＆結果'!$D$9^3*'数値入力＆結果'!$D$10+6*'数値入力＆結果'!$D$9^2*'数値入力＆結果'!$D$10^2+4*'数値入力＆結果'!$D$9*'数値入力＆結果'!$D$10^3)+M61^2*'数値入力＆結果'!$D$10^4)</f>
        <v>1.81259452014048E-007</v>
      </c>
      <c r="P61" s="39" t="n">
        <f aca="false">SUM($O$4:O61)</f>
        <v>1.05987522694955E-006</v>
      </c>
      <c r="Q61" s="39" t="n">
        <f aca="false">1/P61</f>
        <v>943507.287058802</v>
      </c>
      <c r="R61" s="39" t="n">
        <f aca="false">1/P61*(1-COS('数値入力＆結果'!$D$8*P61/2))</f>
        <v>0.00529937610923446</v>
      </c>
    </row>
    <row r="62" customFormat="false" ht="12.8" hidden="false" customHeight="false" outlineLevel="0" collapsed="false">
      <c r="B62" s="1" t="n">
        <v>59</v>
      </c>
      <c r="C62" s="0" t="n">
        <v>590000</v>
      </c>
      <c r="D62" s="0" t="n">
        <f aca="false">D61-1</f>
        <v>71</v>
      </c>
      <c r="E62" s="0" t="n">
        <f aca="false">C62</f>
        <v>590000</v>
      </c>
      <c r="F62" s="0" t="n">
        <f aca="false">C62-C61</f>
        <v>10000</v>
      </c>
      <c r="G62" s="0" t="n">
        <f aca="false">IF(D61&gt;110,'数値入力＆結果'!$D$18*D61+'数値入力＆結果'!$F$18,'数値入力＆結果'!$D$17*D61+'数値入力＆結果'!$F$17)</f>
        <v>-2.9698</v>
      </c>
      <c r="H62" s="39" t="n">
        <f aca="false">10^G62</f>
        <v>0.00107201287175259</v>
      </c>
      <c r="I62" s="39" t="n">
        <f aca="false">F62/H62</f>
        <v>9328246.20253989</v>
      </c>
      <c r="J62" s="39" t="n">
        <f aca="false">SUM(I62:$I$143)</f>
        <v>72066785.9295138</v>
      </c>
      <c r="K62" s="40" t="n">
        <f aca="false">LOG10(J62)</f>
        <v>7.85773515360929</v>
      </c>
      <c r="L62" s="40" t="n">
        <f aca="false">'数値入力＆結果'!$D$19*K62^5+'数値入力＆結果'!$F$19*K62^4+'数値入力＆結果'!$H$19*K62^3+'数値入力＆結果'!$J$19*K62^2+'数値入力＆結果'!$L$19*K62+'数値入力＆結果'!$N$19</f>
        <v>6.66896566608705</v>
      </c>
      <c r="M62" s="39" t="n">
        <f aca="false">10^L62</f>
        <v>4666224.89195721</v>
      </c>
      <c r="N62" s="39" t="n">
        <f aca="false">(D61-D62)*'数値入力＆結果'!$D$12</f>
        <v>2.63E-005</v>
      </c>
      <c r="O62" s="39" t="n">
        <f aca="false">(6*'数値入力＆結果'!$D$7*M62*'数値入力＆結果'!$D$9*'数値入力＆結果'!$D$10*('数値入力＆結果'!$D$9+'数値入力＆結果'!$D$10)*N62)/('数値入力＆結果'!$D$7^2*'数値入力＆結果'!$D$9^4+'数値入力＆結果'!$D$7*M62*(4*'数値入力＆結果'!$D$9^3*'数値入力＆結果'!$D$10+6*'数値入力＆結果'!$D$9^2*'数値入力＆結果'!$D$10^2+4*'数値入力＆結果'!$D$9*'数値入力＆結果'!$D$10^3)+M62^2*'数値入力＆結果'!$D$10^4)</f>
        <v>2.14869258845539E-007</v>
      </c>
      <c r="P62" s="39" t="n">
        <f aca="false">SUM($O$4:O62)</f>
        <v>1.27474448579509E-006</v>
      </c>
      <c r="Q62" s="39" t="n">
        <f aca="false">1/P62</f>
        <v>784470.936052944</v>
      </c>
      <c r="R62" s="39" t="n">
        <f aca="false">1/P62*(1-COS('数値入力＆結果'!$D$8*P62/2))</f>
        <v>0.00637372245737325</v>
      </c>
    </row>
    <row r="63" customFormat="false" ht="12.8" hidden="false" customHeight="false" outlineLevel="0" collapsed="false">
      <c r="B63" s="1" t="n">
        <v>60</v>
      </c>
      <c r="C63" s="0" t="n">
        <v>600000</v>
      </c>
      <c r="D63" s="0" t="n">
        <f aca="false">D62-1</f>
        <v>70</v>
      </c>
      <c r="E63" s="0" t="n">
        <f aca="false">C63</f>
        <v>600000</v>
      </c>
      <c r="F63" s="0" t="n">
        <f aca="false">C63-C62</f>
        <v>10000</v>
      </c>
      <c r="G63" s="0" t="n">
        <f aca="false">IF(D62&gt;110,'数値入力＆結果'!$D$18*D62+'数値入力＆結果'!$F$18,'数値入力＆結果'!$D$17*D62+'数値入力＆結果'!$F$17)</f>
        <v>-2.9096</v>
      </c>
      <c r="H63" s="39" t="n">
        <f aca="false">10^G63</f>
        <v>0.00123140241220622</v>
      </c>
      <c r="I63" s="39" t="n">
        <f aca="false">F63/H63</f>
        <v>8120822.16249984</v>
      </c>
      <c r="J63" s="39" t="n">
        <f aca="false">SUM(I63:$I$143)</f>
        <v>62738539.7269739</v>
      </c>
      <c r="K63" s="40" t="n">
        <f aca="false">LOG10(J63)</f>
        <v>7.7975344060433</v>
      </c>
      <c r="L63" s="40" t="n">
        <f aca="false">'数値入力＆結果'!$D$19*K63^5+'数値入力＆結果'!$F$19*K63^4+'数値入力＆結果'!$H$19*K63^3+'数値入力＆結果'!$J$19*K63^2+'数値入力＆結果'!$L$19*K63+'数値入力＆結果'!$N$19</f>
        <v>6.74190751478532</v>
      </c>
      <c r="M63" s="39" t="n">
        <f aca="false">10^L63</f>
        <v>5519598.84104792</v>
      </c>
      <c r="N63" s="39" t="n">
        <f aca="false">(D62-D63)*'数値入力＆結果'!$D$12</f>
        <v>2.63E-005</v>
      </c>
      <c r="O63" s="39" t="n">
        <f aca="false">(6*'数値入力＆結果'!$D$7*M63*'数値入力＆結果'!$D$9*'数値入力＆結果'!$D$10*('数値入力＆結果'!$D$9+'数値入力＆結果'!$D$10)*N63)/('数値入力＆結果'!$D$7^2*'数値入力＆結果'!$D$9^4+'数値入力＆結果'!$D$7*M63*(4*'数値入力＆結果'!$D$9^3*'数値入力＆結果'!$D$10+6*'数値入力＆結果'!$D$9^2*'数値入力＆結果'!$D$10^2+4*'数値入力＆結果'!$D$9*'数値入力＆結果'!$D$10^3)+M63^2*'数値入力＆結果'!$D$10^4)</f>
        <v>2.5393599008739E-007</v>
      </c>
      <c r="P63" s="39" t="n">
        <f aca="false">SUM($O$4:O63)</f>
        <v>1.52868047588248E-006</v>
      </c>
      <c r="Q63" s="39" t="n">
        <f aca="false">1/P63</f>
        <v>654158.940194955</v>
      </c>
      <c r="R63" s="39" t="n">
        <f aca="false">1/P63*(1-COS('数値入力＆結果'!$D$8*P63/2))</f>
        <v>0.00764340235932745</v>
      </c>
    </row>
    <row r="64" customFormat="false" ht="12.8" hidden="false" customHeight="false" outlineLevel="0" collapsed="false">
      <c r="B64" s="1" t="n">
        <v>61</v>
      </c>
      <c r="C64" s="0" t="n">
        <v>610000</v>
      </c>
      <c r="D64" s="0" t="n">
        <f aca="false">D63-1</f>
        <v>69</v>
      </c>
      <c r="E64" s="0" t="n">
        <f aca="false">C64</f>
        <v>610000</v>
      </c>
      <c r="F64" s="0" t="n">
        <f aca="false">C64-C63</f>
        <v>10000</v>
      </c>
      <c r="G64" s="0" t="n">
        <f aca="false">IF(D63&gt;110,'数値入力＆結果'!$D$18*D63+'数値入力＆結果'!$F$18,'数値入力＆結果'!$D$17*D63+'数値入力＆結果'!$F$17)</f>
        <v>-2.8494</v>
      </c>
      <c r="H64" s="39" t="n">
        <f aca="false">10^G64</f>
        <v>0.00141449038602332</v>
      </c>
      <c r="I64" s="39" t="n">
        <f aca="false">F64/H64</f>
        <v>7069683.96449403</v>
      </c>
      <c r="J64" s="39" t="n">
        <f aca="false">SUM(I64:$I$143)</f>
        <v>54617717.5644741</v>
      </c>
      <c r="K64" s="40" t="n">
        <f aca="false">LOG10(J64)</f>
        <v>7.73733354732576</v>
      </c>
      <c r="L64" s="40" t="n">
        <f aca="false">'数値入力＆結果'!$D$19*K64^5+'数値入力＆結果'!$F$19*K64^4+'数値入力＆結果'!$H$19*K64^3+'数値入力＆結果'!$J$19*K64^2+'数値入力＆結果'!$L$19*K64+'数値入力＆結果'!$N$19</f>
        <v>6.81359692300878</v>
      </c>
      <c r="M64" s="39" t="n">
        <f aca="false">10^L64</f>
        <v>6510238.85892079</v>
      </c>
      <c r="N64" s="39" t="n">
        <f aca="false">(D63-D64)*'数値入力＆結果'!$D$12</f>
        <v>2.63E-005</v>
      </c>
      <c r="O64" s="39" t="n">
        <f aca="false">(6*'数値入力＆結果'!$D$7*M64*'数値入力＆結果'!$D$9*'数値入力＆結果'!$D$10*('数値入力＆結果'!$D$9+'数値入力＆結果'!$D$10)*N64)/('数値入力＆結果'!$D$7^2*'数値入力＆結果'!$D$9^4+'数値入力＆結果'!$D$7*M64*(4*'数値入力＆結果'!$D$9^3*'数値入力＆結果'!$D$10+6*'数値入力＆結果'!$D$9^2*'数値入力＆結果'!$D$10^2+4*'数値入力＆結果'!$D$9*'数値入力＆結果'!$D$10^3)+M64^2*'数値入力＆結果'!$D$10^4)</f>
        <v>2.99198350729969E-007</v>
      </c>
      <c r="P64" s="39" t="n">
        <f aca="false">SUM($O$4:O64)</f>
        <v>1.82787882661245E-006</v>
      </c>
      <c r="Q64" s="39" t="n">
        <f aca="false">1/P64</f>
        <v>547082.216523767</v>
      </c>
      <c r="R64" s="39" t="n">
        <f aca="false">1/P64*(1-COS('数値入力＆結果'!$D$8*P64/2))</f>
        <v>0.00913939408197467</v>
      </c>
    </row>
    <row r="65" customFormat="false" ht="12.8" hidden="false" customHeight="false" outlineLevel="0" collapsed="false">
      <c r="B65" s="1" t="n">
        <v>62</v>
      </c>
      <c r="C65" s="0" t="n">
        <v>620000</v>
      </c>
      <c r="D65" s="0" t="n">
        <f aca="false">D64-1</f>
        <v>68</v>
      </c>
      <c r="E65" s="0" t="n">
        <f aca="false">C65</f>
        <v>620000</v>
      </c>
      <c r="F65" s="0" t="n">
        <f aca="false">C65-C64</f>
        <v>10000</v>
      </c>
      <c r="G65" s="0" t="n">
        <f aca="false">IF(D64&gt;110,'数値入力＆結果'!$D$18*D64+'数値入力＆結果'!$F$18,'数値入力＆結果'!$D$17*D64+'数値入力＆結果'!$F$17)</f>
        <v>-2.7892</v>
      </c>
      <c r="H65" s="39" t="n">
        <f aca="false">10^G65</f>
        <v>0.00162480033522732</v>
      </c>
      <c r="I65" s="39" t="n">
        <f aca="false">F65/H65</f>
        <v>6154602.37371316</v>
      </c>
      <c r="J65" s="39" t="n">
        <f aca="false">SUM(I65:$I$143)</f>
        <v>47548033.59998</v>
      </c>
      <c r="K65" s="40" t="n">
        <f aca="false">LOG10(J65)</f>
        <v>7.67713256092987</v>
      </c>
      <c r="L65" s="40" t="n">
        <f aca="false">'数値入力＆結果'!$D$19*K65^5+'数値入力＆結果'!$F$19*K65^4+'数値入力＆結果'!$H$19*K65^3+'数値入力＆結果'!$J$19*K65^2+'数値入力＆結果'!$L$19*K65+'数値入力＆結果'!$N$19</f>
        <v>6.88404992640273</v>
      </c>
      <c r="M65" s="39" t="n">
        <f aca="false">10^L65</f>
        <v>7656846.24796091</v>
      </c>
      <c r="N65" s="39" t="n">
        <f aca="false">(D64-D65)*'数値入力＆結果'!$D$12</f>
        <v>2.63E-005</v>
      </c>
      <c r="O65" s="39" t="n">
        <f aca="false">(6*'数値入力＆結果'!$D$7*M65*'数値入力＆結果'!$D$9*'数値入力＆結果'!$D$10*('数値入力＆結果'!$D$9+'数値入力＆結果'!$D$10)*N65)/('数値入力＆結果'!$D$7^2*'数値入力＆結果'!$D$9^4+'数値入力＆結果'!$D$7*M65*(4*'数値入力＆結果'!$D$9^3*'数値入力＆結果'!$D$10+6*'数値入力＆結果'!$D$9^2*'数値入力＆結果'!$D$10^2+4*'数値入力＆結果'!$D$9*'数値入力＆結果'!$D$10^3)+M65^2*'数値入力＆結果'!$D$10^4)</f>
        <v>3.51468789755192E-007</v>
      </c>
      <c r="P65" s="39" t="n">
        <f aca="false">SUM($O$4:O65)</f>
        <v>2.17934761636764E-006</v>
      </c>
      <c r="Q65" s="39" t="n">
        <f aca="false">1/P65</f>
        <v>458852.911985982</v>
      </c>
      <c r="R65" s="39" t="n">
        <f aca="false">1/P65*(1-COS('数値入力＆結果'!$D$8*P65/2))</f>
        <v>0.0108967380409581</v>
      </c>
    </row>
    <row r="66" customFormat="false" ht="12.8" hidden="false" customHeight="false" outlineLevel="0" collapsed="false">
      <c r="B66" s="1" t="n">
        <v>63</v>
      </c>
      <c r="C66" s="0" t="n">
        <v>630000</v>
      </c>
      <c r="D66" s="0" t="n">
        <f aca="false">D65-1</f>
        <v>67</v>
      </c>
      <c r="E66" s="0" t="n">
        <f aca="false">C66</f>
        <v>630000</v>
      </c>
      <c r="F66" s="0" t="n">
        <f aca="false">C66-C65</f>
        <v>10000</v>
      </c>
      <c r="G66" s="0" t="n">
        <f aca="false">IF(D65&gt;110,'数値入力＆結果'!$D$18*D65+'数値入力＆結果'!$F$18,'数値入力＆結果'!$D$17*D65+'数値入力＆結果'!$F$17)</f>
        <v>-2.729</v>
      </c>
      <c r="H66" s="39" t="n">
        <f aca="false">10^G66</f>
        <v>0.00186637969083467</v>
      </c>
      <c r="I66" s="39" t="n">
        <f aca="false">F66/H66</f>
        <v>5357966.57513342</v>
      </c>
      <c r="J66" s="39" t="n">
        <f aca="false">SUM(I66:$I$143)</f>
        <v>41393431.2262669</v>
      </c>
      <c r="K66" s="40" t="n">
        <f aca="false">LOG10(J66)</f>
        <v>7.61693142787141</v>
      </c>
      <c r="L66" s="40" t="n">
        <f aca="false">'数値入力＆結果'!$D$19*K66^5+'数値入力＆結果'!$F$19*K66^4+'数値入力＆結果'!$H$19*K66^3+'数値入力＆結果'!$J$19*K66^2+'数値入力＆結果'!$L$19*K66+'数値入力＆結果'!$N$19</f>
        <v>6.95328240878512</v>
      </c>
      <c r="M66" s="39" t="n">
        <f aca="false">10^L66</f>
        <v>8980125.55535808</v>
      </c>
      <c r="N66" s="39" t="n">
        <f aca="false">(D65-D66)*'数値入力＆結果'!$D$12</f>
        <v>2.63E-005</v>
      </c>
      <c r="O66" s="39" t="n">
        <f aca="false">(6*'数値入力＆結果'!$D$7*M66*'数値入力＆結果'!$D$9*'数値入力＆結果'!$D$10*('数値入力＆結果'!$D$9+'数値入力＆結果'!$D$10)*N66)/('数値入力＆結果'!$D$7^2*'数値入力＆結果'!$D$9^4+'数値入力＆結果'!$D$7*M66*(4*'数値入力＆結果'!$D$9^3*'数値入力＆結果'!$D$10+6*'数値入力＆結果'!$D$9^2*'数値入力＆結果'!$D$10^2+4*'数値入力＆結果'!$D$9*'数値入力＆結果'!$D$10^3)+M66^2*'数値入力＆結果'!$D$10^4)</f>
        <v>4.11636276054412E-007</v>
      </c>
      <c r="P66" s="39" t="n">
        <f aca="false">SUM($O$4:O66)</f>
        <v>2.59098389242205E-006</v>
      </c>
      <c r="Q66" s="39" t="n">
        <f aca="false">1/P66</f>
        <v>385953.769502288</v>
      </c>
      <c r="R66" s="39" t="n">
        <f aca="false">1/P66*(1-COS('数値入力＆結果'!$D$8*P66/2))</f>
        <v>0.0129549193772114</v>
      </c>
    </row>
    <row r="67" customFormat="false" ht="12.8" hidden="false" customHeight="false" outlineLevel="0" collapsed="false">
      <c r="B67" s="1" t="n">
        <v>64</v>
      </c>
      <c r="C67" s="0" t="n">
        <v>640000</v>
      </c>
      <c r="D67" s="0" t="n">
        <f aca="false">D66-1</f>
        <v>66</v>
      </c>
      <c r="E67" s="0" t="n">
        <f aca="false">C67</f>
        <v>640000</v>
      </c>
      <c r="F67" s="0" t="n">
        <f aca="false">C67-C66</f>
        <v>10000</v>
      </c>
      <c r="G67" s="0" t="n">
        <f aca="false">IF(D66&gt;110,'数値入力＆結果'!$D$18*D66+'数値入力＆結果'!$F$18,'数値入力＆結果'!$D$17*D66+'数値入力＆結果'!$F$17)</f>
        <v>-2.6688</v>
      </c>
      <c r="H67" s="39" t="n">
        <f aca="false">10^G67</f>
        <v>0.00214387766597351</v>
      </c>
      <c r="I67" s="39" t="n">
        <f aca="false">F67/H67</f>
        <v>4664445.2520378</v>
      </c>
      <c r="J67" s="39" t="n">
        <f aca="false">SUM(I67:$I$143)</f>
        <v>36035464.6511334</v>
      </c>
      <c r="K67" s="40" t="n">
        <f aca="false">LOG10(J67)</f>
        <v>7.55673012634335</v>
      </c>
      <c r="L67" s="40" t="n">
        <f aca="false">'数値入力＆結果'!$D$19*K67^5+'数値入力＆結果'!$F$19*K67^4+'数値入力＆結果'!$H$19*K67^3+'数値入力＆結果'!$J$19*K67^2+'数値入力＆結果'!$L$19*K67+'数値入力＆結果'!$N$19</f>
        <v>7.02131010330045</v>
      </c>
      <c r="M67" s="39" t="n">
        <f aca="false">10^L67</f>
        <v>10502921.1074654</v>
      </c>
      <c r="N67" s="39" t="n">
        <f aca="false">(D66-D67)*'数値入力＆結果'!$D$12</f>
        <v>2.63E-005</v>
      </c>
      <c r="O67" s="39" t="n">
        <f aca="false">(6*'数値入力＆結果'!$D$7*M67*'数値入力＆結果'!$D$9*'数値入力＆結果'!$D$10*('数値入力＆結果'!$D$9+'数値入力＆結果'!$D$10)*N67)/('数値入力＆結果'!$D$7^2*'数値入力＆結果'!$D$9^4+'数値入力＆結果'!$D$7*M67*(4*'数値入力＆結果'!$D$9^3*'数値入力＆結果'!$D$10+6*'数値入力＆結果'!$D$9^2*'数値入力＆結果'!$D$10^2+4*'数値入力＆結果'!$D$9*'数値入力＆結果'!$D$10^3)+M67^2*'数値入力＆結果'!$D$10^4)</f>
        <v>4.80668271125001E-007</v>
      </c>
      <c r="P67" s="39" t="n">
        <f aca="false">SUM($O$4:O67)</f>
        <v>3.07165216354705E-006</v>
      </c>
      <c r="Q67" s="39" t="n">
        <f aca="false">1/P67</f>
        <v>325557.695584005</v>
      </c>
      <c r="R67" s="39" t="n">
        <f aca="false">1/P67*(1-COS('数値入力＆結果'!$D$8*P67/2))</f>
        <v>0.0153582607036362</v>
      </c>
    </row>
    <row r="68" customFormat="false" ht="12.8" hidden="false" customHeight="false" outlineLevel="0" collapsed="false">
      <c r="B68" s="1" t="n">
        <v>65</v>
      </c>
      <c r="C68" s="0" t="n">
        <v>650000</v>
      </c>
      <c r="D68" s="0" t="n">
        <f aca="false">D67-1</f>
        <v>65</v>
      </c>
      <c r="E68" s="0" t="n">
        <f aca="false">C68</f>
        <v>650000</v>
      </c>
      <c r="F68" s="0" t="n">
        <f aca="false">C68-C67</f>
        <v>10000</v>
      </c>
      <c r="G68" s="0" t="n">
        <f aca="false">IF(D67&gt;110,'数値入力＆結果'!$D$18*D67+'数値入力＆結果'!$F$18,'数値入力＆結果'!$D$17*D67+'数値入力＆結果'!$F$17)</f>
        <v>-2.6086</v>
      </c>
      <c r="H68" s="39" t="n">
        <f aca="false">10^G68</f>
        <v>0.002462634730345</v>
      </c>
      <c r="I68" s="39" t="n">
        <f aca="false">F68/H68</f>
        <v>4060691.53365635</v>
      </c>
      <c r="J68" s="39" t="n">
        <f aca="false">SUM(I68:$I$143)</f>
        <v>31371019.3990956</v>
      </c>
      <c r="K68" s="40" t="n">
        <f aca="false">LOG10(J68)</f>
        <v>7.49652863129605</v>
      </c>
      <c r="L68" s="40" t="n">
        <f aca="false">'数値入力＆結果'!$D$19*K68^5+'数値入力＆結果'!$F$19*K68^4+'数値入力＆結果'!$H$19*K68^3+'数値入力＆結果'!$J$19*K68^2+'数値入力＆結果'!$L$19*K68+'数値入力＆結果'!$N$19</f>
        <v>7.08814859359916</v>
      </c>
      <c r="M68" s="39" t="n">
        <f aca="false">10^L68</f>
        <v>12250352.7265939</v>
      </c>
      <c r="N68" s="39" t="n">
        <f aca="false">(D67-D68)*'数値入力＆結果'!$D$12</f>
        <v>2.63E-005</v>
      </c>
      <c r="O68" s="39" t="n">
        <f aca="false">(6*'数値入力＆結果'!$D$7*M68*'数値入力＆結果'!$D$9*'数値入力＆結果'!$D$10*('数値入力＆結果'!$D$9+'数値入力＆結果'!$D$10)*N68)/('数値入力＆結果'!$D$7^2*'数値入力＆結果'!$D$9^4+'数値入力＆結果'!$D$7*M68*(4*'数値入力＆結果'!$D$9^3*'数値入力＆結果'!$D$10+6*'数値入力＆結果'!$D$9^2*'数値入力＆結果'!$D$10^2+4*'数値入力＆結果'!$D$9*'数値入力＆結果'!$D$10^3)+M68^2*'数値入力＆結果'!$D$10^4)</f>
        <v>5.59611688286306E-007</v>
      </c>
      <c r="P68" s="39" t="n">
        <f aca="false">SUM($O$4:O68)</f>
        <v>3.63126385183336E-006</v>
      </c>
      <c r="Q68" s="39" t="n">
        <f aca="false">1/P68</f>
        <v>275386.212845734</v>
      </c>
      <c r="R68" s="39" t="n">
        <f aca="false">1/P68*(1-COS('数値入力＆結果'!$D$8*P68/2))</f>
        <v>0.0181563190477161</v>
      </c>
    </row>
    <row r="69" customFormat="false" ht="12.8" hidden="false" customHeight="false" outlineLevel="0" collapsed="false">
      <c r="B69" s="1" t="n">
        <v>66</v>
      </c>
      <c r="C69" s="0" t="n">
        <v>660000</v>
      </c>
      <c r="D69" s="0" t="n">
        <f aca="false">D68-1</f>
        <v>64</v>
      </c>
      <c r="E69" s="0" t="n">
        <f aca="false">C69</f>
        <v>660000</v>
      </c>
      <c r="F69" s="0" t="n">
        <f aca="false">C69-C68</f>
        <v>10000</v>
      </c>
      <c r="G69" s="0" t="n">
        <f aca="false">IF(D68&gt;110,'数値入力＆結果'!$D$18*D68+'数値入力＆結果'!$F$18,'数値入力＆結果'!$D$17*D68+'数値入力＆結果'!$F$17)</f>
        <v>-2.5484</v>
      </c>
      <c r="H69" s="39" t="n">
        <f aca="false">10^G69</f>
        <v>0.00282878538797013</v>
      </c>
      <c r="I69" s="39" t="n">
        <f aca="false">F69/H69</f>
        <v>3535086.13361997</v>
      </c>
      <c r="J69" s="39" t="n">
        <f aca="false">SUM(I69:$I$143)</f>
        <v>27310327.8654393</v>
      </c>
      <c r="K69" s="40" t="n">
        <f aca="false">LOG10(J69)</f>
        <v>7.43632691395505</v>
      </c>
      <c r="L69" s="40" t="n">
        <f aca="false">'数値入力＆結果'!$D$19*K69^5+'数値入力＆結果'!$F$19*K69^4+'数値入力＆結果'!$H$19*K69^3+'数値入力＆結果'!$J$19*K69^2+'数値入力＆結果'!$L$19*K69+'数値入力＆結果'!$N$19</f>
        <v>7.15381331504557</v>
      </c>
      <c r="M69" s="39" t="n">
        <f aca="false">10^L69</f>
        <v>14249949.1647448</v>
      </c>
      <c r="N69" s="39" t="n">
        <f aca="false">(D68-D69)*'数値入力＆結果'!$D$12</f>
        <v>2.63E-005</v>
      </c>
      <c r="O69" s="39" t="n">
        <f aca="false">(6*'数値入力＆結果'!$D$7*M69*'数値入力＆結果'!$D$9*'数値入力＆結果'!$D$10*('数値入力＆結果'!$D$9+'数値入力＆結果'!$D$10)*N69)/('数値入力＆結果'!$D$7^2*'数値入力＆結果'!$D$9^4+'数値入力＆結果'!$D$7*M69*(4*'数値入力＆結果'!$D$9^3*'数値入力＆結果'!$D$10+6*'数値入力＆結果'!$D$9^2*'数値入力＆結果'!$D$10^2+4*'数値入力＆結果'!$D$9*'数値入力＆結果'!$D$10^3)+M69^2*'数値入力＆結果'!$D$10^4)</f>
        <v>6.49592609222148E-007</v>
      </c>
      <c r="P69" s="39" t="n">
        <f aca="false">SUM($O$4:O69)</f>
        <v>4.28085646105551E-006</v>
      </c>
      <c r="Q69" s="39" t="n">
        <f aca="false">1/P69</f>
        <v>233598.115026131</v>
      </c>
      <c r="R69" s="39" t="n">
        <f aca="false">1/P69*(1-COS('数値入力＆結果'!$D$8*P69/2))</f>
        <v>0.0214042819714061</v>
      </c>
    </row>
    <row r="70" customFormat="false" ht="12.8" hidden="false" customHeight="false" outlineLevel="0" collapsed="false">
      <c r="B70" s="1" t="n">
        <v>67</v>
      </c>
      <c r="C70" s="0" t="n">
        <v>670000</v>
      </c>
      <c r="D70" s="0" t="n">
        <f aca="false">D69-1</f>
        <v>63</v>
      </c>
      <c r="E70" s="0" t="n">
        <f aca="false">C70</f>
        <v>670000</v>
      </c>
      <c r="F70" s="0" t="n">
        <f aca="false">C70-C69</f>
        <v>10000</v>
      </c>
      <c r="G70" s="0" t="n">
        <f aca="false">IF(D69&gt;110,'数値入力＆結果'!$D$18*D69+'数値入力＆結果'!$F$18,'数値入力＆結果'!$D$17*D69+'数値入力＆結果'!$F$17)</f>
        <v>-2.4882</v>
      </c>
      <c r="H70" s="39" t="n">
        <f aca="false">10^G70</f>
        <v>0.00324937623618762</v>
      </c>
      <c r="I70" s="39" t="n">
        <f aca="false">F70/H70</f>
        <v>3077513.73590787</v>
      </c>
      <c r="J70" s="39" t="n">
        <f aca="false">SUM(I70:$I$143)</f>
        <v>23775241.7318193</v>
      </c>
      <c r="K70" s="40" t="n">
        <f aca="false">LOG10(J70)</f>
        <v>7.37612494126714</v>
      </c>
      <c r="L70" s="40" t="n">
        <f aca="false">'数値入力＆結果'!$D$19*K70^5+'数値入力＆結果'!$F$19*K70^4+'数値入力＆結果'!$H$19*K70^3+'数値入力＆結果'!$J$19*K70^2+'数値入力＆結果'!$L$19*K70+'数値入力＆結果'!$N$19</f>
        <v>7.21831955595789</v>
      </c>
      <c r="M70" s="39" t="n">
        <f aca="false">10^L70</f>
        <v>16531777.6692773</v>
      </c>
      <c r="N70" s="39" t="n">
        <f aca="false">(D69-D70)*'数値入力＆結果'!$D$12</f>
        <v>2.63E-005</v>
      </c>
      <c r="O70" s="39" t="n">
        <f aca="false">(6*'数値入力＆結果'!$D$7*M70*'数値入力＆結果'!$D$9*'数値入力＆結果'!$D$10*('数値入力＆結果'!$D$9+'数値入力＆結果'!$D$10)*N70)/('数値入力＆結果'!$D$7^2*'数値入力＆結果'!$D$9^4+'数値入力＆結果'!$D$7*M70*(4*'数値入力＆結果'!$D$9^3*'数値入力＆結果'!$D$10+6*'数値入力＆結果'!$D$9^2*'数値入力＆結果'!$D$10^2+4*'数値入力＆結果'!$D$9*'数値入力＆結果'!$D$10^3)+M70^2*'数値入力＆結果'!$D$10^4)</f>
        <v>7.51814513312516E-007</v>
      </c>
      <c r="P70" s="39" t="n">
        <f aca="false">SUM($O$4:O70)</f>
        <v>5.03267097436802E-006</v>
      </c>
      <c r="Q70" s="39" t="n">
        <f aca="false">1/P70</f>
        <v>198701.644731618</v>
      </c>
      <c r="R70" s="39" t="n">
        <f aca="false">1/P70*(1-COS('数値入力＆結果'!$D$8*P70/2))</f>
        <v>0.025163354348366</v>
      </c>
    </row>
    <row r="71" customFormat="false" ht="12.8" hidden="false" customHeight="false" outlineLevel="0" collapsed="false">
      <c r="B71" s="1" t="n">
        <v>68</v>
      </c>
      <c r="C71" s="0" t="n">
        <v>680000</v>
      </c>
      <c r="D71" s="0" t="n">
        <f aca="false">D70-1</f>
        <v>62</v>
      </c>
      <c r="E71" s="0" t="n">
        <f aca="false">C71</f>
        <v>680000</v>
      </c>
      <c r="F71" s="0" t="n">
        <f aca="false">C71-C70</f>
        <v>10000</v>
      </c>
      <c r="G71" s="0" t="n">
        <f aca="false">IF(D70&gt;110,'数値入力＆結果'!$D$18*D70+'数値入力＆結果'!$F$18,'数値入力＆結果'!$D$17*D70+'数値入力＆結果'!$F$17)</f>
        <v>-2.428</v>
      </c>
      <c r="H71" s="39" t="n">
        <f aca="false">10^G71</f>
        <v>0.00373250157795721</v>
      </c>
      <c r="I71" s="39" t="n">
        <f aca="false">F71/H71</f>
        <v>2679168.32481903</v>
      </c>
      <c r="J71" s="39" t="n">
        <f aca="false">SUM(I71:$I$143)</f>
        <v>20697727.9959114</v>
      </c>
      <c r="K71" s="40" t="n">
        <f aca="false">LOG10(J71)</f>
        <v>7.31592267526402</v>
      </c>
      <c r="L71" s="40" t="n">
        <f aca="false">'数値入力＆結果'!$D$19*K71^5+'数値入力＆結果'!$F$19*K71^4+'数値入力＆結果'!$H$19*K71^3+'数値入力＆結果'!$J$19*K71^2+'数値入力＆結果'!$L$19*K71+'数値入力＆結果'!$N$19</f>
        <v>7.28168245888422</v>
      </c>
      <c r="M71" s="39" t="n">
        <f aca="false">10^L71</f>
        <v>19128567.9880486</v>
      </c>
      <c r="N71" s="39" t="n">
        <f aca="false">(D70-D71)*'数値入力＆結果'!$D$12</f>
        <v>2.63E-005</v>
      </c>
      <c r="O71" s="39" t="n">
        <f aca="false">(6*'数値入力＆結果'!$D$7*M71*'数値入力＆結果'!$D$9*'数値入力＆結果'!$D$10*('数値入力＆結果'!$D$9+'数値入力＆結果'!$D$10)*N71)/('数値入力＆結果'!$D$7^2*'数値入力＆結果'!$D$9^4+'数値入力＆結果'!$D$7*M71*(4*'数値入力＆結果'!$D$9^3*'数値入力＆結果'!$D$10+6*'数値入力＆結果'!$D$9^2*'数値入力＆結果'!$D$10^2+4*'数値入力＆結果'!$D$9*'数値入力＆結果'!$D$10^3)+M71^2*'数値入力＆結果'!$D$10^4)</f>
        <v>8.67554765275517E-007</v>
      </c>
      <c r="P71" s="39" t="n">
        <f aca="false">SUM($O$4:O71)</f>
        <v>5.90022573964354E-006</v>
      </c>
      <c r="Q71" s="39" t="n">
        <f aca="false">1/P71</f>
        <v>169485.040763951</v>
      </c>
      <c r="R71" s="39" t="n">
        <f aca="false">1/P71*(1-COS('数値入力＆結果'!$D$8*P71/2))</f>
        <v>0.0295011278473748</v>
      </c>
    </row>
    <row r="72" customFormat="false" ht="12.8" hidden="false" customHeight="false" outlineLevel="0" collapsed="false">
      <c r="B72" s="1" t="n">
        <v>69</v>
      </c>
      <c r="C72" s="0" t="n">
        <v>690000</v>
      </c>
      <c r="D72" s="0" t="n">
        <f aca="false">D71-1</f>
        <v>61</v>
      </c>
      <c r="E72" s="0" t="n">
        <f aca="false">C72</f>
        <v>690000</v>
      </c>
      <c r="F72" s="0" t="n">
        <f aca="false">C72-C71</f>
        <v>10000</v>
      </c>
      <c r="G72" s="0" t="n">
        <f aca="false">IF(D71&gt;110,'数値入力＆結果'!$D$18*D71+'数値入力＆結果'!$F$18,'数値入力＆結果'!$D$17*D71+'数値入力＆結果'!$F$17)</f>
        <v>-2.3678</v>
      </c>
      <c r="H72" s="39" t="n">
        <f aca="false">10^G72</f>
        <v>0.00428745919733766</v>
      </c>
      <c r="I72" s="39" t="n">
        <f aca="false">F72/H72</f>
        <v>2332383.71252829</v>
      </c>
      <c r="J72" s="39" t="n">
        <f aca="false">SUM(I72:$I$143)</f>
        <v>18018559.6710924</v>
      </c>
      <c r="K72" s="40" t="n">
        <f aca="false">LOG10(J72)</f>
        <v>7.25572007233133</v>
      </c>
      <c r="L72" s="40" t="n">
        <f aca="false">'数値入力＆結果'!$D$19*K72^5+'数値入力＆結果'!$F$19*K72^4+'数値入力＆結果'!$H$19*K72^3+'数値入力＆結果'!$J$19*K72^2+'数値入力＆結果'!$L$19*K72+'数値入力＆結果'!$N$19</f>
        <v>7.34391702191895</v>
      </c>
      <c r="M72" s="39" t="n">
        <f aca="false">10^L72</f>
        <v>22075829.0289801</v>
      </c>
      <c r="N72" s="39" t="n">
        <f aca="false">(D71-D72)*'数値入力＆結果'!$D$12</f>
        <v>2.63E-005</v>
      </c>
      <c r="O72" s="39" t="n">
        <f aca="false">(6*'数値入力＆結果'!$D$7*M72*'数値入力＆結果'!$D$9*'数値入力＆結果'!$D$10*('数値入力＆結果'!$D$9+'数値入力＆結果'!$D$10)*N72)/('数値入力＆結果'!$D$7^2*'数値入力＆結果'!$D$9^4+'数値入力＆結果'!$D$7*M72*(4*'数値入力＆結果'!$D$9^3*'数値入力＆結果'!$D$10+6*'数値入力＆結果'!$D$9^2*'数値入力＆結果'!$D$10^2+4*'数値入力＆結果'!$D$9*'数値入力＆結果'!$D$10^3)+M72^2*'数値入力＆結果'!$D$10^4)</f>
        <v>9.98159104204642E-007</v>
      </c>
      <c r="P72" s="39" t="n">
        <f aca="false">SUM($O$4:O72)</f>
        <v>6.89838484384818E-006</v>
      </c>
      <c r="Q72" s="39" t="n">
        <f aca="false">1/P72</f>
        <v>144961.468899749</v>
      </c>
      <c r="R72" s="39" t="n">
        <f aca="false">1/P72*(1-COS('数値入力＆結果'!$D$8*P72/2))</f>
        <v>0.0344919228547789</v>
      </c>
    </row>
    <row r="73" customFormat="false" ht="12.8" hidden="false" customHeight="false" outlineLevel="0" collapsed="false">
      <c r="B73" s="1" t="n">
        <v>70</v>
      </c>
      <c r="C73" s="0" t="n">
        <v>700000</v>
      </c>
      <c r="D73" s="0" t="n">
        <f aca="false">D72-1</f>
        <v>60</v>
      </c>
      <c r="E73" s="0" t="n">
        <f aca="false">C73</f>
        <v>700000</v>
      </c>
      <c r="F73" s="0" t="n">
        <f aca="false">C73-C72</f>
        <v>10000</v>
      </c>
      <c r="G73" s="0" t="n">
        <f aca="false">IF(D72&gt;110,'数値入力＆結果'!$D$18*D72+'数値入力＆結果'!$F$18,'数値入力＆結果'!$D$17*D72+'数値入力＆結果'!$F$17)</f>
        <v>-2.3076</v>
      </c>
      <c r="H73" s="39" t="n">
        <f aca="false">10^G73</f>
        <v>0.00492492929605027</v>
      </c>
      <c r="I73" s="39" t="n">
        <f aca="false">F73/H73</f>
        <v>2030486.0027168</v>
      </c>
      <c r="J73" s="39" t="n">
        <f aca="false">SUM(I73:$I$143)</f>
        <v>15686175.9585641</v>
      </c>
      <c r="K73" s="40" t="n">
        <f aca="false">LOG10(J73)</f>
        <v>7.19551708236889</v>
      </c>
      <c r="L73" s="40" t="n">
        <f aca="false">'数値入力＆結果'!$D$19*K73^5+'数値入力＆結果'!$F$19*K73^4+'数値入力＆結果'!$H$19*K73^3+'数値入力＆結果'!$J$19*K73^2+'数値入力＆結果'!$L$19*K73+'数値入力＆結果'!$N$19</f>
        <v>7.4050381000644</v>
      </c>
      <c r="M73" s="39" t="n">
        <f aca="false">10^L73</f>
        <v>25411956.3140822</v>
      </c>
      <c r="N73" s="39" t="n">
        <f aca="false">(D72-D73)*'数値入力＆結果'!$D$12</f>
        <v>2.63E-005</v>
      </c>
      <c r="O73" s="39" t="n">
        <f aca="false">(6*'数値入力＆結果'!$D$7*M73*'数値入力＆結果'!$D$9*'数値入力＆結果'!$D$10*('数値入力＆結果'!$D$9+'数値入力＆結果'!$D$10)*N73)/('数値入力＆結果'!$D$7^2*'数値入力＆結果'!$D$9^4+'数値入力＆結果'!$D$7*M73*(4*'数値入力＆結果'!$D$9^3*'数値入力＆結果'!$D$10+6*'数値入力＆結果'!$D$9^2*'数値入力＆結果'!$D$10^2+4*'数値入力＆結果'!$D$9*'数値入力＆結果'!$D$10^3)+M73^2*'数値入力＆結果'!$D$10^4)</f>
        <v>1.14503388449533E-006</v>
      </c>
      <c r="P73" s="39" t="n">
        <f aca="false">SUM($O$4:O73)</f>
        <v>8.04341872834351E-006</v>
      </c>
      <c r="Q73" s="39" t="n">
        <f aca="false">1/P73</f>
        <v>124325.244497863</v>
      </c>
      <c r="R73" s="39" t="n">
        <f aca="false">1/P73*(1-COS('数値入力＆結果'!$D$8*P73/2))</f>
        <v>0.0402170914780937</v>
      </c>
    </row>
    <row r="74" customFormat="false" ht="12.8" hidden="false" customHeight="false" outlineLevel="0" collapsed="false">
      <c r="B74" s="1" t="n">
        <v>71</v>
      </c>
      <c r="C74" s="0" t="n">
        <v>710000</v>
      </c>
      <c r="D74" s="0" t="n">
        <f aca="false">D73-1</f>
        <v>59</v>
      </c>
      <c r="E74" s="0" t="n">
        <f aca="false">C74</f>
        <v>710000</v>
      </c>
      <c r="F74" s="0" t="n">
        <f aca="false">C74-C73</f>
        <v>10000</v>
      </c>
      <c r="G74" s="0" t="n">
        <f aca="false">IF(D73&gt;110,'数値入力＆結果'!$D$18*D73+'数値入力＆結果'!$F$18,'数値入力＆結果'!$D$17*D73+'数値入力＆結果'!$F$17)</f>
        <v>-2.2474</v>
      </c>
      <c r="H74" s="39" t="n">
        <f aca="false">10^G74</f>
        <v>0.00565718003477574</v>
      </c>
      <c r="I74" s="39" t="n">
        <f aca="false">F74/H74</f>
        <v>1767665.15092823</v>
      </c>
      <c r="J74" s="39" t="n">
        <f aca="false">SUM(I74:$I$143)</f>
        <v>13655689.9558473</v>
      </c>
      <c r="K74" s="40" t="n">
        <f aca="false">LOG10(J74)</f>
        <v>7.13531364782598</v>
      </c>
      <c r="L74" s="40" t="n">
        <f aca="false">'数値入力＆結果'!$D$19*K74^5+'数値入力＆結果'!$F$19*K74^4+'数値入力＆結果'!$H$19*K74^3+'数値入力＆結果'!$J$19*K74^2+'数値入力＆結果'!$L$19*K74+'数値入力＆結果'!$N$19</f>
        <v>7.46506040664333</v>
      </c>
      <c r="M74" s="39" t="n">
        <f aca="false">10^L74</f>
        <v>29178328.3133745</v>
      </c>
      <c r="N74" s="39" t="n">
        <f aca="false">(D73-D74)*'数値入力＆結果'!$D$12</f>
        <v>2.63E-005</v>
      </c>
      <c r="O74" s="39" t="n">
        <f aca="false">(6*'数値入力＆結果'!$D$7*M74*'数値入力＆結果'!$D$9*'数値入力＆結果'!$D$10*('数値入力＆結果'!$D$9+'数値入力＆結果'!$D$10)*N74)/('数値入力＆結果'!$D$7^2*'数値入力＆結果'!$D$9^4+'数値入力＆結果'!$D$7*M74*(4*'数値入力＆結果'!$D$9^3*'数値入力＆結果'!$D$10+6*'数値入力＆結果'!$D$9^2*'数値入力＆結果'!$D$10^2+4*'数値入力＆結果'!$D$9*'数値入力＆結果'!$D$10^3)+M74^2*'数値入力＆結果'!$D$10^4)</f>
        <v>1.30963583889045E-006</v>
      </c>
      <c r="P74" s="39" t="n">
        <f aca="false">SUM($O$4:O74)</f>
        <v>9.35305456723396E-006</v>
      </c>
      <c r="Q74" s="39" t="n">
        <f aca="false">1/P74</f>
        <v>106916.942781799</v>
      </c>
      <c r="R74" s="39" t="n">
        <f aca="false">1/P74*(1-COS('数値入力＆結果'!$D$8*P74/2))</f>
        <v>0.0467652694307361</v>
      </c>
    </row>
    <row r="75" customFormat="false" ht="12.8" hidden="false" customHeight="false" outlineLevel="0" collapsed="false">
      <c r="B75" s="1" t="n">
        <v>72</v>
      </c>
      <c r="C75" s="0" t="n">
        <v>720000</v>
      </c>
      <c r="D75" s="0" t="n">
        <f aca="false">D74-1</f>
        <v>58</v>
      </c>
      <c r="E75" s="0" t="n">
        <f aca="false">C75</f>
        <v>720000</v>
      </c>
      <c r="F75" s="0" t="n">
        <f aca="false">C75-C74</f>
        <v>10000</v>
      </c>
      <c r="G75" s="0" t="n">
        <f aca="false">IF(D74&gt;110,'数値入力＆結果'!$D$18*D74+'数値入力＆結果'!$F$18,'数値入力＆結果'!$D$17*D74+'数値入力＆結果'!$F$17)</f>
        <v>-2.1872</v>
      </c>
      <c r="H75" s="39" t="n">
        <f aca="false">10^G75</f>
        <v>0.00649830363484238</v>
      </c>
      <c r="I75" s="39" t="n">
        <f aca="false">F75/H75</f>
        <v>1538863.14981995</v>
      </c>
      <c r="J75" s="39" t="n">
        <f aca="false">SUM(I75:$I$143)</f>
        <v>11888024.8049191</v>
      </c>
      <c r="K75" s="40" t="n">
        <f aca="false">LOG10(J75)</f>
        <v>7.07510970259317</v>
      </c>
      <c r="L75" s="40" t="n">
        <f aca="false">'数値入力＆結果'!$D$19*K75^5+'数値入力＆結果'!$F$19*K75^4+'数値入力＆結果'!$H$19*K75^3+'数値入力＆結果'!$J$19*K75^2+'数値入力＆結果'!$L$19*K75+'数値入力＆結果'!$N$19</f>
        <v>7.5239985147684</v>
      </c>
      <c r="M75" s="39" t="n">
        <f aca="false">10^L75</f>
        <v>33419389.7123763</v>
      </c>
      <c r="N75" s="39" t="n">
        <f aca="false">(D74-D75)*'数値入力＆結果'!$D$12</f>
        <v>2.63E-005</v>
      </c>
      <c r="O75" s="39" t="n">
        <f aca="false">(6*'数値入力＆結果'!$D$7*M75*'数値入力＆結果'!$D$9*'数値入力＆結果'!$D$10*('数値入力＆結果'!$D$9+'数値入力＆結果'!$D$10)*N75)/('数値入力＆結果'!$D$7^2*'数値入力＆結果'!$D$9^4+'数値入力＆結果'!$D$7*M75*(4*'数値入力＆結果'!$D$9^3*'数値入力＆結果'!$D$10+6*'数値入力＆結果'!$D$9^2*'数値入力＆結果'!$D$10^2+4*'数値入力＆結果'!$D$9*'数値入力＆結果'!$D$10^3)+M75^2*'数値入力＆結果'!$D$10^4)</f>
        <v>1.49345916841421E-006</v>
      </c>
      <c r="P75" s="39" t="n">
        <f aca="false">SUM($O$4:O75)</f>
        <v>1.08465137356482E-005</v>
      </c>
      <c r="Q75" s="39" t="n">
        <f aca="false">1/P75</f>
        <v>92195.5223929139</v>
      </c>
      <c r="R75" s="39" t="n">
        <f aca="false">1/P75*(1-COS('数値入力＆結果'!$D$8*P75/2))</f>
        <v>0.0542325633620626</v>
      </c>
    </row>
    <row r="76" customFormat="false" ht="12.8" hidden="false" customHeight="false" outlineLevel="0" collapsed="false">
      <c r="B76" s="1" t="n">
        <v>73</v>
      </c>
      <c r="C76" s="0" t="n">
        <v>730000</v>
      </c>
      <c r="D76" s="0" t="n">
        <f aca="false">D75-1</f>
        <v>57</v>
      </c>
      <c r="E76" s="0" t="n">
        <f aca="false">C76</f>
        <v>730000</v>
      </c>
      <c r="F76" s="0" t="n">
        <f aca="false">C76-C75</f>
        <v>10000</v>
      </c>
      <c r="G76" s="0" t="n">
        <f aca="false">IF(D75&gt;110,'数値入力＆結果'!$D$18*D75+'数値入力＆結果'!$F$18,'数値入力＆結果'!$D$17*D75+'数値入力＆結果'!$F$17)</f>
        <v>-2.127</v>
      </c>
      <c r="H76" s="39" t="n">
        <f aca="false">10^G76</f>
        <v>0.00746448758410067</v>
      </c>
      <c r="I76" s="39" t="n">
        <f aca="false">F76/H76</f>
        <v>1339676.68742593</v>
      </c>
      <c r="J76" s="39" t="n">
        <f aca="false">SUM(I76:$I$143)</f>
        <v>10349161.6550991</v>
      </c>
      <c r="K76" s="40" t="n">
        <f aca="false">LOG10(J76)</f>
        <v>7.0149051707291</v>
      </c>
      <c r="L76" s="40" t="n">
        <f aca="false">'数値入力＆結果'!$D$19*K76^5+'数値入力＆結果'!$F$19*K76^4+'数値入力＆結果'!$H$19*K76^3+'数値入力＆結果'!$J$19*K76^2+'数値入力＆結果'!$L$19*K76+'数値入力＆結果'!$N$19</f>
        <v>7.58186685887558</v>
      </c>
      <c r="M76" s="39" t="n">
        <f aca="false">10^L76</f>
        <v>38182719.6601923</v>
      </c>
      <c r="N76" s="39" t="n">
        <f aca="false">(D75-D76)*'数値入力＆結果'!$D$12</f>
        <v>2.63E-005</v>
      </c>
      <c r="O76" s="39" t="n">
        <f aca="false">(6*'数値入力＆結果'!$D$7*M76*'数値入力＆結果'!$D$9*'数値入力＆結果'!$D$10*('数値入力＆結果'!$D$9+'数値入力＆結果'!$D$10)*N76)/('数値入力＆結果'!$D$7^2*'数値入力＆結果'!$D$9^4+'数値入力＆結果'!$D$7*M76*(4*'数値入力＆結果'!$D$9^3*'数値入力＆結果'!$D$10+6*'数値入力＆結果'!$D$9^2*'数値入力＆結果'!$D$10^2+4*'数値入力＆結果'!$D$9*'数値入力＆結果'!$D$10^3)+M76^2*'数値入力＆結果'!$D$10^4)</f>
        <v>1.69801981557797E-006</v>
      </c>
      <c r="P76" s="39" t="n">
        <f aca="false">SUM($O$4:O76)</f>
        <v>1.25445335512261E-005</v>
      </c>
      <c r="Q76" s="39" t="n">
        <f aca="false">1/P76</f>
        <v>79715.9970848224</v>
      </c>
      <c r="R76" s="39" t="n">
        <f aca="false">1/P76*(1-COS('数値入力＆結果'!$D$8*P76/2))</f>
        <v>0.0627226595341943</v>
      </c>
    </row>
    <row r="77" customFormat="false" ht="12.8" hidden="false" customHeight="false" outlineLevel="0" collapsed="false">
      <c r="B77" s="1" t="n">
        <v>74</v>
      </c>
      <c r="C77" s="0" t="n">
        <v>740000</v>
      </c>
      <c r="D77" s="0" t="n">
        <f aca="false">D76-1</f>
        <v>56</v>
      </c>
      <c r="E77" s="0" t="n">
        <f aca="false">C77</f>
        <v>740000</v>
      </c>
      <c r="F77" s="0" t="n">
        <f aca="false">C77-C76</f>
        <v>10000</v>
      </c>
      <c r="G77" s="0" t="n">
        <f aca="false">IF(D76&gt;110,'数値入力＆結果'!$D$18*D76+'数値入力＆結果'!$F$18,'数値入力＆結果'!$D$17*D76+'数値入力＆結果'!$F$17)</f>
        <v>-2.0668</v>
      </c>
      <c r="H77" s="39" t="n">
        <f aca="false">10^G77</f>
        <v>0.00857432616636181</v>
      </c>
      <c r="I77" s="39" t="n">
        <f aca="false">F77/H77</f>
        <v>1166272.40508196</v>
      </c>
      <c r="J77" s="39" t="n">
        <f aca="false">SUM(I77:$I$143)</f>
        <v>9009484.96767321</v>
      </c>
      <c r="K77" s="40" t="n">
        <f aca="false">LOG10(J77)</f>
        <v>6.95469996499786</v>
      </c>
      <c r="L77" s="40" t="n">
        <f aca="false">'数値入力＆結果'!$D$19*K77^5+'数値入力＆結果'!$F$19*K77^4+'数値入力＆結果'!$H$19*K77^3+'数値入力＆結果'!$J$19*K77^2+'数値入力＆結果'!$L$19*K77+'数値入力＆結果'!$N$19</f>
        <v>7.63867973632908</v>
      </c>
      <c r="M77" s="39" t="n">
        <f aca="false">10^L77</f>
        <v>43519083.0656757</v>
      </c>
      <c r="N77" s="39" t="n">
        <f aca="false">(D76-D77)*'数値入力＆結果'!$D$12</f>
        <v>2.63E-005</v>
      </c>
      <c r="O77" s="39" t="n">
        <f aca="false">(6*'数値入力＆結果'!$D$7*M77*'数値入力＆結果'!$D$9*'数値入力＆結果'!$D$10*('数値入力＆結果'!$D$9+'数値入力＆結果'!$D$10)*N77)/('数値入力＆結果'!$D$7^2*'数値入力＆結果'!$D$9^4+'数値入力＆結果'!$D$7*M77*(4*'数値入力＆結果'!$D$9^3*'数値入力＆結果'!$D$10+6*'数値入力＆結果'!$D$9^2*'数値入力＆結果'!$D$10^2+4*'数値入力＆結果'!$D$9*'数値入力＆結果'!$D$10^3)+M77^2*'数値入力＆結果'!$D$10^4)</f>
        <v>1.92483684772658E-006</v>
      </c>
      <c r="P77" s="39" t="n">
        <f aca="false">SUM($O$4:O77)</f>
        <v>1.44693703989527E-005</v>
      </c>
      <c r="Q77" s="39" t="n">
        <f aca="false">1/P77</f>
        <v>69111.5074414281</v>
      </c>
      <c r="R77" s="39" t="n">
        <f aca="false">1/P77*(1-COS('数値入力＆結果'!$D$8*P77/2))</f>
        <v>0.0723468393749791</v>
      </c>
    </row>
    <row r="78" customFormat="false" ht="12.8" hidden="false" customHeight="false" outlineLevel="0" collapsed="false">
      <c r="B78" s="1" t="n">
        <v>75</v>
      </c>
      <c r="C78" s="0" t="n">
        <v>750000</v>
      </c>
      <c r="D78" s="0" t="n">
        <f aca="false">D77-1</f>
        <v>55</v>
      </c>
      <c r="E78" s="0" t="n">
        <f aca="false">C78</f>
        <v>750000</v>
      </c>
      <c r="F78" s="0" t="n">
        <f aca="false">C78-C77</f>
        <v>10000</v>
      </c>
      <c r="G78" s="0" t="n">
        <f aca="false">IF(D77&gt;110,'数値入力＆結果'!$D$18*D77+'数値入力＆結果'!$F$18,'数値入力＆結果'!$D$17*D77+'数値入力＆結果'!$F$17)</f>
        <v>-2.0066</v>
      </c>
      <c r="H78" s="39" t="n">
        <f aca="false">10^G78</f>
        <v>0.00984917830980818</v>
      </c>
      <c r="I78" s="39" t="n">
        <f aca="false">F78/H78</f>
        <v>1015313.12414576</v>
      </c>
      <c r="J78" s="39" t="n">
        <f aca="false">SUM(I78:$I$143)</f>
        <v>7843212.56259124</v>
      </c>
      <c r="K78" s="40" t="n">
        <f aca="false">LOG10(J78)</f>
        <v>6.89449398518853</v>
      </c>
      <c r="L78" s="40" t="n">
        <f aca="false">'数値入力＆結果'!$D$19*K78^5+'数値入力＆結果'!$F$19*K78^4+'数値入力＆結果'!$H$19*K78^3+'数値入力＆結果'!$J$19*K78^2+'数値入力＆結果'!$L$19*K78+'数値入力＆結果'!$N$19</f>
        <v>7.69445130910673</v>
      </c>
      <c r="M78" s="39" t="n">
        <f aca="false">10^L78</f>
        <v>49482463.0583902</v>
      </c>
      <c r="N78" s="39" t="n">
        <f aca="false">(D77-D78)*'数値入力＆結果'!$D$12</f>
        <v>2.63E-005</v>
      </c>
      <c r="O78" s="39" t="n">
        <f aca="false">(6*'数値入力＆結果'!$D$7*M78*'数値入力＆結果'!$D$9*'数値入力＆結果'!$D$10*('数値入力＆結果'!$D$9+'数値入力＆結果'!$D$10)*N78)/('数値入力＆結果'!$D$7^2*'数値入力＆結果'!$D$9^4+'数値入力＆結果'!$D$7*M78*(4*'数値入力＆結果'!$D$9^3*'数値入力＆結果'!$D$10+6*'数値入力＆結果'!$D$9^2*'数値入力＆結果'!$D$10^2+4*'数値入力＆結果'!$D$9*'数値入力＆結果'!$D$10^3)+M78^2*'数値入力＆結果'!$D$10^4)</f>
        <v>2.17541096776201E-006</v>
      </c>
      <c r="P78" s="39" t="n">
        <f aca="false">SUM($O$4:O78)</f>
        <v>1.66447813667147E-005</v>
      </c>
      <c r="Q78" s="39" t="n">
        <f aca="false">1/P78</f>
        <v>60078.8906725889</v>
      </c>
      <c r="R78" s="39" t="n">
        <f aca="false">1/P78*(1-COS('数値入力＆結果'!$D$8*P78/2))</f>
        <v>0.0832238876165212</v>
      </c>
    </row>
    <row r="79" customFormat="false" ht="12.8" hidden="false" customHeight="false" outlineLevel="0" collapsed="false">
      <c r="B79" s="1" t="n">
        <v>76</v>
      </c>
      <c r="C79" s="0" t="n">
        <v>760000</v>
      </c>
      <c r="D79" s="0" t="n">
        <f aca="false">D78-1</f>
        <v>54</v>
      </c>
      <c r="E79" s="0" t="n">
        <f aca="false">C79</f>
        <v>760000</v>
      </c>
      <c r="F79" s="0" t="n">
        <f aca="false">C79-C78</f>
        <v>10000</v>
      </c>
      <c r="G79" s="0" t="n">
        <f aca="false">IF(D78&gt;110,'数値入力＆結果'!$D$18*D78+'数値入力＆結果'!$F$18,'数値入力＆結果'!$D$17*D78+'数値入力＆結果'!$F$17)</f>
        <v>-1.9464</v>
      </c>
      <c r="H79" s="39" t="n">
        <f aca="false">10^G79</f>
        <v>0.0113135786411956</v>
      </c>
      <c r="I79" s="39" t="n">
        <f aca="false">F79/H79</f>
        <v>883893.621739407</v>
      </c>
      <c r="J79" s="39" t="n">
        <f aca="false">SUM(I79:$I$143)</f>
        <v>6827899.43844548</v>
      </c>
      <c r="K79" s="40" t="n">
        <f aca="false">LOG10(J79)</f>
        <v>6.83428711618467</v>
      </c>
      <c r="L79" s="40" t="n">
        <f aca="false">'数値入力＆結果'!$D$19*K79^5+'数値入力＆結果'!$F$19*K79^4+'数値入力＆結果'!$H$19*K79^3+'数値入力＆結果'!$J$19*K79^2+'数値入力＆結果'!$L$19*K79+'数値入力＆結果'!$N$19</f>
        <v>7.74919560557519</v>
      </c>
      <c r="M79" s="39" t="n">
        <f aca="false">10^L79</f>
        <v>56130072.8104246</v>
      </c>
      <c r="N79" s="39" t="n">
        <f aca="false">(D78-D79)*'数値入力＆結果'!$D$12</f>
        <v>2.63E-005</v>
      </c>
      <c r="O79" s="39" t="n">
        <f aca="false">(6*'数値入力＆結果'!$D$7*M79*'数値入力＆結果'!$D$9*'数値入力＆結果'!$D$10*('数値入力＆結果'!$D$9+'数値入力＆結果'!$D$10)*N79)/('数値入力＆結果'!$D$7^2*'数値入力＆結果'!$D$9^4+'数値入力＆結果'!$D$7*M79*(4*'数値入力＆結果'!$D$9^3*'数値入力＆結果'!$D$10+6*'数値入力＆結果'!$D$9^2*'数値入力＆結果'!$D$10^2+4*'数値入力＆結果'!$D$9*'数値入力＆結果'!$D$10^3)+M79^2*'数値入力＆結果'!$D$10^4)</f>
        <v>2.45120027960524E-006</v>
      </c>
      <c r="P79" s="39" t="n">
        <f aca="false">SUM($O$4:O79)</f>
        <v>1.909598164632E-005</v>
      </c>
      <c r="Q79" s="39" t="n">
        <f aca="false">1/P79</f>
        <v>52367.0381822299</v>
      </c>
      <c r="R79" s="39" t="n">
        <f aca="false">1/P79*(1-COS('数値入力＆結果'!$D$8*P79/2))</f>
        <v>0.0954798792180416</v>
      </c>
    </row>
    <row r="80" customFormat="false" ht="12.8" hidden="false" customHeight="false" outlineLevel="0" collapsed="false">
      <c r="B80" s="1" t="n">
        <v>77</v>
      </c>
      <c r="C80" s="0" t="n">
        <v>770000</v>
      </c>
      <c r="D80" s="0" t="n">
        <f aca="false">D79-1</f>
        <v>53</v>
      </c>
      <c r="E80" s="0" t="n">
        <f aca="false">C80</f>
        <v>770000</v>
      </c>
      <c r="F80" s="0" t="n">
        <f aca="false">C80-C79</f>
        <v>10000</v>
      </c>
      <c r="G80" s="0" t="n">
        <f aca="false">IF(D79&gt;110,'数値入力＆結果'!$D$18*D79+'数値入力＆結果'!$F$18,'数値入力＆結果'!$D$17*D79+'数値入力＆結果'!$F$17)</f>
        <v>-1.8862</v>
      </c>
      <c r="H80" s="39" t="n">
        <f aca="false">10^G80</f>
        <v>0.0129957096566171</v>
      </c>
      <c r="I80" s="39" t="n">
        <f aca="false">F80/H80</f>
        <v>769484.71951343</v>
      </c>
      <c r="J80" s="39" t="n">
        <f aca="false">SUM(I80:$I$143)</f>
        <v>5944005.81670608</v>
      </c>
      <c r="K80" s="40" t="n">
        <f aca="false">LOG10(J80)</f>
        <v>6.77407922574615</v>
      </c>
      <c r="L80" s="40" t="n">
        <f aca="false">'数値入力＆結果'!$D$19*K80^5+'数値入力＆結果'!$F$19*K80^4+'数値入力＆結果'!$H$19*K80^3+'数値入力＆結果'!$J$19*K80^2+'数値入力＆結果'!$L$19*K80+'数値入力＆結果'!$N$19</f>
        <v>7.80292652236617</v>
      </c>
      <c r="M80" s="39" t="n">
        <f aca="false">10^L80</f>
        <v>63522345.025422</v>
      </c>
      <c r="N80" s="39" t="n">
        <f aca="false">(D79-D80)*'数値入力＆結果'!$D$12</f>
        <v>2.63E-005</v>
      </c>
      <c r="O80" s="39" t="n">
        <f aca="false">(6*'数値入力＆結果'!$D$7*M80*'数値入力＆結果'!$D$9*'数値入力＆結果'!$D$10*('数値入力＆結果'!$D$9+'数値入力＆結果'!$D$10)*N80)/('数値入力＆結果'!$D$7^2*'数値入力＆結果'!$D$9^4+'数値入力＆結果'!$D$7*M80*(4*'数値入力＆結果'!$D$9^3*'数値入力＆結果'!$D$10+6*'数値入力＆結果'!$D$9^2*'数値入力＆結果'!$D$10^2+4*'数値入力＆結果'!$D$9*'数値入力＆結果'!$D$10^3)+M80^2*'数値入力＆結果'!$D$10^4)</f>
        <v>2.753593564016E-006</v>
      </c>
      <c r="P80" s="39" t="n">
        <f aca="false">SUM($O$4:O80)</f>
        <v>2.1849575210336E-005</v>
      </c>
      <c r="Q80" s="39" t="n">
        <f aca="false">1/P80</f>
        <v>45767.4801625868</v>
      </c>
      <c r="R80" s="39" t="n">
        <f aca="false">1/P80*(1-COS('数値入力＆結果'!$D$8*P80/2))</f>
        <v>0.109247832586872</v>
      </c>
    </row>
    <row r="81" customFormat="false" ht="12.8" hidden="false" customHeight="false" outlineLevel="0" collapsed="false">
      <c r="B81" s="1" t="n">
        <v>78</v>
      </c>
      <c r="C81" s="0" t="n">
        <v>780000</v>
      </c>
      <c r="D81" s="0" t="n">
        <f aca="false">D80-1</f>
        <v>52</v>
      </c>
      <c r="E81" s="0" t="n">
        <f aca="false">C81</f>
        <v>780000</v>
      </c>
      <c r="F81" s="0" t="n">
        <f aca="false">C81-C80</f>
        <v>10000</v>
      </c>
      <c r="G81" s="0" t="n">
        <f aca="false">IF(D80&gt;110,'数値入力＆結果'!$D$18*D80+'数値入力＆結果'!$F$18,'数値入力＆結果'!$D$17*D80+'数値入力＆結果'!$F$17)</f>
        <v>-1.826</v>
      </c>
      <c r="H81" s="39" t="n">
        <f aca="false">10^G81</f>
        <v>0.01492794409579</v>
      </c>
      <c r="I81" s="39" t="n">
        <f aca="false">F81/H81</f>
        <v>669884.609416527</v>
      </c>
      <c r="J81" s="39" t="n">
        <f aca="false">SUM(I81:$I$143)</f>
        <v>5174521.09719265</v>
      </c>
      <c r="K81" s="40" t="n">
        <f aca="false">LOG10(J81)</f>
        <v>6.71387016196068</v>
      </c>
      <c r="L81" s="40" t="n">
        <f aca="false">'数値入力＆結果'!$D$19*K81^5+'数値入力＆結果'!$F$19*K81^4+'数値入力＆結果'!$H$19*K81^3+'数値入力＆結果'!$J$19*K81^2+'数値入力＆結果'!$L$19*K81+'数値入力＆結果'!$N$19</f>
        <v>7.85565782636552</v>
      </c>
      <c r="M81" s="39" t="n">
        <f aca="false">10^L81</f>
        <v>71722897.5429468</v>
      </c>
      <c r="N81" s="39" t="n">
        <f aca="false">(D80-D81)*'数値入力＆結果'!$D$12</f>
        <v>2.63E-005</v>
      </c>
      <c r="O81" s="39" t="n">
        <f aca="false">(6*'数値入力＆結果'!$D$7*M81*'数値入力＆結果'!$D$9*'数値入力＆結果'!$D$10*('数値入力＆結果'!$D$9+'数値入力＆結果'!$D$10)*N81)/('数値入力＆結果'!$D$7^2*'数値入力＆結果'!$D$9^4+'数値入力＆結果'!$D$7*M81*(4*'数値入力＆結果'!$D$9^3*'数値入力＆結果'!$D$10+6*'数値入力＆結果'!$D$9^2*'数値入力＆結果'!$D$10^2+4*'数値入力＆結果'!$D$9*'数値入力＆結果'!$D$10^3)+M81^2*'数値入力＆結果'!$D$10^4)</f>
        <v>3.08388146334729E-006</v>
      </c>
      <c r="P81" s="39" t="n">
        <f aca="false">SUM($O$4:O81)</f>
        <v>2.49334566736833E-005</v>
      </c>
      <c r="Q81" s="39" t="n">
        <f aca="false">1/P81</f>
        <v>40106.75347135</v>
      </c>
      <c r="R81" s="39" t="n">
        <f aca="false">1/P81*(1-COS('数値入力＆結果'!$D$8*P81/2))</f>
        <v>0.124667218784488</v>
      </c>
    </row>
    <row r="82" customFormat="false" ht="12.8" hidden="false" customHeight="false" outlineLevel="0" collapsed="false">
      <c r="B82" s="1" t="n">
        <v>79</v>
      </c>
      <c r="C82" s="0" t="n">
        <v>790000</v>
      </c>
      <c r="D82" s="0" t="n">
        <f aca="false">D81-1</f>
        <v>51</v>
      </c>
      <c r="E82" s="0" t="n">
        <f aca="false">C82</f>
        <v>790000</v>
      </c>
      <c r="F82" s="0" t="n">
        <f aca="false">C82-C81</f>
        <v>10000</v>
      </c>
      <c r="G82" s="0" t="n">
        <f aca="false">IF(D81&gt;110,'数値入力＆結果'!$D$18*D81+'数値入力＆結果'!$F$18,'数値入力＆結果'!$D$17*D81+'数値入力＆結果'!$F$17)</f>
        <v>-1.7658</v>
      </c>
      <c r="H82" s="39" t="n">
        <f aca="false">10^G82</f>
        <v>0.0171474679579013</v>
      </c>
      <c r="I82" s="39" t="n">
        <f aca="false">F82/H82</f>
        <v>583176.479731643</v>
      </c>
      <c r="J82" s="39" t="n">
        <f aca="false">SUM(I82:$I$143)</f>
        <v>4504636.48777612</v>
      </c>
      <c r="K82" s="40" t="n">
        <f aca="false">LOG10(J82)</f>
        <v>6.6536597503156</v>
      </c>
      <c r="L82" s="40" t="n">
        <f aca="false">'数値入力＆結果'!$D$19*K82^5+'数値入力＆結果'!$F$19*K82^4+'数値入力＆結果'!$H$19*K82^3+'数値入力＆結果'!$J$19*K82^2+'数値入力＆結果'!$L$19*K82+'数値入力＆結果'!$N$19</f>
        <v>7.9074031568289</v>
      </c>
      <c r="M82" s="39" t="n">
        <f aca="false">10^L82</f>
        <v>80798473.6795458</v>
      </c>
      <c r="N82" s="39" t="n">
        <f aca="false">(D81-D82)*'数値入力＆結果'!$D$12</f>
        <v>2.63E-005</v>
      </c>
      <c r="O82" s="39" t="n">
        <f aca="false">(6*'数値入力＆結果'!$D$7*M82*'数値入力＆結果'!$D$9*'数値入力＆結果'!$D$10*('数値入力＆結果'!$D$9+'数値入力＆結果'!$D$10)*N82)/('数値入力＆結果'!$D$7^2*'数値入力＆結果'!$D$9^4+'数値入力＆結果'!$D$7*M82*(4*'数値入力＆結果'!$D$9^3*'数値入力＆結果'!$D$10+6*'数値入力＆結果'!$D$9^2*'数値入力＆結果'!$D$10^2+4*'数値入力＆結果'!$D$9*'数値入力＆結果'!$D$10^3)+M82^2*'数値入力＆結果'!$D$10^4)</f>
        <v>3.44322612598262E-006</v>
      </c>
      <c r="P82" s="39" t="n">
        <f aca="false">SUM($O$4:O82)</f>
        <v>2.83766827996659E-005</v>
      </c>
      <c r="Q82" s="39" t="n">
        <f aca="false">1/P82</f>
        <v>35240.2008035899</v>
      </c>
      <c r="R82" s="39" t="n">
        <f aca="false">1/P82*(1-COS('数値入力＆結果'!$D$8*P82/2))</f>
        <v>0.141883318788539</v>
      </c>
    </row>
    <row r="83" customFormat="false" ht="12.8" hidden="false" customHeight="false" outlineLevel="0" collapsed="false">
      <c r="B83" s="1" t="n">
        <v>80</v>
      </c>
      <c r="C83" s="0" t="n">
        <v>800000</v>
      </c>
      <c r="D83" s="0" t="n">
        <f aca="false">D82-1</f>
        <v>50</v>
      </c>
      <c r="E83" s="0" t="n">
        <f aca="false">C83</f>
        <v>800000</v>
      </c>
      <c r="F83" s="0" t="n">
        <f aca="false">C83-C82</f>
        <v>10000</v>
      </c>
      <c r="G83" s="0" t="n">
        <f aca="false">IF(D82&gt;110,'数値入力＆結果'!$D$18*D82+'数値入力＆結果'!$F$18,'数値入力＆結果'!$D$17*D82+'数値入力＆結果'!$F$17)</f>
        <v>-1.7056</v>
      </c>
      <c r="H83" s="39" t="n">
        <f aca="false">10^G83</f>
        <v>0.0196969961489992</v>
      </c>
      <c r="I83" s="39" t="n">
        <f aca="false">F83/H83</f>
        <v>507691.625888249</v>
      </c>
      <c r="J83" s="39" t="n">
        <f aca="false">SUM(I83:$I$143)</f>
        <v>3921460.00804447</v>
      </c>
      <c r="K83" s="40" t="n">
        <f aca="false">LOG10(J83)</f>
        <v>6.59344779033319</v>
      </c>
      <c r="L83" s="40" t="n">
        <f aca="false">'数値入力＆結果'!$D$19*K83^5+'数値入力＆結果'!$F$19*K83^4+'数値入力＆結果'!$H$19*K83^3+'数値入力＆結果'!$J$19*K83^2+'数値入力＆結果'!$L$19*K83+'数値入力＆結果'!$N$19</f>
        <v>7.95817602763931</v>
      </c>
      <c r="M83" s="39" t="n">
        <f aca="false">10^L83</f>
        <v>90818856.1320971</v>
      </c>
      <c r="N83" s="39" t="n">
        <f aca="false">(D82-D83)*'数値入力＆結果'!$D$12</f>
        <v>2.63E-005</v>
      </c>
      <c r="O83" s="39" t="n">
        <f aca="false">(6*'数値入力＆結果'!$D$7*M83*'数値入力＆結果'!$D$9*'数値入力＆結果'!$D$10*('数値入力＆結果'!$D$9+'数値入力＆結果'!$D$10)*N83)/('数値入力＆結果'!$D$7^2*'数値入力＆結果'!$D$9^4+'数値入力＆結果'!$D$7*M83*(4*'数値入力＆結果'!$D$9^3*'数値入力＆結果'!$D$10+6*'数値入力＆結果'!$D$9^2*'数値入力＆結果'!$D$10^2+4*'数値入力＆結果'!$D$9*'数値入力＆結果'!$D$10^3)+M83^2*'数値入力＆結果'!$D$10^4)</f>
        <v>3.83263001498231E-006</v>
      </c>
      <c r="P83" s="39" t="n">
        <f aca="false">SUM($O$4:O83)</f>
        <v>3.22093128146482E-005</v>
      </c>
      <c r="Q83" s="39" t="n">
        <f aca="false">1/P83</f>
        <v>31046.9212974087</v>
      </c>
      <c r="R83" s="39" t="n">
        <f aca="false">1/P83*(1-COS('数値入力＆結果'!$D$8*P83/2))</f>
        <v>0.161046424843345</v>
      </c>
    </row>
    <row r="84" customFormat="false" ht="12.8" hidden="false" customHeight="false" outlineLevel="0" collapsed="false">
      <c r="B84" s="1" t="n">
        <v>81</v>
      </c>
      <c r="C84" s="0" t="n">
        <v>810000</v>
      </c>
      <c r="D84" s="0" t="n">
        <f aca="false">D83-1</f>
        <v>49</v>
      </c>
      <c r="E84" s="0" t="n">
        <f aca="false">C84</f>
        <v>810000</v>
      </c>
      <c r="F84" s="0" t="n">
        <f aca="false">C84-C83</f>
        <v>10000</v>
      </c>
      <c r="G84" s="0" t="n">
        <f aca="false">IF(D83&gt;110,'数値入力＆結果'!$D$18*D83+'数値入力＆結果'!$F$18,'数値入力＆結果'!$D$17*D83+'数値入力＆結果'!$F$17)</f>
        <v>-1.6454</v>
      </c>
      <c r="H84" s="39" t="n">
        <f aca="false">10^G84</f>
        <v>0.0226255945336186</v>
      </c>
      <c r="I84" s="39" t="n">
        <f aca="false">F84/H84</f>
        <v>441977.336115582</v>
      </c>
      <c r="J84" s="39" t="n">
        <f aca="false">SUM(I84:$I$143)</f>
        <v>3413768.38215622</v>
      </c>
      <c r="K84" s="40" t="n">
        <f aca="false">LOG10(J84)</f>
        <v>6.53323405170437</v>
      </c>
      <c r="L84" s="40" t="n">
        <f aca="false">'数値入力＆結果'!$D$19*K84^5+'数値入力＆結果'!$F$19*K84^4+'数値入力＆結果'!$H$19*K84^3+'数値入力＆結果'!$J$19*K84^2+'数値入力＆結果'!$L$19*K84+'数値入力＆結果'!$N$19</f>
        <v>8.00798982972333</v>
      </c>
      <c r="M84" s="39" t="n">
        <f aca="false">10^L84</f>
        <v>101856753.503419</v>
      </c>
      <c r="N84" s="39" t="n">
        <f aca="false">(D83-D84)*'数値入力＆結果'!$D$12</f>
        <v>2.63E-005</v>
      </c>
      <c r="O84" s="39" t="n">
        <f aca="false">(6*'数値入力＆結果'!$D$7*M84*'数値入力＆結果'!$D$9*'数値入力＆結果'!$D$10*('数値入力＆結果'!$D$9+'数値入力＆結果'!$D$10)*N84)/('数値入力＆結果'!$D$7^2*'数値入力＆結果'!$D$9^4+'数値入力＆結果'!$D$7*M84*(4*'数値入力＆結果'!$D$9^3*'数値入力＆結果'!$D$10+6*'数値入力＆結果'!$D$9^2*'数値入力＆結果'!$D$10^2+4*'数値入力＆結果'!$D$9*'数値入力＆結果'!$D$10^3)+M84^2*'数値入力＆結果'!$D$10^4)</f>
        <v>4.25290473125437E-006</v>
      </c>
      <c r="P84" s="39" t="n">
        <f aca="false">SUM($O$4:O84)</f>
        <v>3.64622175459026E-005</v>
      </c>
      <c r="Q84" s="39" t="n">
        <f aca="false">1/P84</f>
        <v>27425.649543698</v>
      </c>
      <c r="R84" s="39" t="n">
        <f aca="false">1/P84*(1-COS('数値入力＆結果'!$D$8*P84/2))</f>
        <v>0.182310885744455</v>
      </c>
    </row>
    <row r="85" customFormat="false" ht="12.8" hidden="false" customHeight="false" outlineLevel="0" collapsed="false">
      <c r="B85" s="1" t="n">
        <v>82</v>
      </c>
      <c r="C85" s="0" t="n">
        <v>820000</v>
      </c>
      <c r="D85" s="0" t="n">
        <f aca="false">D84-1</f>
        <v>48</v>
      </c>
      <c r="E85" s="0" t="n">
        <f aca="false">C85</f>
        <v>820000</v>
      </c>
      <c r="F85" s="0" t="n">
        <f aca="false">C85-C84</f>
        <v>10000</v>
      </c>
      <c r="G85" s="0" t="n">
        <f aca="false">IF(D84&gt;110,'数値入力＆結果'!$D$18*D84+'数値入力＆結果'!$F$18,'数値入力＆結果'!$D$17*D84+'数値入力＆結果'!$F$17)</f>
        <v>-1.5852</v>
      </c>
      <c r="H85" s="39" t="n">
        <f aca="false">10^G85</f>
        <v>0.0259896242110866</v>
      </c>
      <c r="I85" s="39" t="n">
        <f aca="false">F85/H85</f>
        <v>384768.933893789</v>
      </c>
      <c r="J85" s="39" t="n">
        <f aca="false">SUM(I85:$I$143)</f>
        <v>2971791.04604064</v>
      </c>
      <c r="K85" s="40" t="n">
        <f aca="false">LOG10(J85)</f>
        <v>6.47301826984568</v>
      </c>
      <c r="L85" s="40" t="n">
        <f aca="false">'数値入力＆結果'!$D$19*K85^5+'数値入力＆結果'!$F$19*K85^4+'数値入力＆結果'!$H$19*K85^3+'数値入力＆結果'!$J$19*K85^2+'数値入力＆結果'!$L$19*K85+'数値入力＆結果'!$N$19</f>
        <v>8.05685783364521</v>
      </c>
      <c r="M85" s="39" t="n">
        <f aca="false">10^L85</f>
        <v>113987658.773265</v>
      </c>
      <c r="N85" s="39" t="n">
        <f aca="false">(D84-D85)*'数値入力＆結果'!$D$12</f>
        <v>2.63E-005</v>
      </c>
      <c r="O85" s="39" t="n">
        <f aca="false">(6*'数値入力＆結果'!$D$7*M85*'数値入力＆結果'!$D$9*'数値入力＆結果'!$D$10*('数値入力＆結果'!$D$9+'数値入力＆結果'!$D$10)*N85)/('数値入力＆結果'!$D$7^2*'数値入力＆結果'!$D$9^4+'数値入力＆結果'!$D$7*M85*(4*'数値入力＆結果'!$D$9^3*'数値入力＆結果'!$D$10+6*'数値入力＆結果'!$D$9^2*'数値入力＆結果'!$D$10^2+4*'数値入力＆結果'!$D$9*'数値入力＆結果'!$D$10^3)+M85^2*'数値入力＆結果'!$D$10^4)</f>
        <v>4.70464082818693E-006</v>
      </c>
      <c r="P85" s="39" t="n">
        <f aca="false">SUM($O$4:O85)</f>
        <v>4.11668583740895E-005</v>
      </c>
      <c r="Q85" s="39" t="n">
        <f aca="false">1/P85</f>
        <v>24291.3848541185</v>
      </c>
      <c r="R85" s="39" t="n">
        <f aca="false">1/P85*(1-COS('数値入力＆結果'!$D$8*P85/2))</f>
        <v>0.20583400117886</v>
      </c>
    </row>
    <row r="86" customFormat="false" ht="12.8" hidden="false" customHeight="false" outlineLevel="0" collapsed="false">
      <c r="B86" s="1" t="n">
        <v>83</v>
      </c>
      <c r="C86" s="0" t="n">
        <v>830000</v>
      </c>
      <c r="D86" s="0" t="n">
        <f aca="false">D85-1</f>
        <v>47</v>
      </c>
      <c r="E86" s="0" t="n">
        <f aca="false">C86</f>
        <v>830000</v>
      </c>
      <c r="F86" s="0" t="n">
        <f aca="false">C86-C85</f>
        <v>10000</v>
      </c>
      <c r="G86" s="0" t="n">
        <f aca="false">IF(D85&gt;110,'数値入力＆結果'!$D$18*D85+'数値入力＆結果'!$F$18,'数値入力＆結果'!$D$17*D85+'数値入力＆結果'!$F$17)</f>
        <v>-1.525</v>
      </c>
      <c r="H86" s="39" t="n">
        <f aca="false">10^G86</f>
        <v>0.0298538261891796</v>
      </c>
      <c r="I86" s="39" t="n">
        <f aca="false">F86/H86</f>
        <v>334965.439157828</v>
      </c>
      <c r="J86" s="39" t="n">
        <f aca="false">SUM(I86:$I$143)</f>
        <v>2587022.11214685</v>
      </c>
      <c r="K86" s="40" t="n">
        <f aca="false">LOG10(J86)</f>
        <v>6.4128001407932</v>
      </c>
      <c r="L86" s="40" t="n">
        <f aca="false">'数値入力＆結果'!$D$19*K86^5+'数値入力＆結果'!$F$19*K86^4+'数値入力＆結果'!$H$19*K86^3+'数値入力＆結果'!$J$19*K86^2+'数値入力＆結果'!$L$19*K86+'数値入力＆結果'!$N$19</f>
        <v>8.10479319240002</v>
      </c>
      <c r="M86" s="39" t="n">
        <f aca="false">10^L86</f>
        <v>127289679.328035</v>
      </c>
      <c r="N86" s="39" t="n">
        <f aca="false">(D85-D86)*'数値入力＆結果'!$D$12</f>
        <v>2.63E-005</v>
      </c>
      <c r="O86" s="39" t="n">
        <f aca="false">(6*'数値入力＆結果'!$D$7*M86*'数値入力＆結果'!$D$9*'数値入力＆結果'!$D$10*('数値入力＆結果'!$D$9+'数値入力＆結果'!$D$10)*N86)/('数値入力＆結果'!$D$7^2*'数値入力＆結果'!$D$9^4+'数値入力＆結果'!$D$7*M86*(4*'数値入力＆結果'!$D$9^3*'数値入力＆結果'!$D$10+6*'数値入力＆結果'!$D$9^2*'数値入力＆結果'!$D$10^2+4*'数値入力＆結果'!$D$9*'数値入力＆結果'!$D$10^3)+M86^2*'数値入力＆結果'!$D$10^4)</f>
        <v>5.18817969006856E-006</v>
      </c>
      <c r="P86" s="39" t="n">
        <f aca="false">SUM($O$4:O86)</f>
        <v>4.6355038064158E-005</v>
      </c>
      <c r="Q86" s="39" t="n">
        <f aca="false">1/P86</f>
        <v>21572.6281707706</v>
      </c>
      <c r="R86" s="39" t="n">
        <f aca="false">1/P86*(1-COS('数値入力＆結果'!$D$8*P86/2))</f>
        <v>0.231774775291606</v>
      </c>
    </row>
    <row r="87" customFormat="false" ht="12.8" hidden="false" customHeight="false" outlineLevel="0" collapsed="false">
      <c r="B87" s="1" t="n">
        <v>84</v>
      </c>
      <c r="C87" s="0" t="n">
        <v>840000</v>
      </c>
      <c r="D87" s="0" t="n">
        <f aca="false">D86-1</f>
        <v>46</v>
      </c>
      <c r="E87" s="0" t="n">
        <f aca="false">C87</f>
        <v>840000</v>
      </c>
      <c r="F87" s="0" t="n">
        <f aca="false">C87-C86</f>
        <v>10000</v>
      </c>
      <c r="G87" s="0" t="n">
        <f aca="false">IF(D86&gt;110,'数値入力＆結果'!$D$18*D86+'数値入力＆結果'!$F$18,'数値入力＆結果'!$D$17*D86+'数値入力＆結果'!$F$17)</f>
        <v>-1.4648</v>
      </c>
      <c r="H87" s="39" t="n">
        <f aca="false">10^G87</f>
        <v>0.034292567329756</v>
      </c>
      <c r="I87" s="39" t="n">
        <f aca="false">F87/H87</f>
        <v>291608.379852123</v>
      </c>
      <c r="J87" s="39" t="n">
        <f aca="false">SUM(I87:$I$143)</f>
        <v>2252056.67298903</v>
      </c>
      <c r="K87" s="40" t="n">
        <f aca="false">LOG10(J87)</f>
        <v>6.35257931533416</v>
      </c>
      <c r="L87" s="40" t="n">
        <f aca="false">'数値入力＆結果'!$D$19*K87^5+'数値入力＆結果'!$F$19*K87^4+'数値入力＆結果'!$H$19*K87^3+'数値入力＆結果'!$J$19*K87^2+'数値入力＆結果'!$L$19*K87+'数値入力＆結果'!$N$19</f>
        <v>8.15180894442977</v>
      </c>
      <c r="M87" s="39" t="n">
        <f aca="false">10^L87</f>
        <v>141843338.477624</v>
      </c>
      <c r="N87" s="39" t="n">
        <f aca="false">(D86-D87)*'数値入力＆結果'!$D$12</f>
        <v>2.63E-005</v>
      </c>
      <c r="O87" s="39" t="n">
        <f aca="false">(6*'数値入力＆結果'!$D$7*M87*'数値入力＆結果'!$D$9*'数値入力＆結果'!$D$10*('数値入力＆結果'!$D$9+'数値入力＆結果'!$D$10)*N87)/('数値入力＆結果'!$D$7^2*'数値入力＆結果'!$D$9^4+'数値入力＆結果'!$D$7*M87*(4*'数値入力＆結果'!$D$9^3*'数値入力＆結果'!$D$10+6*'数値入力＆結果'!$D$9^2*'数値入力＆結果'!$D$10^2+4*'数値入力＆結果'!$D$9*'数値入力＆結果'!$D$10^3)+M87^2*'数値入力＆結果'!$D$10^4)</f>
        <v>5.70358859881762E-006</v>
      </c>
      <c r="P87" s="39" t="n">
        <f aca="false">SUM($O$4:O87)</f>
        <v>5.20586266629756E-005</v>
      </c>
      <c r="Q87" s="39" t="n">
        <f aca="false">1/P87</f>
        <v>19209.1121894924</v>
      </c>
      <c r="R87" s="39" t="n">
        <f aca="false">1/P87*(1-COS('数値入力＆結果'!$D$8*P87/2))</f>
        <v>0.260292545465697</v>
      </c>
    </row>
    <row r="88" customFormat="false" ht="12.8" hidden="false" customHeight="false" outlineLevel="0" collapsed="false">
      <c r="B88" s="1" t="n">
        <v>85</v>
      </c>
      <c r="C88" s="0" t="n">
        <v>850000</v>
      </c>
      <c r="D88" s="0" t="n">
        <f aca="false">D87-1</f>
        <v>45</v>
      </c>
      <c r="E88" s="0" t="n">
        <f aca="false">C88</f>
        <v>850000</v>
      </c>
      <c r="F88" s="0" t="n">
        <f aca="false">C88-C87</f>
        <v>10000</v>
      </c>
      <c r="G88" s="0" t="n">
        <f aca="false">IF(D87&gt;110,'数値入力＆結果'!$D$18*D87+'数値入力＆結果'!$F$18,'数値入力＆結果'!$D$17*D87+'数値入力＆結果'!$F$17)</f>
        <v>-1.4046</v>
      </c>
      <c r="H88" s="39" t="n">
        <f aca="false">10^G88</f>
        <v>0.0393912715446866</v>
      </c>
      <c r="I88" s="39" t="n">
        <f aca="false">F88/H88</f>
        <v>253863.346062737</v>
      </c>
      <c r="J88" s="39" t="n">
        <f aca="false">SUM(I88:$I$143)</f>
        <v>1960448.2931369</v>
      </c>
      <c r="K88" s="40" t="n">
        <f aca="false">LOG10(J88)</f>
        <v>6.2923553922616</v>
      </c>
      <c r="L88" s="40" t="n">
        <f aca="false">'数値入力＆結果'!$D$19*K88^5+'数値入力＆結果'!$F$19*K88^4+'数値入力＆結果'!$H$19*K88^3+'数値入力＆結果'!$J$19*K88^2+'数値入力＆結果'!$L$19*K88+'数値入力＆結果'!$N$19</f>
        <v>8.19791801688913</v>
      </c>
      <c r="M88" s="39" t="n">
        <f aca="false">10^L88</f>
        <v>157731348.725432</v>
      </c>
      <c r="N88" s="39" t="n">
        <f aca="false">(D87-D88)*'数値入力＆結果'!$D$12</f>
        <v>2.63E-005</v>
      </c>
      <c r="O88" s="39" t="n">
        <f aca="false">(6*'数値入力＆結果'!$D$7*M88*'数値入力＆結果'!$D$9*'数値入力＆結果'!$D$10*('数値入力＆結果'!$D$9+'数値入力＆結果'!$D$10)*N88)/('数値入力＆結果'!$D$7^2*'数値入力＆結果'!$D$9^4+'数値入力＆結果'!$D$7*M88*(4*'数値入力＆結果'!$D$9^3*'数値入力＆結果'!$D$10+6*'数値入力＆結果'!$D$9^2*'数値入力＆結果'!$D$10^2+4*'数値入力＆結果'!$D$9*'数値入力＆結果'!$D$10^3)+M88^2*'数値入力＆結果'!$D$10^4)</f>
        <v>6.250640111895E-006</v>
      </c>
      <c r="P88" s="39" t="n">
        <f aca="false">SUM($O$4:O88)</f>
        <v>5.83092667748706E-005</v>
      </c>
      <c r="Q88" s="39" t="n">
        <f aca="false">1/P88</f>
        <v>17149.9326832723</v>
      </c>
      <c r="R88" s="39" t="n">
        <f aca="false">1/P88*(1-COS('数値入力＆結果'!$D$8*P88/2))</f>
        <v>0.291545507833953</v>
      </c>
    </row>
    <row r="89" customFormat="false" ht="12.8" hidden="false" customHeight="false" outlineLevel="0" collapsed="false">
      <c r="B89" s="1" t="n">
        <v>86</v>
      </c>
      <c r="C89" s="0" t="n">
        <v>860000</v>
      </c>
      <c r="D89" s="0" t="n">
        <f aca="false">D88-1</f>
        <v>44</v>
      </c>
      <c r="E89" s="0" t="n">
        <f aca="false">C89</f>
        <v>860000</v>
      </c>
      <c r="F89" s="0" t="n">
        <f aca="false">C89-C88</f>
        <v>10000</v>
      </c>
      <c r="G89" s="0" t="n">
        <f aca="false">IF(D88&gt;110,'数値入力＆結果'!$D$18*D88+'数値入力＆結果'!$F$18,'数値入力＆結果'!$D$17*D88+'数値入力＆結果'!$F$17)</f>
        <v>-1.3444</v>
      </c>
      <c r="H89" s="39" t="n">
        <f aca="false">10^G89</f>
        <v>0.0452480637855548</v>
      </c>
      <c r="I89" s="39" t="n">
        <f aca="false">F89/H89</f>
        <v>221003.931734918</v>
      </c>
      <c r="J89" s="39" t="n">
        <f aca="false">SUM(I89:$I$143)</f>
        <v>1706584.94707417</v>
      </c>
      <c r="K89" s="40" t="n">
        <f aca="false">LOG10(J89)</f>
        <v>6.23212791062074</v>
      </c>
      <c r="L89" s="40" t="n">
        <f aca="false">'数値入力＆結果'!$D$19*K89^5+'数値入力＆結果'!$F$19*K89^4+'数値入力＆結果'!$H$19*K89^3+'数値入力＆結果'!$J$19*K89^2+'数値入力＆結果'!$L$19*K89+'数値入力＆結果'!$N$19</f>
        <v>8.24313322919051</v>
      </c>
      <c r="M89" s="39" t="n">
        <f aca="false">10^L89</f>
        <v>175038357.41485</v>
      </c>
      <c r="N89" s="39" t="n">
        <f aca="false">(D88-D89)*'数値入力＆結果'!$D$12</f>
        <v>2.63E-005</v>
      </c>
      <c r="O89" s="39" t="n">
        <f aca="false">(6*'数値入力＆結果'!$D$7*M89*'数値入力＆結果'!$D$9*'数値入力＆結果'!$D$10*('数値入力＆結果'!$D$9+'数値入力＆結果'!$D$10)*N89)/('数値入力＆結果'!$D$7^2*'数値入力＆結果'!$D$9^4+'数値入力＆結果'!$D$7*M89*(4*'数値入力＆結果'!$D$9^3*'数値入力＆結果'!$D$10+6*'数値入力＆結果'!$D$9^2*'数値入力＆結果'!$D$10^2+4*'数値入力＆結果'!$D$9*'数値入力＆結果'!$D$10^3)+M89^2*'数値入力＆結果'!$D$10^4)</f>
        <v>6.8287968107871E-006</v>
      </c>
      <c r="P89" s="39" t="n">
        <f aca="false">SUM($O$4:O89)</f>
        <v>6.51380635856577E-005</v>
      </c>
      <c r="Q89" s="39" t="n">
        <f aca="false">1/P89</f>
        <v>15352.006875135</v>
      </c>
      <c r="R89" s="39" t="n">
        <f aca="false">1/P89*(1-COS('数値入力＆結果'!$D$8*P89/2))</f>
        <v>0.325689166351676</v>
      </c>
    </row>
    <row r="90" customFormat="false" ht="12.8" hidden="false" customHeight="false" outlineLevel="0" collapsed="false">
      <c r="B90" s="1" t="n">
        <v>87</v>
      </c>
      <c r="C90" s="0" t="n">
        <v>870000</v>
      </c>
      <c r="D90" s="0" t="n">
        <f aca="false">D89-1</f>
        <v>43</v>
      </c>
      <c r="E90" s="0" t="n">
        <f aca="false">C90</f>
        <v>870000</v>
      </c>
      <c r="F90" s="0" t="n">
        <f aca="false">C90-C89</f>
        <v>10000</v>
      </c>
      <c r="G90" s="0" t="n">
        <f aca="false">IF(D89&gt;110,'数値入力＆結果'!$D$18*D89+'数値入力＆結果'!$F$18,'数値入力＆結果'!$D$17*D89+'数値入力＆結果'!$F$17)</f>
        <v>-1.2842</v>
      </c>
      <c r="H90" s="39" t="n">
        <f aca="false">10^G90</f>
        <v>0.0519756584658362</v>
      </c>
      <c r="I90" s="39" t="n">
        <f aca="false">F90/H90</f>
        <v>192397.754933168</v>
      </c>
      <c r="J90" s="39" t="n">
        <f aca="false">SUM(I90:$I$143)</f>
        <v>1485581.01533925</v>
      </c>
      <c r="K90" s="40" t="n">
        <f aca="false">LOG10(J90)</f>
        <v>6.17189634079494</v>
      </c>
      <c r="L90" s="40" t="n">
        <f aca="false">'数値入力＆結果'!$D$19*K90^5+'数値入力＆結果'!$F$19*K90^4+'数値入力＆結果'!$H$19*K90^3+'数値入力＆結果'!$J$19*K90^2+'数値入力＆結果'!$L$19*K90+'数値入力＆結果'!$N$19</f>
        <v>8.28746729686203</v>
      </c>
      <c r="M90" s="39" t="n">
        <f aca="false">10^L90</f>
        <v>193850665.749689</v>
      </c>
      <c r="N90" s="39" t="n">
        <f aca="false">(D89-D90)*'数値入力＆結果'!$D$12</f>
        <v>2.63E-005</v>
      </c>
      <c r="O90" s="39" t="n">
        <f aca="false">(6*'数値入力＆結果'!$D$7*M90*'数値入力＆結果'!$D$9*'数値入力＆結果'!$D$10*('数値入力＆結果'!$D$9+'数値入力＆結果'!$D$10)*N90)/('数値入力＆結果'!$D$7^2*'数値入力＆結果'!$D$9^4+'数値入力＆結果'!$D$7*M90*(4*'数値入力＆結果'!$D$9^3*'数値入力＆結果'!$D$10+6*'数値入力＆結果'!$D$9^2*'数値入力＆結果'!$D$10^2+4*'数値入力＆結果'!$D$9*'数値入力＆結果'!$D$10^3)+M90^2*'数値入力＆結果'!$D$10^4)</f>
        <v>7.43720235006578E-006</v>
      </c>
      <c r="P90" s="39" t="n">
        <f aca="false">SUM($O$4:O90)</f>
        <v>7.25752659357235E-005</v>
      </c>
      <c r="Q90" s="39" t="n">
        <f aca="false">1/P90</f>
        <v>13778.7989765777</v>
      </c>
      <c r="R90" s="39" t="n">
        <f aca="false">1/P90*(1-COS('数値入力＆結果'!$D$8*P90/2))</f>
        <v>0.362874736904975</v>
      </c>
    </row>
    <row r="91" customFormat="false" ht="12.8" hidden="false" customHeight="false" outlineLevel="0" collapsed="false">
      <c r="B91" s="1" t="n">
        <v>88</v>
      </c>
      <c r="C91" s="0" t="n">
        <v>880000</v>
      </c>
      <c r="D91" s="0" t="n">
        <f aca="false">D90-1</f>
        <v>42</v>
      </c>
      <c r="E91" s="0" t="n">
        <f aca="false">C91</f>
        <v>880000</v>
      </c>
      <c r="F91" s="0" t="n">
        <f aca="false">C91-C90</f>
        <v>10000</v>
      </c>
      <c r="G91" s="0" t="n">
        <f aca="false">IF(D90&gt;110,'数値入力＆結果'!$D$18*D90+'数値入力＆結果'!$F$18,'数値入力＆結果'!$D$17*D90+'数値入力＆結果'!$F$17)</f>
        <v>-1.224</v>
      </c>
      <c r="H91" s="39" t="n">
        <f aca="false">10^G91</f>
        <v>0.0597035286583837</v>
      </c>
      <c r="I91" s="39" t="n">
        <f aca="false">F91/H91</f>
        <v>167494.287602644</v>
      </c>
      <c r="J91" s="39" t="n">
        <f aca="false">SUM(I91:$I$143)</f>
        <v>1293183.26040608</v>
      </c>
      <c r="K91" s="40" t="n">
        <f aca="false">LOG10(J91)</f>
        <v>6.11166007425662</v>
      </c>
      <c r="L91" s="40" t="n">
        <f aca="false">'数値入力＆結果'!$D$19*K91^5+'数値入力＆結果'!$F$19*K91^4+'数値入力＆結果'!$H$19*K91^3+'数値入力＆結果'!$J$19*K91^2+'数値入力＆結果'!$L$19*K91+'数値入力＆結果'!$N$19</f>
        <v>8.33093283575577</v>
      </c>
      <c r="M91" s="39" t="n">
        <f aca="false">10^L91</f>
        <v>214255922.573974</v>
      </c>
      <c r="N91" s="39" t="n">
        <f aca="false">(D90-D91)*'数値入力＆結果'!$D$12</f>
        <v>2.63E-005</v>
      </c>
      <c r="O91" s="39" t="n">
        <f aca="false">(6*'数値入力＆結果'!$D$7*M91*'数値入力＆結果'!$D$9*'数値入力＆結果'!$D$10*('数値入力＆結果'!$D$9+'数値入力＆結果'!$D$10)*N91)/('数値入力＆結果'!$D$7^2*'数値入力＆結果'!$D$9^4+'数値入力＆結果'!$D$7*M91*(4*'数値入力＆結果'!$D$9^3*'数値入力＆結果'!$D$10+6*'数値入力＆結果'!$D$9^2*'数値入力＆結果'!$D$10^2+4*'数値入力＆結果'!$D$9*'数値入力＆結果'!$D$10^3)+M91^2*'数値入力＆結果'!$D$10^4)</f>
        <v>8.07467954270885E-006</v>
      </c>
      <c r="P91" s="39" t="n">
        <f aca="false">SUM($O$4:O91)</f>
        <v>8.06499454784324E-005</v>
      </c>
      <c r="Q91" s="39" t="n">
        <f aca="false">1/P91</f>
        <v>12399.2644268733</v>
      </c>
      <c r="R91" s="39" t="n">
        <f aca="false">1/P91*(1-COS('数値入力＆結果'!$D$8*P91/2))</f>
        <v>0.403247541643923</v>
      </c>
    </row>
    <row r="92" customFormat="false" ht="12.8" hidden="false" customHeight="false" outlineLevel="0" collapsed="false">
      <c r="B92" s="1" t="n">
        <v>89</v>
      </c>
      <c r="C92" s="0" t="n">
        <v>890000</v>
      </c>
      <c r="D92" s="0" t="n">
        <f aca="false">D91-1</f>
        <v>41</v>
      </c>
      <c r="E92" s="0" t="n">
        <f aca="false">C92</f>
        <v>890000</v>
      </c>
      <c r="F92" s="0" t="n">
        <f aca="false">C92-C91</f>
        <v>10000</v>
      </c>
      <c r="G92" s="0" t="n">
        <f aca="false">IF(D91&gt;110,'数値入力＆結果'!$D$18*D91+'数値入力＆結果'!$F$18,'数値入力＆結果'!$D$17*D91+'数値入力＆結果'!$F$17)</f>
        <v>-1.1638</v>
      </c>
      <c r="H92" s="39" t="n">
        <f aca="false">10^G92</f>
        <v>0.0685803978145926</v>
      </c>
      <c r="I92" s="39" t="n">
        <f aca="false">F92/H92</f>
        <v>145814.260614747</v>
      </c>
      <c r="J92" s="39" t="n">
        <f aca="false">SUM(I92:$I$143)</f>
        <v>1125688.97280344</v>
      </c>
      <c r="K92" s="40" t="n">
        <f aca="false">LOG10(J92)</f>
        <v>6.05141841178143</v>
      </c>
      <c r="L92" s="40" t="n">
        <f aca="false">'数値入力＆結果'!$D$19*K92^5+'数値入力＆結果'!$F$19*K92^4+'数値入力＆結果'!$H$19*K92^3+'数値入力＆結果'!$J$19*K92^2+'数値入力＆結果'!$L$19*K92+'数値入力＆結果'!$N$19</f>
        <v>8.37354236664817</v>
      </c>
      <c r="M92" s="39" t="n">
        <f aca="false">10^L92</f>
        <v>236342794.695194</v>
      </c>
      <c r="N92" s="39" t="n">
        <f aca="false">(D91-D92)*'数値入力＆結果'!$D$12</f>
        <v>2.63E-005</v>
      </c>
      <c r="O92" s="39" t="n">
        <f aca="false">(6*'数値入力＆結果'!$D$7*M92*'数値入力＆結果'!$D$9*'数値入力＆結果'!$D$10*('数値入力＆結果'!$D$9+'数値入力＆結果'!$D$10)*N92)/('数値入力＆結果'!$D$7^2*'数値入力＆結果'!$D$9^4+'数値入力＆結果'!$D$7*M92*(4*'数値入力＆結果'!$D$9^3*'数値入力＆結果'!$D$10+6*'数値入力＆結果'!$D$9^2*'数値入力＆結果'!$D$10^2+4*'数値入力＆結果'!$D$9*'数値入力＆結果'!$D$10^3)+M92^2*'数値入力＆結果'!$D$10^4)</f>
        <v>8.73973596470526E-006</v>
      </c>
      <c r="P92" s="39" t="n">
        <f aca="false">SUM($O$4:O92)</f>
        <v>8.93896814431376E-005</v>
      </c>
      <c r="Q92" s="39" t="n">
        <f aca="false">1/P92</f>
        <v>11186.9735282155</v>
      </c>
      <c r="R92" s="39" t="n">
        <f aca="false">1/P92*(1-COS('数値入力＆結果'!$D$8*P92/2))</f>
        <v>0.446945431100576</v>
      </c>
    </row>
    <row r="93" customFormat="false" ht="12.8" hidden="false" customHeight="false" outlineLevel="0" collapsed="false">
      <c r="B93" s="1" t="n">
        <v>90</v>
      </c>
      <c r="C93" s="0" t="n">
        <v>900000</v>
      </c>
      <c r="D93" s="0" t="n">
        <f aca="false">D92-1</f>
        <v>40</v>
      </c>
      <c r="E93" s="0" t="n">
        <f aca="false">C93</f>
        <v>900000</v>
      </c>
      <c r="F93" s="0" t="n">
        <f aca="false">C93-C92</f>
        <v>10000</v>
      </c>
      <c r="G93" s="0" t="n">
        <f aca="false">IF(D92&gt;110,'数値入力＆結果'!$D$18*D92+'数値入力＆結果'!$F$18,'数値入力＆結果'!$D$17*D92+'数値入力＆結果'!$F$17)</f>
        <v>-1.1036</v>
      </c>
      <c r="H93" s="39" t="n">
        <f aca="false">10^G93</f>
        <v>0.078777101958568</v>
      </c>
      <c r="I93" s="39" t="n">
        <f aca="false">F93/H93</f>
        <v>126940.44019618</v>
      </c>
      <c r="J93" s="39" t="n">
        <f aca="false">SUM(I93:$I$143)</f>
        <v>979874.71218869</v>
      </c>
      <c r="K93" s="40" t="n">
        <f aca="false">LOG10(J93)</f>
        <v>5.99117054989298</v>
      </c>
      <c r="L93" s="40" t="n">
        <f aca="false">'数値入力＆結果'!$D$19*K93^5+'数値入力＆結果'!$F$19*K93^4+'数値入力＆結果'!$H$19*K93^3+'数値入力＆結果'!$J$19*K93^2+'数値入力＆結果'!$L$19*K93+'数値入力＆結果'!$N$19</f>
        <v>8.41530832027967</v>
      </c>
      <c r="M93" s="39" t="n">
        <f aca="false">10^L93</f>
        <v>260200615.941496</v>
      </c>
      <c r="N93" s="39" t="n">
        <f aca="false">(D92-D93)*'数値入力＆結果'!$D$12</f>
        <v>2.63E-005</v>
      </c>
      <c r="O93" s="39" t="n">
        <f aca="false">(6*'数値入力＆結果'!$D$7*M93*'数値入力＆結果'!$D$9*'数値入力＆結果'!$D$10*('数値入力＆結果'!$D$9+'数値入力＆結果'!$D$10)*N93)/('数値入力＆結果'!$D$7^2*'数値入力＆結果'!$D$9^4+'数値入力＆結果'!$D$7*M93*(4*'数値入力＆結果'!$D$9^3*'数値入力＆結果'!$D$10+6*'数値入力＆結果'!$D$9^2*'数値入力＆結果'!$D$10^2+4*'数値入力＆結果'!$D$9*'数値入力＆結果'!$D$10^3)+M93^2*'数値入力＆結果'!$D$10^4)</f>
        <v>9.43057726327239E-006</v>
      </c>
      <c r="P93" s="39" t="n">
        <f aca="false">SUM($O$4:O93)</f>
        <v>9.882025870641E-005</v>
      </c>
      <c r="Q93" s="39" t="n">
        <f aca="false">1/P93</f>
        <v>10119.3825344148</v>
      </c>
      <c r="R93" s="39" t="n">
        <f aca="false">1/P93*(1-COS('数値入力＆結果'!$D$8*P93/2))</f>
        <v>0.494097272613777</v>
      </c>
    </row>
    <row r="94" customFormat="false" ht="12.8" hidden="false" customHeight="false" outlineLevel="0" collapsed="false">
      <c r="B94" s="1" t="n">
        <v>91</v>
      </c>
      <c r="C94" s="0" t="n">
        <v>910000</v>
      </c>
      <c r="D94" s="0" t="n">
        <f aca="false">D93-1</f>
        <v>39</v>
      </c>
      <c r="E94" s="0" t="n">
        <f aca="false">C94</f>
        <v>910000</v>
      </c>
      <c r="F94" s="0" t="n">
        <f aca="false">C94-C93</f>
        <v>10000</v>
      </c>
      <c r="G94" s="0" t="n">
        <f aca="false">IF(D93&gt;110,'数値入力＆結果'!$D$18*D93+'数値入力＆結果'!$F$18,'数値入力＆結果'!$D$17*D93+'数値入力＆結果'!$F$17)</f>
        <v>-1.0434</v>
      </c>
      <c r="H94" s="39" t="n">
        <f aca="false">10^G94</f>
        <v>0.0904898774394413</v>
      </c>
      <c r="I94" s="39" t="n">
        <f aca="false">F94/H94</f>
        <v>110509.598233154</v>
      </c>
      <c r="J94" s="39" t="n">
        <f aca="false">SUM(I94:$I$143)</f>
        <v>852934.271992509</v>
      </c>
      <c r="K94" s="40" t="n">
        <f aca="false">LOG10(J94)</f>
        <v>5.93091556526975</v>
      </c>
      <c r="L94" s="40" t="n">
        <f aca="false">'数値入力＆結果'!$D$19*K94^5+'数値入力＆結果'!$F$19*K94^4+'数値入力＆結果'!$H$19*K94^3+'数値入力＆結果'!$J$19*K94^2+'数値入力＆結果'!$L$19*K94+'数値入力＆結果'!$N$19</f>
        <v>8.45624304288634</v>
      </c>
      <c r="M94" s="39" t="n">
        <f aca="false">10^L94</f>
        <v>285919017.554636</v>
      </c>
      <c r="N94" s="39" t="n">
        <f aca="false">(D93-D94)*'数値入力＆結果'!$D$12</f>
        <v>2.63E-005</v>
      </c>
      <c r="O94" s="39" t="n">
        <f aca="false">(6*'数値入力＆結果'!$D$7*M94*'数値入力＆結果'!$D$9*'数値入力＆結果'!$D$10*('数値入力＆結果'!$D$9+'数値入力＆結果'!$D$10)*N94)/('数値入力＆結果'!$D$7^2*'数値入力＆結果'!$D$9^4+'数値入力＆結果'!$D$7*M94*(4*'数値入力＆結果'!$D$9^3*'数値入力＆結果'!$D$10+6*'数値入力＆結果'!$D$9^2*'数値入力＆結果'!$D$10^2+4*'数値入力＆結果'!$D$9*'数値入力＆結果'!$D$10^3)+M94^2*'数値入力＆結果'!$D$10^4)</f>
        <v>1.01451280256556E-005</v>
      </c>
      <c r="P94" s="39" t="n">
        <f aca="false">SUM($O$4:O94)</f>
        <v>0.000108965386732066</v>
      </c>
      <c r="Q94" s="39" t="n">
        <f aca="false">1/P94</f>
        <v>9177.22618154785</v>
      </c>
      <c r="R94" s="39" t="n">
        <f aca="false">1/P94*(1-COS('数値入力＆結果'!$D$8*P94/2))</f>
        <v>0.544821542866529</v>
      </c>
    </row>
    <row r="95" customFormat="false" ht="12.8" hidden="false" customHeight="false" outlineLevel="0" collapsed="false">
      <c r="B95" s="1" t="n">
        <v>92</v>
      </c>
      <c r="C95" s="0" t="n">
        <v>920000</v>
      </c>
      <c r="D95" s="0" t="n">
        <f aca="false">D94-1</f>
        <v>38</v>
      </c>
      <c r="E95" s="0" t="n">
        <f aca="false">C95</f>
        <v>920000</v>
      </c>
      <c r="F95" s="0" t="n">
        <f aca="false">C95-C94</f>
        <v>10000</v>
      </c>
      <c r="G95" s="0" t="n">
        <f aca="false">IF(D94&gt;110,'数値入力＆結果'!$D$18*D94+'数値入力＆結果'!$F$18,'数値入力＆結果'!$D$17*D94+'数値入力＆結果'!$F$17)</f>
        <v>-0.9832</v>
      </c>
      <c r="H95" s="39" t="n">
        <f aca="false">10^G95</f>
        <v>0.10394413751488</v>
      </c>
      <c r="I95" s="39" t="n">
        <f aca="false">F95/H95</f>
        <v>96205.5219186215</v>
      </c>
      <c r="J95" s="39" t="n">
        <f aca="false">SUM(I95:$I$143)</f>
        <v>742424.673759355</v>
      </c>
      <c r="K95" s="40" t="n">
        <f aca="false">LOG10(J95)</f>
        <v>5.87065239680384</v>
      </c>
      <c r="L95" s="40" t="n">
        <f aca="false">'数値入力＆結果'!$D$19*K95^5+'数値入力＆結果'!$F$19*K95^4+'数値入力＆結果'!$H$19*K95^3+'数値入力＆結果'!$J$19*K95^2+'数値入力＆結果'!$L$19*K95+'数値入力＆結果'!$N$19</f>
        <v>8.49635880228274</v>
      </c>
      <c r="M95" s="39" t="n">
        <f aca="false">10^L95</f>
        <v>313587542.934133</v>
      </c>
      <c r="N95" s="39" t="n">
        <f aca="false">(D94-D95)*'数値入力＆結果'!$D$12</f>
        <v>2.63E-005</v>
      </c>
      <c r="O95" s="39" t="n">
        <f aca="false">(6*'数値入力＆結果'!$D$7*M95*'数値入力＆結果'!$D$9*'数値入力＆結果'!$D$10*('数値入力＆結果'!$D$9+'数値入力＆結果'!$D$10)*N95)/('数値入力＆結果'!$D$7^2*'数値入力＆結果'!$D$9^4+'数値入力＆結果'!$D$7*M95*(4*'数値入力＆結果'!$D$9^3*'数値入力＆結果'!$D$10+6*'数値入力＆結果'!$D$9^2*'数値入力＆結果'!$D$10^2+4*'数値入力＆結果'!$D$9*'数値入力＆結果'!$D$10^3)+M95^2*'数値入力＆結果'!$D$10^4)</f>
        <v>1.08810597305919E-005</v>
      </c>
      <c r="P95" s="39" t="n">
        <f aca="false">SUM($O$4:O95)</f>
        <v>0.000119846446462658</v>
      </c>
      <c r="Q95" s="39" t="n">
        <f aca="false">1/P95</f>
        <v>8344.0104359839</v>
      </c>
      <c r="R95" s="39" t="n">
        <f aca="false">1/P95*(1-COS('数値入力＆結果'!$D$8*P95/2))</f>
        <v>0.599225059951917</v>
      </c>
    </row>
    <row r="96" customFormat="false" ht="12.8" hidden="false" customHeight="false" outlineLevel="0" collapsed="false">
      <c r="B96" s="1" t="n">
        <v>93</v>
      </c>
      <c r="C96" s="0" t="n">
        <v>930000</v>
      </c>
      <c r="D96" s="0" t="n">
        <f aca="false">D95-1</f>
        <v>37</v>
      </c>
      <c r="E96" s="0" t="n">
        <f aca="false">C96</f>
        <v>930000</v>
      </c>
      <c r="F96" s="0" t="n">
        <f aca="false">C96-C95</f>
        <v>10000</v>
      </c>
      <c r="G96" s="0" t="n">
        <f aca="false">IF(D95&gt;110,'数値入力＆結果'!$D$18*D95+'数値入力＆結果'!$F$18,'数値入力＆結果'!$D$17*D95+'数値入力＆結果'!$F$17)</f>
        <v>-0.923</v>
      </c>
      <c r="H96" s="39" t="n">
        <f aca="false">10^G96</f>
        <v>0.119398810446427</v>
      </c>
      <c r="I96" s="39" t="n">
        <f aca="false">F96/H96</f>
        <v>83752.9282126883</v>
      </c>
      <c r="J96" s="39" t="n">
        <f aca="false">SUM(I96:$I$143)</f>
        <v>646219.151840734</v>
      </c>
      <c r="K96" s="40" t="n">
        <f aca="false">LOG10(J96)</f>
        <v>5.8103798249529</v>
      </c>
      <c r="L96" s="40" t="n">
        <f aca="false">'数値入力＆結果'!$D$19*K96^5+'数値入力＆結果'!$F$19*K96^4+'数値入力＆結果'!$H$19*K96^3+'数値入力＆結果'!$J$19*K96^2+'数値入力＆結果'!$L$19*K96+'数値入力＆結果'!$N$19</f>
        <v>8.53566779456259</v>
      </c>
      <c r="M96" s="39" t="n">
        <f aca="false">10^L96</f>
        <v>343295250.161955</v>
      </c>
      <c r="N96" s="39" t="n">
        <f aca="false">(D95-D96)*'数値入力＆結果'!$D$12</f>
        <v>2.63E-005</v>
      </c>
      <c r="O96" s="39" t="n">
        <f aca="false">(6*'数値入力＆結果'!$D$7*M96*'数値入力＆結果'!$D$9*'数値入力＆結果'!$D$10*('数値入力＆結果'!$D$9+'数値入力＆結果'!$D$10)*N96)/('数値入力＆結果'!$D$7^2*'数値入力＆結果'!$D$9^4+'数値入力＆結果'!$D$7*M96*(4*'数値入力＆結果'!$D$9^3*'数値入力＆結果'!$D$10+6*'数値入力＆結果'!$D$9^2*'数値入力＆結果'!$D$10^2+4*'数値入力＆結果'!$D$9*'数値入力＆結果'!$D$10^3)+M96^2*'数値入力＆結果'!$D$10^4)</f>
        <v>1.16358249851E-005</v>
      </c>
      <c r="P96" s="39" t="n">
        <f aca="false">SUM($O$4:O96)</f>
        <v>0.000131482271447758</v>
      </c>
      <c r="Q96" s="39" t="n">
        <f aca="false">1/P96</f>
        <v>7605.58810696646</v>
      </c>
      <c r="R96" s="39" t="n">
        <f aca="false">1/P96*(1-COS('数値入力＆結果'!$D$8*P96/2))</f>
        <v>0.657401886412589</v>
      </c>
    </row>
    <row r="97" customFormat="false" ht="12.8" hidden="false" customHeight="false" outlineLevel="0" collapsed="false">
      <c r="B97" s="1" t="n">
        <v>94</v>
      </c>
      <c r="C97" s="0" t="n">
        <v>940000</v>
      </c>
      <c r="D97" s="0" t="n">
        <f aca="false">D96-1</f>
        <v>36</v>
      </c>
      <c r="E97" s="0" t="n">
        <f aca="false">C97</f>
        <v>940000</v>
      </c>
      <c r="F97" s="0" t="n">
        <f aca="false">C97-C96</f>
        <v>10000</v>
      </c>
      <c r="G97" s="0" t="n">
        <f aca="false">IF(D96&gt;110,'数値入力＆結果'!$D$18*D96+'数値入力＆結果'!$F$18,'数値入力＆結果'!$D$17*D96+'数値入力＆結果'!$F$17)</f>
        <v>-0.8628</v>
      </c>
      <c r="H97" s="39" t="n">
        <f aca="false">10^G97</f>
        <v>0.137151322593648</v>
      </c>
      <c r="I97" s="39" t="n">
        <f aca="false">F97/H97</f>
        <v>72912.1659995068</v>
      </c>
      <c r="J97" s="39" t="n">
        <f aca="false">SUM(I97:$I$143)</f>
        <v>562466.223628045</v>
      </c>
      <c r="K97" s="40" t="n">
        <f aca="false">LOG10(J97)</f>
        <v>5.75009644797027</v>
      </c>
      <c r="L97" s="40" t="n">
        <f aca="false">'数値入力＆結果'!$D$19*K97^5+'数値入力＆結果'!$F$19*K97^4+'数値入力＆結果'!$H$19*K97^3+'数値入力＆結果'!$J$19*K97^2+'数値入力＆結果'!$L$19*K97+'数値入力＆結果'!$N$19</f>
        <v>8.57418215149221</v>
      </c>
      <c r="M97" s="39" t="n">
        <f aca="false">10^L97</f>
        <v>375130306.149431</v>
      </c>
      <c r="N97" s="39" t="n">
        <f aca="false">(D96-D97)*'数値入力＆結果'!$D$12</f>
        <v>2.63E-005</v>
      </c>
      <c r="O97" s="39" t="n">
        <f aca="false">(6*'数値入力＆結果'!$D$7*M97*'数値入力＆結果'!$D$9*'数値入力＆結果'!$D$10*('数値入力＆結果'!$D$9+'数値入力＆結果'!$D$10)*N97)/('数値入力＆結果'!$D$7^2*'数値入力＆結果'!$D$9^4+'数値入力＆結果'!$D$7*M97*(4*'数値入力＆結果'!$D$9^3*'数値入力＆結果'!$D$10+6*'数値入力＆結果'!$D$9^2*'数値入力＆結果'!$D$10^2+4*'数値入力＆結果'!$D$9*'数値入力＆結果'!$D$10^3)+M97^2*'数値入力＆結果'!$D$10^4)</f>
        <v>1.24066969679481E-005</v>
      </c>
      <c r="P97" s="39" t="n">
        <f aca="false">SUM($O$4:O97)</f>
        <v>0.000143888968415706</v>
      </c>
      <c r="Q97" s="39" t="n">
        <f aca="false">1/P97</f>
        <v>6949.80310867841</v>
      </c>
      <c r="R97" s="39" t="n">
        <f aca="false">1/P97*(1-COS('数値入力＆結果'!$D$8*P97/2))</f>
        <v>0.719432429321047</v>
      </c>
    </row>
    <row r="98" customFormat="false" ht="12.8" hidden="false" customHeight="false" outlineLevel="0" collapsed="false">
      <c r="B98" s="1" t="n">
        <v>95</v>
      </c>
      <c r="C98" s="0" t="n">
        <v>950000</v>
      </c>
      <c r="D98" s="0" t="n">
        <f aca="false">D97-1</f>
        <v>35</v>
      </c>
      <c r="E98" s="0" t="n">
        <f aca="false">C98</f>
        <v>950000</v>
      </c>
      <c r="F98" s="0" t="n">
        <f aca="false">C98-C97</f>
        <v>10000</v>
      </c>
      <c r="G98" s="0" t="n">
        <f aca="false">IF(D97&gt;110,'数値入力＆結果'!$D$18*D97+'数値入力＆結果'!$F$18,'数値入力＆結果'!$D$17*D97+'数値入力＆結果'!$F$17)</f>
        <v>-0.8026</v>
      </c>
      <c r="H98" s="39" t="n">
        <f aca="false">10^G98</f>
        <v>0.157543322407111</v>
      </c>
      <c r="I98" s="39" t="n">
        <f aca="false">F98/H98</f>
        <v>63474.60398327</v>
      </c>
      <c r="J98" s="39" t="n">
        <f aca="false">SUM(I98:$I$143)</f>
        <v>489554.057628539</v>
      </c>
      <c r="K98" s="40" t="n">
        <f aca="false">LOG10(J98)</f>
        <v>5.68980065453251</v>
      </c>
      <c r="L98" s="40" t="n">
        <f aca="false">'数値入力＆結果'!$D$19*K98^5+'数値入力＆結果'!$F$19*K98^4+'数値入力＆結果'!$H$19*K98^3+'数値入力＆結果'!$J$19*K98^2+'数値入力＆結果'!$L$19*K98+'数値入力＆結果'!$N$19</f>
        <v>8.61191394868135</v>
      </c>
      <c r="M98" s="39" t="n">
        <f aca="false">10^L98</f>
        <v>409179576.65818</v>
      </c>
      <c r="N98" s="39" t="n">
        <f aca="false">(D97-D98)*'数値入力＆結果'!$D$12</f>
        <v>2.63E-005</v>
      </c>
      <c r="O98" s="39" t="n">
        <f aca="false">(6*'数値入力＆結果'!$D$7*M98*'数値入力＆結果'!$D$9*'数値入力＆結果'!$D$10*('数値入力＆結果'!$D$9+'数値入力＆結果'!$D$10)*N98)/('数値入力＆結果'!$D$7^2*'数値入力＆結果'!$D$9^4+'数値入力＆結果'!$D$7*M98*(4*'数値入力＆結果'!$D$9^3*'数値入力＆結果'!$D$10+6*'数値入力＆結果'!$D$9^2*'数値入力＆結果'!$D$10^2+4*'数値入力＆結果'!$D$9*'数値入力＆結果'!$D$10^3)+M98^2*'数値入力＆結果'!$D$10^4)</f>
        <v>1.3190812777904E-005</v>
      </c>
      <c r="P98" s="39" t="n">
        <f aca="false">SUM($O$4:O98)</f>
        <v>0.00015707978119361</v>
      </c>
      <c r="Q98" s="39" t="n">
        <f aca="false">1/P98</f>
        <v>6366.19170463093</v>
      </c>
      <c r="R98" s="39" t="n">
        <f aca="false">1/P98*(1-COS('数値入力＆結果'!$D$8*P98/2))</f>
        <v>0.785382756952715</v>
      </c>
    </row>
    <row r="99" customFormat="false" ht="12.8" hidden="false" customHeight="false" outlineLevel="0" collapsed="false">
      <c r="B99" s="1" t="n">
        <v>96</v>
      </c>
      <c r="C99" s="0" t="n">
        <v>960000</v>
      </c>
      <c r="D99" s="0" t="n">
        <f aca="false">D98-1</f>
        <v>34</v>
      </c>
      <c r="E99" s="0" t="n">
        <f aca="false">C99</f>
        <v>960000</v>
      </c>
      <c r="F99" s="0" t="n">
        <f aca="false">C99-C98</f>
        <v>10000</v>
      </c>
      <c r="G99" s="0" t="n">
        <f aca="false">IF(D98&gt;110,'数値入力＆結果'!$D$18*D98+'数値入力＆結果'!$F$18,'数値入力＆結果'!$D$17*D98+'数値入力＆結果'!$F$17)</f>
        <v>-0.7424</v>
      </c>
      <c r="H99" s="39" t="n">
        <f aca="false">10^G99</f>
        <v>0.180967255478879</v>
      </c>
      <c r="I99" s="39" t="n">
        <f aca="false">F99/H99</f>
        <v>55258.6155630078</v>
      </c>
      <c r="J99" s="39" t="n">
        <f aca="false">SUM(I99:$I$143)</f>
        <v>426079.453645269</v>
      </c>
      <c r="K99" s="40" t="n">
        <f aca="false">LOG10(J99)</f>
        <v>5.6294905922065</v>
      </c>
      <c r="L99" s="40" t="n">
        <f aca="false">'数値入力＆結果'!$D$19*K99^5+'数値入力＆結果'!$F$19*K99^4+'数値入力＆結果'!$H$19*K99^3+'数値入力＆結果'!$J$19*K99^2+'数値入力＆結果'!$L$19*K99+'数値入力＆結果'!$N$19</f>
        <v>8.64887521462668</v>
      </c>
      <c r="M99" s="39" t="n">
        <f aca="false">10^L99</f>
        <v>445528216.854319</v>
      </c>
      <c r="N99" s="39" t="n">
        <f aca="false">(D98-D99)*'数値入力＆結果'!$D$12</f>
        <v>2.63E-005</v>
      </c>
      <c r="O99" s="39" t="n">
        <f aca="false">(6*'数値入力＆結果'!$D$7*M99*'数値入力＆結果'!$D$9*'数値入力＆結果'!$D$10*('数値入力＆結果'!$D$9+'数値入力＆結果'!$D$10)*N99)/('数値入力＆結果'!$D$7^2*'数値入力＆結果'!$D$9^4+'数値入力＆結果'!$D$7*M99*(4*'数値入力＆結果'!$D$9^3*'数値入力＆結果'!$D$10+6*'数値入力＆結果'!$D$9^2*'数値入力＆結果'!$D$10^2+4*'数値入力＆結果'!$D$9*'数値入力＆結果'!$D$10^3)+M99^2*'数値入力＆結果'!$D$10^4)</f>
        <v>1.3985219234943E-005</v>
      </c>
      <c r="P99" s="39" t="n">
        <f aca="false">SUM($O$4:O99)</f>
        <v>0.000171065000428553</v>
      </c>
      <c r="Q99" s="39" t="n">
        <f aca="false">1/P99</f>
        <v>5845.73114017944</v>
      </c>
      <c r="R99" s="39" t="n">
        <f aca="false">1/P99*(1-COS('数値入力＆結果'!$D$8*P99/2))</f>
        <v>0.855304144366422</v>
      </c>
    </row>
    <row r="100" customFormat="false" ht="12.8" hidden="false" customHeight="false" outlineLevel="0" collapsed="false">
      <c r="B100" s="1" t="n">
        <v>97</v>
      </c>
      <c r="C100" s="0" t="n">
        <v>970000</v>
      </c>
      <c r="D100" s="0" t="n">
        <f aca="false">D99-1</f>
        <v>33</v>
      </c>
      <c r="E100" s="0" t="n">
        <f aca="false">C100</f>
        <v>970000</v>
      </c>
      <c r="F100" s="0" t="n">
        <f aca="false">C100-C99</f>
        <v>10000</v>
      </c>
      <c r="G100" s="0" t="n">
        <f aca="false">IF(D99&gt;110,'数値入力＆結果'!$D$18*D99+'数値入力＆結果'!$F$18,'数値入力＆結果'!$D$17*D99+'数値入力＆結果'!$F$17)</f>
        <v>-0.6822</v>
      </c>
      <c r="H100" s="39" t="n">
        <f aca="false">10^G100</f>
        <v>0.207873917187871</v>
      </c>
      <c r="I100" s="39" t="n">
        <f aca="false">F100/H100</f>
        <v>48106.0834147954</v>
      </c>
      <c r="J100" s="39" t="n">
        <f aca="false">SUM(I100:$I$143)</f>
        <v>370820.838082261</v>
      </c>
      <c r="K100" s="40" t="n">
        <f aca="false">LOG10(J100)</f>
        <v>5.56916413110854</v>
      </c>
      <c r="L100" s="40" t="n">
        <f aca="false">'数値入力＆結果'!$D$19*K100^5+'数値入力＆結果'!$F$19*K100^4+'数値入力＆結果'!$H$19*K100^3+'数値入力＆結果'!$J$19*K100^2+'数値入力＆結果'!$L$19*K100+'数値入力＆結果'!$N$19</f>
        <v>8.68507794073593</v>
      </c>
      <c r="M100" s="39" t="n">
        <f aca="false">10^L100</f>
        <v>484259267.461115</v>
      </c>
      <c r="N100" s="39" t="n">
        <f aca="false">(D99-D100)*'数値入力＆結果'!$D$12</f>
        <v>2.63E-005</v>
      </c>
      <c r="O100" s="39" t="n">
        <f aca="false">(6*'数値入力＆結果'!$D$7*M100*'数値入力＆結果'!$D$9*'数値入力＆結果'!$D$10*('数値入力＆結果'!$D$9+'数値入力＆結果'!$D$10)*N100)/('数値入力＆結果'!$D$7^2*'数値入力＆結果'!$D$9^4+'数値入力＆結果'!$D$7*M100*(4*'数値入力＆結果'!$D$9^3*'数値入力＆結果'!$D$10+6*'数値入力＆結果'!$D$9^2*'数値入力＆結果'!$D$10^2+4*'数値入力＆結果'!$D$9*'数値入力＆結果'!$D$10^3)+M100^2*'数値入力＆結果'!$D$10^4)</f>
        <v>1.47869196149706E-005</v>
      </c>
      <c r="P100" s="39" t="n">
        <f aca="false">SUM($O$4:O100)</f>
        <v>0.000185851920043523</v>
      </c>
      <c r="Q100" s="39" t="n">
        <f aca="false">1/P100</f>
        <v>5380.62775873296</v>
      </c>
      <c r="R100" s="39" t="n">
        <f aca="false">1/P100*(1-COS('数値入力＆結果'!$D$8*P100/2))</f>
        <v>0.929232852612076</v>
      </c>
    </row>
    <row r="101" customFormat="false" ht="12.8" hidden="false" customHeight="false" outlineLevel="0" collapsed="false">
      <c r="B101" s="1" t="n">
        <v>98</v>
      </c>
      <c r="C101" s="0" t="n">
        <v>980000</v>
      </c>
      <c r="D101" s="0" t="n">
        <f aca="false">D100-1</f>
        <v>32</v>
      </c>
      <c r="E101" s="0" t="n">
        <f aca="false">C101</f>
        <v>980000</v>
      </c>
      <c r="F101" s="0" t="n">
        <f aca="false">C101-C100</f>
        <v>10000</v>
      </c>
      <c r="G101" s="0" t="n">
        <f aca="false">IF(D100&gt;110,'数値入力＆結果'!$D$18*D100+'数値入力＆結果'!$F$18,'数値入力＆結果'!$D$17*D100+'数値入力＆結果'!$F$17)</f>
        <v>-0.622</v>
      </c>
      <c r="H101" s="39" t="n">
        <f aca="false">10^G101</f>
        <v>0.238781128291318</v>
      </c>
      <c r="I101" s="39" t="n">
        <f aca="false">F101/H101</f>
        <v>41879.3565117919</v>
      </c>
      <c r="J101" s="39" t="n">
        <f aca="false">SUM(I101:$I$143)</f>
        <v>322714.754667465</v>
      </c>
      <c r="K101" s="40" t="n">
        <f aca="false">LOG10(J101)</f>
        <v>5.50881882200191</v>
      </c>
      <c r="L101" s="40" t="n">
        <f aca="false">'数値入力＆結果'!$D$19*K101^5+'数値入力＆結果'!$F$19*K101^4+'数値入力＆結果'!$H$19*K101^3+'数値入力＆結果'!$J$19*K101^2+'数値入力＆結果'!$L$19*K101+'数値入力＆結果'!$N$19</f>
        <v>8.72053409245521</v>
      </c>
      <c r="M101" s="39" t="n">
        <f aca="false">10^L101</f>
        <v>525453261.981571</v>
      </c>
      <c r="N101" s="39" t="n">
        <f aca="false">(D100-D101)*'数値入力＆結果'!$D$12</f>
        <v>2.63E-005</v>
      </c>
      <c r="O101" s="39" t="n">
        <f aca="false">(6*'数値入力＆結果'!$D$7*M101*'数値入力＆結果'!$D$9*'数値入力＆結果'!$D$10*('数値入力＆結果'!$D$9+'数値入力＆結果'!$D$10)*N101)/('数値入力＆結果'!$D$7^2*'数値入力＆結果'!$D$9^4+'数値入力＆結果'!$D$7*M101*(4*'数値入力＆結果'!$D$9^3*'数値入力＆結果'!$D$10+6*'数値入力＆結果'!$D$9^2*'数値入力＆結果'!$D$10^2+4*'数値入力＆結果'!$D$9*'数値入力＆結果'!$D$10^3)+M101^2*'数値入力＆結果'!$D$10^4)</f>
        <v>1.55929198153237E-005</v>
      </c>
      <c r="P101" s="39" t="n">
        <f aca="false">SUM($O$4:O101)</f>
        <v>0.000201444839858847</v>
      </c>
      <c r="Q101" s="39" t="n">
        <f aca="false">1/P101</f>
        <v>4964.13807720616</v>
      </c>
      <c r="R101" s="39" t="n">
        <f aca="false">1/P101*(1-COS('数値入力＆結果'!$D$8*P101/2))</f>
        <v>1.0071901387705</v>
      </c>
    </row>
    <row r="102" customFormat="false" ht="12.8" hidden="false" customHeight="false" outlineLevel="0" collapsed="false">
      <c r="B102" s="1" t="n">
        <v>99</v>
      </c>
      <c r="C102" s="0" t="n">
        <v>990000</v>
      </c>
      <c r="D102" s="0" t="n">
        <f aca="false">D101-1</f>
        <v>31</v>
      </c>
      <c r="E102" s="0" t="n">
        <f aca="false">C102</f>
        <v>990000</v>
      </c>
      <c r="F102" s="0" t="n">
        <f aca="false">C102-C101</f>
        <v>10000</v>
      </c>
      <c r="G102" s="0" t="n">
        <f aca="false">IF(D101&gt;110,'数値入力＆結果'!$D$18*D101+'数値入力＆結果'!$F$18,'数値入力＆結果'!$D$17*D101+'数値入力＆結果'!$F$17)</f>
        <v>-0.5618</v>
      </c>
      <c r="H102" s="39" t="n">
        <f aca="false">10^G102</f>
        <v>0.274283700424737</v>
      </c>
      <c r="I102" s="39" t="n">
        <f aca="false">F102/H102</f>
        <v>36458.6010197276</v>
      </c>
      <c r="J102" s="39" t="n">
        <f aca="false">SUM(I102:$I$143)</f>
        <v>280835.398155674</v>
      </c>
      <c r="K102" s="40" t="n">
        <f aca="false">LOG10(J102)</f>
        <v>5.44845184795482</v>
      </c>
      <c r="L102" s="40" t="n">
        <f aca="false">'数値入力＆結果'!$D$19*K102^5+'数値入力＆結果'!$F$19*K102^4+'数値入力＆結果'!$H$19*K102^3+'数値入力＆結果'!$J$19*K102^2+'数値入力＆結果'!$L$19*K102+'数値入力＆結果'!$N$19</f>
        <v>8.75525562163849</v>
      </c>
      <c r="M102" s="39" t="n">
        <f aca="false">10^L102</f>
        <v>569187850.872771</v>
      </c>
      <c r="N102" s="39" t="n">
        <f aca="false">(D101-D102)*'数値入力＆結果'!$D$12</f>
        <v>2.63E-005</v>
      </c>
      <c r="O102" s="39" t="n">
        <f aca="false">(6*'数値入力＆結果'!$D$7*M102*'数値入力＆結果'!$D$9*'数値入力＆結果'!$D$10*('数値入力＆結果'!$D$9+'数値入力＆結果'!$D$10)*N102)/('数値入力＆結果'!$D$7^2*'数値入力＆結果'!$D$9^4+'数値入力＆結果'!$D$7*M102*(4*'数値入力＆結果'!$D$9^3*'数値入力＆結果'!$D$10+6*'数値入力＆結果'!$D$9^2*'数値入力＆結果'!$D$10^2+4*'数値入力＆結果'!$D$9*'数値入力＆結果'!$D$10^3)+M102^2*'数値入力＆結果'!$D$10^4)</f>
        <v>1.6400272544404E-005</v>
      </c>
      <c r="P102" s="39" t="n">
        <f aca="false">SUM($O$4:O102)</f>
        <v>0.000217845112403251</v>
      </c>
      <c r="Q102" s="39" t="n">
        <f aca="false">1/P102</f>
        <v>4590.41742533525</v>
      </c>
      <c r="R102" s="39" t="n">
        <f aca="false">1/P102*(1-COS('数値入力＆結果'!$D$8*P102/2))</f>
        <v>1.08918248701018</v>
      </c>
    </row>
    <row r="103" customFormat="false" ht="12.8" hidden="false" customHeight="false" outlineLevel="0" collapsed="false">
      <c r="B103" s="1" t="n">
        <v>100</v>
      </c>
      <c r="C103" s="0" t="n">
        <v>1000000</v>
      </c>
      <c r="D103" s="0" t="n">
        <f aca="false">D102-1</f>
        <v>30</v>
      </c>
      <c r="E103" s="0" t="n">
        <f aca="false">C103</f>
        <v>1000000</v>
      </c>
      <c r="F103" s="0" t="n">
        <f aca="false">C103-C102</f>
        <v>10000</v>
      </c>
      <c r="G103" s="0" t="n">
        <f aca="false">IF(D102&gt;110,'数値入力＆結果'!$D$18*D102+'数値入力＆結果'!$F$18,'数値入力＆結果'!$D$17*D102+'数値入力＆結果'!$F$17)</f>
        <v>-0.5016</v>
      </c>
      <c r="H103" s="39" t="n">
        <f aca="false">10^G103</f>
        <v>0.315064883297239</v>
      </c>
      <c r="I103" s="39" t="n">
        <f aca="false">F103/H103</f>
        <v>31739.4940856223</v>
      </c>
      <c r="J103" s="39" t="n">
        <f aca="false">SUM(I103:$I$143)</f>
        <v>244376.797135946</v>
      </c>
      <c r="K103" s="40" t="n">
        <f aca="false">LOG10(J103)</f>
        <v>5.38805996853372</v>
      </c>
      <c r="L103" s="40" t="n">
        <f aca="false">'数値入力＆結果'!$D$19*K103^5+'数値入力＆結果'!$F$19*K103^4+'数値入力＆結果'!$H$19*K103^3+'数値入力＆結果'!$J$19*K103^2+'数値入力＆結果'!$L$19*K103+'数値入力＆結果'!$N$19</f>
        <v>8.78925448031814</v>
      </c>
      <c r="M103" s="39" t="n">
        <f aca="false">10^L103</f>
        <v>615537448.973451</v>
      </c>
      <c r="N103" s="39" t="n">
        <f aca="false">(D102-D103)*'数値入力＆結果'!$D$12</f>
        <v>2.63E-005</v>
      </c>
      <c r="O103" s="39" t="n">
        <f aca="false">(6*'数値入力＆結果'!$D$7*M103*'数値入力＆結果'!$D$9*'数値入力＆結果'!$D$10*('数値入力＆結果'!$D$9+'数値入力＆結果'!$D$10)*N103)/('数値入力＆結果'!$D$7^2*'数値入力＆結果'!$D$9^4+'数値入力＆結果'!$D$7*M103*(4*'数値入力＆結果'!$D$9^3*'数値入力＆結果'!$D$10+6*'数値入力＆結果'!$D$9^2*'数値入力＆結果'!$D$10^2+4*'数値入力＆結果'!$D$9*'数値入力＆結果'!$D$10^3)+M103^2*'数値入力＆結果'!$D$10^4)</f>
        <v>1.72061182932425E-005</v>
      </c>
      <c r="P103" s="39" t="n">
        <f aca="false">SUM($O$4:O103)</f>
        <v>0.000235051230696493</v>
      </c>
      <c r="Q103" s="39" t="n">
        <f aca="false">1/P103</f>
        <v>4254.39167894099</v>
      </c>
      <c r="R103" s="39" t="n">
        <f aca="false">1/P103*(1-COS('数値入力＆結果'!$D$8*P103/2))</f>
        <v>1.17520204462684</v>
      </c>
    </row>
    <row r="104" customFormat="false" ht="12.8" hidden="false" customHeight="false" outlineLevel="0" collapsed="false">
      <c r="B104" s="1" t="n">
        <v>101</v>
      </c>
      <c r="C104" s="0" t="n">
        <v>1010000</v>
      </c>
      <c r="D104" s="0" t="n">
        <f aca="false">D103-1</f>
        <v>29</v>
      </c>
      <c r="E104" s="0" t="n">
        <f aca="false">C104</f>
        <v>1010000</v>
      </c>
      <c r="F104" s="0" t="n">
        <f aca="false">C104-C103</f>
        <v>10000</v>
      </c>
      <c r="G104" s="0" t="n">
        <f aca="false">IF(D103&gt;110,'数値入力＆結果'!$D$18*D103+'数値入力＆結果'!$F$18,'数値入力＆結果'!$D$17*D103+'数値入力＆結果'!$F$17)</f>
        <v>-0.4414</v>
      </c>
      <c r="H104" s="39" t="n">
        <f aca="false">10^G104</f>
        <v>0.361909513884298</v>
      </c>
      <c r="I104" s="39" t="n">
        <f aca="false">F104/H104</f>
        <v>27631.2161365202</v>
      </c>
      <c r="J104" s="39" t="n">
        <f aca="false">SUM(I104:$I$143)</f>
        <v>212637.303050324</v>
      </c>
      <c r="K104" s="40" t="n">
        <f aca="false">LOG10(J104)</f>
        <v>5.32763945533215</v>
      </c>
      <c r="L104" s="40" t="n">
        <f aca="false">'数値入力＆結果'!$D$19*K104^5+'数値入力＆結果'!$F$19*K104^4+'数値入力＆結果'!$H$19*K104^3+'数値入力＆結果'!$J$19*K104^2+'数値入力＆結果'!$L$19*K104+'数値入力＆結果'!$N$19</f>
        <v>8.822542636058</v>
      </c>
      <c r="M104" s="39" t="n">
        <f aca="false">10^L104</f>
        <v>664572912.92263</v>
      </c>
      <c r="N104" s="39" t="n">
        <f aca="false">(D103-D104)*'数値入力＆結果'!$D$12</f>
        <v>2.63E-005</v>
      </c>
      <c r="O104" s="39" t="n">
        <f aca="false">(6*'数値入力＆結果'!$D$7*M104*'数値入力＆結果'!$D$9*'数値入力＆結果'!$D$10*('数値入力＆結果'!$D$9+'数値入力＆結果'!$D$10)*N104)/('数値入力＆結果'!$D$7^2*'数値入力＆結果'!$D$9^4+'数値入力＆結果'!$D$7*M104*(4*'数値入力＆結果'!$D$9^3*'数値入力＆結果'!$D$10+6*'数値入力＆結果'!$D$9^2*'数値入力＆結果'!$D$10^2+4*'数値入力＆結果'!$D$9*'数値入力＆結果'!$D$10^3)+M104^2*'数値入力＆結果'!$D$10^4)</f>
        <v>1.80077220639564E-005</v>
      </c>
      <c r="P104" s="39" t="n">
        <f aca="false">SUM($O$4:O104)</f>
        <v>0.00025305895276045</v>
      </c>
      <c r="Q104" s="39" t="n">
        <f aca="false">1/P104</f>
        <v>3951.64837715352</v>
      </c>
      <c r="R104" s="39" t="n">
        <f aca="false">1/P104*(1-COS('数値入力＆結果'!$D$8*P104/2))</f>
        <v>1.26522724190963</v>
      </c>
    </row>
    <row r="105" customFormat="false" ht="12.8" hidden="false" customHeight="false" outlineLevel="0" collapsed="false">
      <c r="B105" s="1" t="n">
        <v>102</v>
      </c>
      <c r="C105" s="0" t="n">
        <v>1020000</v>
      </c>
      <c r="D105" s="0" t="n">
        <f aca="false">D104-1</f>
        <v>28</v>
      </c>
      <c r="E105" s="0" t="n">
        <f aca="false">C105</f>
        <v>1020000</v>
      </c>
      <c r="F105" s="0" t="n">
        <f aca="false">C105-C104</f>
        <v>10000</v>
      </c>
      <c r="G105" s="0" t="n">
        <f aca="false">IF(D104&gt;110,'数値入力＆結果'!$D$18*D104+'数値入力＆結果'!$F$18,'数値入力＆結果'!$D$17*D104+'数値入力＆結果'!$F$17)</f>
        <v>-0.3812</v>
      </c>
      <c r="H105" s="39" t="n">
        <f aca="false">10^G105</f>
        <v>0.415719120675218</v>
      </c>
      <c r="I105" s="39" t="n">
        <f aca="false">F105/H105</f>
        <v>24054.703049881</v>
      </c>
      <c r="J105" s="39" t="n">
        <f aca="false">SUM(I105:$I$143)</f>
        <v>185006.086913804</v>
      </c>
      <c r="K105" s="40" t="n">
        <f aca="false">LOG10(J105)</f>
        <v>5.26718601742782</v>
      </c>
      <c r="L105" s="40" t="n">
        <f aca="false">'数値入力＆結果'!$D$19*K105^5+'数値入力＆結果'!$F$19*K105^4+'数値入力＆結果'!$H$19*K105^3+'数値入力＆結果'!$J$19*K105^2+'数値入力＆結果'!$L$19*K105+'数値入力＆結果'!$N$19</f>
        <v>8.85513208909755</v>
      </c>
      <c r="M105" s="39" t="n">
        <f aca="false">10^L105</f>
        <v>716361255.770458</v>
      </c>
      <c r="N105" s="39" t="n">
        <f aca="false">(D104-D105)*'数値入力＆結果'!$D$12</f>
        <v>2.63E-005</v>
      </c>
      <c r="O105" s="39" t="n">
        <f aca="false">(6*'数値入力＆結果'!$D$7*M105*'数値入力＆結果'!$D$9*'数値入力＆結果'!$D$10*('数値入力＆結果'!$D$9+'数値入力＆結果'!$D$10)*N105)/('数値入力＆結果'!$D$7^2*'数値入力＆結果'!$D$9^4+'数値入力＆結果'!$D$7*M105*(4*'数値入力＆結果'!$D$9^3*'数値入力＆結果'!$D$10+6*'数値入力＆結果'!$D$9^2*'数値入力＆結果'!$D$10^2+4*'数値入力＆結果'!$D$9*'数値入力＆結果'!$D$10^3)+M105^2*'数値入力＆結果'!$D$10^4)</f>
        <v>1.88025050815497E-005</v>
      </c>
      <c r="P105" s="39" t="n">
        <f aca="false">SUM($O$4:O105)</f>
        <v>0.000271861457841999</v>
      </c>
      <c r="Q105" s="39" t="n">
        <f aca="false">1/P105</f>
        <v>3678.34413873106</v>
      </c>
      <c r="R105" s="39" t="n">
        <f aca="false">1/P105*(1-COS('数値入力＆結果'!$D$8*P105/2))</f>
        <v>1.35922357079783</v>
      </c>
    </row>
    <row r="106" customFormat="false" ht="12.8" hidden="false" customHeight="false" outlineLevel="0" collapsed="false">
      <c r="B106" s="1" t="n">
        <v>103</v>
      </c>
      <c r="C106" s="0" t="n">
        <v>1030000</v>
      </c>
      <c r="D106" s="0" t="n">
        <f aca="false">D105-1</f>
        <v>27</v>
      </c>
      <c r="E106" s="0" t="n">
        <f aca="false">C106</f>
        <v>1030000</v>
      </c>
      <c r="F106" s="0" t="n">
        <f aca="false">C106-C105</f>
        <v>10000</v>
      </c>
      <c r="G106" s="0" t="n">
        <f aca="false">IF(D105&gt;110,'数値入力＆結果'!$D$18*D105+'数値入力＆結果'!$F$18,'数値入力＆結果'!$D$17*D105+'数値入力＆結果'!$F$17)</f>
        <v>-0.321</v>
      </c>
      <c r="H106" s="39" t="n">
        <f aca="false">10^G106</f>
        <v>0.477529273657691</v>
      </c>
      <c r="I106" s="39" t="n">
        <f aca="false">F106/H106</f>
        <v>20941.1245585089</v>
      </c>
      <c r="J106" s="39" t="n">
        <f aca="false">SUM(I106:$I$143)</f>
        <v>160951.383863923</v>
      </c>
      <c r="K106" s="40" t="n">
        <f aca="false">LOG10(J106)</f>
        <v>5.20669471511223</v>
      </c>
      <c r="L106" s="40" t="n">
        <f aca="false">'数値入力＆結果'!$D$19*K106^5+'数値入力＆結果'!$F$19*K106^4+'数値入力＆結果'!$H$19*K106^3+'数値入力＆結果'!$J$19*K106^2+'数値入力＆結果'!$L$19*K106+'数値入力＆結果'!$N$19</f>
        <v>8.88703489152776</v>
      </c>
      <c r="M106" s="39" t="n">
        <f aca="false">10^L106</f>
        <v>770965406.485802</v>
      </c>
      <c r="N106" s="39" t="n">
        <f aca="false">(D105-D106)*'数値入力＆結果'!$D$12</f>
        <v>2.63E-005</v>
      </c>
      <c r="O106" s="39" t="n">
        <f aca="false">(6*'数値入力＆結果'!$D$7*M106*'数値入力＆結果'!$D$9*'数値入力＆結果'!$D$10*('数値入力＆結果'!$D$9+'数値入力＆結果'!$D$10)*N106)/('数値入力＆結果'!$D$7^2*'数値入力＆結果'!$D$9^4+'数値入力＆結果'!$D$7*M106*(4*'数値入力＆結果'!$D$9^3*'数値入力＆結果'!$D$10+6*'数値入力＆結果'!$D$9^2*'数値入力＆結果'!$D$10^2+4*'数値入力＆結果'!$D$9*'数値入力＆結果'!$D$10^3)+M106^2*'数値入力＆結果'!$D$10^4)</f>
        <v>1.95880709821603E-005</v>
      </c>
      <c r="P106" s="39" t="n">
        <f aca="false">SUM($O$4:O106)</f>
        <v>0.00029144952882416</v>
      </c>
      <c r="Q106" s="39" t="n">
        <f aca="false">1/P106</f>
        <v>3431.12580773232</v>
      </c>
      <c r="R106" s="39" t="n">
        <f aca="false">1/P106*(1-COS('数値入力＆結果'!$D$8*P106/2))</f>
        <v>1.45714449476178</v>
      </c>
    </row>
    <row r="107" customFormat="false" ht="12.8" hidden="false" customHeight="false" outlineLevel="0" collapsed="false">
      <c r="B107" s="1" t="n">
        <v>104</v>
      </c>
      <c r="C107" s="0" t="n">
        <v>1040000</v>
      </c>
      <c r="D107" s="0" t="n">
        <f aca="false">D106-1</f>
        <v>26</v>
      </c>
      <c r="E107" s="0" t="n">
        <f aca="false">C107</f>
        <v>1040000</v>
      </c>
      <c r="F107" s="0" t="n">
        <f aca="false">C107-C106</f>
        <v>10000</v>
      </c>
      <c r="G107" s="0" t="n">
        <f aca="false">IF(D106&gt;110,'数値入力＆結果'!$D$18*D106+'数値入力＆結果'!$F$18,'数値入力＆結果'!$D$17*D106+'数値入力＆結果'!$F$17)</f>
        <v>-0.2608</v>
      </c>
      <c r="H107" s="39" t="n">
        <f aca="false">10^G107</f>
        <v>0.548529513941203</v>
      </c>
      <c r="I107" s="39" t="n">
        <f aca="false">F107/H107</f>
        <v>18230.5596068107</v>
      </c>
      <c r="J107" s="39" t="n">
        <f aca="false">SUM(I107:$I$143)</f>
        <v>140010.259305414</v>
      </c>
      <c r="K107" s="40" t="n">
        <f aca="false">LOG10(J107)</f>
        <v>5.14615985993884</v>
      </c>
      <c r="L107" s="40" t="n">
        <f aca="false">'数値入力＆結果'!$D$19*K107^5+'数値入力＆結果'!$F$19*K107^4+'数値入力＆結果'!$H$19*K107^3+'数値入力＆結果'!$J$19*K107^2+'数値入力＆結果'!$L$19*K107+'数値入力＆結果'!$N$19</f>
        <v>8.91826316877731</v>
      </c>
      <c r="M107" s="39" t="n">
        <f aca="false">10^L107</f>
        <v>828444022.626317</v>
      </c>
      <c r="N107" s="39" t="n">
        <f aca="false">(D106-D107)*'数値入力＆結果'!$D$12</f>
        <v>2.63E-005</v>
      </c>
      <c r="O107" s="39" t="n">
        <f aca="false">(6*'数値入力＆結果'!$D$7*M107*'数値入力＆結果'!$D$9*'数値入力＆結果'!$D$10*('数値入力＆結果'!$D$9+'数値入力＆結果'!$D$10)*N107)/('数値入力＆結果'!$D$7^2*'数値入力＆結果'!$D$9^4+'数値入力＆結果'!$D$7*M107*(4*'数値入力＆結果'!$D$9^3*'数値入力＆結果'!$D$10+6*'数値入力＆結果'!$D$9^2*'数値入力＆結果'!$D$10^2+4*'数値入力＆結果'!$D$9*'数値入力＆結果'!$D$10^3)+M107^2*'数値入力＆結果'!$D$10^4)</f>
        <v>2.03622262345575E-005</v>
      </c>
      <c r="P107" s="39" t="n">
        <f aca="false">SUM($O$4:O107)</f>
        <v>0.000311811755058717</v>
      </c>
      <c r="Q107" s="39" t="n">
        <f aca="false">1/P107</f>
        <v>3207.06318404093</v>
      </c>
      <c r="R107" s="39" t="n">
        <f aca="false">1/P107*(1-COS('数値入力＆結果'!$D$8*P107/2))</f>
        <v>1.55893246110564</v>
      </c>
    </row>
    <row r="108" customFormat="false" ht="12.8" hidden="false" customHeight="false" outlineLevel="0" collapsed="false">
      <c r="B108" s="1" t="n">
        <v>105</v>
      </c>
      <c r="C108" s="0" t="n">
        <v>1050000</v>
      </c>
      <c r="D108" s="0" t="n">
        <f aca="false">D107-1</f>
        <v>25</v>
      </c>
      <c r="E108" s="0" t="n">
        <f aca="false">C108</f>
        <v>1050000</v>
      </c>
      <c r="F108" s="0" t="n">
        <f aca="false">C108-C107</f>
        <v>10000</v>
      </c>
      <c r="G108" s="0" t="n">
        <f aca="false">IF(D107&gt;110,'数値入力＆結果'!$D$18*D107+'数値入力＆結果'!$F$18,'数値入力＆結果'!$D$17*D107+'数値入力＆結果'!$F$17)</f>
        <v>-0.2006</v>
      </c>
      <c r="H108" s="39" t="n">
        <f aca="false">10^G108</f>
        <v>0.630086246566439</v>
      </c>
      <c r="I108" s="39" t="n">
        <f aca="false">F108/H108</f>
        <v>15870.8431655087</v>
      </c>
      <c r="J108" s="39" t="n">
        <f aca="false">SUM(I108:$I$143)</f>
        <v>121779.699698603</v>
      </c>
      <c r="K108" s="40" t="n">
        <f aca="false">LOG10(J108)</f>
        <v>5.08557489877582</v>
      </c>
      <c r="L108" s="40" t="n">
        <f aca="false">'数値入力＆結果'!$D$19*K108^5+'数値入力＆結果'!$F$19*K108^4+'数値入力＆結果'!$H$19*K108^3+'数値入力＆結果'!$J$19*K108^2+'数値入力＆結果'!$L$19*K108+'数値入力＆結果'!$N$19</f>
        <v>8.94882914373375</v>
      </c>
      <c r="M108" s="39" t="n">
        <f aca="false">10^L108</f>
        <v>888851365.078232</v>
      </c>
      <c r="N108" s="39" t="n">
        <f aca="false">(D107-D108)*'数値入力＆結果'!$D$12</f>
        <v>2.63E-005</v>
      </c>
      <c r="O108" s="39" t="n">
        <f aca="false">(6*'数値入力＆結果'!$D$7*M108*'数値入力＆結果'!$D$9*'数値入力＆結果'!$D$10*('数値入力＆結果'!$D$9+'数値入力＆結果'!$D$10)*N108)/('数値入力＆結果'!$D$7^2*'数値入力＆結果'!$D$9^4+'数値入力＆結果'!$D$7*M108*(4*'数値入力＆結果'!$D$9^3*'数値入力＆結果'!$D$10+6*'数値入力＆結果'!$D$9^2*'数値入力＆結果'!$D$10^2+4*'数値入力＆結果'!$D$9*'数値入力＆結果'!$D$10^3)+M108^2*'数値入力＆結果'!$D$10^4)</f>
        <v>2.1122994796868E-005</v>
      </c>
      <c r="P108" s="39" t="n">
        <f aca="false">SUM($O$4:O108)</f>
        <v>0.000332934749855585</v>
      </c>
      <c r="Q108" s="39" t="n">
        <f aca="false">1/P108</f>
        <v>3003.59154589229</v>
      </c>
      <c r="R108" s="39" t="n">
        <f aca="false">1/P108*(1-COS('数値入力＆結果'!$D$8*P108/2))</f>
        <v>1.66451998689804</v>
      </c>
    </row>
    <row r="109" customFormat="false" ht="12.8" hidden="false" customHeight="false" outlineLevel="0" collapsed="false">
      <c r="B109" s="1" t="n">
        <v>106</v>
      </c>
      <c r="C109" s="0" t="n">
        <v>1060000</v>
      </c>
      <c r="D109" s="0" t="n">
        <f aca="false">D108-1</f>
        <v>24</v>
      </c>
      <c r="E109" s="0" t="n">
        <f aca="false">C109</f>
        <v>1060000</v>
      </c>
      <c r="F109" s="0" t="n">
        <f aca="false">C109-C108</f>
        <v>10000</v>
      </c>
      <c r="G109" s="0" t="n">
        <f aca="false">IF(D108&gt;110,'数値入力＆結果'!$D$18*D108+'数値入力＆結果'!$F$18,'数値入力＆結果'!$D$17*D108+'数値入力＆結果'!$F$17)</f>
        <v>-0.1404</v>
      </c>
      <c r="H109" s="39" t="n">
        <f aca="false">10^G109</f>
        <v>0.723769037074529</v>
      </c>
      <c r="I109" s="39" t="n">
        <f aca="false">F109/H109</f>
        <v>13816.5623116733</v>
      </c>
      <c r="J109" s="39" t="n">
        <f aca="false">SUM(I109:$I$143)</f>
        <v>105908.856533094</v>
      </c>
      <c r="K109" s="40" t="n">
        <f aca="false">LOG10(J109)</f>
        <v>5.02493227911243</v>
      </c>
      <c r="L109" s="40" t="n">
        <f aca="false">'数値入力＆結果'!$D$19*K109^5+'数値入力＆結果'!$F$19*K109^4+'数値入力＆結果'!$H$19*K109^3+'数値入力＆結果'!$J$19*K109^2+'数値入力＆結果'!$L$19*K109+'数値入力＆結果'!$N$19</f>
        <v>8.97874516387981</v>
      </c>
      <c r="M109" s="39" t="n">
        <f aca="false">10^L109</f>
        <v>952237244.524375</v>
      </c>
      <c r="N109" s="39" t="n">
        <f aca="false">(D108-D109)*'数値入力＆結果'!$D$12</f>
        <v>2.63E-005</v>
      </c>
      <c r="O109" s="39" t="n">
        <f aca="false">(6*'数値入力＆結果'!$D$7*M109*'数値入力＆結果'!$D$9*'数値入力＆結果'!$D$10*('数値入力＆結果'!$D$9+'数値入力＆結果'!$D$10)*N109)/('数値入力＆結果'!$D$7^2*'数値入力＆結果'!$D$9^4+'数値入力＆結果'!$D$7*M109*(4*'数値入力＆結果'!$D$9^3*'数値入力＆結果'!$D$10+6*'数値入力＆結果'!$D$9^2*'数値入力＆結果'!$D$10^2+4*'数値入力＆結果'!$D$9*'数値入力＆結果'!$D$10^3)+M109^2*'数値入力＆結果'!$D$10^4)</f>
        <v>2.1868627225074E-005</v>
      </c>
      <c r="P109" s="39" t="n">
        <f aca="false">SUM($O$4:O109)</f>
        <v>0.000354803377080659</v>
      </c>
      <c r="Q109" s="39" t="n">
        <f aca="false">1/P109</f>
        <v>2818.4624628662</v>
      </c>
      <c r="R109" s="39" t="n">
        <f aca="false">1/P109*(1-COS('数値入力＆結果'!$D$8*P109/2))</f>
        <v>1.77383079080407</v>
      </c>
    </row>
    <row r="110" customFormat="false" ht="12.8" hidden="false" customHeight="false" outlineLevel="0" collapsed="false">
      <c r="B110" s="1" t="n">
        <v>107</v>
      </c>
      <c r="C110" s="0" t="n">
        <v>1070000</v>
      </c>
      <c r="D110" s="0" t="n">
        <f aca="false">D109-1</f>
        <v>23</v>
      </c>
      <c r="E110" s="0" t="n">
        <f aca="false">C110</f>
        <v>1070000</v>
      </c>
      <c r="F110" s="0" t="n">
        <f aca="false">C110-C109</f>
        <v>10000</v>
      </c>
      <c r="G110" s="0" t="n">
        <f aca="false">IF(D109&gt;110,'数値入力＆結果'!$D$18*D109+'数値入力＆結果'!$F$18,'数値入力＆結果'!$D$17*D109+'数値入力＆結果'!$F$17)</f>
        <v>-0.0802000000000001</v>
      </c>
      <c r="H110" s="39" t="n">
        <f aca="false">10^G110</f>
        <v>0.831380817915622</v>
      </c>
      <c r="I110" s="39" t="n">
        <f aca="false">F110/H110</f>
        <v>12028.1822535565</v>
      </c>
      <c r="J110" s="39" t="n">
        <f aca="false">SUM(I110:$I$143)</f>
        <v>92092.2942214209</v>
      </c>
      <c r="K110" s="40" t="n">
        <f aca="false">LOG10(J110)</f>
        <v>4.96422329233449</v>
      </c>
      <c r="L110" s="40" t="n">
        <f aca="false">'数値入力＆結果'!$D$19*K110^5+'数値入力＆結果'!$F$19*K110^4+'数値入力＆結果'!$H$19*K110^3+'数値入力＆結果'!$J$19*K110^2+'数値入力＆結果'!$L$19*K110+'数値入力＆結果'!$N$19</f>
        <v>9.0080237318928</v>
      </c>
      <c r="M110" s="39" t="n">
        <f aca="false">10^L110</f>
        <v>1018647050.19838</v>
      </c>
      <c r="N110" s="39" t="n">
        <f aca="false">(D109-D110)*'数値入力＆結果'!$D$12</f>
        <v>2.63E-005</v>
      </c>
      <c r="O110" s="39" t="n">
        <f aca="false">(6*'数値入力＆結果'!$D$7*M110*'数値入力＆結果'!$D$9*'数値入力＆結果'!$D$10*('数値入力＆結果'!$D$9+'数値入力＆結果'!$D$10)*N110)/('数値入力＆結果'!$D$7^2*'数値入力＆結果'!$D$9^4+'数値入力＆結果'!$D$7*M110*(4*'数値入力＆結果'!$D$9^3*'数値入力＆結果'!$D$10+6*'数値入力＆結果'!$D$9^2*'数値入力＆結果'!$D$10^2+4*'数値入力＆結果'!$D$9*'数値入力＆結果'!$D$10^3)+M110^2*'数値入力＆結果'!$D$10^4)</f>
        <v>2.2597604625761E-005</v>
      </c>
      <c r="P110" s="39" t="n">
        <f aca="false">SUM($O$4:O110)</f>
        <v>0.00037740098170642</v>
      </c>
      <c r="Q110" s="39" t="n">
        <f aca="false">1/P110</f>
        <v>2649.7016395625</v>
      </c>
      <c r="R110" s="39" t="n">
        <f aca="false">1/P110*(1-COS('数値入力＆結果'!$D$8*P110/2))</f>
        <v>1.88678094504753</v>
      </c>
    </row>
    <row r="111" customFormat="false" ht="12.8" hidden="false" customHeight="false" outlineLevel="0" collapsed="false">
      <c r="B111" s="1" t="n">
        <v>108</v>
      </c>
      <c r="C111" s="0" t="n">
        <v>1080000</v>
      </c>
      <c r="D111" s="0" t="n">
        <f aca="false">D110-1</f>
        <v>22</v>
      </c>
      <c r="E111" s="0" t="n">
        <f aca="false">C111</f>
        <v>1080000</v>
      </c>
      <c r="F111" s="0" t="n">
        <f aca="false">C111-C110</f>
        <v>10000</v>
      </c>
      <c r="G111" s="0" t="n">
        <f aca="false">IF(D110&gt;110,'数値入力＆結果'!$D$18*D110+'数値入力＆結果'!$F$18,'数値入力＆結果'!$D$17*D110+'数値入力＆結果'!$F$17)</f>
        <v>-0.02</v>
      </c>
      <c r="H111" s="39" t="n">
        <f aca="false">10^G111</f>
        <v>0.954992586021436</v>
      </c>
      <c r="I111" s="39" t="n">
        <f aca="false">F111/H111</f>
        <v>10471.285480509</v>
      </c>
      <c r="J111" s="39" t="n">
        <f aca="false">SUM(I111:$I$143)</f>
        <v>80064.1119678644</v>
      </c>
      <c r="K111" s="40" t="n">
        <f aca="false">LOG10(J111)</f>
        <v>4.90343789102882</v>
      </c>
      <c r="L111" s="40" t="n">
        <f aca="false">'数値入力＆結果'!$D$19*K111^5+'数値入力＆結果'!$F$19*K111^4+'数値入力＆結果'!$H$19*K111^3+'数値入力＆結果'!$J$19*K111^2+'数値入力＆結果'!$L$19*K111+'数値入力＆結果'!$N$19</f>
        <v>9.03667754023797</v>
      </c>
      <c r="M111" s="39" t="n">
        <f aca="false">10^L111</f>
        <v>1088121872.58017</v>
      </c>
      <c r="N111" s="39" t="n">
        <f aca="false">(D110-D111)*'数値入力＆結果'!$D$12</f>
        <v>2.63E-005</v>
      </c>
      <c r="O111" s="39" t="n">
        <f aca="false">(6*'数値入力＆結果'!$D$7*M111*'数値入力＆結果'!$D$9*'数値入力＆結果'!$D$10*('数値入力＆結果'!$D$9+'数値入力＆結果'!$D$10)*N111)/('数値入力＆結果'!$D$7^2*'数値入力＆結果'!$D$9^4+'数値入力＆結果'!$D$7*M111*(4*'数値入力＆結果'!$D$9^3*'数値入力＆結果'!$D$10+6*'数値入力＆結果'!$D$9^2*'数値入力＆結果'!$D$10^2+4*'数値入力＆結果'!$D$9*'数値入力＆結果'!$D$10^3)+M111^2*'数値入力＆結果'!$D$10^4)</f>
        <v>2.33086379788195E-005</v>
      </c>
      <c r="P111" s="39" t="n">
        <f aca="false">SUM($O$4:O111)</f>
        <v>0.00040070961968524</v>
      </c>
      <c r="Q111" s="39" t="n">
        <f aca="false">1/P111</f>
        <v>2495.57273116005</v>
      </c>
      <c r="R111" s="39" t="n">
        <f aca="false">1/P111*(1-COS('数値入力＆結果'!$D$8*P111/2))</f>
        <v>2.00328002434928</v>
      </c>
    </row>
    <row r="112" customFormat="false" ht="12.8" hidden="false" customHeight="false" outlineLevel="0" collapsed="false">
      <c r="B112" s="1" t="n">
        <v>109</v>
      </c>
      <c r="C112" s="0" t="n">
        <v>1090000</v>
      </c>
      <c r="D112" s="0" t="n">
        <f aca="false">D111-1</f>
        <v>21</v>
      </c>
      <c r="E112" s="0" t="n">
        <f aca="false">C112</f>
        <v>1090000</v>
      </c>
      <c r="F112" s="0" t="n">
        <f aca="false">C112-C111</f>
        <v>10000</v>
      </c>
      <c r="G112" s="0" t="n">
        <f aca="false">IF(D111&gt;110,'数値入力＆結果'!$D$18*D111+'数値入力＆結果'!$F$18,'数値入力＆結果'!$D$17*D111+'数値入力＆結果'!$F$17)</f>
        <v>0.0402</v>
      </c>
      <c r="H112" s="39" t="n">
        <f aca="false">10^G112</f>
        <v>1.09698325929919</v>
      </c>
      <c r="I112" s="39" t="n">
        <f aca="false">F112/H112</f>
        <v>9115.90939536167</v>
      </c>
      <c r="J112" s="39" t="n">
        <f aca="false">SUM(I112:$I$143)</f>
        <v>69592.8264873554</v>
      </c>
      <c r="K112" s="40" t="n">
        <f aca="false">LOG10(J112)</f>
        <v>4.84256447556577</v>
      </c>
      <c r="L112" s="40" t="n">
        <f aca="false">'数値入力＆結果'!$D$19*K112^5+'数値入力＆結果'!$F$19*K112^4+'数値入力＆結果'!$H$19*K112^3+'数値入力＆結果'!$J$19*K112^2+'数値入力＆結果'!$L$19*K112+'数値入力＆結果'!$N$19</f>
        <v>9.06471951039031</v>
      </c>
      <c r="M112" s="39" t="n">
        <f aca="false">10^L112</f>
        <v>1160698733.04807</v>
      </c>
      <c r="N112" s="39" t="n">
        <f aca="false">(D111-D112)*'数値入力＆結果'!$D$12</f>
        <v>2.63E-005</v>
      </c>
      <c r="O112" s="39" t="n">
        <f aca="false">(6*'数値入力＆結果'!$D$7*M112*'数値入力＆結果'!$D$9*'数値入力＆結果'!$D$10*('数値入力＆結果'!$D$9+'数値入力＆結果'!$D$10)*N112)/('数値入力＆結果'!$D$7^2*'数値入力＆結果'!$D$9^4+'数値入力＆結果'!$D$7*M112*(4*'数値入力＆結果'!$D$9^3*'数値入力＆結果'!$D$10+6*'数値入力＆結果'!$D$9^2*'数値入力＆結果'!$D$10^2+4*'数値入力＆結果'!$D$9*'数値入力＆結果'!$D$10^3)+M112^2*'数値入力＆結果'!$D$10^4)</f>
        <v>2.40006634459358E-005</v>
      </c>
      <c r="P112" s="39" t="n">
        <f aca="false">SUM($O$4:O112)</f>
        <v>0.000424710283131176</v>
      </c>
      <c r="Q112" s="39" t="n">
        <f aca="false">1/P112</f>
        <v>2354.54623944469</v>
      </c>
      <c r="R112" s="39" t="n">
        <f aca="false">1/P112*(1-COS('数値入力＆結果'!$D$8*P112/2))</f>
        <v>2.12323223175761</v>
      </c>
    </row>
    <row r="113" customFormat="false" ht="12.8" hidden="false" customHeight="false" outlineLevel="0" collapsed="false">
      <c r="B113" s="1" t="n">
        <v>110</v>
      </c>
      <c r="C113" s="0" t="n">
        <v>1100000</v>
      </c>
      <c r="D113" s="0" t="n">
        <f aca="false">D112-1</f>
        <v>20</v>
      </c>
      <c r="E113" s="0" t="n">
        <f aca="false">C113</f>
        <v>1100000</v>
      </c>
      <c r="F113" s="0" t="n">
        <f aca="false">C113-C112</f>
        <v>10000</v>
      </c>
      <c r="G113" s="0" t="n">
        <f aca="false">IF(D112&gt;110,'数値入力＆結果'!$D$18*D112+'数値入力＆結果'!$F$18,'数値入力＆結果'!$D$17*D112+'数値入力＆結果'!$F$17)</f>
        <v>0.1004</v>
      </c>
      <c r="H113" s="39" t="n">
        <f aca="false">10^G113</f>
        <v>1.26008545908824</v>
      </c>
      <c r="I113" s="39" t="n">
        <f aca="false">F113/H113</f>
        <v>7935.9696819577</v>
      </c>
      <c r="J113" s="39" t="n">
        <f aca="false">SUM(I113:$I$143)</f>
        <v>60476.9170919938</v>
      </c>
      <c r="K113" s="40" t="n">
        <f aca="false">LOG10(J113)</f>
        <v>4.78158964419849</v>
      </c>
      <c r="L113" s="40" t="n">
        <f aca="false">'数値入力＆結果'!$D$19*K113^5+'数値入力＆結果'!$F$19*K113^4+'数値入力＆結果'!$H$19*K113^3+'数値入力＆結果'!$J$19*K113^2+'数値入力＆結果'!$L$19*K113+'数値入力＆結果'!$N$19</f>
        <v>9.09216283744698</v>
      </c>
      <c r="M113" s="39" t="n">
        <f aca="false">10^L113</f>
        <v>1236410935.21212</v>
      </c>
      <c r="N113" s="39" t="n">
        <f aca="false">(D112-D113)*'数値入力＆結果'!$D$12</f>
        <v>2.63E-005</v>
      </c>
      <c r="O113" s="39" t="n">
        <f aca="false">(6*'数値入力＆結果'!$D$7*M113*'数値入力＆結果'!$D$9*'数値入力＆結果'!$D$10*('数値入力＆結果'!$D$9+'数値入力＆結果'!$D$10)*N113)/('数値入力＆結果'!$D$7^2*'数値入力＆結果'!$D$9^4+'数値入力＆結果'!$D$7*M113*(4*'数値入力＆結果'!$D$9^3*'数値入力＆結果'!$D$10+6*'数値入力＆結果'!$D$9^2*'数値入力＆結果'!$D$10^2+4*'数値入力＆結果'!$D$9*'数値入力＆結果'!$D$10^3)+M113^2*'数値入力＆結果'!$D$10^4)</f>
        <v>2.46728343302881E-005</v>
      </c>
      <c r="P113" s="39" t="n">
        <f aca="false">SUM($O$4:O113)</f>
        <v>0.000449383117461464</v>
      </c>
      <c r="Q113" s="39" t="n">
        <f aca="false">1/P113</f>
        <v>2225.27273754505</v>
      </c>
      <c r="R113" s="39" t="n">
        <f aca="false">1/P113*(1-COS('数値入力＆結果'!$D$8*P113/2))</f>
        <v>2.24653748460458</v>
      </c>
    </row>
    <row r="114" customFormat="false" ht="12.8" hidden="false" customHeight="false" outlineLevel="0" collapsed="false">
      <c r="B114" s="1" t="n">
        <v>111</v>
      </c>
      <c r="C114" s="0" t="n">
        <v>1110000</v>
      </c>
      <c r="D114" s="0" t="n">
        <f aca="false">D113-1</f>
        <v>19</v>
      </c>
      <c r="E114" s="0" t="n">
        <f aca="false">C114</f>
        <v>1110000</v>
      </c>
      <c r="F114" s="0" t="n">
        <f aca="false">C114-C113</f>
        <v>10000</v>
      </c>
      <c r="G114" s="0" t="n">
        <f aca="false">IF(D113&gt;110,'数値入力＆結果'!$D$18*D113+'数値入力＆結果'!$F$18,'数値入力＆結果'!$D$17*D113+'数値入力＆結果'!$F$17)</f>
        <v>0.1606</v>
      </c>
      <c r="H114" s="39" t="n">
        <f aca="false">10^G114</f>
        <v>1.44743809966616</v>
      </c>
      <c r="I114" s="39" t="n">
        <f aca="false">F114/H114</f>
        <v>6908.758310498</v>
      </c>
      <c r="J114" s="39" t="n">
        <f aca="false">SUM(I114:$I$143)</f>
        <v>52540.9474100361</v>
      </c>
      <c r="K114" s="40" t="n">
        <f aca="false">LOG10(J114)</f>
        <v>4.72049789964992</v>
      </c>
      <c r="L114" s="40" t="n">
        <f aca="false">'数値入力＆結果'!$D$19*K114^5+'数値入力＆結果'!$F$19*K114^4+'数値入力＆結果'!$H$19*K114^3+'数値入力＆結果'!$J$19*K114^2+'数値入力＆結果'!$L$19*K114+'数値入力＆結果'!$N$19</f>
        <v>9.1190210410546</v>
      </c>
      <c r="M114" s="39" t="n">
        <f aca="false">10^L114</f>
        <v>1315288554.82527</v>
      </c>
      <c r="N114" s="39" t="n">
        <f aca="false">(D113-D114)*'数値入力＆結果'!$D$12</f>
        <v>2.63E-005</v>
      </c>
      <c r="O114" s="39" t="n">
        <f aca="false">(6*'数値入力＆結果'!$D$7*M114*'数値入力＆結果'!$D$9*'数値入力＆結果'!$D$10*('数値入力＆結果'!$D$9+'数値入力＆結果'!$D$10)*N114)/('数値入力＆結果'!$D$7^2*'数値入力＆結果'!$D$9^4+'数値入力＆結果'!$D$7*M114*(4*'数値入力＆結果'!$D$9^3*'数値入力＆結果'!$D$10+6*'数値入力＆結果'!$D$9^2*'数値入力＆結果'!$D$10^2+4*'数値入力＆結果'!$D$9*'数値入力＆結果'!$D$10^3)+M114^2*'数値入力＆結果'!$D$10^4)</f>
        <v>2.53245103666623E-005</v>
      </c>
      <c r="P114" s="39" t="n">
        <f aca="false">SUM($O$4:O114)</f>
        <v>0.000474707627828126</v>
      </c>
      <c r="Q114" s="39" t="n">
        <f aca="false">1/P114</f>
        <v>2106.55978833789</v>
      </c>
      <c r="R114" s="39" t="n">
        <f aca="false">1/P114*(1-COS('数値入力＆結果'!$D$8*P114/2))</f>
        <v>2.37309244721467</v>
      </c>
    </row>
    <row r="115" customFormat="false" ht="12.8" hidden="false" customHeight="false" outlineLevel="0" collapsed="false">
      <c r="B115" s="1" t="n">
        <v>112</v>
      </c>
      <c r="C115" s="0" t="n">
        <v>1120000</v>
      </c>
      <c r="D115" s="0" t="n">
        <f aca="false">D114-1</f>
        <v>18</v>
      </c>
      <c r="E115" s="0" t="n">
        <f aca="false">C115</f>
        <v>1120000</v>
      </c>
      <c r="F115" s="0" t="n">
        <f aca="false">C115-C114</f>
        <v>10000</v>
      </c>
      <c r="G115" s="0" t="n">
        <f aca="false">IF(D114&gt;110,'数値入力＆結果'!$D$18*D114+'数値入力＆結果'!$F$18,'数値入力＆結果'!$D$17*D114+'数値入力＆結果'!$F$17)</f>
        <v>0.2208</v>
      </c>
      <c r="H115" s="39" t="n">
        <f aca="false">10^G115</f>
        <v>1.66264679689354</v>
      </c>
      <c r="I115" s="39" t="n">
        <f aca="false">F115/H115</f>
        <v>6014.50651977549</v>
      </c>
      <c r="J115" s="39" t="n">
        <f aca="false">SUM(I115:$I$143)</f>
        <v>45632.1890995381</v>
      </c>
      <c r="K115" s="40" t="n">
        <f aca="false">LOG10(J115)</f>
        <v>4.6592713035534</v>
      </c>
      <c r="L115" s="40" t="n">
        <f aca="false">'数値入力＆結果'!$D$19*K115^5+'数値入力＆結果'!$F$19*K115^4+'数値入力＆結果'!$H$19*K115^3+'数値入力＆結果'!$J$19*K115^2+'数値入力＆結果'!$L$19*K115+'数値入力＆結果'!$N$19</f>
        <v>9.14530802377984</v>
      </c>
      <c r="M115" s="39" t="n">
        <f aca="false">10^L115</f>
        <v>1397359087.95723</v>
      </c>
      <c r="N115" s="39" t="n">
        <f aca="false">(D114-D115)*'数値入力＆結果'!$D$12</f>
        <v>2.63E-005</v>
      </c>
      <c r="O115" s="39" t="n">
        <f aca="false">(6*'数値入力＆結果'!$D$7*M115*'数値入力＆結果'!$D$9*'数値入力＆結果'!$D$10*('数値入力＆結果'!$D$9+'数値入力＆結果'!$D$10)*N115)/('数値入力＆結果'!$D$7^2*'数値入力＆結果'!$D$9^4+'数値入力＆結果'!$D$7*M115*(4*'数値入力＆結果'!$D$9^3*'数値入力＆結果'!$D$10+6*'数値入力＆結果'!$D$9^2*'数値入力＆結果'!$D$10^2+4*'数値入力＆結果'!$D$9*'数値入力＆結果'!$D$10^3)+M115^2*'数値入力＆結果'!$D$10^4)</f>
        <v>2.59552450053646E-005</v>
      </c>
      <c r="P115" s="39" t="n">
        <f aca="false">SUM($O$4:O115)</f>
        <v>0.000500662872833491</v>
      </c>
      <c r="Q115" s="39" t="n">
        <f aca="false">1/P115</f>
        <v>1997.35201921509</v>
      </c>
      <c r="R115" s="39" t="n">
        <f aca="false">1/P115*(1-COS('数値入力＆結果'!$D$8*P115/2))</f>
        <v>2.50279150029831</v>
      </c>
    </row>
    <row r="116" customFormat="false" ht="12.8" hidden="false" customHeight="false" outlineLevel="0" collapsed="false">
      <c r="B116" s="1" t="n">
        <v>113</v>
      </c>
      <c r="C116" s="0" t="n">
        <v>1130000</v>
      </c>
      <c r="D116" s="0" t="n">
        <f aca="false">D115-1</f>
        <v>17</v>
      </c>
      <c r="E116" s="0" t="n">
        <f aca="false">C116</f>
        <v>1130000</v>
      </c>
      <c r="F116" s="0" t="n">
        <f aca="false">C116-C115</f>
        <v>10000</v>
      </c>
      <c r="G116" s="0" t="n">
        <f aca="false">IF(D115&gt;110,'数値入力＆結果'!$D$18*D115+'数値入力＆結果'!$F$18,'数値入力＆結果'!$D$17*D115+'数値入力＆結果'!$F$17)</f>
        <v>0.281</v>
      </c>
      <c r="H116" s="39" t="n">
        <f aca="false">10^G116</f>
        <v>1.90985325856624</v>
      </c>
      <c r="I116" s="39" t="n">
        <f aca="false">F116/H116</f>
        <v>5236.0043658575</v>
      </c>
      <c r="J116" s="39" t="n">
        <f aca="false">SUM(I116:$I$143)</f>
        <v>39617.6825797626</v>
      </c>
      <c r="K116" s="40" t="n">
        <f aca="false">LOG10(J116)</f>
        <v>4.59788906806632</v>
      </c>
      <c r="L116" s="40" t="n">
        <f aca="false">'数値入力＆結果'!$D$19*K116^5+'数値入力＆結果'!$F$19*K116^4+'数値入力＆結果'!$H$19*K116^3+'数値入力＆結果'!$J$19*K116^2+'数値入力＆結果'!$L$19*K116+'数値入力＆結果'!$N$19</f>
        <v>9.17103813831293</v>
      </c>
      <c r="M116" s="39" t="n">
        <f aca="false">10^L116</f>
        <v>1482648280.72453</v>
      </c>
      <c r="N116" s="39" t="n">
        <f aca="false">(D115-D116)*'数値入力＆結果'!$D$12</f>
        <v>2.63E-005</v>
      </c>
      <c r="O116" s="39" t="n">
        <f aca="false">(6*'数値入力＆結果'!$D$7*M116*'数値入力＆結果'!$D$9*'数値入力＆結果'!$D$10*('数値入力＆結果'!$D$9+'数値入力＆結果'!$D$10)*N116)/('数値入力＆結果'!$D$7^2*'数値入力＆結果'!$D$9^4+'数値入力＆結果'!$D$7*M116*(4*'数値入力＆結果'!$D$9^3*'数値入力＆結果'!$D$10+6*'数値入力＆結果'!$D$9^2*'数値入力＆結果'!$D$10^2+4*'数値入力＆結果'!$D$9*'数値入力＆結果'!$D$10^3)+M116^2*'数値入力＆結果'!$D$10^4)</f>
        <v>2.65647713146226E-005</v>
      </c>
      <c r="P116" s="39" t="n">
        <f aca="false">SUM($O$4:O116)</f>
        <v>0.000527227644148113</v>
      </c>
      <c r="Q116" s="39" t="n">
        <f aca="false">1/P116</f>
        <v>1896.71389787572</v>
      </c>
      <c r="R116" s="39" t="n">
        <f aca="false">1/P116*(1-COS('数値入力＆結果'!$D$8*P116/2))</f>
        <v>2.63552764008756</v>
      </c>
    </row>
    <row r="117" customFormat="false" ht="12.8" hidden="false" customHeight="false" outlineLevel="0" collapsed="false">
      <c r="B117" s="1" t="n">
        <v>114</v>
      </c>
      <c r="C117" s="0" t="n">
        <v>1140000</v>
      </c>
      <c r="D117" s="0" t="n">
        <f aca="false">D116-1</f>
        <v>16</v>
      </c>
      <c r="E117" s="0" t="n">
        <f aca="false">C117</f>
        <v>1140000</v>
      </c>
      <c r="F117" s="0" t="n">
        <f aca="false">C117-C116</f>
        <v>10000</v>
      </c>
      <c r="G117" s="0" t="n">
        <f aca="false">IF(D116&gt;110,'数値入力＆結果'!$D$18*D116+'数値入力＆結果'!$F$18,'数値入力＆結果'!$D$17*D116+'数値入力＆結果'!$F$17)</f>
        <v>0.3412</v>
      </c>
      <c r="H117" s="39" t="n">
        <f aca="false">10^G117</f>
        <v>2.19381499189791</v>
      </c>
      <c r="I117" s="39" t="n">
        <f aca="false">F117/H117</f>
        <v>4558.26951540194</v>
      </c>
      <c r="J117" s="39" t="n">
        <f aca="false">SUM(I117:$I$143)</f>
        <v>34381.6782139051</v>
      </c>
      <c r="K117" s="40" t="n">
        <f aca="false">LOG10(J117)</f>
        <v>4.53632707134028</v>
      </c>
      <c r="L117" s="40" t="n">
        <f aca="false">'数値入力＆結果'!$D$19*K117^5+'数値入力＆結果'!$F$19*K117^4+'数値入力＆結果'!$H$19*K117^3+'数値入力＆結果'!$J$19*K117^2+'数値入力＆結果'!$L$19*K117+'数値入力＆結果'!$N$19</f>
        <v>9.19622626523023</v>
      </c>
      <c r="M117" s="39" t="n">
        <f aca="false">10^L117</f>
        <v>1571181168.58161</v>
      </c>
      <c r="N117" s="39" t="n">
        <f aca="false">(D116-D117)*'数値入力＆結果'!$D$12</f>
        <v>2.63E-005</v>
      </c>
      <c r="O117" s="39" t="n">
        <f aca="false">(6*'数値入力＆結果'!$D$7*M117*'数値入力＆結果'!$D$9*'数値入力＆結果'!$D$10*('数値入力＆結果'!$D$9+'数値入力＆結果'!$D$10)*N117)/('数値入力＆結果'!$D$7^2*'数値入力＆結果'!$D$9^4+'数値入力＆結果'!$D$7*M117*(4*'数値入力＆結果'!$D$9^3*'数値入力＆結果'!$D$10+6*'数値入力＆結果'!$D$9^2*'数値入力＆結果'!$D$10^2+4*'数値入力＆結果'!$D$9*'数値入力＆結果'!$D$10^3)+M117^2*'数値入力＆結果'!$D$10^4)</f>
        <v>2.71529870714812E-005</v>
      </c>
      <c r="P117" s="39" t="n">
        <f aca="false">SUM($O$4:O117)</f>
        <v>0.000554380631219595</v>
      </c>
      <c r="Q117" s="39" t="n">
        <f aca="false">1/P117</f>
        <v>1803.81482267892</v>
      </c>
      <c r="R117" s="39" t="n">
        <f aca="false">1/P117*(1-COS('数値入力＆結果'!$D$8*P117/2))</f>
        <v>2.77119330311357</v>
      </c>
    </row>
    <row r="118" customFormat="false" ht="12.8" hidden="false" customHeight="false" outlineLevel="0" collapsed="false">
      <c r="B118" s="1" t="n">
        <v>115</v>
      </c>
      <c r="C118" s="0" t="n">
        <v>1150000</v>
      </c>
      <c r="D118" s="0" t="n">
        <f aca="false">D117-1</f>
        <v>15</v>
      </c>
      <c r="E118" s="0" t="n">
        <f aca="false">C118</f>
        <v>1150000</v>
      </c>
      <c r="F118" s="0" t="n">
        <f aca="false">C118-C117</f>
        <v>10000</v>
      </c>
      <c r="G118" s="0" t="n">
        <f aca="false">IF(D117&gt;110,'数値入力＆結果'!$D$18*D117+'数値入力＆結果'!$F$18,'数値入力＆結果'!$D$17*D117+'数値入力＆結果'!$F$17)</f>
        <v>0.4014</v>
      </c>
      <c r="H118" s="39" t="n">
        <f aca="false">10^G118</f>
        <v>2.51999686210924</v>
      </c>
      <c r="I118" s="39" t="n">
        <f aca="false">F118/H118</f>
        <v>3968.25890950912</v>
      </c>
      <c r="J118" s="39" t="n">
        <f aca="false">SUM(I118:$I$143)</f>
        <v>29823.4086985031</v>
      </c>
      <c r="K118" s="40" t="n">
        <f aca="false">LOG10(J118)</f>
        <v>4.4745572801078</v>
      </c>
      <c r="L118" s="40" t="n">
        <f aca="false">'数値入力＆結果'!$D$19*K118^5+'数値入力＆結果'!$F$19*K118^4+'数値入力＆結果'!$H$19*K118^3+'数値入力＆結果'!$J$19*K118^2+'数値入力＆結果'!$L$19*K118+'数値入力＆結果'!$N$19</f>
        <v>9.22088790347815</v>
      </c>
      <c r="M118" s="39" t="n">
        <f aca="false">10^L118</f>
        <v>1662983359.37469</v>
      </c>
      <c r="N118" s="39" t="n">
        <f aca="false">(D117-D118)*'数値入力＆結果'!$D$12</f>
        <v>2.63E-005</v>
      </c>
      <c r="O118" s="39" t="n">
        <f aca="false">(6*'数値入力＆結果'!$D$7*M118*'数値入力＆結果'!$D$9*'数値入力＆結果'!$D$10*('数値入力＆結果'!$D$9+'数値入力＆結果'!$D$10)*N118)/('数値入力＆結果'!$D$7^2*'数値入力＆結果'!$D$9^4+'数値入力＆結果'!$D$7*M118*(4*'数値入力＆結果'!$D$9^3*'数値入力＆結果'!$D$10+6*'数値入力＆結果'!$D$9^2*'数値入力＆結果'!$D$10^2+4*'数値入力＆結果'!$D$9*'数値入力＆結果'!$D$10^3)+M118^2*'数値入力＆結果'!$D$10^4)</f>
        <v>2.7719939546916E-005</v>
      </c>
      <c r="P118" s="39" t="n">
        <f aca="false">SUM($O$4:O118)</f>
        <v>0.000582100570766511</v>
      </c>
      <c r="Q118" s="39" t="n">
        <f aca="false">1/P118</f>
        <v>1717.9161990568</v>
      </c>
      <c r="R118" s="39" t="n">
        <f aca="false">1/P118*(1-COS('数値入力＆結果'!$D$8*P118/2))</f>
        <v>2.9096811150551</v>
      </c>
    </row>
    <row r="119" customFormat="false" ht="12.8" hidden="false" customHeight="false" outlineLevel="0" collapsed="false">
      <c r="B119" s="1" t="n">
        <v>116</v>
      </c>
      <c r="C119" s="0" t="n">
        <v>1160000</v>
      </c>
      <c r="D119" s="0" t="n">
        <f aca="false">D118-1</f>
        <v>14</v>
      </c>
      <c r="E119" s="0" t="n">
        <f aca="false">C119</f>
        <v>1160000</v>
      </c>
      <c r="F119" s="0" t="n">
        <f aca="false">C119-C118</f>
        <v>10000</v>
      </c>
      <c r="G119" s="0" t="n">
        <f aca="false">IF(D118&gt;110,'数値入力＆結果'!$D$18*D118+'数値入力＆結果'!$F$18,'数値入力＆結果'!$D$17*D118+'数値入力＆結果'!$F$17)</f>
        <v>0.4616</v>
      </c>
      <c r="H119" s="39" t="n">
        <f aca="false">10^G119</f>
        <v>2.89467626417603</v>
      </c>
      <c r="I119" s="39" t="n">
        <f aca="false">F119/H119</f>
        <v>3454.6177490582</v>
      </c>
      <c r="J119" s="39" t="n">
        <f aca="false">SUM(I119:$I$143)</f>
        <v>25855.149788994</v>
      </c>
      <c r="K119" s="40" t="n">
        <f aca="false">LOG10(J119)</f>
        <v>4.41254705815315</v>
      </c>
      <c r="L119" s="40" t="n">
        <f aca="false">'数値入力＆結果'!$D$19*K119^5+'数値入力＆結果'!$F$19*K119^4+'数値入力＆結果'!$H$19*K119^3+'数値入力＆結果'!$J$19*K119^2+'数値入力＆結果'!$L$19*K119+'数値入力＆結果'!$N$19</f>
        <v>9.24503927631318</v>
      </c>
      <c r="M119" s="39" t="n">
        <f aca="false">10^L119</f>
        <v>1758082602.57927</v>
      </c>
      <c r="N119" s="39" t="n">
        <f aca="false">(D118-D119)*'数値入力＆結果'!$D$12</f>
        <v>2.63E-005</v>
      </c>
      <c r="O119" s="39" t="n">
        <f aca="false">(6*'数値入力＆結果'!$D$7*M119*'数値入力＆結果'!$D$9*'数値入力＆結果'!$D$10*('数値入力＆結果'!$D$9+'数値入力＆結果'!$D$10)*N119)/('数値入力＆結果'!$D$7^2*'数値入力＆結果'!$D$9^4+'数値入力＆結果'!$D$7*M119*(4*'数値入力＆結果'!$D$9^3*'数値入力＆結果'!$D$10+6*'数値入力＆結果'!$D$9^2*'数値入力＆結果'!$D$10^2+4*'数値入力＆結果'!$D$9*'数値入力＆結果'!$D$10^3)+M119^2*'数値入力＆結果'!$D$10^4)</f>
        <v>2.82658104227295E-005</v>
      </c>
      <c r="P119" s="39" t="n">
        <f aca="false">SUM($O$4:O119)</f>
        <v>0.00061036638118924</v>
      </c>
      <c r="Q119" s="39" t="n">
        <f aca="false">1/P119</f>
        <v>1638.36022234972</v>
      </c>
      <c r="R119" s="39" t="n">
        <f aca="false">1/P119*(1-COS('数値入力＆結果'!$D$8*P119/2))</f>
        <v>3.0508845642752</v>
      </c>
    </row>
    <row r="120" customFormat="false" ht="12.8" hidden="false" customHeight="false" outlineLevel="0" collapsed="false">
      <c r="B120" s="1" t="n">
        <v>117</v>
      </c>
      <c r="C120" s="0" t="n">
        <v>1170000</v>
      </c>
      <c r="D120" s="0" t="n">
        <f aca="false">D119-1</f>
        <v>13</v>
      </c>
      <c r="E120" s="0" t="n">
        <f aca="false">C120</f>
        <v>1170000</v>
      </c>
      <c r="F120" s="0" t="n">
        <f aca="false">C120-C119</f>
        <v>10000</v>
      </c>
      <c r="G120" s="0" t="n">
        <f aca="false">IF(D119&gt;110,'数値入力＆結果'!$D$18*D119+'数値入力＆結果'!$F$18,'数値入力＆結果'!$D$17*D119+'数値入力＆結果'!$F$17)</f>
        <v>0.5218</v>
      </c>
      <c r="H120" s="39" t="n">
        <f aca="false">10^G120</f>
        <v>3.3250639317744</v>
      </c>
      <c r="I120" s="39" t="n">
        <f aca="false">F120/H120</f>
        <v>3007.46097073194</v>
      </c>
      <c r="J120" s="39" t="n">
        <f aca="false">SUM(I120:$I$143)</f>
        <v>22400.5320399358</v>
      </c>
      <c r="K120" s="40" t="n">
        <f aca="false">LOG10(J120)</f>
        <v>4.35025833347989</v>
      </c>
      <c r="L120" s="40" t="n">
        <f aca="false">'数値入力＆結果'!$D$19*K120^5+'数値入力＆結果'!$F$19*K120^4+'数値入力＆結果'!$H$19*K120^3+'数値入力＆結果'!$J$19*K120^2+'数値入力＆結果'!$L$19*K120+'数値入力＆結果'!$N$19</f>
        <v>9.26869745618875</v>
      </c>
      <c r="M120" s="39" t="n">
        <f aca="false">10^L120</f>
        <v>1856510698.13184</v>
      </c>
      <c r="N120" s="39" t="n">
        <f aca="false">(D119-D120)*'数値入力＆結果'!$D$12</f>
        <v>2.63E-005</v>
      </c>
      <c r="O120" s="39" t="n">
        <f aca="false">(6*'数値入力＆結果'!$D$7*M120*'数値入力＆結果'!$D$9*'数値入力＆結果'!$D$10*('数値入力＆結果'!$D$9+'数値入力＆結果'!$D$10)*N120)/('数値入力＆結果'!$D$7^2*'数値入力＆結果'!$D$9^4+'数値入力＆結果'!$D$7*M120*(4*'数値入力＆結果'!$D$9^3*'数値入力＆結果'!$D$10+6*'数値入力＆結果'!$D$9^2*'数値入力＆結果'!$D$10^2+4*'数値入力＆結果'!$D$9*'数値入力＆結果'!$D$10^3)+M120^2*'数値入力＆結果'!$D$10^4)</f>
        <v>2.879090121064E-005</v>
      </c>
      <c r="P120" s="39" t="n">
        <f aca="false">SUM($O$4:O120)</f>
        <v>0.00063915728239988</v>
      </c>
      <c r="Q120" s="39" t="n">
        <f aca="false">1/P120</f>
        <v>1564.56012868264</v>
      </c>
      <c r="R120" s="39" t="n">
        <f aca="false">1/P120*(1-COS('数値入力＆結果'!$D$8*P120/2))</f>
        <v>3.19469860250863</v>
      </c>
    </row>
    <row r="121" customFormat="false" ht="12.8" hidden="false" customHeight="false" outlineLevel="0" collapsed="false">
      <c r="B121" s="1" t="n">
        <v>118</v>
      </c>
      <c r="C121" s="0" t="n">
        <v>1180000</v>
      </c>
      <c r="D121" s="0" t="n">
        <f aca="false">D120-1</f>
        <v>12</v>
      </c>
      <c r="E121" s="0" t="n">
        <f aca="false">C121</f>
        <v>1180000</v>
      </c>
      <c r="F121" s="0" t="n">
        <f aca="false">C121-C120</f>
        <v>10000</v>
      </c>
      <c r="G121" s="0" t="n">
        <f aca="false">IF(D120&gt;110,'数値入力＆結果'!$D$18*D120+'数値入力＆結果'!$F$18,'数値入力＆結果'!$D$17*D120+'数値入力＆結果'!$F$17)</f>
        <v>0.582</v>
      </c>
      <c r="H121" s="39" t="n">
        <f aca="false">10^G121</f>
        <v>3.81944270840047</v>
      </c>
      <c r="I121" s="39" t="n">
        <f aca="false">F121/H121</f>
        <v>2618.18300821899</v>
      </c>
      <c r="J121" s="39" t="n">
        <f aca="false">SUM(I121:$I$143)</f>
        <v>19393.0710692039</v>
      </c>
      <c r="K121" s="40" t="n">
        <f aca="false">LOG10(J121)</f>
        <v>4.28764658900638</v>
      </c>
      <c r="L121" s="40" t="n">
        <f aca="false">'数値入力＆結果'!$D$19*K121^5+'数値入力＆結果'!$F$19*K121^4+'数値入力＆結果'!$H$19*K121^3+'数値入力＆結果'!$J$19*K121^2+'数値入力＆結果'!$L$19*K121+'数値入力＆結果'!$N$19</f>
        <v>9.29188051308944</v>
      </c>
      <c r="M121" s="39" t="n">
        <f aca="false">10^L121</f>
        <v>1958305813.09397</v>
      </c>
      <c r="N121" s="39" t="n">
        <f aca="false">(D120-D121)*'数値入力＆結果'!$D$12</f>
        <v>2.63E-005</v>
      </c>
      <c r="O121" s="39" t="n">
        <f aca="false">(6*'数値入力＆結果'!$D$7*M121*'数値入力＆結果'!$D$9*'数値入力＆結果'!$D$10*('数値入力＆結果'!$D$9+'数値入力＆結果'!$D$10)*N121)/('数値入力＆結果'!$D$7^2*'数値入力＆結果'!$D$9^4+'数値入力＆結果'!$D$7*M121*(4*'数値入力＆結果'!$D$9^3*'数値入力＆結果'!$D$10+6*'数値入力＆結果'!$D$9^2*'数値入力＆結果'!$D$10^2+4*'数値入力＆結果'!$D$9*'数値入力＆結果'!$D$10^3)+M121^2*'数値入力＆結果'!$D$10^4)</f>
        <v>2.92956194818575E-005</v>
      </c>
      <c r="P121" s="39" t="n">
        <f aca="false">SUM($O$4:O121)</f>
        <v>0.000668452901881738</v>
      </c>
      <c r="Q121" s="39" t="n">
        <f aca="false">1/P121</f>
        <v>1495.99171038818</v>
      </c>
      <c r="R121" s="39" t="n">
        <f aca="false">1/P121*(1-COS('数値入力＆結果'!$D$8*P121/2))</f>
        <v>3.3410201767136</v>
      </c>
    </row>
    <row r="122" customFormat="false" ht="12.8" hidden="false" customHeight="false" outlineLevel="0" collapsed="false">
      <c r="B122" s="1" t="n">
        <v>119</v>
      </c>
      <c r="C122" s="0" t="n">
        <v>1190000</v>
      </c>
      <c r="D122" s="0" t="n">
        <f aca="false">D121-1</f>
        <v>11</v>
      </c>
      <c r="E122" s="0" t="n">
        <f aca="false">C122</f>
        <v>1190000</v>
      </c>
      <c r="F122" s="0" t="n">
        <f aca="false">C122-C121</f>
        <v>10000</v>
      </c>
      <c r="G122" s="0" t="n">
        <f aca="false">IF(D121&gt;110,'数値入力＆結果'!$D$18*D121+'数値入力＆結果'!$F$18,'数値入力＆結果'!$D$17*D121+'数値入力＆結果'!$F$17)</f>
        <v>0.6422</v>
      </c>
      <c r="H122" s="39" t="n">
        <f aca="false">10^G122</f>
        <v>4.3873269513253</v>
      </c>
      <c r="I122" s="39" t="n">
        <f aca="false">F122/H122</f>
        <v>2279.29217743375</v>
      </c>
      <c r="J122" s="39" t="n">
        <f aca="false">SUM(I122:$I$143)</f>
        <v>16774.8880609849</v>
      </c>
      <c r="K122" s="40" t="n">
        <f aca="false">LOG10(J122)</f>
        <v>4.22465963079878</v>
      </c>
      <c r="L122" s="40" t="n">
        <f aca="false">'数値入力＆結果'!$D$19*K122^5+'数値入力＆結果'!$F$19*K122^4+'数値入力＆結果'!$H$19*K122^3+'数値入力＆結果'!$J$19*K122^2+'数値入力＆結果'!$L$19*K122+'数値入力＆結果'!$N$19</f>
        <v>9.31460769217568</v>
      </c>
      <c r="M122" s="39" t="n">
        <f aca="false">10^L122</f>
        <v>2063515294.58349</v>
      </c>
      <c r="N122" s="39" t="n">
        <f aca="false">(D121-D122)*'数値入力＆結果'!$D$12</f>
        <v>2.63E-005</v>
      </c>
      <c r="O122" s="39" t="n">
        <f aca="false">(6*'数値入力＆結果'!$D$7*M122*'数値入力＆結果'!$D$9*'数値入力＆結果'!$D$10*('数値入力＆結果'!$D$9+'数値入力＆結果'!$D$10)*N122)/('数値入力＆結果'!$D$7^2*'数値入力＆結果'!$D$9^4+'数値入力＆結果'!$D$7*M122*(4*'数値入力＆結果'!$D$9^3*'数値入力＆結果'!$D$10+6*'数値入力＆結果'!$D$9^2*'数値入力＆結果'!$D$10^2+4*'数値入力＆結果'!$D$9*'数値入力＆結果'!$D$10^3)+M122^2*'数値入力＆結果'!$D$10^4)</f>
        <v>2.97804661617062E-005</v>
      </c>
      <c r="P122" s="39" t="n">
        <f aca="false">SUM($O$4:O122)</f>
        <v>0.000698233368043444</v>
      </c>
      <c r="Q122" s="39" t="n">
        <f aca="false">1/P122</f>
        <v>1432.18592202511</v>
      </c>
      <c r="R122" s="39" t="n">
        <f aca="false">1/P122*(1-COS('数値入力＆結果'!$D$8*P122/2))</f>
        <v>3.48974869736535</v>
      </c>
    </row>
    <row r="123" customFormat="false" ht="12.8" hidden="false" customHeight="false" outlineLevel="0" collapsed="false">
      <c r="B123" s="1" t="n">
        <v>120</v>
      </c>
      <c r="C123" s="0" t="n">
        <v>1200000</v>
      </c>
      <c r="D123" s="0" t="n">
        <f aca="false">D122-1</f>
        <v>10</v>
      </c>
      <c r="E123" s="0" t="n">
        <f aca="false">C123</f>
        <v>1200000</v>
      </c>
      <c r="F123" s="0" t="n">
        <f aca="false">C123-C122</f>
        <v>10000</v>
      </c>
      <c r="G123" s="0" t="n">
        <f aca="false">IF(D122&gt;110,'数値入力＆結果'!$D$18*D122+'数値入力＆結果'!$F$18,'数値入力＆結果'!$D$17*D122+'数値入力＆結果'!$F$17)</f>
        <v>0.7024</v>
      </c>
      <c r="H123" s="39" t="n">
        <f aca="false">10^G123</f>
        <v>5.03964563612643</v>
      </c>
      <c r="I123" s="39" t="n">
        <f aca="false">F123/H123</f>
        <v>1984.26649848464</v>
      </c>
      <c r="J123" s="39" t="n">
        <f aca="false">SUM(I123:$I$143)</f>
        <v>14495.5958835511</v>
      </c>
      <c r="K123" s="40" t="n">
        <f aca="false">LOG10(J123)</f>
        <v>4.16123607299346</v>
      </c>
      <c r="L123" s="40" t="n">
        <f aca="false">'数値入力＆結果'!$D$19*K123^5+'数値入力＆結果'!$F$19*K123^4+'数値入力＆結果'!$H$19*K123^3+'数値入力＆結果'!$J$19*K123^2+'数値入力＆結果'!$L$19*K123+'数値入力＆結果'!$N$19</f>
        <v>9.33689962846173</v>
      </c>
      <c r="M123" s="39" t="n">
        <f aca="false">10^L123</f>
        <v>2172199095.2081</v>
      </c>
      <c r="N123" s="39" t="n">
        <f aca="false">(D122-D123)*'数値入力＆結果'!$D$12</f>
        <v>2.63E-005</v>
      </c>
      <c r="O123" s="39" t="n">
        <f aca="false">(6*'数値入力＆結果'!$D$7*M123*'数値入力＆結果'!$D$9*'数値入力＆結果'!$D$10*('数値入力＆結果'!$D$9+'数値入力＆結果'!$D$10)*N123)/('数値入力＆結果'!$D$7^2*'数値入力＆結果'!$D$9^4+'数値入力＆結果'!$D$7*M123*(4*'数値入力＆結果'!$D$9^3*'数値入力＆結果'!$D$10+6*'数値入力＆結果'!$D$9^2*'数値入力＆結果'!$D$10^2+4*'数値入力＆結果'!$D$9*'数値入力＆結果'!$D$10^3)+M123^2*'数値入力＆結果'!$D$10^4)</f>
        <v>3.02460241013424E-005</v>
      </c>
      <c r="P123" s="39" t="n">
        <f aca="false">SUM($O$4:O123)</f>
        <v>0.000728479392144786</v>
      </c>
      <c r="Q123" s="39" t="n">
        <f aca="false">1/P123</f>
        <v>1372.72242809203</v>
      </c>
      <c r="R123" s="39" t="n">
        <f aca="false">1/P123*(1-COS('数値入力＆結果'!$D$8*P123/2))</f>
        <v>3.64078644953506</v>
      </c>
    </row>
    <row r="124" customFormat="false" ht="12.8" hidden="false" customHeight="false" outlineLevel="0" collapsed="false">
      <c r="B124" s="1" t="n">
        <v>121</v>
      </c>
      <c r="C124" s="0" t="n">
        <v>1210000</v>
      </c>
      <c r="D124" s="0" t="n">
        <f aca="false">D123-1</f>
        <v>9</v>
      </c>
      <c r="E124" s="0" t="n">
        <f aca="false">C124</f>
        <v>1210000</v>
      </c>
      <c r="F124" s="0" t="n">
        <f aca="false">C124-C123</f>
        <v>10000</v>
      </c>
      <c r="G124" s="0" t="n">
        <f aca="false">IF(D123&gt;110,'数値入力＆結果'!$D$18*D123+'数値入力＆結果'!$F$18,'数値入力＆結果'!$D$17*D123+'数値入力＆結果'!$F$17)</f>
        <v>0.7626</v>
      </c>
      <c r="H124" s="39" t="n">
        <f aca="false">10^G124</f>
        <v>5.7889526856566</v>
      </c>
      <c r="I124" s="39" t="n">
        <f aca="false">F124/H124</f>
        <v>1727.42817967353</v>
      </c>
      <c r="J124" s="39" t="n">
        <f aca="false">SUM(I124:$I$143)</f>
        <v>12511.3293850665</v>
      </c>
      <c r="K124" s="40" t="n">
        <f aca="false">LOG10(J124)</f>
        <v>4.09730345788885</v>
      </c>
      <c r="L124" s="40" t="n">
        <f aca="false">'数値入力＆結果'!$D$19*K124^5+'数値入力＆結果'!$F$19*K124^4+'数値入力＆結果'!$H$19*K124^3+'数値入力＆結果'!$J$19*K124^2+'数値入力＆結果'!$L$19*K124+'数値入力＆結果'!$N$19</f>
        <v>9.358778608818</v>
      </c>
      <c r="M124" s="39" t="n">
        <f aca="false">10^L124</f>
        <v>2284433965.94734</v>
      </c>
      <c r="N124" s="39" t="n">
        <f aca="false">(D123-D124)*'数値入力＆結果'!$D$12</f>
        <v>2.63E-005</v>
      </c>
      <c r="O124" s="39" t="n">
        <f aca="false">(6*'数値入力＆結果'!$D$7*M124*'数値入力＆結果'!$D$9*'数値入力＆結果'!$D$10*('数値入力＆結果'!$D$9+'数値入力＆結果'!$D$10)*N124)/('数値入力＆結果'!$D$7^2*'数値入力＆結果'!$D$9^4+'数値入力＆結果'!$D$7*M124*(4*'数値入力＆結果'!$D$9^3*'数値入力＆結果'!$D$10+6*'数値入力＆結果'!$D$9^2*'数値入力＆結果'!$D$10^2+4*'数値入力＆結果'!$D$9*'数値入力＆結果'!$D$10^3)+M124^2*'数値入力＆結果'!$D$10^4)</f>
        <v>3.06929481100317E-005</v>
      </c>
      <c r="P124" s="39" t="n">
        <f aca="false">SUM($O$4:O124)</f>
        <v>0.000759172340254818</v>
      </c>
      <c r="Q124" s="39" t="n">
        <f aca="false">1/P124</f>
        <v>1317.22396480402</v>
      </c>
      <c r="R124" s="39" t="n">
        <f aca="false">1/P124*(1-COS('数値入力＆結果'!$D$8*P124/2))</f>
        <v>3.79403895401227</v>
      </c>
    </row>
    <row r="125" customFormat="false" ht="12.8" hidden="false" customHeight="false" outlineLevel="0" collapsed="false">
      <c r="B125" s="1" t="n">
        <v>122</v>
      </c>
      <c r="C125" s="0" t="n">
        <v>1220000</v>
      </c>
      <c r="D125" s="0" t="n">
        <f aca="false">D124-1</f>
        <v>8</v>
      </c>
      <c r="E125" s="0" t="n">
        <f aca="false">C125</f>
        <v>1220000</v>
      </c>
      <c r="F125" s="0" t="n">
        <f aca="false">C125-C124</f>
        <v>10000</v>
      </c>
      <c r="G125" s="0" t="n">
        <f aca="false">IF(D124&gt;110,'数値入力＆結果'!$D$18*D124+'数値入力＆結果'!$F$18,'数値入力＆結果'!$D$17*D124+'数値入力＆結果'!$F$17)</f>
        <v>0.8228</v>
      </c>
      <c r="H125" s="39" t="n">
        <f aca="false">10^G125</f>
        <v>6.64966857124676</v>
      </c>
      <c r="I125" s="39" t="n">
        <f aca="false">F125/H125</f>
        <v>1503.83434796136</v>
      </c>
      <c r="J125" s="39" t="n">
        <f aca="false">SUM(I125:$I$143)</f>
        <v>10783.901205393</v>
      </c>
      <c r="K125" s="40" t="n">
        <f aca="false">LOG10(J125)</f>
        <v>4.0327759005053</v>
      </c>
      <c r="L125" s="40" t="n">
        <f aca="false">'数値入力＆結果'!$D$19*K125^5+'数値入力＆結果'!$F$19*K125^4+'数値入力＆結果'!$H$19*K125^3+'数値入力＆結果'!$J$19*K125^2+'数値入力＆結果'!$L$19*K125+'数値入力＆結果'!$N$19</f>
        <v>9.38026889518592</v>
      </c>
      <c r="M125" s="39" t="n">
        <f aca="false">10^L125</f>
        <v>2400318626.02188</v>
      </c>
      <c r="N125" s="39" t="n">
        <f aca="false">(D124-D125)*'数値入力＆結果'!$D$12</f>
        <v>2.63E-005</v>
      </c>
      <c r="O125" s="39" t="n">
        <f aca="false">(6*'数値入力＆結果'!$D$7*M125*'数値入力＆結果'!$D$9*'数値入力＆結果'!$D$10*('数値入力＆結果'!$D$9+'数値入力＆結果'!$D$10)*N125)/('数値入力＆結果'!$D$7^2*'数値入力＆結果'!$D$9^4+'数値入力＆結果'!$D$7*M125*(4*'数値入力＆結果'!$D$9^3*'数値入力＆結果'!$D$10+6*'数値入力＆結果'!$D$9^2*'数値入力＆結果'!$D$10^2+4*'数値入力＆結果'!$D$9*'数値入力＆結果'!$D$10^3)+M125^2*'数値入力＆結果'!$D$10^4)</f>
        <v>3.11219566197994E-005</v>
      </c>
      <c r="P125" s="39" t="n">
        <f aca="false">SUM($O$4:O125)</f>
        <v>0.000790294296874617</v>
      </c>
      <c r="Q125" s="39" t="n">
        <f aca="false">1/P125</f>
        <v>1265.35140637444</v>
      </c>
      <c r="R125" s="39" t="n">
        <f aca="false">1/P125*(1-COS('数値入力＆結果'!$D$8*P125/2))</f>
        <v>3.94941528658534</v>
      </c>
    </row>
    <row r="126" customFormat="false" ht="12.8" hidden="false" customHeight="false" outlineLevel="0" collapsed="false">
      <c r="B126" s="1" t="n">
        <v>123</v>
      </c>
      <c r="C126" s="0" t="n">
        <v>1230000</v>
      </c>
      <c r="D126" s="0" t="n">
        <f aca="false">D125-1</f>
        <v>7</v>
      </c>
      <c r="E126" s="0" t="n">
        <f aca="false">C126</f>
        <v>1230000</v>
      </c>
      <c r="F126" s="0" t="n">
        <f aca="false">C126-C125</f>
        <v>10000</v>
      </c>
      <c r="G126" s="0" t="n">
        <f aca="false">IF(D125&gt;110,'数値入力＆結果'!$D$18*D125+'数値入力＆結果'!$F$18,'数値入力＆結果'!$D$17*D125+'数値入力＆結果'!$F$17)</f>
        <v>0.883</v>
      </c>
      <c r="H126" s="39" t="n">
        <f aca="false">10^G126</f>
        <v>7.63835783577691</v>
      </c>
      <c r="I126" s="39" t="n">
        <f aca="false">F126/H126</f>
        <v>1309.18192299941</v>
      </c>
      <c r="J126" s="39" t="n">
        <f aca="false">SUM(I126:$I$143)</f>
        <v>9280.06685743159</v>
      </c>
      <c r="K126" s="40" t="n">
        <f aca="false">LOG10(J126)</f>
        <v>3.96755110506682</v>
      </c>
      <c r="L126" s="40" t="n">
        <f aca="false">'数値入力＆結果'!$D$19*K126^5+'数値入力＆結果'!$F$19*K126^4+'数値入力＆結果'!$H$19*K126^3+'数値入力＆結果'!$J$19*K126^2+'数値入力＆結果'!$L$19*K126+'数値入力＆結果'!$N$19</f>
        <v>9.40139712800274</v>
      </c>
      <c r="M126" s="39" t="n">
        <f aca="false">10^L126</f>
        <v>2519980197.37953</v>
      </c>
      <c r="N126" s="39" t="n">
        <f aca="false">(D125-D126)*'数値入力＆結果'!$D$12</f>
        <v>2.63E-005</v>
      </c>
      <c r="O126" s="39" t="n">
        <f aca="false">(6*'数値入力＆結果'!$D$7*M126*'数値入力＆結果'!$D$9*'数値入力＆結果'!$D$10*('数値入力＆結果'!$D$9+'数値入力＆結果'!$D$10)*N126)/('数値入力＆結果'!$D$7^2*'数値入力＆結果'!$D$9^4+'数値入力＆結果'!$D$7*M126*(4*'数値入力＆結果'!$D$9^3*'数値入力＆結果'!$D$10+6*'数値入力＆結果'!$D$9^2*'数値入力＆結果'!$D$10^2+4*'数値入力＆結果'!$D$9*'数値入力＆結果'!$D$10^3)+M126^2*'数値入力＆結果'!$D$10^4)</f>
        <v>3.1533825163554E-005</v>
      </c>
      <c r="P126" s="39" t="n">
        <f aca="false">SUM($O$4:O126)</f>
        <v>0.000821828122038171</v>
      </c>
      <c r="Q126" s="39" t="n">
        <f aca="false">1/P126</f>
        <v>1216.79944161555</v>
      </c>
      <c r="R126" s="39" t="n">
        <f aca="false">1/P126*(1-COS('数値入力＆結果'!$D$8*P126/2))</f>
        <v>4.10682836449635</v>
      </c>
    </row>
    <row r="127" customFormat="false" ht="12.8" hidden="false" customHeight="false" outlineLevel="0" collapsed="false">
      <c r="B127" s="1" t="n">
        <v>124</v>
      </c>
      <c r="C127" s="0" t="n">
        <v>1240000</v>
      </c>
      <c r="D127" s="0" t="n">
        <f aca="false">D126-1</f>
        <v>6</v>
      </c>
      <c r="E127" s="0" t="n">
        <f aca="false">C127</f>
        <v>1240000</v>
      </c>
      <c r="F127" s="0" t="n">
        <f aca="false">C127-C126</f>
        <v>10000</v>
      </c>
      <c r="G127" s="0" t="n">
        <f aca="false">IF(D126&gt;110,'数値入力＆結果'!$D$18*D126+'数値入力＆結果'!$F$18,'数値入力＆結果'!$D$17*D126+'数値入力＆結果'!$F$17)</f>
        <v>0.9432</v>
      </c>
      <c r="H127" s="39" t="n">
        <f aca="false">10^G127</f>
        <v>8.77404787956754</v>
      </c>
      <c r="I127" s="39" t="n">
        <f aca="false">F127/H127</f>
        <v>1139.72480401975</v>
      </c>
      <c r="J127" s="39" t="n">
        <f aca="false">SUM(I127:$I$143)</f>
        <v>7970.88493443219</v>
      </c>
      <c r="K127" s="40" t="n">
        <f aca="false">LOG10(J127)</f>
        <v>3.90150653981594</v>
      </c>
      <c r="L127" s="40" t="n">
        <f aca="false">'数値入力＆結果'!$D$19*K127^5+'数値入力＆結果'!$F$19*K127^4+'数値入力＆結果'!$H$19*K127^3+'数値入力＆結果'!$J$19*K127^2+'数値入力＆結果'!$L$19*K127+'数値入力＆結果'!$N$19</f>
        <v>9.42219283621155</v>
      </c>
      <c r="M127" s="39" t="n">
        <f aca="false">10^L127</f>
        <v>2643582304.89906</v>
      </c>
      <c r="N127" s="39" t="n">
        <f aca="false">(D126-D127)*'数値入力＆結果'!$D$12</f>
        <v>2.63E-005</v>
      </c>
      <c r="O127" s="39" t="n">
        <f aca="false">(6*'数値入力＆結果'!$D$7*M127*'数値入力＆結果'!$D$9*'数値入力＆結果'!$D$10*('数値入力＆結果'!$D$9+'数値入力＆結果'!$D$10)*N127)/('数値入力＆結果'!$D$7^2*'数値入力＆結果'!$D$9^4+'数値入力＆結果'!$D$7*M127*(4*'数値入力＆結果'!$D$9^3*'数値入力＆結果'!$D$10+6*'数値入力＆結果'!$D$9^2*'数値入力＆結果'!$D$10^2+4*'数値入力＆結果'!$D$9*'数値入力＆結果'!$D$10^3)+M127^2*'数値入力＆結果'!$D$10^4)</f>
        <v>3.19293818839578E-005</v>
      </c>
      <c r="P127" s="39" t="n">
        <f aca="false">SUM($O$4:O127)</f>
        <v>0.000853757503922129</v>
      </c>
      <c r="Q127" s="39" t="n">
        <f aca="false">1/P127</f>
        <v>1171.29277974839</v>
      </c>
      <c r="R127" s="39" t="n">
        <f aca="false">1/P127*(1-COS('数値入力＆結果'!$D$8*P127/2))</f>
        <v>4.26619521017046</v>
      </c>
    </row>
    <row r="128" customFormat="false" ht="12.8" hidden="false" customHeight="false" outlineLevel="0" collapsed="false">
      <c r="B128" s="1" t="n">
        <v>125</v>
      </c>
      <c r="C128" s="0" t="n">
        <v>1250000</v>
      </c>
      <c r="D128" s="0" t="n">
        <f aca="false">D127-1</f>
        <v>5</v>
      </c>
      <c r="E128" s="0" t="n">
        <f aca="false">C128</f>
        <v>1250000</v>
      </c>
      <c r="F128" s="0" t="n">
        <f aca="false">C128-C127</f>
        <v>10000</v>
      </c>
      <c r="G128" s="0" t="n">
        <f aca="false">IF(D127&gt;110,'数値入力＆結果'!$D$18*D127+'数値入力＆結果'!$F$18,'数値入力＆結果'!$D$17*D127+'数値入力＆結果'!$F$17)</f>
        <v>1.0034</v>
      </c>
      <c r="H128" s="39" t="n">
        <f aca="false">10^G128</f>
        <v>10.0785951441503</v>
      </c>
      <c r="I128" s="39" t="n">
        <f aca="false">F128/H128</f>
        <v>992.201775840166</v>
      </c>
      <c r="J128" s="39" t="n">
        <f aca="false">SUM(I128:$I$143)</f>
        <v>6831.16013041244</v>
      </c>
      <c r="K128" s="40" t="n">
        <f aca="false">LOG10(J128)</f>
        <v>3.83449446582659</v>
      </c>
      <c r="L128" s="40" t="n">
        <f aca="false">'数値入力＆結果'!$D$19*K128^5+'数値入力＆結果'!$F$19*K128^4+'数値入力＆結果'!$H$19*K128^3+'数値入力＆結果'!$J$19*K128^2+'数値入力＆結果'!$L$19*K128+'数値入力＆結果'!$N$19</f>
        <v>9.44268909107571</v>
      </c>
      <c r="M128" s="39" t="n">
        <f aca="false">10^L128</f>
        <v>2771335411.22355</v>
      </c>
      <c r="N128" s="39" t="n">
        <f aca="false">(D127-D128)*'数値入力＆結果'!$D$12</f>
        <v>2.63E-005</v>
      </c>
      <c r="O128" s="39" t="n">
        <f aca="false">(6*'数値入力＆結果'!$D$7*M128*'数値入力＆結果'!$D$9*'数値入力＆結果'!$D$10*('数値入力＆結果'!$D$9+'数値入力＆結果'!$D$10)*N128)/('数値入力＆結果'!$D$7^2*'数値入力＆結果'!$D$9^4+'数値入力＆結果'!$D$7*M128*(4*'数値入力＆結果'!$D$9^3*'数値入力＆結果'!$D$10+6*'数値入力＆結果'!$D$9^2*'数値入力＆結果'!$D$10^2+4*'数値入力＆結果'!$D$9*'数値入力＆結果'!$D$10^3)+M128^2*'数値入力＆結果'!$D$10^4)</f>
        <v>3.23095053629126E-005</v>
      </c>
      <c r="P128" s="39" t="n">
        <f aca="false">SUM($O$4:O128)</f>
        <v>0.000886067009285042</v>
      </c>
      <c r="Q128" s="39" t="n">
        <f aca="false">1/P128</f>
        <v>1128.58281543163</v>
      </c>
      <c r="R128" s="39" t="n">
        <f aca="false">1/P128*(1-COS('数値入力＆結果'!$D$8*P128/2))</f>
        <v>4.42743720375538</v>
      </c>
    </row>
    <row r="129" customFormat="false" ht="12.8" hidden="false" customHeight="false" outlineLevel="0" collapsed="false">
      <c r="B129" s="1" t="n">
        <v>126</v>
      </c>
      <c r="C129" s="0" t="n">
        <v>1260000</v>
      </c>
      <c r="D129" s="0" t="n">
        <f aca="false">D128-1</f>
        <v>4</v>
      </c>
      <c r="E129" s="0" t="n">
        <f aca="false">C129</f>
        <v>1260000</v>
      </c>
      <c r="F129" s="0" t="n">
        <f aca="false">C129-C128</f>
        <v>10000</v>
      </c>
      <c r="G129" s="0" t="n">
        <f aca="false">IF(D128&gt;110,'数値入力＆結果'!$D$18*D128+'数値入力＆結果'!$F$18,'数値入力＆結果'!$D$17*D128+'数値入力＆結果'!$F$17)</f>
        <v>1.0636</v>
      </c>
      <c r="H129" s="39" t="n">
        <f aca="false">10^G129</f>
        <v>11.5771057411527</v>
      </c>
      <c r="I129" s="39" t="n">
        <f aca="false">F129/H129</f>
        <v>863.773746529184</v>
      </c>
      <c r="J129" s="39" t="n">
        <f aca="false">SUM(I129:$I$143)</f>
        <v>5838.95835457227</v>
      </c>
      <c r="K129" s="40" t="n">
        <f aca="false">LOG10(J129)</f>
        <v>3.76633537772706</v>
      </c>
      <c r="L129" s="40" t="n">
        <f aca="false">'数値入力＆結果'!$D$19*K129^5+'数値入力＆結果'!$F$19*K129^4+'数値入力＆結果'!$H$19*K129^3+'数値入力＆結果'!$J$19*K129^2+'数値入力＆結果'!$L$19*K129+'数値入力＆結果'!$N$19</f>
        <v>9.4629233572766</v>
      </c>
      <c r="M129" s="39" t="n">
        <f aca="false">10^L129</f>
        <v>2903510208.24162</v>
      </c>
      <c r="N129" s="39" t="n">
        <f aca="false">(D128-D129)*'数値入力＆結果'!$D$12</f>
        <v>2.63E-005</v>
      </c>
      <c r="O129" s="39" t="n">
        <f aca="false">(6*'数値入力＆結果'!$D$7*M129*'数値入力＆結果'!$D$9*'数値入力＆結果'!$D$10*('数値入力＆結果'!$D$9+'数値入力＆結果'!$D$10)*N129)/('数値入力＆結果'!$D$7^2*'数値入力＆結果'!$D$9^4+'数値入力＆結果'!$D$7*M129*(4*'数値入力＆結果'!$D$9^3*'数値入力＆結果'!$D$10+6*'数値入力＆結果'!$D$9^2*'数値入力＆結果'!$D$10^2+4*'数値入力＆結果'!$D$9*'数値入力＆結果'!$D$10^3)+M129^2*'数値入力＆結果'!$D$10^4)</f>
        <v>3.26751251862603E-005</v>
      </c>
      <c r="P129" s="39" t="n">
        <f aca="false">SUM($O$4:O129)</f>
        <v>0.000918742134471302</v>
      </c>
      <c r="Q129" s="39" t="n">
        <f aca="false">1/P129</f>
        <v>1088.44469245493</v>
      </c>
      <c r="R129" s="39" t="n">
        <f aca="false">1/P129*(1-COS('数値入力＆結果'!$D$8*P129/2))</f>
        <v>4.59048033806636</v>
      </c>
    </row>
    <row r="130" customFormat="false" ht="12.8" hidden="false" customHeight="false" outlineLevel="0" collapsed="false">
      <c r="B130" s="1" t="n">
        <v>127</v>
      </c>
      <c r="C130" s="0" t="n">
        <v>1270000</v>
      </c>
      <c r="D130" s="0" t="n">
        <f aca="false">D129-1</f>
        <v>3</v>
      </c>
      <c r="E130" s="0" t="n">
        <f aca="false">C130</f>
        <v>1270000</v>
      </c>
      <c r="F130" s="0" t="n">
        <f aca="false">C130-C129</f>
        <v>10000</v>
      </c>
      <c r="G130" s="0" t="n">
        <f aca="false">IF(D129&gt;110,'数値入力＆結果'!$D$18*D129+'数値入力＆結果'!$F$18,'数値入力＆結果'!$D$17*D129+'数値入力＆結果'!$F$17)</f>
        <v>1.1238</v>
      </c>
      <c r="H130" s="39" t="n">
        <f aca="false">10^G130</f>
        <v>13.2984186213316</v>
      </c>
      <c r="I130" s="39" t="n">
        <f aca="false">F130/H130</f>
        <v>751.969108865265</v>
      </c>
      <c r="J130" s="39" t="n">
        <f aca="false">SUM(I130:$I$143)</f>
        <v>4975.18460804309</v>
      </c>
      <c r="K130" s="40" t="n">
        <f aca="false">LOG10(J130)</f>
        <v>3.69680920021078</v>
      </c>
      <c r="L130" s="40" t="n">
        <f aca="false">'数値入力＆結果'!$D$19*K130^5+'数値入力＆結果'!$F$19*K130^4+'数値入力＆結果'!$H$19*K130^3+'数値入力＆結果'!$J$19*K130^2+'数値入力＆結果'!$L$19*K130+'数値入力＆結果'!$N$19</f>
        <v>9.48293861970037</v>
      </c>
      <c r="M130" s="39" t="n">
        <f aca="false">10^L130</f>
        <v>3040455277.5389</v>
      </c>
      <c r="N130" s="39" t="n">
        <f aca="false">(D129-D130)*'数値入力＆結果'!$D$12</f>
        <v>2.63E-005</v>
      </c>
      <c r="O130" s="39" t="n">
        <f aca="false">(6*'数値入力＆結果'!$D$7*M130*'数値入力＆結果'!$D$9*'数値入力＆結果'!$D$10*('数値入力＆結果'!$D$9+'数値入力＆結果'!$D$10)*N130)/('数値入力＆結果'!$D$7^2*'数値入力＆結果'!$D$9^4+'数値入力＆結果'!$D$7*M130*(4*'数値入力＆結果'!$D$9^3*'数値入力＆結果'!$D$10+6*'数値入力＆結果'!$D$9^2*'数値入力＆結果'!$D$10^2+4*'数値入力＆結果'!$D$9*'数値入力＆結果'!$D$10^3)+M130^2*'数値入力＆結果'!$D$10^4)</f>
        <v>3.30272258617918E-005</v>
      </c>
      <c r="P130" s="39" t="n">
        <f aca="false">SUM($O$4:O130)</f>
        <v>0.000951769360333094</v>
      </c>
      <c r="Q130" s="39" t="n">
        <f aca="false">1/P130</f>
        <v>1050.67471351466</v>
      </c>
      <c r="R130" s="39" t="n">
        <f aca="false">1/P130*(1-COS('数値入力＆結果'!$D$8*P130/2))</f>
        <v>4.75525549260222</v>
      </c>
    </row>
    <row r="131" customFormat="false" ht="12.8" hidden="false" customHeight="false" outlineLevel="0" collapsed="false">
      <c r="B131" s="1" t="n">
        <v>128</v>
      </c>
      <c r="C131" s="0" t="n">
        <v>1280000</v>
      </c>
      <c r="D131" s="0" t="n">
        <f aca="false">D130-1</f>
        <v>2</v>
      </c>
      <c r="E131" s="0" t="n">
        <f aca="false">C131</f>
        <v>1280000</v>
      </c>
      <c r="F131" s="0" t="n">
        <f aca="false">C131-C130</f>
        <v>10000</v>
      </c>
      <c r="G131" s="0" t="n">
        <f aca="false">IF(D130&gt;110,'数値入力＆結果'!$D$18*D130+'数値入力＆結果'!$F$18,'数値入力＆結果'!$D$17*D130+'数値入力＆結果'!$F$17)</f>
        <v>1.184</v>
      </c>
      <c r="H131" s="39" t="n">
        <f aca="false">10^G131</f>
        <v>15.2756605823807</v>
      </c>
      <c r="I131" s="39" t="n">
        <f aca="false">F131/H131</f>
        <v>654.636174067275</v>
      </c>
      <c r="J131" s="39" t="n">
        <f aca="false">SUM(I131:$I$143)</f>
        <v>4223.21549917782</v>
      </c>
      <c r="K131" s="40" t="n">
        <f aca="false">LOG10(J131)</f>
        <v>3.6256432428542</v>
      </c>
      <c r="L131" s="40" t="n">
        <f aca="false">'数値入力＆結果'!$D$19*K131^5+'数値入力＆結果'!$F$19*K131^4+'数値入力＆結果'!$H$19*K131^3+'数値入力＆結果'!$J$19*K131^2+'数値入力＆結果'!$L$19*K131+'数値入力＆結果'!$N$19</f>
        <v>9.50278490350046</v>
      </c>
      <c r="M131" s="39" t="n">
        <f aca="false">10^L131</f>
        <v>3182620849.24484</v>
      </c>
      <c r="N131" s="39" t="n">
        <f aca="false">(D130-D131)*'数値入力＆結果'!$D$12</f>
        <v>2.63E-005</v>
      </c>
      <c r="O131" s="39" t="n">
        <f aca="false">(6*'数値入力＆結果'!$D$7*M131*'数値入力＆結果'!$D$9*'数値入力＆結果'!$D$10*('数値入力＆結果'!$D$9+'数値入力＆結果'!$D$10)*N131)/('数値入力＆結果'!$D$7^2*'数値入力＆結果'!$D$9^4+'数値入力＆結果'!$D$7*M131*(4*'数値入力＆結果'!$D$9^3*'数値入力＆結果'!$D$10+6*'数値入力＆結果'!$D$9^2*'数値入力＆結果'!$D$10^2+4*'数値入力＆結果'!$D$9*'数値入力＆結果'!$D$10^3)+M131^2*'数値入力＆結果'!$D$10^4)</f>
        <v>3.33668550370084E-005</v>
      </c>
      <c r="P131" s="39" t="n">
        <f aca="false">SUM($O$4:O131)</f>
        <v>0.000985136215370102</v>
      </c>
      <c r="Q131" s="39" t="n">
        <f aca="false">1/P131</f>
        <v>1015.08805015793</v>
      </c>
      <c r="R131" s="39" t="n">
        <f aca="false">1/P131*(1-COS('数値入力＆結果'!$D$8*P131/2))</f>
        <v>4.92169874799147</v>
      </c>
    </row>
    <row r="132" customFormat="false" ht="12.8" hidden="false" customHeight="false" outlineLevel="0" collapsed="false">
      <c r="B132" s="1" t="n">
        <v>129</v>
      </c>
      <c r="C132" s="0" t="n">
        <v>1290000</v>
      </c>
      <c r="D132" s="0" t="n">
        <f aca="false">D131-1</f>
        <v>1</v>
      </c>
      <c r="E132" s="0" t="n">
        <f aca="false">C132</f>
        <v>1290000</v>
      </c>
      <c r="F132" s="0" t="n">
        <f aca="false">C132-C131</f>
        <v>10000</v>
      </c>
      <c r="G132" s="0" t="n">
        <f aca="false">IF(D131&gt;110,'数値入力＆結果'!$D$18*D131+'数値入力＆結果'!$F$18,'数値入力＆結果'!$D$17*D131+'数値入力＆結果'!$F$17)</f>
        <v>1.2442</v>
      </c>
      <c r="H132" s="39" t="n">
        <f aca="false">10^G132</f>
        <v>17.5468837966791</v>
      </c>
      <c r="I132" s="39" t="n">
        <f aca="false">F132/H132</f>
        <v>569.901762379743</v>
      </c>
      <c r="J132" s="39" t="n">
        <f aca="false">SUM(I132:$I$143)</f>
        <v>3568.57932511055</v>
      </c>
      <c r="K132" s="40" t="n">
        <f aca="false">LOG10(J132)</f>
        <v>3.55249535503014</v>
      </c>
      <c r="L132" s="40" t="n">
        <f aca="false">'数値入力＆結果'!$D$19*K132^5+'数値入力＆結果'!$F$19*K132^4+'数値入力＆結果'!$H$19*K132^3+'数値入力＆結果'!$J$19*K132^2+'数値入力＆結果'!$L$19*K132+'数値入力＆結果'!$N$19</f>
        <v>9.52252136837233</v>
      </c>
      <c r="M132" s="39" t="n">
        <f aca="false">10^L132</f>
        <v>3330591492.46924</v>
      </c>
      <c r="N132" s="39" t="n">
        <f aca="false">(D131-D132)*'数値入力＆結果'!$D$12</f>
        <v>2.63E-005</v>
      </c>
      <c r="O132" s="39" t="n">
        <f aca="false">(6*'数値入力＆結果'!$D$7*M132*'数値入力＆結果'!$D$9*'数値入力＆結果'!$D$10*('数値入力＆結果'!$D$9+'数値入力＆結果'!$D$10)*N132)/('数値入力＆結果'!$D$7^2*'数値入力＆結果'!$D$9^4+'数値入力＆結果'!$D$7*M132*(4*'数値入力＆結果'!$D$9^3*'数値入力＆結果'!$D$10+6*'数値入力＆結果'!$D$9^2*'数値入力＆結果'!$D$10^2+4*'数値入力＆結果'!$D$9*'数値入力＆結果'!$D$10^3)+M132^2*'数値入力＆結果'!$D$10^4)</f>
        <v>3.36951374983683E-005</v>
      </c>
      <c r="P132" s="39" t="n">
        <f aca="false">SUM($O$4:O132)</f>
        <v>0.00101883135286847</v>
      </c>
      <c r="Q132" s="39" t="n">
        <f aca="false">1/P132</f>
        <v>981.516712441709</v>
      </c>
      <c r="R132" s="39" t="n">
        <f aca="false">1/P132*(1-COS('数値入力＆結果'!$D$8*P132/2))</f>
        <v>5.08975176959033</v>
      </c>
    </row>
    <row r="133" customFormat="false" ht="12.8" hidden="false" customHeight="false" outlineLevel="0" collapsed="false">
      <c r="B133" s="1" t="n">
        <v>130</v>
      </c>
      <c r="C133" s="0" t="n">
        <v>1300000</v>
      </c>
      <c r="D133" s="0" t="n">
        <f aca="false">D132-1</f>
        <v>0</v>
      </c>
      <c r="E133" s="0" t="n">
        <f aca="false">C133</f>
        <v>1300000</v>
      </c>
      <c r="F133" s="0" t="n">
        <f aca="false">C133-C132</f>
        <v>10000</v>
      </c>
      <c r="G133" s="0" t="n">
        <f aca="false">IF(D132&gt;110,'数値入力＆結果'!$D$18*D132+'数値入力＆結果'!$F$18,'数値入力＆結果'!$D$17*D132+'数値入力＆結果'!$F$17)</f>
        <v>1.3044</v>
      </c>
      <c r="H133" s="39" t="n">
        <f aca="false">10^G133</f>
        <v>20.1557981282519</v>
      </c>
      <c r="I133" s="39" t="n">
        <f aca="false">F133/H133</f>
        <v>496.13515358557</v>
      </c>
      <c r="J133" s="39" t="n">
        <f aca="false">SUM(I133:$I$143)</f>
        <v>2998.6775627308</v>
      </c>
      <c r="K133" s="40" t="n">
        <f aca="false">LOG10(J133)</f>
        <v>3.47692977010927</v>
      </c>
      <c r="L133" s="40" t="n">
        <f aca="false">'数値入力＆結果'!$D$19*K133^5+'数値入力＆結果'!$F$19*K133^4+'数値入力＆結果'!$H$19*K133^3+'数値入力＆結果'!$J$19*K133^2+'数値入力＆結果'!$L$19*K133+'数値入力＆結果'!$N$19</f>
        <v>9.54221926375691</v>
      </c>
      <c r="M133" s="39" t="n">
        <f aca="false">10^L133</f>
        <v>3485132257.03411</v>
      </c>
      <c r="N133" s="39" t="n">
        <f aca="false">(D132-D133)*'数値入力＆結果'!$D$12</f>
        <v>2.63E-005</v>
      </c>
      <c r="O133" s="39" t="n">
        <f aca="false">(6*'数値入力＆結果'!$D$7*M133*'数値入力＆結果'!$D$9*'数値入力＆結果'!$D$10*('数値入力＆結果'!$D$9+'数値入力＆結果'!$D$10)*N133)/('数値入力＆結果'!$D$7^2*'数値入力＆結果'!$D$9^4+'数値入力＆結果'!$D$7*M133*(4*'数値入力＆結果'!$D$9^3*'数値入力＆結果'!$D$10+6*'数値入力＆結果'!$D$9^2*'数値入力＆結果'!$D$10^2+4*'数値入力＆結果'!$D$9*'数値入力＆結果'!$D$10^3)+M133^2*'数値入力＆結果'!$D$10^4)</f>
        <v>3.40132973269752E-005</v>
      </c>
      <c r="P133" s="39" t="n">
        <f aca="false">SUM($O$4:O133)</f>
        <v>0.00105284465019545</v>
      </c>
      <c r="Q133" s="39" t="n">
        <f aca="false">1/P133</f>
        <v>949.807742115007</v>
      </c>
      <c r="R133" s="39" t="n">
        <f aca="false">1/P133*(1-COS('数値入力＆結果'!$D$8*P133/2))</f>
        <v>5.25936230073769</v>
      </c>
    </row>
    <row r="134" customFormat="false" ht="12.8" hidden="false" customHeight="false" outlineLevel="0" collapsed="false">
      <c r="B134" s="1" t="n">
        <v>131</v>
      </c>
      <c r="C134" s="0" t="n">
        <v>1310000</v>
      </c>
      <c r="D134" s="0" t="n">
        <f aca="false">D133-1</f>
        <v>-1</v>
      </c>
      <c r="E134" s="0" t="n">
        <f aca="false">C134</f>
        <v>1310000</v>
      </c>
      <c r="F134" s="0" t="n">
        <f aca="false">C134-C133</f>
        <v>10000</v>
      </c>
      <c r="G134" s="0" t="n">
        <f aca="false">IF(D133&gt;110,'数値入力＆結果'!$D$18*D133+'数値入力＆結果'!$F$18,'数値入力＆結果'!$D$17*D133+'数値入力＆結果'!$F$17)</f>
        <v>1.3646</v>
      </c>
      <c r="H134" s="39" t="n">
        <f aca="false">10^G134</f>
        <v>23.1526123324376</v>
      </c>
      <c r="I134" s="39" t="n">
        <f aca="false">F134/H134</f>
        <v>431.916703671043</v>
      </c>
      <c r="J134" s="39" t="n">
        <f aca="false">SUM(I134:$I$143)</f>
        <v>2502.54240914523</v>
      </c>
      <c r="K134" s="40" t="n">
        <f aca="false">LOG10(J134)</f>
        <v>3.39838144595223</v>
      </c>
      <c r="L134" s="40" t="n">
        <f aca="false">'数値入力＆結果'!$D$19*K134^5+'数値入力＆結果'!$F$19*K134^4+'数値入力＆結果'!$H$19*K134^3+'数値入力＆結果'!$J$19*K134^2+'数値入力＆結果'!$L$19*K134+'数値入力＆結果'!$N$19</f>
        <v>9.56196621498086</v>
      </c>
      <c r="M134" s="39" t="n">
        <f aca="false">10^L134</f>
        <v>3647255727.68728</v>
      </c>
      <c r="N134" s="39" t="n">
        <f aca="false">(D133-D134)*'数値入力＆結果'!$D$12</f>
        <v>2.63E-005</v>
      </c>
      <c r="O134" s="39" t="n">
        <f aca="false">(6*'数値入力＆結果'!$D$7*M134*'数値入力＆結果'!$D$9*'数値入力＆結果'!$D$10*('数値入力＆結果'!$D$9+'数値入力＆結果'!$D$10)*N134)/('数値入力＆結果'!$D$7^2*'数値入力＆結果'!$D$9^4+'数値入力＆結果'!$D$7*M134*(4*'数値入力＆結果'!$D$9^3*'数値入力＆結果'!$D$10+6*'数値入力＆結果'!$D$9^2*'数値入力＆結果'!$D$10^2+4*'数値入力＆結果'!$D$9*'数値入力＆結果'!$D$10^3)+M134^2*'数値入力＆結果'!$D$10^4)</f>
        <v>3.43226921258504E-005</v>
      </c>
      <c r="P134" s="39" t="n">
        <f aca="false">SUM($O$4:O134)</f>
        <v>0.0010871673423213</v>
      </c>
      <c r="Q134" s="39" t="n">
        <f aca="false">1/P134</f>
        <v>919.82159606158</v>
      </c>
      <c r="R134" s="39" t="n">
        <f aca="false">1/P134*(1-COS('数値入力＆結果'!$D$8*P134/2))</f>
        <v>5.43048482562456</v>
      </c>
    </row>
    <row r="135" customFormat="false" ht="12.8" hidden="false" customHeight="false" outlineLevel="0" collapsed="false">
      <c r="B135" s="1" t="n">
        <v>132</v>
      </c>
      <c r="C135" s="0" t="n">
        <v>1320000</v>
      </c>
      <c r="D135" s="0" t="n">
        <f aca="false">D134-1</f>
        <v>-2</v>
      </c>
      <c r="E135" s="0" t="n">
        <f aca="false">C135</f>
        <v>1320000</v>
      </c>
      <c r="F135" s="0" t="n">
        <f aca="false">C135-C134</f>
        <v>10000</v>
      </c>
      <c r="G135" s="0" t="n">
        <f aca="false">IF(D134&gt;110,'数値入力＆結果'!$D$18*D134+'数値入力＆結果'!$F$18,'数値入力＆結果'!$D$17*D134+'数値入力＆結果'!$F$17)</f>
        <v>1.4248</v>
      </c>
      <c r="H135" s="39" t="n">
        <f aca="false">10^G135</f>
        <v>26.5950003272152</v>
      </c>
      <c r="I135" s="39" t="n">
        <f aca="false">F135/H135</f>
        <v>376.010523668496</v>
      </c>
      <c r="J135" s="39" t="n">
        <f aca="false">SUM(I135:$I$143)</f>
        <v>2070.62570547419</v>
      </c>
      <c r="K135" s="40" t="n">
        <f aca="false">LOG10(J135)</f>
        <v>3.31610160119271</v>
      </c>
      <c r="L135" s="40" t="n">
        <f aca="false">'数値入力＆結果'!$D$19*K135^5+'数値入力＆結果'!$F$19*K135^4+'数値入力＆結果'!$H$19*K135^3+'数値入力＆結果'!$J$19*K135^2+'数値入力＆結果'!$L$19*K135+'数値入力＆結果'!$N$19</f>
        <v>9.58187264191908</v>
      </c>
      <c r="M135" s="39" t="n">
        <f aca="false">10^L135</f>
        <v>3818322810.27537</v>
      </c>
      <c r="N135" s="39" t="n">
        <f aca="false">(D134-D135)*'数値入力＆結果'!$D$12</f>
        <v>2.63E-005</v>
      </c>
      <c r="O135" s="39" t="n">
        <f aca="false">(6*'数値入力＆結果'!$D$7*M135*'数値入力＆結果'!$D$9*'数値入力＆結果'!$D$10*('数値入力＆結果'!$D$9+'数値入力＆結果'!$D$10)*N135)/('数値入力＆結果'!$D$7^2*'数値入力＆結果'!$D$9^4+'数値入力＆結果'!$D$7*M135*(4*'数値入力＆結果'!$D$9^3*'数値入力＆結果'!$D$10+6*'数値入力＆結果'!$D$9^2*'数値入力＆結果'!$D$10^2+4*'数値入力＆結果'!$D$9*'数値入力＆結果'!$D$10^3)+M135^2*'数値入力＆結果'!$D$10^4)</f>
        <v>3.46248660009874E-005</v>
      </c>
      <c r="P135" s="39" t="n">
        <f aca="false">SUM($O$4:O135)</f>
        <v>0.00112179220832228</v>
      </c>
      <c r="Q135" s="39" t="n">
        <f aca="false">1/P135</f>
        <v>891.4306879485</v>
      </c>
      <c r="R135" s="39" t="n">
        <f aca="false">1/P135*(1-COS('数値入力＆結果'!$D$8*P135/2))</f>
        <v>5.60308149491518</v>
      </c>
    </row>
    <row r="136" customFormat="false" ht="12.8" hidden="false" customHeight="false" outlineLevel="0" collapsed="false">
      <c r="B136" s="1" t="n">
        <v>133</v>
      </c>
      <c r="C136" s="0" t="n">
        <v>1330000</v>
      </c>
      <c r="D136" s="0" t="n">
        <f aca="false">D135-1</f>
        <v>-3</v>
      </c>
      <c r="E136" s="0" t="n">
        <f aca="false">C136</f>
        <v>1330000</v>
      </c>
      <c r="F136" s="0" t="n">
        <f aca="false">C136-C135</f>
        <v>10000</v>
      </c>
      <c r="G136" s="0" t="n">
        <f aca="false">IF(D135&gt;110,'数値入力＆結果'!$D$18*D135+'数値入力＆結果'!$F$18,'数値入力＆結果'!$D$17*D135+'数値入力＆結果'!$F$17)</f>
        <v>1.485</v>
      </c>
      <c r="H136" s="39" t="n">
        <f aca="false">10^G136</f>
        <v>30.5492111321551</v>
      </c>
      <c r="I136" s="39" t="n">
        <f aca="false">F136/H136</f>
        <v>327.340694878838</v>
      </c>
      <c r="J136" s="39" t="n">
        <f aca="false">SUM(I136:$I$143)</f>
        <v>1694.6151818057</v>
      </c>
      <c r="K136" s="40" t="n">
        <f aca="false">LOG10(J136)</f>
        <v>3.22907109286805</v>
      </c>
      <c r="L136" s="40" t="n">
        <f aca="false">'数値入力＆結果'!$D$19*K136^5+'数値入力＆結果'!$F$19*K136^4+'数値入力＆結果'!$H$19*K136^3+'数値入力＆結果'!$J$19*K136^2+'数値入力＆結果'!$L$19*K136+'数値入力＆結果'!$N$19</f>
        <v>9.6020817428154</v>
      </c>
      <c r="M136" s="39" t="n">
        <f aca="false">10^L136</f>
        <v>4000200343.61988</v>
      </c>
      <c r="N136" s="39" t="n">
        <f aca="false">(D135-D136)*'数値入力＆結果'!$D$12</f>
        <v>2.63E-005</v>
      </c>
      <c r="O136" s="39" t="n">
        <f aca="false">(6*'数値入力＆結果'!$D$7*M136*'数値入力＆結果'!$D$9*'数値入力＆結果'!$D$10*('数値入力＆結果'!$D$9+'数値入力＆結果'!$D$10)*N136)/('数値入力＆結果'!$D$7^2*'数値入力＆結果'!$D$9^4+'数値入力＆結果'!$D$7*M136*(4*'数値入力＆結果'!$D$9^3*'数値入力＆結果'!$D$10+6*'数値入力＆結果'!$D$9^2*'数値入力＆結果'!$D$10^2+4*'数値入力＆結果'!$D$9*'数値入力＆結果'!$D$10^3)+M136^2*'数値入力＆結果'!$D$10^4)</f>
        <v>3.49216332027753E-005</v>
      </c>
      <c r="P136" s="39" t="n">
        <f aca="false">SUM($O$4:O136)</f>
        <v>0.00115671384152506</v>
      </c>
      <c r="Q136" s="39" t="n">
        <f aca="false">1/P136</f>
        <v>864.518054596424</v>
      </c>
      <c r="R136" s="39" t="n">
        <f aca="false">1/P136*(1-COS('数値入力＆結果'!$D$8*P136/2))</f>
        <v>5.77712346641002</v>
      </c>
    </row>
    <row r="137" customFormat="false" ht="12.8" hidden="false" customHeight="false" outlineLevel="0" collapsed="false">
      <c r="B137" s="1" t="n">
        <v>134</v>
      </c>
      <c r="C137" s="0" t="n">
        <v>1340000</v>
      </c>
      <c r="D137" s="0" t="n">
        <f aca="false">D136-1</f>
        <v>-4</v>
      </c>
      <c r="E137" s="0" t="n">
        <f aca="false">C137</f>
        <v>1340000</v>
      </c>
      <c r="F137" s="0" t="n">
        <f aca="false">C137-C136</f>
        <v>10000</v>
      </c>
      <c r="G137" s="0" t="n">
        <f aca="false">IF(D136&gt;110,'数値入力＆結果'!$D$18*D136+'数値入力＆結果'!$F$18,'数値入力＆結果'!$D$17*D136+'数値入力＆結果'!$F$17)</f>
        <v>1.5452</v>
      </c>
      <c r="H137" s="39" t="n">
        <f aca="false">10^G137</f>
        <v>35.0913438358553</v>
      </c>
      <c r="I137" s="39" t="n">
        <f aca="false">F137/H137</f>
        <v>284.970562734115</v>
      </c>
      <c r="J137" s="39" t="n">
        <f aca="false">SUM(I137:$I$143)</f>
        <v>1367.27448692686</v>
      </c>
      <c r="K137" s="40" t="n">
        <f aca="false">LOG10(J137)</f>
        <v>3.13585571002582</v>
      </c>
      <c r="L137" s="40" t="n">
        <f aca="false">'数値入力＆結果'!$D$19*K137^5+'数値入力＆結果'!$F$19*K137^4+'数値入力＆結果'!$H$19*K137^3+'数値入力＆結果'!$J$19*K137^2+'数値入力＆結果'!$L$19*K137+'数値入力＆結果'!$N$19</f>
        <v>9.62278575214227</v>
      </c>
      <c r="M137" s="39" t="n">
        <f aca="false">10^L137</f>
        <v>4195519579.11798</v>
      </c>
      <c r="N137" s="39" t="n">
        <f aca="false">(D136-D137)*'数値入力＆結果'!$D$12</f>
        <v>2.63E-005</v>
      </c>
      <c r="O137" s="39" t="n">
        <f aca="false">(6*'数値入力＆結果'!$D$7*M137*'数値入力＆結果'!$D$9*'数値入力＆結果'!$D$10*('数値入力＆結果'!$D$9+'数値入力＆結果'!$D$10)*N137)/('数値入力＆結果'!$D$7^2*'数値入力＆結果'!$D$9^4+'数値入力＆結果'!$D$7*M137*(4*'数値入力＆結果'!$D$9^3*'数値入力＆結果'!$D$10+6*'数値入力＆結果'!$D$9^2*'数値入力＆結果'!$D$10^2+4*'数値入力＆結果'!$D$9*'数値入力＆結果'!$D$10^3)+M137^2*'数値入力＆結果'!$D$10^4)</f>
        <v>3.5215214808135E-005</v>
      </c>
      <c r="P137" s="39" t="n">
        <f aca="false">SUM($O$4:O137)</f>
        <v>0.00119192905633319</v>
      </c>
      <c r="Q137" s="39" t="n">
        <f aca="false">1/P137</f>
        <v>838.976107417301</v>
      </c>
      <c r="R137" s="39" t="n">
        <f aca="false">1/P137*(1-COS('数値入力＆結果'!$D$8*P137/2))</f>
        <v>5.95259292422431</v>
      </c>
    </row>
    <row r="138" customFormat="false" ht="12.8" hidden="false" customHeight="false" outlineLevel="0" collapsed="false">
      <c r="B138" s="1" t="n">
        <v>135</v>
      </c>
      <c r="C138" s="0" t="n">
        <v>1350000</v>
      </c>
      <c r="D138" s="0" t="n">
        <f aca="false">D137-1</f>
        <v>-5</v>
      </c>
      <c r="E138" s="0" t="n">
        <f aca="false">C138</f>
        <v>1350000</v>
      </c>
      <c r="F138" s="0" t="n">
        <f aca="false">C138-C137</f>
        <v>10000</v>
      </c>
      <c r="G138" s="0" t="n">
        <f aca="false">IF(D137&gt;110,'数値入力＆結果'!$D$18*D137+'数値入力＆結果'!$F$18,'数値入力＆結果'!$D$17*D137+'数値入力＆結果'!$F$17)</f>
        <v>1.6054</v>
      </c>
      <c r="H138" s="39" t="n">
        <f aca="false">10^G138</f>
        <v>40.308812128706</v>
      </c>
      <c r="I138" s="39" t="n">
        <f aca="false">F138/H138</f>
        <v>248.084710808892</v>
      </c>
      <c r="J138" s="39" t="n">
        <f aca="false">SUM(I138:$I$143)</f>
        <v>1082.30392419274</v>
      </c>
      <c r="K138" s="40" t="n">
        <f aca="false">LOG10(J138)</f>
        <v>3.03434923310467</v>
      </c>
      <c r="L138" s="40" t="n">
        <f aca="false">'数値入力＆結果'!$D$19*K138^5+'数値入力＆結果'!$F$19*K138^4+'数値入力＆結果'!$H$19*K138^3+'数値入力＆結果'!$J$19*K138^2+'数値入力＆結果'!$L$19*K138+'数値入力＆結果'!$N$19</f>
        <v>9.64425396148752</v>
      </c>
      <c r="M138" s="39" t="n">
        <f aca="false">10^L138</f>
        <v>4408125612.03826</v>
      </c>
      <c r="N138" s="39" t="n">
        <f aca="false">(D137-D138)*'数値入力＆結果'!$D$12</f>
        <v>2.63E-005</v>
      </c>
      <c r="O138" s="39" t="n">
        <f aca="false">(6*'数値入力＆結果'!$D$7*M138*'数値入力＆結果'!$D$9*'数値入力＆結果'!$D$10*('数値入力＆結果'!$D$9+'数値入力＆結果'!$D$10)*N138)/('数値入力＆結果'!$D$7^2*'数値入力＆結果'!$D$9^4+'数値入力＆結果'!$D$7*M138*(4*'数値入力＆結果'!$D$9^3*'数値入力＆結果'!$D$10+6*'数値入力＆結果'!$D$9^2*'数値入力＆結果'!$D$10^2+4*'数値入力＆結果'!$D$9*'数値入力＆結果'!$D$10^3)+M138^2*'数値入力＆結果'!$D$10^4)</f>
        <v>3.55084734211403E-005</v>
      </c>
      <c r="P138" s="39" t="n">
        <f aca="false">SUM($O$4:O138)</f>
        <v>0.00122743752975433</v>
      </c>
      <c r="Q138" s="39" t="n">
        <f aca="false">1/P138</f>
        <v>814.705413317569</v>
      </c>
      <c r="R138" s="39" t="n">
        <f aca="false">1/P138*(1-COS('数値入力＆結果'!$D$8*P138/2))</f>
        <v>6.12948626344607</v>
      </c>
    </row>
    <row r="139" customFormat="false" ht="12.8" hidden="false" customHeight="false" outlineLevel="0" collapsed="false">
      <c r="B139" s="1" t="n">
        <v>136</v>
      </c>
      <c r="C139" s="0" t="n">
        <v>1360000</v>
      </c>
      <c r="D139" s="0" t="n">
        <f aca="false">D138-1</f>
        <v>-6</v>
      </c>
      <c r="E139" s="0" t="n">
        <f aca="false">C139</f>
        <v>1360000</v>
      </c>
      <c r="F139" s="0" t="n">
        <f aca="false">C139-C138</f>
        <v>10000</v>
      </c>
      <c r="G139" s="0" t="n">
        <f aca="false">IF(D138&gt;110,'数値入力＆結果'!$D$18*D138+'数値入力＆結果'!$F$18,'数値入力＆結果'!$D$17*D138+'数値入力＆結果'!$F$17)</f>
        <v>1.6656</v>
      </c>
      <c r="H139" s="39" t="n">
        <f aca="false">10^G139</f>
        <v>46.3020265860308</v>
      </c>
      <c r="I139" s="39" t="n">
        <f aca="false">F139/H139</f>
        <v>215.973268068939</v>
      </c>
      <c r="J139" s="39" t="n">
        <f aca="false">SUM(I139:$I$143)</f>
        <v>834.21921338385</v>
      </c>
      <c r="K139" s="40" t="n">
        <f aca="false">LOG10(J139)</f>
        <v>2.9212801881117</v>
      </c>
      <c r="L139" s="40" t="n">
        <f aca="false">'数値入力＆結果'!$D$19*K139^5+'数値入力＆結果'!$F$19*K139^4+'数値入力＆結果'!$H$19*K139^3+'数値入力＆結果'!$J$19*K139^2+'数値入力＆結果'!$L$19*K139+'数値入力＆結果'!$N$19</f>
        <v>9.66688464018707</v>
      </c>
      <c r="M139" s="39" t="n">
        <f aca="false">10^L139</f>
        <v>4643919043.73819</v>
      </c>
      <c r="N139" s="39" t="n">
        <f aca="false">(D138-D139)*'数値入力＆結果'!$D$12</f>
        <v>2.63E-005</v>
      </c>
      <c r="O139" s="39" t="n">
        <f aca="false">(6*'数値入力＆結果'!$D$7*M139*'数値入力＆結果'!$D$9*'数値入力＆結果'!$D$10*('数値入力＆結果'!$D$9+'数値入力＆結果'!$D$10)*N139)/('数値入力＆結果'!$D$7^2*'数値入力＆結果'!$D$9^4+'数値入力＆結果'!$D$7*M139*(4*'数値入力＆結果'!$D$9^3*'数値入力＆結果'!$D$10+6*'数値入力＆結果'!$D$9^2*'数値入力＆結果'!$D$10^2+4*'数値入力＆結果'!$D$9*'数値入力＆結果'!$D$10^3)+M139^2*'数値入力＆結果'!$D$10^4)</f>
        <v>3.58053443294225E-005</v>
      </c>
      <c r="P139" s="39" t="n">
        <f aca="false">SUM($O$4:O139)</f>
        <v>0.00126324287408376</v>
      </c>
      <c r="Q139" s="39" t="n">
        <f aca="false">1/P139</f>
        <v>791.613410624074</v>
      </c>
      <c r="R139" s="39" t="n">
        <f aca="false">1/P139*(1-COS('数値入力＆結果'!$D$8*P139/2))</f>
        <v>6.30781941641986</v>
      </c>
    </row>
    <row r="140" customFormat="false" ht="12.8" hidden="false" customHeight="false" outlineLevel="0" collapsed="false">
      <c r="B140" s="1" t="n">
        <v>137</v>
      </c>
      <c r="C140" s="0" t="n">
        <v>1370000</v>
      </c>
      <c r="D140" s="0" t="n">
        <f aca="false">D139-1</f>
        <v>-7</v>
      </c>
      <c r="E140" s="0" t="n">
        <f aca="false">C140</f>
        <v>1370000</v>
      </c>
      <c r="F140" s="0" t="n">
        <f aca="false">C140-C139</f>
        <v>10000</v>
      </c>
      <c r="G140" s="0" t="n">
        <f aca="false">IF(D139&gt;110,'数値入力＆結果'!$D$18*D139+'数値入力＆結果'!$F$18,'数値入力＆結果'!$D$17*D139+'数値入力＆結果'!$F$17)</f>
        <v>1.7258</v>
      </c>
      <c r="H140" s="39" t="n">
        <f aca="false">10^G140</f>
        <v>53.186327077268</v>
      </c>
      <c r="I140" s="39" t="n">
        <f aca="false">F140/H140</f>
        <v>188.018247349026</v>
      </c>
      <c r="J140" s="39" t="n">
        <f aca="false">SUM(I140:$I$143)</f>
        <v>618.245945314911</v>
      </c>
      <c r="K140" s="40" t="n">
        <f aca="false">LOG10(J140)</f>
        <v>2.79116127677917</v>
      </c>
      <c r="L140" s="40" t="n">
        <f aca="false">'数値入力＆結果'!$D$19*K140^5+'数値入力＆結果'!$F$19*K140^4+'数値入力＆結果'!$H$19*K140^3+'数値入力＆結果'!$J$19*K140^2+'数値入力＆結果'!$L$19*K140+'数値入力＆結果'!$N$19</f>
        <v>9.69131093736407</v>
      </c>
      <c r="M140" s="39" t="n">
        <f aca="false">10^L140</f>
        <v>4912594722.76985</v>
      </c>
      <c r="N140" s="39" t="n">
        <f aca="false">(D139-D140)*'数値入力＆結果'!$D$12</f>
        <v>2.63E-005</v>
      </c>
      <c r="O140" s="39" t="n">
        <f aca="false">(6*'数値入力＆結果'!$D$7*M140*'数値入力＆結果'!$D$9*'数値入力＆結果'!$D$10*('数値入力＆結果'!$D$9+'数値入力＆結果'!$D$10)*N140)/('数値入力＆結果'!$D$7^2*'数値入力＆結果'!$D$9^4+'数値入力＆結果'!$D$7*M140*(4*'数値入力＆結果'!$D$9^3*'数値入力＆結果'!$D$10+6*'数値入力＆結果'!$D$9^2*'数値入力＆結果'!$D$10^2+4*'数値入力＆結果'!$D$9*'数値入力＆結果'!$D$10^3)+M140^2*'数値入力＆結果'!$D$10^4)</f>
        <v>3.61117041132227E-005</v>
      </c>
      <c r="P140" s="39" t="n">
        <f aca="false">SUM($O$4:O140)</f>
        <v>0.00129935457819698</v>
      </c>
      <c r="Q140" s="39" t="n">
        <f aca="false">1/P140</f>
        <v>769.612865325513</v>
      </c>
      <c r="R140" s="39" t="n">
        <f aca="false">1/P140*(1-COS('数値入力＆結果'!$D$8*P140/2))</f>
        <v>6.48763749459374</v>
      </c>
    </row>
    <row r="141" customFormat="false" ht="12.8" hidden="false" customHeight="false" outlineLevel="0" collapsed="false">
      <c r="B141" s="1" t="n">
        <v>138</v>
      </c>
      <c r="C141" s="0" t="n">
        <v>1380000</v>
      </c>
      <c r="D141" s="0" t="n">
        <f aca="false">D140-1</f>
        <v>-8</v>
      </c>
      <c r="E141" s="0" t="n">
        <f aca="false">C141</f>
        <v>1380000</v>
      </c>
      <c r="F141" s="0" t="n">
        <f aca="false">C141-C140</f>
        <v>10000</v>
      </c>
      <c r="G141" s="0" t="n">
        <f aca="false">IF(D140&gt;110,'数値入力＆結果'!$D$18*D140+'数値入力＆結果'!$F$18,'数値入力＆結果'!$D$17*D140+'数値入力＆結果'!$F$17)</f>
        <v>1.786</v>
      </c>
      <c r="H141" s="39" t="n">
        <f aca="false">10^G141</f>
        <v>61.0942024905572</v>
      </c>
      <c r="I141" s="39" t="n">
        <f aca="false">F141/H141</f>
        <v>163.681652142781</v>
      </c>
      <c r="J141" s="39" t="n">
        <f aca="false">SUM(I141:$I$143)</f>
        <v>430.227697965885</v>
      </c>
      <c r="K141" s="40" t="n">
        <f aca="false">LOG10(J141)</f>
        <v>2.63369836673606</v>
      </c>
      <c r="L141" s="40" t="n">
        <f aca="false">'数値入力＆結果'!$D$19*K141^5+'数値入力＆結果'!$F$19*K141^4+'数値入力＆結果'!$H$19*K141^3+'数値入力＆結果'!$J$19*K141^2+'数値入力＆結果'!$L$19*K141+'数値入力＆結果'!$N$19</f>
        <v>9.71864803779363</v>
      </c>
      <c r="M141" s="39" t="n">
        <f aca="false">10^L141</f>
        <v>5231762706.86051</v>
      </c>
      <c r="N141" s="39" t="n">
        <f aca="false">(D140-D141)*'数値入力＆結果'!$D$12</f>
        <v>2.63E-005</v>
      </c>
      <c r="O141" s="39" t="n">
        <f aca="false">(6*'数値入力＆結果'!$D$7*M141*'数値入力＆結果'!$D$9*'数値入力＆結果'!$D$10*('数値入力＆結果'!$D$9+'数値入力＆結果'!$D$10)*N141)/('数値入力＆結果'!$D$7^2*'数値入力＆結果'!$D$9^4+'数値入力＆結果'!$D$7*M141*(4*'数値入力＆結果'!$D$9^3*'数値入力＆結果'!$D$10+6*'数値入力＆結果'!$D$9^2*'数値入力＆結果'!$D$10^2+4*'数値入力＆結果'!$D$9*'数値入力＆結果'!$D$10^3)+M141^2*'数値入力＆結果'!$D$10^4)</f>
        <v>3.6437365563883E-005</v>
      </c>
      <c r="P141" s="39" t="n">
        <f aca="false">SUM($O$4:O141)</f>
        <v>0.00133579194376086</v>
      </c>
      <c r="Q141" s="39" t="n">
        <f aca="false">1/P141</f>
        <v>748.619577076161</v>
      </c>
      <c r="R141" s="39" t="n">
        <f aca="false">1/P141*(1-COS('数値入力＆結果'!$D$8*P141/2))</f>
        <v>6.66903434404439</v>
      </c>
    </row>
    <row r="142" customFormat="false" ht="12.8" hidden="false" customHeight="false" outlineLevel="0" collapsed="false">
      <c r="B142" s="1" t="n">
        <v>139</v>
      </c>
      <c r="C142" s="0" t="n">
        <v>1390000</v>
      </c>
      <c r="D142" s="0" t="n">
        <f aca="false">D141-1</f>
        <v>-9</v>
      </c>
      <c r="E142" s="0" t="n">
        <f aca="false">C142</f>
        <v>1390000</v>
      </c>
      <c r="F142" s="0" t="n">
        <f aca="false">C142-C141</f>
        <v>10000</v>
      </c>
      <c r="G142" s="0" t="n">
        <f aca="false">IF(D141&gt;110,'数値入力＆結果'!$D$18*D141+'数値入力＆結果'!$F$18,'数値入力＆結果'!$D$17*D141+'数値入力＆結果'!$F$17)</f>
        <v>1.8462</v>
      </c>
      <c r="H142" s="39" t="n">
        <f aca="false">10^G142</f>
        <v>70.177840491499</v>
      </c>
      <c r="I142" s="39" t="n">
        <f aca="false">F142/H142</f>
        <v>142.495122818881</v>
      </c>
      <c r="J142" s="39" t="n">
        <f aca="false">SUM(I142:$I$143)</f>
        <v>266.546045823104</v>
      </c>
      <c r="K142" s="40" t="n">
        <f aca="false">LOG10(J142)</f>
        <v>2.42577224420503</v>
      </c>
      <c r="L142" s="40" t="n">
        <f aca="false">'数値入力＆結果'!$D$19*K142^5+'数値入力＆結果'!$F$19*K142^4+'数値入力＆結果'!$H$19*K142^3+'数値入力＆結果'!$J$19*K142^2+'数値入力＆結果'!$L$19*K142+'数値入力＆結果'!$N$19</f>
        <v>9.75120219703392</v>
      </c>
      <c r="M142" s="39" t="n">
        <f aca="false">10^L142</f>
        <v>5639001330.18187</v>
      </c>
      <c r="N142" s="39" t="n">
        <f aca="false">(D141-D142)*'数値入力＆結果'!$D$12</f>
        <v>2.63E-005</v>
      </c>
      <c r="O142" s="39" t="n">
        <f aca="false">(6*'数値入力＆結果'!$D$7*M142*'数値入力＆結果'!$D$9*'数値入力＆結果'!$D$10*('数値入力＆結果'!$D$9+'数値入力＆結果'!$D$10)*N142)/('数値入力＆結果'!$D$7^2*'数値入力＆結果'!$D$9^4+'数値入力＆結果'!$D$7*M142*(4*'数値入力＆結果'!$D$9^3*'数値入力＆結果'!$D$10+6*'数値入力＆結果'!$D$9^2*'数値入力＆結果'!$D$10^2+4*'数値入力＆結果'!$D$9*'数値入力＆結果'!$D$10^3)+M142^2*'数値入力＆結果'!$D$10^4)</f>
        <v>3.68016828848493E-005</v>
      </c>
      <c r="P142" s="39" t="n">
        <f aca="false">SUM($O$4:O142)</f>
        <v>0.00137259362664571</v>
      </c>
      <c r="Q142" s="39" t="n">
        <f aca="false">1/P142</f>
        <v>728.547751196951</v>
      </c>
      <c r="R142" s="39" t="n">
        <f aca="false">1/P142*(1-COS('数値入力＆結果'!$D$8*P142/2))</f>
        <v>6.85219996183255</v>
      </c>
    </row>
    <row r="143" customFormat="false" ht="12.8" hidden="false" customHeight="false" outlineLevel="0" collapsed="false">
      <c r="B143" s="1" t="n">
        <v>140</v>
      </c>
      <c r="C143" s="0" t="n">
        <v>1400000</v>
      </c>
      <c r="D143" s="0" t="n">
        <f aca="false">D142-1</f>
        <v>-10</v>
      </c>
      <c r="E143" s="0" t="n">
        <f aca="false">C143</f>
        <v>1400000</v>
      </c>
      <c r="F143" s="0" t="n">
        <f aca="false">C143-C142</f>
        <v>10000</v>
      </c>
      <c r="G143" s="0" t="n">
        <f aca="false">IF(D142&gt;110,'数値入力＆結果'!$D$18*D142+'数値入力＆結果'!$F$18,'数値入力＆結果'!$D$17*D142+'数値入力＆結果'!$F$17)</f>
        <v>1.9064</v>
      </c>
      <c r="H143" s="39" t="n">
        <f aca="false">10^G143</f>
        <v>80.6120563863891</v>
      </c>
      <c r="I143" s="39" t="n">
        <f aca="false">F143/H143</f>
        <v>124.050923004223</v>
      </c>
      <c r="J143" s="39" t="n">
        <f aca="false">SUM(I143:$I$143)</f>
        <v>124.050923004223</v>
      </c>
      <c r="K143" s="40" t="n">
        <f aca="false">LOG10(J143)</f>
        <v>2.0936</v>
      </c>
      <c r="L143" s="40" t="n">
        <f aca="false">'数値入力＆結果'!$D$19*K143^5+'数値入力＆結果'!$F$19*K143^4+'数値入力＆結果'!$H$19*K143^3+'数値入力＆結果'!$J$19*K143^2+'数値入力＆結果'!$L$19*K143+'数値入力＆結果'!$N$19</f>
        <v>9.79543050979409</v>
      </c>
      <c r="M143" s="39" t="n">
        <f aca="false">10^L143</f>
        <v>6243534412.96488</v>
      </c>
      <c r="N143" s="39" t="n">
        <f aca="false">(D142-D143)*'数値入力＆結果'!$D$12</f>
        <v>2.63E-005</v>
      </c>
      <c r="O143" s="39" t="n">
        <f aca="false">(6*'数値入力＆結果'!$D$7*M143*'数値入力＆結果'!$D$9*'数値入力＆結果'!$D$10*('数値入力＆結果'!$D$9+'数値入力＆結果'!$D$10)*N143)/('数値入力＆結果'!$D$7^2*'数値入力＆結果'!$D$9^4+'数値入力＆結果'!$D$7*M143*(4*'数値入力＆結果'!$D$9^3*'数値入力＆結果'!$D$10+6*'数値入力＆結果'!$D$9^2*'数値入力＆結果'!$D$10^2+4*'数値入力＆結果'!$D$9*'数値入力＆結果'!$D$10^3)+M143^2*'数値入力＆結果'!$D$10^4)</f>
        <v>3.72562695851079E-005</v>
      </c>
      <c r="P143" s="39" t="n">
        <f aca="false">SUM($O$4:O143)</f>
        <v>0.00140984989623082</v>
      </c>
      <c r="Q143" s="39" t="n">
        <f aca="false">1/P143</f>
        <v>709.295367310706</v>
      </c>
      <c r="R143" s="39" t="n">
        <f aca="false">1/P143*(1-COS('数値入力＆結果'!$D$8*P143/2))</f>
        <v>7.03758085705274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0" activeCellId="0" sqref="V10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1" width="6"/>
    <col collapsed="false" customWidth="true" hidden="false" outlineLevel="0" max="3" min="3" style="0" width="7.43"/>
    <col collapsed="false" customWidth="true" hidden="false" outlineLevel="0" max="7" min="4" style="0" width="10.14"/>
    <col collapsed="false" customWidth="true" hidden="false" outlineLevel="0" max="8" min="8" style="0" width="16.43"/>
    <col collapsed="false" customWidth="true" hidden="false" outlineLevel="0" max="1025" min="9" style="0" width="10.14"/>
  </cols>
  <sheetData>
    <row r="2" customFormat="false" ht="12.75" hidden="false" customHeight="false" outlineLevel="0" collapsed="false">
      <c r="B2" s="35" t="s">
        <v>50</v>
      </c>
      <c r="C2" s="35" t="s">
        <v>51</v>
      </c>
      <c r="D2" s="35" t="s">
        <v>52</v>
      </c>
      <c r="E2" s="35" t="s">
        <v>53</v>
      </c>
      <c r="F2" s="35" t="s">
        <v>54</v>
      </c>
      <c r="G2" s="35" t="s">
        <v>55</v>
      </c>
      <c r="H2" s="35" t="s">
        <v>56</v>
      </c>
      <c r="I2" s="35" t="s">
        <v>57</v>
      </c>
      <c r="J2" s="35" t="s">
        <v>58</v>
      </c>
      <c r="K2" s="35" t="s">
        <v>59</v>
      </c>
      <c r="L2" s="35" t="s">
        <v>60</v>
      </c>
      <c r="M2" s="35" t="s">
        <v>67</v>
      </c>
      <c r="N2" s="35" t="s">
        <v>68</v>
      </c>
      <c r="O2" s="35" t="s">
        <v>62</v>
      </c>
      <c r="P2" s="41" t="s">
        <v>69</v>
      </c>
      <c r="Q2" s="35" t="s">
        <v>63</v>
      </c>
      <c r="R2" s="41" t="s">
        <v>70</v>
      </c>
      <c r="S2" s="35" t="s">
        <v>65</v>
      </c>
    </row>
    <row r="3" customFormat="false" ht="12.75" hidden="false" customHeight="false" outlineLevel="0" collapsed="false">
      <c r="B3" s="1" t="n">
        <v>0</v>
      </c>
      <c r="C3" s="0" t="n">
        <v>0</v>
      </c>
      <c r="D3" s="0" t="n">
        <v>130</v>
      </c>
      <c r="E3" s="17" t="s">
        <v>66</v>
      </c>
      <c r="F3" s="17" t="s">
        <v>66</v>
      </c>
      <c r="G3" s="37" t="s">
        <v>66</v>
      </c>
      <c r="H3" s="37" t="s">
        <v>66</v>
      </c>
      <c r="I3" s="37" t="s">
        <v>66</v>
      </c>
      <c r="J3" s="38" t="s">
        <v>66</v>
      </c>
      <c r="K3" s="38" t="s">
        <v>66</v>
      </c>
      <c r="L3" s="37" t="s">
        <v>66</v>
      </c>
      <c r="M3" s="37" t="s">
        <v>66</v>
      </c>
      <c r="N3" s="37" t="s">
        <v>66</v>
      </c>
      <c r="O3" s="37" t="s">
        <v>66</v>
      </c>
      <c r="P3" s="37" t="s">
        <v>66</v>
      </c>
      <c r="Q3" s="37" t="s">
        <v>66</v>
      </c>
      <c r="R3" s="37" t="s">
        <v>66</v>
      </c>
      <c r="S3" s="37" t="s">
        <v>66</v>
      </c>
    </row>
    <row r="4" customFormat="false" ht="12.75" hidden="false" customHeight="false" outlineLevel="0" collapsed="false">
      <c r="B4" s="1" t="n">
        <v>2</v>
      </c>
      <c r="C4" s="0" t="n">
        <v>2</v>
      </c>
      <c r="D4" s="0" t="n">
        <v>129</v>
      </c>
      <c r="E4" s="17" t="s">
        <v>66</v>
      </c>
      <c r="F4" s="17" t="s">
        <v>66</v>
      </c>
      <c r="G4" s="37" t="s">
        <v>66</v>
      </c>
      <c r="H4" s="37" t="s">
        <v>66</v>
      </c>
      <c r="I4" s="37" t="s">
        <v>66</v>
      </c>
      <c r="J4" s="38" t="s">
        <v>66</v>
      </c>
      <c r="K4" s="38" t="s">
        <v>66</v>
      </c>
      <c r="L4" s="39" t="n">
        <f aca="false">'数値入力＆結果'!$D$22</f>
        <v>9000000000</v>
      </c>
      <c r="M4" s="39" t="n">
        <f aca="false">(D3-D4)*'数値入力＆結果'!$H$22</f>
        <v>3E-005</v>
      </c>
      <c r="N4" s="39" t="n">
        <f aca="false">'数値入力＆結果'!$F$22</f>
        <v>0</v>
      </c>
      <c r="O4" s="39" t="n">
        <f aca="false">(6*'数値入力＆結果'!$D$7*L4*'数値入力＆結果'!$D$9*'数値入力＆結果'!$D$10*('数値入力＆結果'!$D$9+'数値入力＆結果'!$D$10)*(M4-N4))/('数値入力＆結果'!$D$7^2*'数値入力＆結果'!$D$9^4+'数値入力＆結果'!$D$7*L4*(4*'数値入力＆結果'!$D$9^3*'数値入力＆結果'!$D$10+6*'数値入力＆結果'!$D$9^2*'数値入力＆結果'!$D$10^2+4*'数値入力＆結果'!$D$9*'数値入力＆結果'!$D$10^3)+L4^2*'数値入力＆結果'!$D$10^4)</f>
        <v>4.39380895123978E-005</v>
      </c>
      <c r="P4" s="39" t="n">
        <f aca="false">1/O4</f>
        <v>22759.2963439577</v>
      </c>
      <c r="Q4" s="39" t="n">
        <f aca="false">SUM($O$3:O4)</f>
        <v>4.39380895123978E-005</v>
      </c>
      <c r="R4" s="39" t="n">
        <f aca="false">1/Q4</f>
        <v>22759.2963439577</v>
      </c>
      <c r="S4" s="39" t="n">
        <f aca="false">1/Q4*(1-COS('数値入力＆結果'!$D$8*Q4/2))</f>
        <v>0.2196900941255</v>
      </c>
    </row>
    <row r="5" customFormat="false" ht="12.75" hidden="false" customHeight="false" outlineLevel="0" collapsed="false">
      <c r="B5" s="1" t="n">
        <v>3</v>
      </c>
      <c r="C5" s="0" t="n">
        <v>3</v>
      </c>
      <c r="D5" s="0" t="n">
        <v>128</v>
      </c>
      <c r="E5" s="17" t="s">
        <v>66</v>
      </c>
      <c r="F5" s="17" t="s">
        <v>66</v>
      </c>
      <c r="G5" s="37" t="s">
        <v>66</v>
      </c>
      <c r="H5" s="37" t="s">
        <v>66</v>
      </c>
      <c r="I5" s="37" t="s">
        <v>66</v>
      </c>
      <c r="J5" s="38" t="s">
        <v>66</v>
      </c>
      <c r="K5" s="38" t="s">
        <v>66</v>
      </c>
      <c r="L5" s="39" t="n">
        <f aca="false">'数値入力＆結果'!$D$22</f>
        <v>9000000000</v>
      </c>
      <c r="M5" s="39" t="n">
        <f aca="false">(D4-D5)*'数値入力＆結果'!$H$22</f>
        <v>3E-005</v>
      </c>
      <c r="N5" s="39" t="n">
        <f aca="false">'数値入力＆結果'!$F$22</f>
        <v>0</v>
      </c>
      <c r="O5" s="39" t="n">
        <f aca="false">(6*'数値入力＆結果'!$D$7*L5*'数値入力＆結果'!$D$9*'数値入力＆結果'!$D$10*('数値入力＆結果'!$D$9+'数値入力＆結果'!$D$10)*(M5-N5))/('数値入力＆結果'!$D$7^2*'数値入力＆結果'!$D$9^4+'数値入力＆結果'!$D$7*L5*(4*'数値入力＆結果'!$D$9^3*'数値入力＆結果'!$D$10+6*'数値入力＆結果'!$D$9^2*'数値入力＆結果'!$D$10^2+4*'数値入力＆結果'!$D$9*'数値入力＆結果'!$D$10^3)+L5^2*'数値入力＆結果'!$D$10^4)</f>
        <v>4.39380895123978E-005</v>
      </c>
      <c r="P5" s="39" t="n">
        <f aca="false">1/O5</f>
        <v>22759.2963439577</v>
      </c>
      <c r="Q5" s="39" t="n">
        <f aca="false">SUM($O$3:O5)</f>
        <v>8.78761790247956E-005</v>
      </c>
      <c r="R5" s="39" t="n">
        <f aca="false">1/Q5</f>
        <v>11379.6481719788</v>
      </c>
      <c r="S5" s="39" t="n">
        <f aca="false">1/Q5*(1-COS('数値入力＆結果'!$D$8*Q5/2))</f>
        <v>0.439378067634082</v>
      </c>
    </row>
    <row r="6" customFormat="false" ht="12.75" hidden="false" customHeight="false" outlineLevel="0" collapsed="false">
      <c r="B6" s="1" t="n">
        <v>4</v>
      </c>
      <c r="C6" s="0" t="n">
        <v>4</v>
      </c>
      <c r="D6" s="0" t="n">
        <v>127</v>
      </c>
      <c r="E6" s="17" t="s">
        <v>66</v>
      </c>
      <c r="F6" s="17" t="s">
        <v>66</v>
      </c>
      <c r="G6" s="37" t="s">
        <v>66</v>
      </c>
      <c r="H6" s="37" t="s">
        <v>66</v>
      </c>
      <c r="I6" s="37" t="s">
        <v>66</v>
      </c>
      <c r="J6" s="38" t="s">
        <v>66</v>
      </c>
      <c r="K6" s="38" t="s">
        <v>66</v>
      </c>
      <c r="L6" s="39" t="n">
        <f aca="false">'数値入力＆結果'!$D$22</f>
        <v>9000000000</v>
      </c>
      <c r="M6" s="39" t="n">
        <f aca="false">(D5-D6)*'数値入力＆結果'!$H$22</f>
        <v>3E-005</v>
      </c>
      <c r="N6" s="39" t="n">
        <f aca="false">'数値入力＆結果'!$F$22</f>
        <v>0</v>
      </c>
      <c r="O6" s="39" t="n">
        <f aca="false">(6*'数値入力＆結果'!$D$7*L6*'数値入力＆結果'!$D$9*'数値入力＆結果'!$D$10*('数値入力＆結果'!$D$9+'数値入力＆結果'!$D$10)*(M6-N6))/('数値入力＆結果'!$D$7^2*'数値入力＆結果'!$D$9^4+'数値入力＆結果'!$D$7*L6*(4*'数値入力＆結果'!$D$9^3*'数値入力＆結果'!$D$10+6*'数値入力＆結果'!$D$9^2*'数値入力＆結果'!$D$10^2+4*'数値入力＆結果'!$D$9*'数値入力＆結果'!$D$10^3)+L6^2*'数値入力＆結果'!$D$10^4)</f>
        <v>4.39380895123978E-005</v>
      </c>
      <c r="P6" s="39" t="n">
        <f aca="false">1/O6</f>
        <v>22759.2963439577</v>
      </c>
      <c r="Q6" s="39" t="n">
        <f aca="false">SUM($O$3:O6)</f>
        <v>0.000131814268537193</v>
      </c>
      <c r="R6" s="39" t="n">
        <f aca="false">1/Q6</f>
        <v>7586.43211465256</v>
      </c>
      <c r="S6" s="39" t="n">
        <f aca="false">1/Q6*(1-COS('数値入力＆結果'!$D$8*Q6/2))</f>
        <v>0.659061799936626</v>
      </c>
    </row>
    <row r="7" customFormat="false" ht="12.75" hidden="false" customHeight="false" outlineLevel="0" collapsed="false">
      <c r="B7" s="1" t="n">
        <v>5</v>
      </c>
      <c r="C7" s="0" t="n">
        <v>5</v>
      </c>
      <c r="D7" s="0" t="n">
        <v>126</v>
      </c>
      <c r="E7" s="17" t="s">
        <v>66</v>
      </c>
      <c r="F7" s="17" t="s">
        <v>66</v>
      </c>
      <c r="G7" s="37" t="s">
        <v>66</v>
      </c>
      <c r="H7" s="37" t="s">
        <v>66</v>
      </c>
      <c r="I7" s="37" t="s">
        <v>66</v>
      </c>
      <c r="J7" s="38" t="s">
        <v>66</v>
      </c>
      <c r="K7" s="38" t="s">
        <v>66</v>
      </c>
      <c r="L7" s="39" t="n">
        <f aca="false">'数値入力＆結果'!$D$22</f>
        <v>9000000000</v>
      </c>
      <c r="M7" s="39" t="n">
        <f aca="false">(D6-D7)*'数値入力＆結果'!$H$22</f>
        <v>3E-005</v>
      </c>
      <c r="N7" s="39" t="n">
        <f aca="false">'数値入力＆結果'!$F$22</f>
        <v>0</v>
      </c>
      <c r="O7" s="39" t="n">
        <f aca="false">(6*'数値入力＆結果'!$D$7*L7*'数値入力＆結果'!$D$9*'数値入力＆結果'!$D$10*('数値入力＆結果'!$D$9+'数値入力＆結果'!$D$10)*(M7-N7))/('数値入力＆結果'!$D$7^2*'数値入力＆結果'!$D$9^4+'数値入力＆結果'!$D$7*L7*(4*'数値入力＆結果'!$D$9^3*'数値入力＆結果'!$D$10+6*'数値入力＆結果'!$D$9^2*'数値入力＆結果'!$D$10^2+4*'数値入力＆結果'!$D$9*'数値入力＆結果'!$D$10^3)+L7^2*'数値入力＆結果'!$D$10^4)</f>
        <v>4.39380895123978E-005</v>
      </c>
      <c r="P7" s="39" t="n">
        <f aca="false">1/O7</f>
        <v>22759.2963439577</v>
      </c>
      <c r="Q7" s="39" t="n">
        <f aca="false">SUM($O$3:O7)</f>
        <v>0.000175752358049591</v>
      </c>
      <c r="R7" s="39" t="n">
        <f aca="false">1/Q7</f>
        <v>5689.82408598942</v>
      </c>
      <c r="S7" s="39" t="n">
        <f aca="false">1/Q7*(1-COS('数値入力＆結果'!$D$8*Q7/2))</f>
        <v>0.878739170499597</v>
      </c>
    </row>
    <row r="8" customFormat="false" ht="12.75" hidden="false" customHeight="false" outlineLevel="0" collapsed="false">
      <c r="B8" s="1" t="n">
        <v>6</v>
      </c>
      <c r="C8" s="0" t="n">
        <v>6</v>
      </c>
      <c r="D8" s="0" t="n">
        <v>125</v>
      </c>
      <c r="E8" s="17" t="s">
        <v>66</v>
      </c>
      <c r="F8" s="17" t="s">
        <v>66</v>
      </c>
      <c r="G8" s="37" t="s">
        <v>66</v>
      </c>
      <c r="H8" s="37" t="s">
        <v>66</v>
      </c>
      <c r="I8" s="37" t="s">
        <v>66</v>
      </c>
      <c r="J8" s="38" t="s">
        <v>66</v>
      </c>
      <c r="K8" s="38" t="s">
        <v>66</v>
      </c>
      <c r="L8" s="39" t="n">
        <f aca="false">'数値入力＆結果'!$D$22</f>
        <v>9000000000</v>
      </c>
      <c r="M8" s="39" t="n">
        <f aca="false">(D7-D8)*'数値入力＆結果'!$H$22</f>
        <v>3E-005</v>
      </c>
      <c r="N8" s="39" t="n">
        <f aca="false">'数値入力＆結果'!$F$22</f>
        <v>0</v>
      </c>
      <c r="O8" s="39" t="n">
        <f aca="false">(6*'数値入力＆結果'!$D$7*L8*'数値入力＆結果'!$D$9*'数値入力＆結果'!$D$10*('数値入力＆結果'!$D$9+'数値入力＆結果'!$D$10)*(M8-N8))/('数値入力＆結果'!$D$7^2*'数値入力＆結果'!$D$9^4+'数値入力＆結果'!$D$7*L8*(4*'数値入力＆結果'!$D$9^3*'数値入力＆結果'!$D$10+6*'数値入力＆結果'!$D$9^2*'数値入力＆結果'!$D$10^2+4*'数値入力＆結果'!$D$9*'数値入力＆結果'!$D$10^3)+L8^2*'数値入力＆結果'!$D$10^4)</f>
        <v>4.39380895123978E-005</v>
      </c>
      <c r="P8" s="39" t="n">
        <f aca="false">1/O8</f>
        <v>22759.2963439577</v>
      </c>
      <c r="Q8" s="39" t="n">
        <f aca="false">SUM($O$3:O8)</f>
        <v>0.000219690447561989</v>
      </c>
      <c r="R8" s="39" t="n">
        <f aca="false">1/Q8</f>
        <v>4551.85926879153</v>
      </c>
      <c r="S8" s="39" t="n">
        <f aca="false">1/Q8*(1-COS('数値入力＆結果'!$D$8*Q8/2))</f>
        <v>1.09840805886982</v>
      </c>
    </row>
    <row r="9" customFormat="false" ht="12.75" hidden="false" customHeight="false" outlineLevel="0" collapsed="false">
      <c r="B9" s="1" t="n">
        <v>7</v>
      </c>
      <c r="C9" s="0" t="n">
        <v>7</v>
      </c>
      <c r="D9" s="0" t="n">
        <v>124</v>
      </c>
      <c r="E9" s="17" t="s">
        <v>66</v>
      </c>
      <c r="F9" s="17" t="s">
        <v>66</v>
      </c>
      <c r="G9" s="37" t="s">
        <v>66</v>
      </c>
      <c r="H9" s="37" t="s">
        <v>66</v>
      </c>
      <c r="I9" s="37" t="s">
        <v>66</v>
      </c>
      <c r="J9" s="38" t="s">
        <v>66</v>
      </c>
      <c r="K9" s="38" t="s">
        <v>66</v>
      </c>
      <c r="L9" s="39" t="n">
        <f aca="false">'数値入力＆結果'!$D$22</f>
        <v>9000000000</v>
      </c>
      <c r="M9" s="39" t="n">
        <f aca="false">(D8-D9)*'数値入力＆結果'!$H$22</f>
        <v>3E-005</v>
      </c>
      <c r="N9" s="39" t="n">
        <f aca="false">'数値入力＆結果'!$F$22</f>
        <v>0</v>
      </c>
      <c r="O9" s="39" t="n">
        <f aca="false">(6*'数値入力＆結果'!$D$7*L9*'数値入力＆結果'!$D$9*'数値入力＆結果'!$D$10*('数値入力＆結果'!$D$9+'数値入力＆結果'!$D$10)*(M9-N9))/('数値入力＆結果'!$D$7^2*'数値入力＆結果'!$D$9^4+'数値入力＆結果'!$D$7*L9*(4*'数値入力＆結果'!$D$9^3*'数値入力＆結果'!$D$10+6*'数値入力＆結果'!$D$9^2*'数値入力＆結果'!$D$10^2+4*'数値入力＆結果'!$D$9*'数値入力＆結果'!$D$10^3)+L9^2*'数値入力＆結果'!$D$10^4)</f>
        <v>4.39380895123978E-005</v>
      </c>
      <c r="P9" s="39" t="n">
        <f aca="false">1/O9</f>
        <v>22759.2963439577</v>
      </c>
      <c r="Q9" s="39" t="n">
        <f aca="false">SUM($O$3:O9)</f>
        <v>0.000263628537074387</v>
      </c>
      <c r="R9" s="39" t="n">
        <f aca="false">1/Q9</f>
        <v>3793.21605732628</v>
      </c>
      <c r="S9" s="39" t="n">
        <f aca="false">1/Q9*(1-COS('数値入力＆結果'!$D$8*Q9/2))</f>
        <v>1.31806634470393</v>
      </c>
    </row>
    <row r="10" customFormat="false" ht="12.75" hidden="false" customHeight="false" outlineLevel="0" collapsed="false">
      <c r="B10" s="1" t="n">
        <v>8</v>
      </c>
      <c r="C10" s="0" t="n">
        <v>8</v>
      </c>
      <c r="D10" s="0" t="n">
        <v>123</v>
      </c>
      <c r="E10" s="17" t="s">
        <v>66</v>
      </c>
      <c r="F10" s="17" t="s">
        <v>66</v>
      </c>
      <c r="G10" s="37" t="s">
        <v>66</v>
      </c>
      <c r="H10" s="37" t="s">
        <v>66</v>
      </c>
      <c r="I10" s="37" t="s">
        <v>66</v>
      </c>
      <c r="J10" s="38" t="s">
        <v>66</v>
      </c>
      <c r="K10" s="38" t="s">
        <v>66</v>
      </c>
      <c r="L10" s="39" t="n">
        <f aca="false">'数値入力＆結果'!$D$22</f>
        <v>9000000000</v>
      </c>
      <c r="M10" s="39" t="n">
        <f aca="false">(D9-D10)*'数値入力＆結果'!$H$22</f>
        <v>3E-005</v>
      </c>
      <c r="N10" s="39" t="n">
        <f aca="false">'数値入力＆結果'!$F$22</f>
        <v>0</v>
      </c>
      <c r="O10" s="39" t="n">
        <f aca="false">(6*'数値入力＆結果'!$D$7*L10*'数値入力＆結果'!$D$9*'数値入力＆結果'!$D$10*('数値入力＆結果'!$D$9+'数値入力＆結果'!$D$10)*(M10-N10))/('数値入力＆結果'!$D$7^2*'数値入力＆結果'!$D$9^4+'数値入力＆結果'!$D$7*L10*(4*'数値入力＆結果'!$D$9^3*'数値入力＆結果'!$D$10+6*'数値入力＆結果'!$D$9^2*'数値入力＆結果'!$D$10^2+4*'数値入力＆結果'!$D$9*'数値入力＆結果'!$D$10^3)+L10^2*'数値入力＆結果'!$D$10^4)</f>
        <v>4.39380895123978E-005</v>
      </c>
      <c r="P10" s="39" t="n">
        <f aca="false">1/O10</f>
        <v>22759.2963439577</v>
      </c>
      <c r="Q10" s="39" t="n">
        <f aca="false">SUM($O$3:O10)</f>
        <v>0.000307566626586785</v>
      </c>
      <c r="R10" s="39" t="n">
        <f aca="false">1/Q10</f>
        <v>3251.32804913681</v>
      </c>
      <c r="S10" s="39" t="n">
        <f aca="false">1/Q10*(1-COS('数値入力＆結果'!$D$8*Q10/2))</f>
        <v>1.53771190779465</v>
      </c>
    </row>
    <row r="11" customFormat="false" ht="12.75" hidden="false" customHeight="false" outlineLevel="0" collapsed="false">
      <c r="B11" s="1" t="n">
        <v>9</v>
      </c>
      <c r="C11" s="0" t="n">
        <v>9</v>
      </c>
      <c r="D11" s="0" t="n">
        <v>122</v>
      </c>
      <c r="E11" s="17" t="s">
        <v>66</v>
      </c>
      <c r="F11" s="17" t="s">
        <v>66</v>
      </c>
      <c r="G11" s="37" t="s">
        <v>66</v>
      </c>
      <c r="H11" s="37" t="s">
        <v>66</v>
      </c>
      <c r="I11" s="37" t="s">
        <v>66</v>
      </c>
      <c r="J11" s="38" t="s">
        <v>66</v>
      </c>
      <c r="K11" s="38" t="s">
        <v>66</v>
      </c>
      <c r="L11" s="39" t="n">
        <f aca="false">'数値入力＆結果'!$D$22</f>
        <v>9000000000</v>
      </c>
      <c r="M11" s="39" t="n">
        <f aca="false">(D10-D11)*'数値入力＆結果'!$H$22</f>
        <v>3E-005</v>
      </c>
      <c r="N11" s="39" t="n">
        <f aca="false">'数値入力＆結果'!$F$22</f>
        <v>0</v>
      </c>
      <c r="O11" s="39" t="n">
        <f aca="false">(6*'数値入力＆結果'!$D$7*L11*'数値入力＆結果'!$D$9*'数値入力＆結果'!$D$10*('数値入力＆結果'!$D$9+'数値入力＆結果'!$D$10)*(M11-N11))/('数値入力＆結果'!$D$7^2*'数値入力＆結果'!$D$9^4+'数値入力＆結果'!$D$7*L11*(4*'数値入力＆結果'!$D$9^3*'数値入力＆結果'!$D$10+6*'数値入力＆結果'!$D$9^2*'数値入力＆結果'!$D$10^2+4*'数値入力＆結果'!$D$9*'数値入力＆結果'!$D$10^3)+L11^2*'数値入力＆結果'!$D$10^4)</f>
        <v>4.39380895123978E-005</v>
      </c>
      <c r="P11" s="39" t="n">
        <f aca="false">1/O11</f>
        <v>22759.2963439577</v>
      </c>
      <c r="Q11" s="39" t="n">
        <f aca="false">SUM($O$3:O11)</f>
        <v>0.000351504716099182</v>
      </c>
      <c r="R11" s="39" t="n">
        <f aca="false">1/Q11</f>
        <v>2844.91204299471</v>
      </c>
      <c r="S11" s="39" t="n">
        <f aca="false">1/Q11*(1-COS('数値入力＆結果'!$D$8*Q11/2))</f>
        <v>1.75734262809879</v>
      </c>
    </row>
    <row r="12" customFormat="false" ht="12.75" hidden="false" customHeight="false" outlineLevel="0" collapsed="false">
      <c r="B12" s="1" t="n">
        <v>10</v>
      </c>
      <c r="C12" s="0" t="n">
        <v>10</v>
      </c>
      <c r="D12" s="0" t="n">
        <v>121</v>
      </c>
      <c r="E12" s="17" t="s">
        <v>66</v>
      </c>
      <c r="F12" s="17" t="s">
        <v>66</v>
      </c>
      <c r="G12" s="37" t="s">
        <v>66</v>
      </c>
      <c r="H12" s="37" t="s">
        <v>66</v>
      </c>
      <c r="I12" s="37" t="s">
        <v>66</v>
      </c>
      <c r="J12" s="38" t="s">
        <v>66</v>
      </c>
      <c r="K12" s="38" t="s">
        <v>66</v>
      </c>
      <c r="L12" s="39" t="n">
        <f aca="false">'数値入力＆結果'!$D$22</f>
        <v>9000000000</v>
      </c>
      <c r="M12" s="39" t="n">
        <f aca="false">(D11-D12)*'数値入力＆結果'!$H$22</f>
        <v>3E-005</v>
      </c>
      <c r="N12" s="39" t="n">
        <f aca="false">'数値入力＆結果'!$F$22</f>
        <v>0</v>
      </c>
      <c r="O12" s="39" t="n">
        <f aca="false">(6*'数値入力＆結果'!$D$7*L12*'数値入力＆結果'!$D$9*'数値入力＆結果'!$D$10*('数値入力＆結果'!$D$9+'数値入力＆結果'!$D$10)*(M12-N12))/('数値入力＆結果'!$D$7^2*'数値入力＆結果'!$D$9^4+'数値入力＆結果'!$D$7*L12*(4*'数値入力＆結果'!$D$9^3*'数値入力＆結果'!$D$10+6*'数値入力＆結果'!$D$9^2*'数値入力＆結果'!$D$10^2+4*'数値入力＆結果'!$D$9*'数値入力＆結果'!$D$10^3)+L12^2*'数値入力＆結果'!$D$10^4)</f>
        <v>4.39380895123978E-005</v>
      </c>
      <c r="P12" s="39" t="n">
        <f aca="false">1/O12</f>
        <v>22759.2963439577</v>
      </c>
      <c r="Q12" s="39" t="n">
        <f aca="false">SUM($O$3:O12)</f>
        <v>0.00039544280561158</v>
      </c>
      <c r="R12" s="39" t="n">
        <f aca="false">1/Q12</f>
        <v>2528.81070488419</v>
      </c>
      <c r="S12" s="39" t="n">
        <f aca="false">1/Q12*(1-COS('数値入力＆結果'!$D$8*Q12/2))</f>
        <v>1.97695638576429</v>
      </c>
    </row>
    <row r="13" customFormat="false" ht="12.75" hidden="false" customHeight="false" outlineLevel="0" collapsed="false">
      <c r="B13" s="1" t="n">
        <v>11</v>
      </c>
      <c r="C13" s="0" t="n">
        <v>11</v>
      </c>
      <c r="D13" s="0" t="n">
        <v>120</v>
      </c>
      <c r="E13" s="17" t="s">
        <v>66</v>
      </c>
      <c r="F13" s="17" t="s">
        <v>66</v>
      </c>
      <c r="G13" s="37" t="s">
        <v>66</v>
      </c>
      <c r="H13" s="37" t="s">
        <v>66</v>
      </c>
      <c r="I13" s="37" t="s">
        <v>66</v>
      </c>
      <c r="J13" s="38" t="s">
        <v>66</v>
      </c>
      <c r="K13" s="38" t="s">
        <v>66</v>
      </c>
      <c r="L13" s="39" t="n">
        <f aca="false">'数値入力＆結果'!$D$22</f>
        <v>9000000000</v>
      </c>
      <c r="M13" s="39" t="n">
        <f aca="false">(D12-D13)*'数値入力＆結果'!$H$22</f>
        <v>3E-005</v>
      </c>
      <c r="N13" s="39" t="n">
        <f aca="false">'数値入力＆結果'!$F$22</f>
        <v>0</v>
      </c>
      <c r="O13" s="39" t="n">
        <f aca="false">(6*'数値入力＆結果'!$D$7*L13*'数値入力＆結果'!$D$9*'数値入力＆結果'!$D$10*('数値入力＆結果'!$D$9+'数値入力＆結果'!$D$10)*(M13-N13))/('数値入力＆結果'!$D$7^2*'数値入力＆結果'!$D$9^4+'数値入力＆結果'!$D$7*L13*(4*'数値入力＆結果'!$D$9^3*'数値入力＆結果'!$D$10+6*'数値入力＆結果'!$D$9^2*'数値入力＆結果'!$D$10^2+4*'数値入力＆結果'!$D$9*'数値入力＆結果'!$D$10^3)+L13^2*'数値入力＆結果'!$D$10^4)</f>
        <v>4.39380895123978E-005</v>
      </c>
      <c r="P13" s="39" t="n">
        <f aca="false">1/O13</f>
        <v>22759.2963439577</v>
      </c>
      <c r="Q13" s="39" t="n">
        <f aca="false">SUM($O$3:O13)</f>
        <v>0.000439380895123978</v>
      </c>
      <c r="R13" s="39" t="n">
        <f aca="false">1/Q13</f>
        <v>2275.92963439577</v>
      </c>
      <c r="S13" s="39" t="n">
        <f aca="false">1/Q13*(1-COS('数値入力＆結果'!$D$8*Q13/2))</f>
        <v>2.19655106115669</v>
      </c>
    </row>
    <row r="14" customFormat="false" ht="12.75" hidden="false" customHeight="false" outlineLevel="0" collapsed="false">
      <c r="B14" s="1" t="n">
        <v>12</v>
      </c>
      <c r="C14" s="0" t="n">
        <v>12</v>
      </c>
      <c r="D14" s="0" t="n">
        <v>119</v>
      </c>
      <c r="E14" s="17" t="s">
        <v>66</v>
      </c>
      <c r="F14" s="17" t="s">
        <v>66</v>
      </c>
      <c r="G14" s="37" t="s">
        <v>66</v>
      </c>
      <c r="H14" s="37" t="s">
        <v>66</v>
      </c>
      <c r="I14" s="37" t="s">
        <v>66</v>
      </c>
      <c r="J14" s="38" t="s">
        <v>66</v>
      </c>
      <c r="K14" s="38" t="s">
        <v>66</v>
      </c>
      <c r="L14" s="39" t="n">
        <f aca="false">'数値入力＆結果'!$D$22</f>
        <v>9000000000</v>
      </c>
      <c r="M14" s="39" t="n">
        <f aca="false">(D13-D14)*'数値入力＆結果'!$H$22</f>
        <v>3E-005</v>
      </c>
      <c r="N14" s="39" t="n">
        <f aca="false">'数値入力＆結果'!$F$22</f>
        <v>0</v>
      </c>
      <c r="O14" s="39" t="n">
        <f aca="false">(6*'数値入力＆結果'!$D$7*L14*'数値入力＆結果'!$D$9*'数値入力＆結果'!$D$10*('数値入力＆結果'!$D$9+'数値入力＆結果'!$D$10)*(M14-N14))/('数値入力＆結果'!$D$7^2*'数値入力＆結果'!$D$9^4+'数値入力＆結果'!$D$7*L14*(4*'数値入力＆結果'!$D$9^3*'数値入力＆結果'!$D$10+6*'数値入力＆結果'!$D$9^2*'数値入力＆結果'!$D$10^2+4*'数値入力＆結果'!$D$9*'数値入力＆結果'!$D$10^3)+L14^2*'数値入力＆結果'!$D$10^4)</f>
        <v>4.39380895123978E-005</v>
      </c>
      <c r="P14" s="39" t="n">
        <f aca="false">1/O14</f>
        <v>22759.2963439577</v>
      </c>
      <c r="Q14" s="39" t="n">
        <f aca="false">SUM($O$3:O14)</f>
        <v>0.000483318984636376</v>
      </c>
      <c r="R14" s="39" t="n">
        <f aca="false">1/Q14</f>
        <v>2069.02694035979</v>
      </c>
      <c r="S14" s="39" t="n">
        <f aca="false">1/Q14*(1-COS('数値入力＆結果'!$D$8*Q14/2))</f>
        <v>2.41612453488841</v>
      </c>
    </row>
    <row r="15" customFormat="false" ht="12.75" hidden="false" customHeight="false" outlineLevel="0" collapsed="false">
      <c r="B15" s="1" t="n">
        <v>13</v>
      </c>
      <c r="C15" s="0" t="n">
        <v>13</v>
      </c>
      <c r="D15" s="0" t="n">
        <v>118</v>
      </c>
      <c r="E15" s="17" t="s">
        <v>66</v>
      </c>
      <c r="F15" s="17" t="s">
        <v>66</v>
      </c>
      <c r="G15" s="37" t="s">
        <v>66</v>
      </c>
      <c r="H15" s="37" t="s">
        <v>66</v>
      </c>
      <c r="I15" s="37" t="s">
        <v>66</v>
      </c>
      <c r="J15" s="38" t="s">
        <v>66</v>
      </c>
      <c r="K15" s="38" t="s">
        <v>66</v>
      </c>
      <c r="L15" s="39" t="n">
        <f aca="false">'数値入力＆結果'!$D$22</f>
        <v>9000000000</v>
      </c>
      <c r="M15" s="39" t="n">
        <f aca="false">(D14-D15)*'数値入力＆結果'!$H$22</f>
        <v>3E-005</v>
      </c>
      <c r="N15" s="39" t="n">
        <f aca="false">'数値入力＆結果'!$F$22</f>
        <v>0</v>
      </c>
      <c r="O15" s="39" t="n">
        <f aca="false">(6*'数値入力＆結果'!$D$7*L15*'数値入力＆結果'!$D$9*'数値入力＆結果'!$D$10*('数値入力＆結果'!$D$9+'数値入力＆結果'!$D$10)*(M15-N15))/('数値入力＆結果'!$D$7^2*'数値入力＆結果'!$D$9^4+'数値入力＆結果'!$D$7*L15*(4*'数値入力＆結果'!$D$9^3*'数値入力＆結果'!$D$10+6*'数値入力＆結果'!$D$9^2*'数値入力＆結果'!$D$10^2+4*'数値入力＆結果'!$D$9*'数値入力＆結果'!$D$10^3)+L15^2*'数値入力＆結果'!$D$10^4)</f>
        <v>4.39380895123978E-005</v>
      </c>
      <c r="P15" s="39" t="n">
        <f aca="false">1/O15</f>
        <v>22759.2963439577</v>
      </c>
      <c r="Q15" s="39" t="n">
        <f aca="false">SUM($O$3:O15)</f>
        <v>0.000527257074148774</v>
      </c>
      <c r="R15" s="39" t="n">
        <f aca="false">1/Q15</f>
        <v>1896.60802866314</v>
      </c>
      <c r="S15" s="39" t="n">
        <f aca="false">1/Q15*(1-COS('数値入力＆結果'!$D$8*Q15/2))</f>
        <v>2.63567468784327</v>
      </c>
    </row>
    <row r="16" customFormat="false" ht="12.75" hidden="false" customHeight="false" outlineLevel="0" collapsed="false">
      <c r="B16" s="1" t="n">
        <v>14</v>
      </c>
      <c r="C16" s="0" t="n">
        <v>14</v>
      </c>
      <c r="D16" s="0" t="n">
        <v>117</v>
      </c>
      <c r="E16" s="17" t="s">
        <v>66</v>
      </c>
      <c r="F16" s="17" t="s">
        <v>66</v>
      </c>
      <c r="G16" s="37" t="s">
        <v>66</v>
      </c>
      <c r="H16" s="37" t="s">
        <v>66</v>
      </c>
      <c r="I16" s="37" t="s">
        <v>66</v>
      </c>
      <c r="J16" s="38" t="s">
        <v>66</v>
      </c>
      <c r="K16" s="38" t="s">
        <v>66</v>
      </c>
      <c r="L16" s="39" t="n">
        <f aca="false">'数値入力＆結果'!$D$22</f>
        <v>9000000000</v>
      </c>
      <c r="M16" s="39" t="n">
        <f aca="false">(D15-D16)*'数値入力＆結果'!$H$22</f>
        <v>3E-005</v>
      </c>
      <c r="N16" s="39" t="n">
        <f aca="false">'数値入力＆結果'!$F$22</f>
        <v>0</v>
      </c>
      <c r="O16" s="39" t="n">
        <f aca="false">(6*'数値入力＆結果'!$D$7*L16*'数値入力＆結果'!$D$9*'数値入力＆結果'!$D$10*('数値入力＆結果'!$D$9+'数値入力＆結果'!$D$10)*(M16-N16))/('数値入力＆結果'!$D$7^2*'数値入力＆結果'!$D$9^4+'数値入力＆結果'!$D$7*L16*(4*'数値入力＆結果'!$D$9^3*'数値入力＆結果'!$D$10+6*'数値入力＆結果'!$D$9^2*'数値入力＆結果'!$D$10^2+4*'数値入力＆結果'!$D$9*'数値入力＆結果'!$D$10^3)+L16^2*'数値入力＆結果'!$D$10^4)</f>
        <v>4.39380895123978E-005</v>
      </c>
      <c r="P16" s="39" t="n">
        <f aca="false">1/O16</f>
        <v>22759.2963439577</v>
      </c>
      <c r="Q16" s="39" t="n">
        <f aca="false">SUM($O$3:O16)</f>
        <v>0.000571195163661171</v>
      </c>
      <c r="R16" s="39" t="n">
        <f aca="false">1/Q16</f>
        <v>1750.71510338136</v>
      </c>
      <c r="S16" s="39" t="n">
        <f aca="false">1/Q16*(1-COS('数値入力＆結果'!$D$8*Q16/2))</f>
        <v>2.85519940120604</v>
      </c>
    </row>
    <row r="17" customFormat="false" ht="12.75" hidden="false" customHeight="false" outlineLevel="0" collapsed="false">
      <c r="B17" s="1" t="n">
        <v>15</v>
      </c>
      <c r="C17" s="0" t="n">
        <v>15</v>
      </c>
      <c r="D17" s="0" t="n">
        <v>116</v>
      </c>
      <c r="E17" s="17" t="s">
        <v>66</v>
      </c>
      <c r="F17" s="17" t="s">
        <v>66</v>
      </c>
      <c r="G17" s="37" t="s">
        <v>66</v>
      </c>
      <c r="H17" s="37" t="s">
        <v>66</v>
      </c>
      <c r="I17" s="37" t="s">
        <v>66</v>
      </c>
      <c r="J17" s="38" t="s">
        <v>66</v>
      </c>
      <c r="K17" s="38" t="s">
        <v>66</v>
      </c>
      <c r="L17" s="39" t="n">
        <f aca="false">'数値入力＆結果'!$D$22</f>
        <v>9000000000</v>
      </c>
      <c r="M17" s="39" t="n">
        <f aca="false">(D16-D17)*'数値入力＆結果'!$H$22</f>
        <v>3E-005</v>
      </c>
      <c r="N17" s="39" t="n">
        <f aca="false">'数値入力＆結果'!$F$22</f>
        <v>0</v>
      </c>
      <c r="O17" s="39" t="n">
        <f aca="false">(6*'数値入力＆結果'!$D$7*L17*'数値入力＆結果'!$D$9*'数値入力＆結果'!$D$10*('数値入力＆結果'!$D$9+'数値入力＆結果'!$D$10)*(M17-N17))/('数値入力＆結果'!$D$7^2*'数値入力＆結果'!$D$9^4+'数値入力＆結果'!$D$7*L17*(4*'数値入力＆結果'!$D$9^3*'数値入力＆結果'!$D$10+6*'数値入力＆結果'!$D$9^2*'数値入力＆結果'!$D$10^2+4*'数値入力＆結果'!$D$9*'数値入力＆結果'!$D$10^3)+L17^2*'数値入力＆結果'!$D$10^4)</f>
        <v>4.39380895123978E-005</v>
      </c>
      <c r="P17" s="39" t="n">
        <f aca="false">1/O17</f>
        <v>22759.2963439577</v>
      </c>
      <c r="Q17" s="39" t="n">
        <f aca="false">SUM($O$3:O17)</f>
        <v>0.000615133253173569</v>
      </c>
      <c r="R17" s="39" t="n">
        <f aca="false">1/Q17</f>
        <v>1625.6640245684</v>
      </c>
      <c r="S17" s="39" t="n">
        <f aca="false">1/Q17*(1-COS('数値入力＆結果'!$D$8*Q17/2))</f>
        <v>3.07469655648902</v>
      </c>
    </row>
    <row r="18" customFormat="false" ht="12.75" hidden="false" customHeight="false" outlineLevel="0" collapsed="false">
      <c r="B18" s="1" t="n">
        <v>16</v>
      </c>
      <c r="C18" s="0" t="n">
        <v>16</v>
      </c>
      <c r="D18" s="0" t="n">
        <v>115</v>
      </c>
      <c r="E18" s="17" t="s">
        <v>66</v>
      </c>
      <c r="F18" s="17" t="s">
        <v>66</v>
      </c>
      <c r="G18" s="37" t="s">
        <v>66</v>
      </c>
      <c r="H18" s="37" t="s">
        <v>66</v>
      </c>
      <c r="I18" s="37" t="s">
        <v>66</v>
      </c>
      <c r="J18" s="38" t="s">
        <v>66</v>
      </c>
      <c r="K18" s="38" t="s">
        <v>66</v>
      </c>
      <c r="L18" s="39" t="n">
        <f aca="false">'数値入力＆結果'!$D$22</f>
        <v>9000000000</v>
      </c>
      <c r="M18" s="39" t="n">
        <f aca="false">(D17-D18)*'数値入力＆結果'!$H$22</f>
        <v>3E-005</v>
      </c>
      <c r="N18" s="39" t="n">
        <f aca="false">'数値入力＆結果'!$F$22</f>
        <v>0</v>
      </c>
      <c r="O18" s="39" t="n">
        <f aca="false">(6*'数値入力＆結果'!$D$7*L18*'数値入力＆結果'!$D$9*'数値入力＆結果'!$D$10*('数値入力＆結果'!$D$9+'数値入力＆結果'!$D$10)*(M18-N18))/('数値入力＆結果'!$D$7^2*'数値入力＆結果'!$D$9^4+'数値入力＆結果'!$D$7*L18*(4*'数値入力＆結果'!$D$9^3*'数値入力＆結果'!$D$10+6*'数値入力＆結果'!$D$9^2*'数値入力＆結果'!$D$10^2+4*'数値入力＆結果'!$D$9*'数値入力＆結果'!$D$10^3)+L18^2*'数値入力＆結果'!$D$10^4)</f>
        <v>4.39380895123978E-005</v>
      </c>
      <c r="P18" s="39" t="n">
        <f aca="false">1/O18</f>
        <v>22759.2963439577</v>
      </c>
      <c r="Q18" s="39" t="n">
        <f aca="false">SUM($O$3:O18)</f>
        <v>0.000659071342685967</v>
      </c>
      <c r="R18" s="39" t="n">
        <f aca="false">1/Q18</f>
        <v>1517.28642293051</v>
      </c>
      <c r="S18" s="39" t="n">
        <f aca="false">1/Q18*(1-COS('数値入力＆結果'!$D$8*Q18/2))</f>
        <v>3.29416403555884</v>
      </c>
    </row>
    <row r="19" customFormat="false" ht="12.75" hidden="false" customHeight="false" outlineLevel="0" collapsed="false">
      <c r="B19" s="1" t="n">
        <v>17</v>
      </c>
      <c r="C19" s="0" t="n">
        <v>17</v>
      </c>
      <c r="D19" s="0" t="n">
        <v>114</v>
      </c>
      <c r="E19" s="17" t="s">
        <v>66</v>
      </c>
      <c r="F19" s="17" t="s">
        <v>66</v>
      </c>
      <c r="G19" s="37" t="s">
        <v>66</v>
      </c>
      <c r="H19" s="37" t="s">
        <v>66</v>
      </c>
      <c r="I19" s="37" t="s">
        <v>66</v>
      </c>
      <c r="J19" s="38" t="s">
        <v>66</v>
      </c>
      <c r="K19" s="38" t="s">
        <v>66</v>
      </c>
      <c r="L19" s="39" t="n">
        <f aca="false">'数値入力＆結果'!$D$22</f>
        <v>9000000000</v>
      </c>
      <c r="M19" s="39" t="n">
        <f aca="false">(D18-D19)*'数値入力＆結果'!$H$22</f>
        <v>3E-005</v>
      </c>
      <c r="N19" s="39" t="n">
        <f aca="false">'数値入力＆結果'!$F$22</f>
        <v>0</v>
      </c>
      <c r="O19" s="39" t="n">
        <f aca="false">(6*'数値入力＆結果'!$D$7*L19*'数値入力＆結果'!$D$9*'数値入力＆結果'!$D$10*('数値入力＆結果'!$D$9+'数値入力＆結果'!$D$10)*(M19-N19))/('数値入力＆結果'!$D$7^2*'数値入力＆結果'!$D$9^4+'数値入力＆結果'!$D$7*L19*(4*'数値入力＆結果'!$D$9^3*'数値入力＆結果'!$D$10+6*'数値入力＆結果'!$D$9^2*'数値入力＆結果'!$D$10^2+4*'数値入力＆結果'!$D$9*'数値入力＆結果'!$D$10^3)+L19^2*'数値入力＆結果'!$D$10^4)</f>
        <v>4.39380895123978E-005</v>
      </c>
      <c r="P19" s="39" t="n">
        <f aca="false">1/O19</f>
        <v>22759.2963439577</v>
      </c>
      <c r="Q19" s="39" t="n">
        <f aca="false">SUM($O$3:O19)</f>
        <v>0.000703009432198365</v>
      </c>
      <c r="R19" s="39" t="n">
        <f aca="false">1/Q19</f>
        <v>1422.45602149735</v>
      </c>
      <c r="S19" s="39" t="n">
        <f aca="false">1/Q19*(1-COS('数値入力＆結果'!$D$8*Q19/2))</f>
        <v>3.51359972066408</v>
      </c>
    </row>
    <row r="20" customFormat="false" ht="12.75" hidden="false" customHeight="false" outlineLevel="0" collapsed="false">
      <c r="B20" s="1" t="n">
        <v>18</v>
      </c>
      <c r="C20" s="0" t="n">
        <v>18</v>
      </c>
      <c r="D20" s="0" t="n">
        <v>113</v>
      </c>
      <c r="E20" s="17" t="s">
        <v>66</v>
      </c>
      <c r="F20" s="17" t="s">
        <v>66</v>
      </c>
      <c r="G20" s="37" t="s">
        <v>66</v>
      </c>
      <c r="H20" s="37" t="s">
        <v>66</v>
      </c>
      <c r="I20" s="37" t="s">
        <v>66</v>
      </c>
      <c r="J20" s="38" t="s">
        <v>66</v>
      </c>
      <c r="K20" s="38" t="s">
        <v>66</v>
      </c>
      <c r="L20" s="39" t="n">
        <f aca="false">'数値入力＆結果'!$D$22</f>
        <v>9000000000</v>
      </c>
      <c r="M20" s="39" t="n">
        <f aca="false">(D19-D20)*'数値入力＆結果'!$H$22</f>
        <v>3E-005</v>
      </c>
      <c r="N20" s="39" t="n">
        <f aca="false">'数値入力＆結果'!$F$22</f>
        <v>0</v>
      </c>
      <c r="O20" s="39" t="n">
        <f aca="false">(6*'数値入力＆結果'!$D$7*L20*'数値入力＆結果'!$D$9*'数値入力＆結果'!$D$10*('数値入力＆結果'!$D$9+'数値入力＆結果'!$D$10)*(M20-N20))/('数値入力＆結果'!$D$7^2*'数値入力＆結果'!$D$9^4+'数値入力＆結果'!$D$7*L20*(4*'数値入力＆結果'!$D$9^3*'数値入力＆結果'!$D$10+6*'数値入力＆結果'!$D$9^2*'数値入力＆結果'!$D$10^2+4*'数値入力＆結果'!$D$9*'数値入力＆結果'!$D$10^3)+L20^2*'数値入力＆結果'!$D$10^4)</f>
        <v>4.39380895123978E-005</v>
      </c>
      <c r="P20" s="39" t="n">
        <f aca="false">1/O20</f>
        <v>22759.2963439577</v>
      </c>
      <c r="Q20" s="39" t="n">
        <f aca="false">SUM($O$3:O20)</f>
        <v>0.000746947521710763</v>
      </c>
      <c r="R20" s="39" t="n">
        <f aca="false">1/Q20</f>
        <v>1338.78213787986</v>
      </c>
      <c r="S20" s="39" t="n">
        <f aca="false">1/Q20*(1-COS('数値入力＆結果'!$D$8*Q20/2))</f>
        <v>3.73300149446246</v>
      </c>
    </row>
    <row r="21" customFormat="false" ht="12.75" hidden="false" customHeight="false" outlineLevel="0" collapsed="false">
      <c r="B21" s="1" t="n">
        <v>19</v>
      </c>
      <c r="C21" s="0" t="n">
        <v>19</v>
      </c>
      <c r="D21" s="0" t="n">
        <v>112</v>
      </c>
      <c r="E21" s="17" t="s">
        <v>66</v>
      </c>
      <c r="F21" s="17" t="s">
        <v>66</v>
      </c>
      <c r="G21" s="37" t="s">
        <v>66</v>
      </c>
      <c r="H21" s="37" t="s">
        <v>66</v>
      </c>
      <c r="I21" s="37" t="s">
        <v>66</v>
      </c>
      <c r="J21" s="38" t="s">
        <v>66</v>
      </c>
      <c r="K21" s="38" t="s">
        <v>66</v>
      </c>
      <c r="L21" s="39" t="n">
        <f aca="false">'数値入力＆結果'!$D$22</f>
        <v>9000000000</v>
      </c>
      <c r="M21" s="39" t="n">
        <f aca="false">(D20-D21)*'数値入力＆結果'!$H$22</f>
        <v>3E-005</v>
      </c>
      <c r="N21" s="39" t="n">
        <f aca="false">'数値入力＆結果'!$F$22</f>
        <v>0</v>
      </c>
      <c r="O21" s="39" t="n">
        <f aca="false">(6*'数値入力＆結果'!$D$7*L21*'数値入力＆結果'!$D$9*'数値入力＆結果'!$D$10*('数値入力＆結果'!$D$9+'数値入力＆結果'!$D$10)*(M21-N21))/('数値入力＆結果'!$D$7^2*'数値入力＆結果'!$D$9^4+'数値入力＆結果'!$D$7*L21*(4*'数値入力＆結果'!$D$9^3*'数値入力＆結果'!$D$10+6*'数値入力＆結果'!$D$9^2*'数値入力＆結果'!$D$10^2+4*'数値入力＆結果'!$D$9*'数値入力＆結果'!$D$10^3)+L21^2*'数値入力＆結果'!$D$10^4)</f>
        <v>4.39380895123978E-005</v>
      </c>
      <c r="P21" s="39" t="n">
        <f aca="false">1/O21</f>
        <v>22759.2963439577</v>
      </c>
      <c r="Q21" s="39" t="n">
        <f aca="false">SUM($O$3:O21)</f>
        <v>0.00079088561122316</v>
      </c>
      <c r="R21" s="39" t="n">
        <f aca="false">1/Q21</f>
        <v>1264.40535244209</v>
      </c>
      <c r="S21" s="39" t="n">
        <f aca="false">1/Q21*(1-COS('数値入力＆結果'!$D$8*Q21/2))</f>
        <v>3.95236724004845</v>
      </c>
    </row>
    <row r="22" customFormat="false" ht="12.75" hidden="false" customHeight="false" outlineLevel="0" collapsed="false">
      <c r="B22" s="1" t="n">
        <v>20</v>
      </c>
      <c r="C22" s="0" t="n">
        <v>20</v>
      </c>
      <c r="D22" s="0" t="n">
        <v>111</v>
      </c>
      <c r="E22" s="17" t="s">
        <v>66</v>
      </c>
      <c r="F22" s="17" t="s">
        <v>66</v>
      </c>
      <c r="G22" s="37" t="s">
        <v>66</v>
      </c>
      <c r="H22" s="37" t="s">
        <v>66</v>
      </c>
      <c r="I22" s="37" t="s">
        <v>66</v>
      </c>
      <c r="J22" s="38" t="s">
        <v>66</v>
      </c>
      <c r="K22" s="38" t="s">
        <v>66</v>
      </c>
      <c r="L22" s="39" t="n">
        <f aca="false">'数値入力＆結果'!$D$22</f>
        <v>9000000000</v>
      </c>
      <c r="M22" s="39" t="n">
        <f aca="false">(D21-D22)*'数値入力＆結果'!$H$22</f>
        <v>3E-005</v>
      </c>
      <c r="N22" s="39" t="n">
        <f aca="false">'数値入力＆結果'!$F$22</f>
        <v>0</v>
      </c>
      <c r="O22" s="39" t="n">
        <f aca="false">(6*'数値入力＆結果'!$D$7*L22*'数値入力＆結果'!$D$9*'数値入力＆結果'!$D$10*('数値入力＆結果'!$D$9+'数値入力＆結果'!$D$10)*(M22-N22))/('数値入力＆結果'!$D$7^2*'数値入力＆結果'!$D$9^4+'数値入力＆結果'!$D$7*L22*(4*'数値入力＆結果'!$D$9^3*'数値入力＆結果'!$D$10+6*'数値入力＆結果'!$D$9^2*'数値入力＆結果'!$D$10^2+4*'数値入力＆結果'!$D$9*'数値入力＆結果'!$D$10^3)+L22^2*'数値入力＆結果'!$D$10^4)</f>
        <v>4.39380895123978E-005</v>
      </c>
      <c r="P22" s="39" t="n">
        <f aca="false">1/O22</f>
        <v>22759.2963439577</v>
      </c>
      <c r="Q22" s="39" t="n">
        <f aca="false">SUM($O$3:O22)</f>
        <v>0.000834823700735558</v>
      </c>
      <c r="R22" s="39" t="n">
        <f aca="false">1/Q22</f>
        <v>1197.85770231356</v>
      </c>
      <c r="S22" s="39" t="n">
        <f aca="false">1/Q22*(1-COS('数値入力＆結果'!$D$8*Q22/2))</f>
        <v>4.17169484097979</v>
      </c>
    </row>
    <row r="23" customFormat="false" ht="12.75" hidden="false" customHeight="false" outlineLevel="0" collapsed="false">
      <c r="B23" s="1" t="n">
        <v>21</v>
      </c>
      <c r="C23" s="0" t="n">
        <v>21</v>
      </c>
      <c r="D23" s="0" t="n">
        <v>110</v>
      </c>
      <c r="E23" s="17" t="s">
        <v>66</v>
      </c>
      <c r="F23" s="17" t="s">
        <v>66</v>
      </c>
      <c r="G23" s="37" t="s">
        <v>66</v>
      </c>
      <c r="H23" s="37" t="s">
        <v>66</v>
      </c>
      <c r="I23" s="37" t="s">
        <v>66</v>
      </c>
      <c r="J23" s="38" t="s">
        <v>66</v>
      </c>
      <c r="K23" s="38" t="s">
        <v>66</v>
      </c>
      <c r="L23" s="39" t="n">
        <f aca="false">'数値入力＆結果'!$D$22</f>
        <v>9000000000</v>
      </c>
      <c r="M23" s="39" t="n">
        <f aca="false">(D22-D23)*'数値入力＆結果'!$H$22</f>
        <v>3E-005</v>
      </c>
      <c r="N23" s="39" t="n">
        <f aca="false">'数値入力＆結果'!$F$22</f>
        <v>0</v>
      </c>
      <c r="O23" s="39" t="n">
        <f aca="false">(6*'数値入力＆結果'!$D$7*L23*'数値入力＆結果'!$D$9*'数値入力＆結果'!$D$10*('数値入力＆結果'!$D$9+'数値入力＆結果'!$D$10)*(M23-N23))/('数値入力＆結果'!$D$7^2*'数値入力＆結果'!$D$9^4+'数値入力＆結果'!$D$7*L23*(4*'数値入力＆結果'!$D$9^3*'数値入力＆結果'!$D$10+6*'数値入力＆結果'!$D$9^2*'数値入力＆結果'!$D$10^2+4*'数値入力＆結果'!$D$9*'数値入力＆結果'!$D$10^3)+L23^2*'数値入力＆結果'!$D$10^4)</f>
        <v>4.39380895123978E-005</v>
      </c>
      <c r="P23" s="39" t="n">
        <f aca="false">1/O23</f>
        <v>22759.2963439577</v>
      </c>
      <c r="Q23" s="39" t="n">
        <f aca="false">SUM($O$3:O23)</f>
        <v>0.000878761790247956</v>
      </c>
      <c r="R23" s="39" t="n">
        <f aca="false">1/Q23</f>
        <v>1137.96481719788</v>
      </c>
      <c r="S23" s="39" t="n">
        <f aca="false">1/Q23*(1-COS('数値入力＆結果'!$D$8*Q23/2))</f>
        <v>4.39098218130513</v>
      </c>
    </row>
    <row r="24" customFormat="false" ht="12.75" hidden="false" customHeight="false" outlineLevel="0" collapsed="false">
      <c r="B24" s="1" t="n">
        <v>22</v>
      </c>
      <c r="C24" s="0" t="n">
        <v>22</v>
      </c>
      <c r="D24" s="0" t="n">
        <v>109</v>
      </c>
      <c r="E24" s="17" t="s">
        <v>66</v>
      </c>
      <c r="F24" s="17" t="s">
        <v>66</v>
      </c>
      <c r="G24" s="37" t="s">
        <v>66</v>
      </c>
      <c r="H24" s="37" t="s">
        <v>66</v>
      </c>
      <c r="I24" s="37" t="s">
        <v>66</v>
      </c>
      <c r="J24" s="38" t="s">
        <v>66</v>
      </c>
      <c r="K24" s="38" t="s">
        <v>66</v>
      </c>
      <c r="L24" s="39" t="n">
        <f aca="false">'数値入力＆結果'!$D$22</f>
        <v>9000000000</v>
      </c>
      <c r="M24" s="39" t="n">
        <f aca="false">(D23-D24)*'数値入力＆結果'!$H$22</f>
        <v>3E-005</v>
      </c>
      <c r="N24" s="39" t="n">
        <f aca="false">'数値入力＆結果'!$F$22</f>
        <v>0</v>
      </c>
      <c r="O24" s="39" t="n">
        <f aca="false">(6*'数値入力＆結果'!$D$7*L24*'数値入力＆結果'!$D$9*'数値入力＆結果'!$D$10*('数値入力＆結果'!$D$9+'数値入力＆結果'!$D$10)*(M24-N24))/('数値入力＆結果'!$D$7^2*'数値入力＆結果'!$D$9^4+'数値入力＆結果'!$D$7*L24*(4*'数値入力＆結果'!$D$9^3*'数値入力＆結果'!$D$10+6*'数値入力＆結果'!$D$9^2*'数値入力＆結果'!$D$10^2+4*'数値入力＆結果'!$D$9*'数値入力＆結果'!$D$10^3)+L24^2*'数値入力＆結果'!$D$10^4)</f>
        <v>4.39380895123978E-005</v>
      </c>
      <c r="P24" s="39" t="n">
        <f aca="false">1/O24</f>
        <v>22759.2963439577</v>
      </c>
      <c r="Q24" s="39" t="n">
        <f aca="false">SUM($O$3:O24)</f>
        <v>0.000922699879760354</v>
      </c>
      <c r="R24" s="39" t="n">
        <f aca="false">1/Q24</f>
        <v>1083.77601637894</v>
      </c>
      <c r="S24" s="39" t="n">
        <f aca="false">1/Q24*(1-COS('数値入力＆結果'!$D$8*Q24/2))</f>
        <v>4.61022714559172</v>
      </c>
    </row>
    <row r="25" customFormat="false" ht="12.75" hidden="false" customHeight="false" outlineLevel="0" collapsed="false">
      <c r="B25" s="1" t="n">
        <v>23</v>
      </c>
      <c r="C25" s="0" t="n">
        <v>23</v>
      </c>
      <c r="D25" s="0" t="n">
        <v>108</v>
      </c>
      <c r="E25" s="17" t="s">
        <v>66</v>
      </c>
      <c r="F25" s="17" t="s">
        <v>66</v>
      </c>
      <c r="G25" s="37" t="s">
        <v>66</v>
      </c>
      <c r="H25" s="37" t="s">
        <v>66</v>
      </c>
      <c r="I25" s="37" t="s">
        <v>66</v>
      </c>
      <c r="J25" s="38" t="s">
        <v>66</v>
      </c>
      <c r="K25" s="38" t="s">
        <v>66</v>
      </c>
      <c r="L25" s="39" t="n">
        <f aca="false">'数値入力＆結果'!$D$22</f>
        <v>9000000000</v>
      </c>
      <c r="M25" s="39" t="n">
        <f aca="false">(D24-D25)*'数値入力＆結果'!$H$22</f>
        <v>3E-005</v>
      </c>
      <c r="N25" s="39" t="n">
        <f aca="false">'数値入力＆結果'!$F$22</f>
        <v>0</v>
      </c>
      <c r="O25" s="39" t="n">
        <f aca="false">(6*'数値入力＆結果'!$D$7*L25*'数値入力＆結果'!$D$9*'数値入力＆結果'!$D$10*('数値入力＆結果'!$D$9+'数値入力＆結果'!$D$10)*(M25-N25))/('数値入力＆結果'!$D$7^2*'数値入力＆結果'!$D$9^4+'数値入力＆結果'!$D$7*L25*(4*'数値入力＆結果'!$D$9^3*'数値入力＆結果'!$D$10+6*'数値入力＆結果'!$D$9^2*'数値入力＆結果'!$D$10^2+4*'数値入力＆結果'!$D$9*'数値入力＆結果'!$D$10^3)+L25^2*'数値入力＆結果'!$D$10^4)</f>
        <v>4.39380895123978E-005</v>
      </c>
      <c r="P25" s="39" t="n">
        <f aca="false">1/O25</f>
        <v>22759.2963439577</v>
      </c>
      <c r="Q25" s="39" t="n">
        <f aca="false">SUM($O$3:O25)</f>
        <v>0.000966637969272752</v>
      </c>
      <c r="R25" s="39" t="n">
        <f aca="false">1/Q25</f>
        <v>1034.51347017989</v>
      </c>
      <c r="S25" s="39" t="n">
        <f aca="false">1/Q25*(1-COS('数値入力＆結果'!$D$8*Q25/2))</f>
        <v>4.82942761895149</v>
      </c>
    </row>
    <row r="26" customFormat="false" ht="12.75" hidden="false" customHeight="false" outlineLevel="0" collapsed="false">
      <c r="B26" s="1" t="n">
        <v>24</v>
      </c>
      <c r="C26" s="0" t="n">
        <v>24</v>
      </c>
      <c r="D26" s="0" t="n">
        <v>107</v>
      </c>
      <c r="E26" s="17" t="s">
        <v>66</v>
      </c>
      <c r="F26" s="17" t="s">
        <v>66</v>
      </c>
      <c r="G26" s="37" t="s">
        <v>66</v>
      </c>
      <c r="H26" s="37" t="s">
        <v>66</v>
      </c>
      <c r="I26" s="37" t="s">
        <v>66</v>
      </c>
      <c r="J26" s="38" t="s">
        <v>66</v>
      </c>
      <c r="K26" s="38" t="s">
        <v>66</v>
      </c>
      <c r="L26" s="39" t="n">
        <f aca="false">'数値入力＆結果'!$D$22</f>
        <v>9000000000</v>
      </c>
      <c r="M26" s="39" t="n">
        <f aca="false">(D25-D26)*'数値入力＆結果'!$H$22</f>
        <v>3E-005</v>
      </c>
      <c r="N26" s="39" t="n">
        <f aca="false">'数値入力＆結果'!$F$22</f>
        <v>0</v>
      </c>
      <c r="O26" s="39" t="n">
        <f aca="false">(6*'数値入力＆結果'!$D$7*L26*'数値入力＆結果'!$D$9*'数値入力＆結果'!$D$10*('数値入力＆結果'!$D$9+'数値入力＆結果'!$D$10)*(M26-N26))/('数値入力＆結果'!$D$7^2*'数値入力＆結果'!$D$9^4+'数値入力＆結果'!$D$7*L26*(4*'数値入力＆結果'!$D$9^3*'数値入力＆結果'!$D$10+6*'数値入力＆結果'!$D$9^2*'数値入力＆結果'!$D$10^2+4*'数値入力＆結果'!$D$9*'数値入力＆結果'!$D$10^3)+L26^2*'数値入力＆結果'!$D$10^4)</f>
        <v>4.39380895123978E-005</v>
      </c>
      <c r="P26" s="39" t="n">
        <f aca="false">1/O26</f>
        <v>22759.2963439577</v>
      </c>
      <c r="Q26" s="39" t="n">
        <f aca="false">SUM($O$3:O26)</f>
        <v>0.00101057605878515</v>
      </c>
      <c r="R26" s="39" t="n">
        <f aca="false">1/Q26</f>
        <v>989.534623650333</v>
      </c>
      <c r="S26" s="39" t="n">
        <f aca="false">1/Q26*(1-COS('数値入力＆結果'!$D$8*Q26/2))</f>
        <v>5.04858148706939</v>
      </c>
    </row>
    <row r="27" customFormat="false" ht="12.75" hidden="false" customHeight="false" outlineLevel="0" collapsed="false">
      <c r="B27" s="1" t="n">
        <v>25</v>
      </c>
      <c r="C27" s="0" t="n">
        <v>25</v>
      </c>
      <c r="D27" s="0" t="n">
        <v>106</v>
      </c>
      <c r="E27" s="17" t="s">
        <v>66</v>
      </c>
      <c r="F27" s="17" t="s">
        <v>66</v>
      </c>
      <c r="G27" s="37" t="s">
        <v>66</v>
      </c>
      <c r="H27" s="37" t="s">
        <v>66</v>
      </c>
      <c r="I27" s="37" t="s">
        <v>66</v>
      </c>
      <c r="J27" s="38" t="s">
        <v>66</v>
      </c>
      <c r="K27" s="38" t="s">
        <v>66</v>
      </c>
      <c r="L27" s="39" t="n">
        <f aca="false">'数値入力＆結果'!$D$22</f>
        <v>9000000000</v>
      </c>
      <c r="M27" s="39" t="n">
        <f aca="false">(D26-D27)*'数値入力＆結果'!$H$22</f>
        <v>3E-005</v>
      </c>
      <c r="N27" s="39" t="n">
        <f aca="false">'数値入力＆結果'!$F$22</f>
        <v>0</v>
      </c>
      <c r="O27" s="39" t="n">
        <f aca="false">(6*'数値入力＆結果'!$D$7*L27*'数値入力＆結果'!$D$9*'数値入力＆結果'!$D$10*('数値入力＆結果'!$D$9+'数値入力＆結果'!$D$10)*(M27-N27))/('数値入力＆結果'!$D$7^2*'数値入力＆結果'!$D$9^4+'数値入力＆結果'!$D$7*L27*(4*'数値入力＆結果'!$D$9^3*'数値入力＆結果'!$D$10+6*'数値入力＆結果'!$D$9^2*'数値入力＆結果'!$D$10^2+4*'数値入力＆結果'!$D$9*'数値入力＆結果'!$D$10^3)+L27^2*'数値入力＆結果'!$D$10^4)</f>
        <v>4.39380895123978E-005</v>
      </c>
      <c r="P27" s="39" t="n">
        <f aca="false">1/O27</f>
        <v>22759.2963439577</v>
      </c>
      <c r="Q27" s="39" t="n">
        <f aca="false">SUM($O$3:O27)</f>
        <v>0.00105451414829755</v>
      </c>
      <c r="R27" s="39" t="n">
        <f aca="false">1/Q27</f>
        <v>948.304014331569</v>
      </c>
      <c r="S27" s="39" t="n">
        <f aca="false">1/Q27*(1-COS('数値入力＆結果'!$D$8*Q27/2))</f>
        <v>5.26768663622987</v>
      </c>
    </row>
    <row r="28" customFormat="false" ht="12.75" hidden="false" customHeight="false" outlineLevel="0" collapsed="false">
      <c r="B28" s="1" t="n">
        <v>26</v>
      </c>
      <c r="C28" s="0" t="n">
        <v>26</v>
      </c>
      <c r="D28" s="0" t="n">
        <v>105</v>
      </c>
      <c r="E28" s="17" t="s">
        <v>66</v>
      </c>
      <c r="F28" s="17" t="s">
        <v>66</v>
      </c>
      <c r="G28" s="37" t="s">
        <v>66</v>
      </c>
      <c r="H28" s="37" t="s">
        <v>66</v>
      </c>
      <c r="I28" s="37" t="s">
        <v>66</v>
      </c>
      <c r="J28" s="38" t="s">
        <v>66</v>
      </c>
      <c r="K28" s="38" t="s">
        <v>66</v>
      </c>
      <c r="L28" s="39" t="n">
        <f aca="false">'数値入力＆結果'!$D$22</f>
        <v>9000000000</v>
      </c>
      <c r="M28" s="39" t="n">
        <f aca="false">(D27-D28)*'数値入力＆結果'!$H$22</f>
        <v>3E-005</v>
      </c>
      <c r="N28" s="39" t="n">
        <f aca="false">'数値入力＆結果'!$F$22</f>
        <v>0</v>
      </c>
      <c r="O28" s="39" t="n">
        <f aca="false">(6*'数値入力＆結果'!$D$7*L28*'数値入力＆結果'!$D$9*'数値入力＆結果'!$D$10*('数値入力＆結果'!$D$9+'数値入力＆結果'!$D$10)*(M28-N28))/('数値入力＆結果'!$D$7^2*'数値入力＆結果'!$D$9^4+'数値入力＆結果'!$D$7*L28*(4*'数値入力＆結果'!$D$9^3*'数値入力＆結果'!$D$10+6*'数値入力＆結果'!$D$9^2*'数値入力＆結果'!$D$10^2+4*'数値入力＆結果'!$D$9*'数値入力＆結果'!$D$10^3)+L28^2*'数値入力＆結果'!$D$10^4)</f>
        <v>4.39380895123978E-005</v>
      </c>
      <c r="P28" s="39" t="n">
        <f aca="false">1/O28</f>
        <v>22759.2963439577</v>
      </c>
      <c r="Q28" s="39" t="n">
        <f aca="false">SUM($O$3:O28)</f>
        <v>0.00109845223780995</v>
      </c>
      <c r="R28" s="39" t="n">
        <f aca="false">1/Q28</f>
        <v>910.371853758307</v>
      </c>
      <c r="S28" s="39" t="n">
        <f aca="false">1/Q28*(1-COS('数値入力＆結果'!$D$8*Q28/2))</f>
        <v>5.48674095334438</v>
      </c>
    </row>
    <row r="29" customFormat="false" ht="12.75" hidden="false" customHeight="false" outlineLevel="0" collapsed="false">
      <c r="B29" s="1" t="n">
        <v>27</v>
      </c>
      <c r="C29" s="0" t="n">
        <v>27</v>
      </c>
      <c r="D29" s="0" t="n">
        <v>104</v>
      </c>
      <c r="E29" s="17" t="s">
        <v>66</v>
      </c>
      <c r="F29" s="17" t="s">
        <v>66</v>
      </c>
      <c r="G29" s="37" t="s">
        <v>66</v>
      </c>
      <c r="H29" s="37" t="s">
        <v>66</v>
      </c>
      <c r="I29" s="37" t="s">
        <v>66</v>
      </c>
      <c r="J29" s="38" t="s">
        <v>66</v>
      </c>
      <c r="K29" s="38" t="s">
        <v>66</v>
      </c>
      <c r="L29" s="39" t="n">
        <f aca="false">'数値入力＆結果'!$D$22</f>
        <v>9000000000</v>
      </c>
      <c r="M29" s="39" t="n">
        <f aca="false">(D28-D29)*'数値入力＆結果'!$H$22</f>
        <v>3E-005</v>
      </c>
      <c r="N29" s="39" t="n">
        <f aca="false">'数値入力＆結果'!$F$22</f>
        <v>0</v>
      </c>
      <c r="O29" s="39" t="n">
        <f aca="false">(6*'数値入力＆結果'!$D$7*L29*'数値入力＆結果'!$D$9*'数値入力＆結果'!$D$10*('数値入力＆結果'!$D$9+'数値入力＆結果'!$D$10)*(M29-N29))/('数値入力＆結果'!$D$7^2*'数値入力＆結果'!$D$9^4+'数値入力＆結果'!$D$7*L29*(4*'数値入力＆結果'!$D$9^3*'数値入力＆結果'!$D$10+6*'数値入力＆結果'!$D$9^2*'数値入力＆結果'!$D$10^2+4*'数値入力＆結果'!$D$9*'数値入力＆結果'!$D$10^3)+L29^2*'数値入力＆結果'!$D$10^4)</f>
        <v>4.39380895123978E-005</v>
      </c>
      <c r="P29" s="39" t="n">
        <f aca="false">1/O29</f>
        <v>22759.2963439577</v>
      </c>
      <c r="Q29" s="39" t="n">
        <f aca="false">SUM($O$3:O29)</f>
        <v>0.00114239032732234</v>
      </c>
      <c r="R29" s="39" t="n">
        <f aca="false">1/Q29</f>
        <v>875.357551690679</v>
      </c>
      <c r="S29" s="39" t="n">
        <f aca="false">1/Q29*(1-COS('数値入力＆結果'!$D$8*Q29/2))</f>
        <v>5.70574232597868</v>
      </c>
    </row>
    <row r="30" customFormat="false" ht="12.75" hidden="false" customHeight="false" outlineLevel="0" collapsed="false">
      <c r="B30" s="1" t="n">
        <v>28</v>
      </c>
      <c r="C30" s="0" t="n">
        <v>28</v>
      </c>
      <c r="D30" s="0" t="n">
        <v>103</v>
      </c>
      <c r="E30" s="17" t="s">
        <v>66</v>
      </c>
      <c r="F30" s="17" t="s">
        <v>66</v>
      </c>
      <c r="G30" s="37" t="s">
        <v>66</v>
      </c>
      <c r="H30" s="37" t="s">
        <v>66</v>
      </c>
      <c r="I30" s="37" t="s">
        <v>66</v>
      </c>
      <c r="J30" s="38" t="s">
        <v>66</v>
      </c>
      <c r="K30" s="38" t="s">
        <v>66</v>
      </c>
      <c r="L30" s="39" t="n">
        <f aca="false">'数値入力＆結果'!$D$22</f>
        <v>9000000000</v>
      </c>
      <c r="M30" s="39" t="n">
        <f aca="false">(D29-D30)*'数値入力＆結果'!$H$22</f>
        <v>3E-005</v>
      </c>
      <c r="N30" s="39" t="n">
        <f aca="false">'数値入力＆結果'!$F$22</f>
        <v>0</v>
      </c>
      <c r="O30" s="39" t="n">
        <f aca="false">(6*'数値入力＆結果'!$D$7*L30*'数値入力＆結果'!$D$9*'数値入力＆結果'!$D$10*('数値入力＆結果'!$D$9+'数値入力＆結果'!$D$10)*(M30-N30))/('数値入力＆結果'!$D$7^2*'数値入力＆結果'!$D$9^4+'数値入力＆結果'!$D$7*L30*(4*'数値入力＆結果'!$D$9^3*'数値入力＆結果'!$D$10+6*'数値入力＆結果'!$D$9^2*'数値入力＆結果'!$D$10^2+4*'数値入力＆結果'!$D$9*'数値入力＆結果'!$D$10^3)+L30^2*'数値入力＆結果'!$D$10^4)</f>
        <v>4.39380895123978E-005</v>
      </c>
      <c r="P30" s="39" t="n">
        <f aca="false">1/O30</f>
        <v>22759.2963439577</v>
      </c>
      <c r="Q30" s="39" t="n">
        <f aca="false">SUM($O$3:O30)</f>
        <v>0.00118632841683474</v>
      </c>
      <c r="R30" s="39" t="n">
        <f aca="false">1/Q30</f>
        <v>842.936901628062</v>
      </c>
      <c r="S30" s="39" t="n">
        <f aca="false">1/Q30*(1-COS('数値入力＆結果'!$D$8*Q30/2))</f>
        <v>5.92468864237957</v>
      </c>
    </row>
    <row r="31" customFormat="false" ht="12.75" hidden="false" customHeight="false" outlineLevel="0" collapsed="false">
      <c r="B31" s="1" t="n">
        <v>29</v>
      </c>
      <c r="C31" s="0" t="n">
        <v>29</v>
      </c>
      <c r="D31" s="0" t="n">
        <v>102</v>
      </c>
      <c r="E31" s="17" t="s">
        <v>66</v>
      </c>
      <c r="F31" s="17" t="s">
        <v>66</v>
      </c>
      <c r="G31" s="37" t="s">
        <v>66</v>
      </c>
      <c r="H31" s="37" t="s">
        <v>66</v>
      </c>
      <c r="I31" s="37" t="s">
        <v>66</v>
      </c>
      <c r="J31" s="38" t="s">
        <v>66</v>
      </c>
      <c r="K31" s="38" t="s">
        <v>66</v>
      </c>
      <c r="L31" s="39" t="n">
        <f aca="false">'数値入力＆結果'!$D$22</f>
        <v>9000000000</v>
      </c>
      <c r="M31" s="39" t="n">
        <f aca="false">(D30-D31)*'数値入力＆結果'!$H$22</f>
        <v>3E-005</v>
      </c>
      <c r="N31" s="39" t="n">
        <f aca="false">'数値入力＆結果'!$F$22</f>
        <v>0</v>
      </c>
      <c r="O31" s="39" t="n">
        <f aca="false">(6*'数値入力＆結果'!$D$7*L31*'数値入力＆結果'!$D$9*'数値入力＆結果'!$D$10*('数値入力＆結果'!$D$9+'数値入力＆結果'!$D$10)*(M31-N31))/('数値入力＆結果'!$D$7^2*'数値入力＆結果'!$D$9^4+'数値入力＆結果'!$D$7*L31*(4*'数値入力＆結果'!$D$9^3*'数値入力＆結果'!$D$10+6*'数値入力＆結果'!$D$9^2*'数値入力＆結果'!$D$10^2+4*'数値入力＆結果'!$D$9*'数値入力＆結果'!$D$10^3)+L31^2*'数値入力＆結果'!$D$10^4)</f>
        <v>4.39380895123978E-005</v>
      </c>
      <c r="P31" s="39" t="n">
        <f aca="false">1/O31</f>
        <v>22759.2963439577</v>
      </c>
      <c r="Q31" s="39" t="n">
        <f aca="false">SUM($O$3:O31)</f>
        <v>0.00123026650634714</v>
      </c>
      <c r="R31" s="39" t="n">
        <f aca="false">1/Q31</f>
        <v>812.832012284202</v>
      </c>
      <c r="S31" s="39" t="n">
        <f aca="false">1/Q31*(1-COS('数値入力＆結果'!$D$8*Q31/2))</f>
        <v>6.14357779150239</v>
      </c>
    </row>
    <row r="32" customFormat="false" ht="12.75" hidden="false" customHeight="false" outlineLevel="0" collapsed="false">
      <c r="B32" s="1" t="n">
        <v>30</v>
      </c>
      <c r="C32" s="0" t="n">
        <v>30</v>
      </c>
      <c r="D32" s="0" t="n">
        <v>101</v>
      </c>
      <c r="E32" s="17" t="s">
        <v>66</v>
      </c>
      <c r="F32" s="17" t="s">
        <v>66</v>
      </c>
      <c r="G32" s="37" t="s">
        <v>66</v>
      </c>
      <c r="H32" s="37" t="s">
        <v>66</v>
      </c>
      <c r="I32" s="37" t="s">
        <v>66</v>
      </c>
      <c r="J32" s="38" t="s">
        <v>66</v>
      </c>
      <c r="K32" s="38" t="s">
        <v>66</v>
      </c>
      <c r="L32" s="39" t="n">
        <f aca="false">'数値入力＆結果'!$D$22</f>
        <v>9000000000</v>
      </c>
      <c r="M32" s="39" t="n">
        <f aca="false">(D31-D32)*'数値入力＆結果'!$H$22</f>
        <v>3E-005</v>
      </c>
      <c r="N32" s="39" t="n">
        <f aca="false">'数値入力＆結果'!$F$22</f>
        <v>0</v>
      </c>
      <c r="O32" s="39" t="n">
        <f aca="false">(6*'数値入力＆結果'!$D$7*L32*'数値入力＆結果'!$D$9*'数値入力＆結果'!$D$10*('数値入力＆結果'!$D$9+'数値入力＆結果'!$D$10)*(M32-N32))/('数値入力＆結果'!$D$7^2*'数値入力＆結果'!$D$9^4+'数値入力＆結果'!$D$7*L32*(4*'数値入力＆結果'!$D$9^3*'数値入力＆結果'!$D$10+6*'数値入力＆結果'!$D$9^2*'数値入力＆結果'!$D$10^2+4*'数値入力＆結果'!$D$9*'数値入力＆結果'!$D$10^3)+L32^2*'数値入力＆結果'!$D$10^4)</f>
        <v>4.39380895123978E-005</v>
      </c>
      <c r="P32" s="39" t="n">
        <f aca="false">1/O32</f>
        <v>22759.2963439577</v>
      </c>
      <c r="Q32" s="39" t="n">
        <f aca="false">SUM($O$3:O32)</f>
        <v>0.00127420459585954</v>
      </c>
      <c r="R32" s="39" t="n">
        <f aca="false">1/Q32</f>
        <v>784.803322205437</v>
      </c>
      <c r="S32" s="39" t="n">
        <f aca="false">1/Q32*(1-COS('数値入力＆結果'!$D$8*Q32/2))</f>
        <v>6.3624076630381</v>
      </c>
    </row>
    <row r="33" customFormat="false" ht="12.75" hidden="false" customHeight="false" outlineLevel="0" collapsed="false">
      <c r="B33" s="1" t="n">
        <v>31</v>
      </c>
      <c r="C33" s="0" t="n">
        <v>31</v>
      </c>
      <c r="D33" s="0" t="n">
        <v>100</v>
      </c>
      <c r="E33" s="17" t="s">
        <v>66</v>
      </c>
      <c r="F33" s="17" t="s">
        <v>66</v>
      </c>
      <c r="G33" s="37" t="s">
        <v>66</v>
      </c>
      <c r="H33" s="37" t="s">
        <v>66</v>
      </c>
      <c r="I33" s="37" t="s">
        <v>66</v>
      </c>
      <c r="J33" s="38" t="s">
        <v>66</v>
      </c>
      <c r="K33" s="38" t="s">
        <v>66</v>
      </c>
      <c r="L33" s="39" t="n">
        <f aca="false">'数値入力＆結果'!$D$22</f>
        <v>9000000000</v>
      </c>
      <c r="M33" s="39" t="n">
        <f aca="false">(D32-D33)*'数値入力＆結果'!$H$22</f>
        <v>3E-005</v>
      </c>
      <c r="N33" s="39" t="n">
        <f aca="false">'数値入力＆結果'!$F$22</f>
        <v>0</v>
      </c>
      <c r="O33" s="39" t="n">
        <f aca="false">(6*'数値入力＆結果'!$D$7*L33*'数値入力＆結果'!$D$9*'数値入力＆結果'!$D$10*('数値入力＆結果'!$D$9+'数値入力＆結果'!$D$10)*(M33-N33))/('数値入力＆結果'!$D$7^2*'数値入力＆結果'!$D$9^4+'数値入力＆結果'!$D$7*L33*(4*'数値入力＆結果'!$D$9^3*'数値入力＆結果'!$D$10+6*'数値入力＆結果'!$D$9^2*'数値入力＆結果'!$D$10^2+4*'数値入力＆結果'!$D$9*'数値入力＆結果'!$D$10^3)+L33^2*'数値入力＆結果'!$D$10^4)</f>
        <v>4.39380895123978E-005</v>
      </c>
      <c r="P33" s="39" t="n">
        <f aca="false">1/O33</f>
        <v>22759.2963439577</v>
      </c>
      <c r="Q33" s="39" t="n">
        <f aca="false">SUM($O$3:O33)</f>
        <v>0.00131814268537193</v>
      </c>
      <c r="R33" s="39" t="n">
        <f aca="false">1/Q33</f>
        <v>758.643211465256</v>
      </c>
      <c r="S33" s="39" t="n">
        <f aca="false">1/Q33*(1-COS('数値入力＆結果'!$D$8*Q33/2))</f>
        <v>6.58117614744054</v>
      </c>
    </row>
    <row r="34" customFormat="false" ht="12.75" hidden="false" customHeight="false" outlineLevel="0" collapsed="false">
      <c r="B34" s="1" t="n">
        <v>32</v>
      </c>
      <c r="C34" s="0" t="n">
        <v>32</v>
      </c>
      <c r="D34" s="0" t="n">
        <v>99</v>
      </c>
      <c r="E34" s="17" t="s">
        <v>66</v>
      </c>
      <c r="F34" s="17" t="s">
        <v>66</v>
      </c>
      <c r="G34" s="37" t="s">
        <v>66</v>
      </c>
      <c r="H34" s="37" t="s">
        <v>66</v>
      </c>
      <c r="I34" s="37" t="s">
        <v>66</v>
      </c>
      <c r="J34" s="38" t="s">
        <v>66</v>
      </c>
      <c r="K34" s="38" t="s">
        <v>66</v>
      </c>
      <c r="L34" s="39" t="n">
        <f aca="false">'数値入力＆結果'!$D$22</f>
        <v>9000000000</v>
      </c>
      <c r="M34" s="39" t="n">
        <f aca="false">(D33-D34)*'数値入力＆結果'!$H$22</f>
        <v>3E-005</v>
      </c>
      <c r="N34" s="39" t="n">
        <f aca="false">'数値入力＆結果'!$F$22</f>
        <v>0</v>
      </c>
      <c r="O34" s="39" t="n">
        <f aca="false">(6*'数値入力＆結果'!$D$7*L34*'数値入力＆結果'!$D$9*'数値入力＆結果'!$D$10*('数値入力＆結果'!$D$9+'数値入力＆結果'!$D$10)*(M34-N34))/('数値入力＆結果'!$D$7^2*'数値入力＆結果'!$D$9^4+'数値入力＆結果'!$D$7*L34*(4*'数値入力＆結果'!$D$9^3*'数値入力＆結果'!$D$10+6*'数値入力＆結果'!$D$9^2*'数値入力＆結果'!$D$10^2+4*'数値入力＆結果'!$D$9*'数値入力＆結果'!$D$10^3)+L34^2*'数値入力＆結果'!$D$10^4)</f>
        <v>4.39380895123978E-005</v>
      </c>
      <c r="P34" s="39" t="n">
        <f aca="false">1/O34</f>
        <v>22759.2963439577</v>
      </c>
      <c r="Q34" s="39" t="n">
        <f aca="false">SUM($O$3:O34)</f>
        <v>0.00136208077488433</v>
      </c>
      <c r="R34" s="39" t="n">
        <f aca="false">1/Q34</f>
        <v>734.170849805086</v>
      </c>
      <c r="S34" s="39" t="n">
        <f aca="false">1/Q34*(1-COS('数値入力＆結果'!$D$8*Q34/2))</f>
        <v>6.79988113595331</v>
      </c>
    </row>
    <row r="35" customFormat="false" ht="12.75" hidden="false" customHeight="false" outlineLevel="0" collapsed="false">
      <c r="B35" s="1" t="n">
        <v>33</v>
      </c>
      <c r="C35" s="0" t="n">
        <v>33</v>
      </c>
      <c r="D35" s="0" t="n">
        <v>98</v>
      </c>
      <c r="E35" s="17" t="s">
        <v>66</v>
      </c>
      <c r="F35" s="17" t="s">
        <v>66</v>
      </c>
      <c r="G35" s="37" t="s">
        <v>66</v>
      </c>
      <c r="H35" s="37" t="s">
        <v>66</v>
      </c>
      <c r="I35" s="37" t="s">
        <v>66</v>
      </c>
      <c r="J35" s="38" t="s">
        <v>66</v>
      </c>
      <c r="K35" s="38" t="s">
        <v>66</v>
      </c>
      <c r="L35" s="39" t="n">
        <f aca="false">'数値入力＆結果'!$D$22</f>
        <v>9000000000</v>
      </c>
      <c r="M35" s="39" t="n">
        <f aca="false">(D34-D35)*'数値入力＆結果'!$H$22</f>
        <v>3E-005</v>
      </c>
      <c r="N35" s="39" t="n">
        <f aca="false">'数値入力＆結果'!$F$22</f>
        <v>0</v>
      </c>
      <c r="O35" s="39" t="n">
        <f aca="false">(6*'数値入力＆結果'!$D$7*L35*'数値入力＆結果'!$D$9*'数値入力＆結果'!$D$10*('数値入力＆結果'!$D$9+'数値入力＆結果'!$D$10)*(M35-N35))/('数値入力＆結果'!$D$7^2*'数値入力＆結果'!$D$9^4+'数値入力＆結果'!$D$7*L35*(4*'数値入力＆結果'!$D$9^3*'数値入力＆結果'!$D$10+6*'数値入力＆結果'!$D$9^2*'数値入力＆結果'!$D$10^2+4*'数値入力＆結果'!$D$9*'数値入力＆結果'!$D$10^3)+L35^2*'数値入力＆結果'!$D$10^4)</f>
        <v>4.39380895123978E-005</v>
      </c>
      <c r="P35" s="39" t="n">
        <f aca="false">1/O35</f>
        <v>22759.2963439577</v>
      </c>
      <c r="Q35" s="39" t="n">
        <f aca="false">SUM($O$3:O35)</f>
        <v>0.00140601886439673</v>
      </c>
      <c r="R35" s="39" t="n">
        <f aca="false">1/Q35</f>
        <v>711.228010748677</v>
      </c>
      <c r="S35" s="39" t="n">
        <f aca="false">1/Q35*(1-COS('数値入力＆結果'!$D$8*Q35/2))</f>
        <v>7.01852052063708</v>
      </c>
    </row>
    <row r="36" customFormat="false" ht="12.75" hidden="false" customHeight="false" outlineLevel="0" collapsed="false">
      <c r="B36" s="1" t="n">
        <v>34</v>
      </c>
      <c r="C36" s="0" t="n">
        <v>34</v>
      </c>
      <c r="D36" s="0" t="n">
        <v>97</v>
      </c>
      <c r="E36" s="17" t="s">
        <v>66</v>
      </c>
      <c r="F36" s="17" t="s">
        <v>66</v>
      </c>
      <c r="G36" s="37" t="s">
        <v>66</v>
      </c>
      <c r="H36" s="37" t="s">
        <v>66</v>
      </c>
      <c r="I36" s="37" t="s">
        <v>66</v>
      </c>
      <c r="J36" s="38" t="s">
        <v>66</v>
      </c>
      <c r="K36" s="38" t="s">
        <v>66</v>
      </c>
      <c r="L36" s="39" t="n">
        <f aca="false">'数値入力＆結果'!$D$22</f>
        <v>9000000000</v>
      </c>
      <c r="M36" s="39" t="n">
        <f aca="false">(D35-D36)*'数値入力＆結果'!$H$22</f>
        <v>3E-005</v>
      </c>
      <c r="N36" s="39" t="n">
        <f aca="false">'数値入力＆結果'!$F$22</f>
        <v>0</v>
      </c>
      <c r="O36" s="39" t="n">
        <f aca="false">(6*'数値入力＆結果'!$D$7*L36*'数値入力＆結果'!$D$9*'数値入力＆結果'!$D$10*('数値入力＆結果'!$D$9+'数値入力＆結果'!$D$10)*(M36-N36))/('数値入力＆結果'!$D$7^2*'数値入力＆結果'!$D$9^4+'数値入力＆結果'!$D$7*L36*(4*'数値入力＆結果'!$D$9^3*'数値入力＆結果'!$D$10+6*'数値入力＆結果'!$D$9^2*'数値入力＆結果'!$D$10^2+4*'数値入力＆結果'!$D$9*'数値入力＆結果'!$D$10^3)+L36^2*'数値入力＆結果'!$D$10^4)</f>
        <v>4.39380895123978E-005</v>
      </c>
      <c r="P36" s="39" t="n">
        <f aca="false">1/O36</f>
        <v>22759.2963439577</v>
      </c>
      <c r="Q36" s="39" t="n">
        <f aca="false">SUM($O$3:O36)</f>
        <v>0.00144995695390913</v>
      </c>
      <c r="R36" s="39" t="n">
        <f aca="false">1/Q36</f>
        <v>689.675646786596</v>
      </c>
      <c r="S36" s="39" t="n">
        <f aca="false">1/Q36*(1-COS('数値入力＆結果'!$D$8*Q36/2))</f>
        <v>7.23709219439662</v>
      </c>
    </row>
    <row r="37" customFormat="false" ht="12.75" hidden="false" customHeight="false" outlineLevel="0" collapsed="false">
      <c r="B37" s="1" t="n">
        <v>35</v>
      </c>
      <c r="C37" s="0" t="n">
        <v>35</v>
      </c>
      <c r="D37" s="0" t="n">
        <v>96</v>
      </c>
      <c r="E37" s="17" t="s">
        <v>66</v>
      </c>
      <c r="F37" s="17" t="s">
        <v>66</v>
      </c>
      <c r="G37" s="37" t="s">
        <v>66</v>
      </c>
      <c r="H37" s="37" t="s">
        <v>66</v>
      </c>
      <c r="I37" s="37" t="s">
        <v>66</v>
      </c>
      <c r="J37" s="38" t="s">
        <v>66</v>
      </c>
      <c r="K37" s="38" t="s">
        <v>66</v>
      </c>
      <c r="L37" s="39" t="n">
        <f aca="false">'数値入力＆結果'!$D$22</f>
        <v>9000000000</v>
      </c>
      <c r="M37" s="39" t="n">
        <f aca="false">(D36-D37)*'数値入力＆結果'!$H$22</f>
        <v>3E-005</v>
      </c>
      <c r="N37" s="39" t="n">
        <f aca="false">'数値入力＆結果'!$F$22</f>
        <v>0</v>
      </c>
      <c r="O37" s="39" t="n">
        <f aca="false">(6*'数値入力＆結果'!$D$7*L37*'数値入力＆結果'!$D$9*'数値入力＆結果'!$D$10*('数値入力＆結果'!$D$9+'数値入力＆結果'!$D$10)*(M37-N37))/('数値入力＆結果'!$D$7^2*'数値入力＆結果'!$D$9^4+'数値入力＆結果'!$D$7*L37*(4*'数値入力＆結果'!$D$9^3*'数値入力＆結果'!$D$10+6*'数値入力＆結果'!$D$9^2*'数値入力＆結果'!$D$10^2+4*'数値入力＆結果'!$D$9*'数値入力＆結果'!$D$10^3)+L37^2*'数値入力＆結果'!$D$10^4)</f>
        <v>4.39380895123978E-005</v>
      </c>
      <c r="P37" s="39" t="n">
        <f aca="false">1/O37</f>
        <v>22759.2963439577</v>
      </c>
      <c r="Q37" s="39" t="n">
        <f aca="false">SUM($O$3:O37)</f>
        <v>0.00149389504342153</v>
      </c>
      <c r="R37" s="39" t="n">
        <f aca="false">1/Q37</f>
        <v>669.391068939931</v>
      </c>
      <c r="S37" s="39" t="n">
        <f aca="false">1/Q37*(1-COS('数値入力＆結果'!$D$8*Q37/2))</f>
        <v>7.45559405100794</v>
      </c>
    </row>
    <row r="38" customFormat="false" ht="12.75" hidden="false" customHeight="false" outlineLevel="0" collapsed="false">
      <c r="B38" s="1" t="n">
        <v>36</v>
      </c>
      <c r="C38" s="0" t="n">
        <v>36</v>
      </c>
      <c r="D38" s="0" t="n">
        <v>95</v>
      </c>
      <c r="E38" s="17" t="s">
        <v>66</v>
      </c>
      <c r="F38" s="17" t="s">
        <v>66</v>
      </c>
      <c r="G38" s="37" t="s">
        <v>66</v>
      </c>
      <c r="H38" s="37" t="s">
        <v>66</v>
      </c>
      <c r="I38" s="37" t="s">
        <v>66</v>
      </c>
      <c r="J38" s="38" t="s">
        <v>66</v>
      </c>
      <c r="K38" s="38" t="s">
        <v>66</v>
      </c>
      <c r="L38" s="39" t="n">
        <f aca="false">'数値入力＆結果'!$D$22</f>
        <v>9000000000</v>
      </c>
      <c r="M38" s="39" t="n">
        <f aca="false">(D37-D38)*'数値入力＆結果'!$H$22</f>
        <v>3E-005</v>
      </c>
      <c r="N38" s="39" t="n">
        <f aca="false">'数値入力＆結果'!$F$22</f>
        <v>0</v>
      </c>
      <c r="O38" s="39" t="n">
        <f aca="false">(6*'数値入力＆結果'!$D$7*L38*'数値入力＆結果'!$D$9*'数値入力＆結果'!$D$10*('数値入力＆結果'!$D$9+'数値入力＆結果'!$D$10)*(M38-N38))/('数値入力＆結果'!$D$7^2*'数値入力＆結果'!$D$9^4+'数値入力＆結果'!$D$7*L38*(4*'数値入力＆結果'!$D$9^3*'数値入力＆結果'!$D$10+6*'数値入力＆結果'!$D$9^2*'数値入力＆結果'!$D$10^2+4*'数値入力＆結果'!$D$9*'数値入力＆結果'!$D$10^3)+L38^2*'数値入力＆結果'!$D$10^4)</f>
        <v>4.39380895123978E-005</v>
      </c>
      <c r="P38" s="39" t="n">
        <f aca="false">1/O38</f>
        <v>22759.2963439577</v>
      </c>
      <c r="Q38" s="39" t="n">
        <f aca="false">SUM($O$3:O38)</f>
        <v>0.00153783313293392</v>
      </c>
      <c r="R38" s="39" t="n">
        <f aca="false">1/Q38</f>
        <v>650.265609827362</v>
      </c>
      <c r="S38" s="39" t="n">
        <f aca="false">1/Q38*(1-COS('数値入力＆結果'!$D$8*Q38/2))</f>
        <v>7.67402398514537</v>
      </c>
    </row>
    <row r="39" customFormat="false" ht="12.75" hidden="false" customHeight="false" outlineLevel="0" collapsed="false">
      <c r="B39" s="1" t="n">
        <v>37</v>
      </c>
      <c r="C39" s="0" t="n">
        <v>37</v>
      </c>
      <c r="D39" s="0" t="n">
        <v>94</v>
      </c>
      <c r="E39" s="17" t="s">
        <v>66</v>
      </c>
      <c r="F39" s="17" t="s">
        <v>66</v>
      </c>
      <c r="G39" s="37" t="s">
        <v>66</v>
      </c>
      <c r="H39" s="37" t="s">
        <v>66</v>
      </c>
      <c r="I39" s="37" t="s">
        <v>66</v>
      </c>
      <c r="J39" s="38" t="s">
        <v>66</v>
      </c>
      <c r="K39" s="38" t="s">
        <v>66</v>
      </c>
      <c r="L39" s="39" t="n">
        <f aca="false">'数値入力＆結果'!$D$22</f>
        <v>9000000000</v>
      </c>
      <c r="M39" s="39" t="n">
        <f aca="false">(D38-D39)*'数値入力＆結果'!$H$22</f>
        <v>3E-005</v>
      </c>
      <c r="N39" s="39" t="n">
        <f aca="false">'数値入力＆結果'!$F$22</f>
        <v>0</v>
      </c>
      <c r="O39" s="39" t="n">
        <f aca="false">(6*'数値入力＆結果'!$D$7*L39*'数値入力＆結果'!$D$9*'数値入力＆結果'!$D$10*('数値入力＆結果'!$D$9+'数値入力＆結果'!$D$10)*(M39-N39))/('数値入力＆結果'!$D$7^2*'数値入力＆結果'!$D$9^4+'数値入力＆結果'!$D$7*L39*(4*'数値入力＆結果'!$D$9^3*'数値入力＆結果'!$D$10+6*'数値入力＆結果'!$D$9^2*'数値入力＆結果'!$D$10^2+4*'数値入力＆結果'!$D$9*'数値入力＆結果'!$D$10^3)+L39^2*'数値入力＆結果'!$D$10^4)</f>
        <v>4.39380895123978E-005</v>
      </c>
      <c r="P39" s="39" t="n">
        <f aca="false">1/O39</f>
        <v>22759.2963439577</v>
      </c>
      <c r="Q39" s="39" t="n">
        <f aca="false">SUM($O$3:O39)</f>
        <v>0.00158177122244632</v>
      </c>
      <c r="R39" s="39" t="n">
        <f aca="false">1/Q39</f>
        <v>632.202676221046</v>
      </c>
      <c r="S39" s="39" t="n">
        <f aca="false">1/Q39*(1-COS('数値入力＆結果'!$D$8*Q39/2))</f>
        <v>7.89237989240867</v>
      </c>
    </row>
    <row r="40" customFormat="false" ht="12.75" hidden="false" customHeight="false" outlineLevel="0" collapsed="false">
      <c r="B40" s="1" t="n">
        <v>38</v>
      </c>
      <c r="C40" s="0" t="n">
        <v>38</v>
      </c>
      <c r="D40" s="0" t="n">
        <v>93</v>
      </c>
      <c r="E40" s="17" t="s">
        <v>66</v>
      </c>
      <c r="F40" s="17" t="s">
        <v>66</v>
      </c>
      <c r="G40" s="37" t="s">
        <v>66</v>
      </c>
      <c r="H40" s="37" t="s">
        <v>66</v>
      </c>
      <c r="I40" s="37" t="s">
        <v>66</v>
      </c>
      <c r="J40" s="38" t="s">
        <v>66</v>
      </c>
      <c r="K40" s="38" t="s">
        <v>66</v>
      </c>
      <c r="L40" s="39" t="n">
        <f aca="false">'数値入力＆結果'!$D$22</f>
        <v>9000000000</v>
      </c>
      <c r="M40" s="39" t="n">
        <f aca="false">(D39-D40)*'数値入力＆結果'!$H$22</f>
        <v>3E-005</v>
      </c>
      <c r="N40" s="39" t="n">
        <f aca="false">'数値入力＆結果'!$F$22</f>
        <v>0</v>
      </c>
      <c r="O40" s="39" t="n">
        <f aca="false">(6*'数値入力＆結果'!$D$7*L40*'数値入力＆結果'!$D$9*'数値入力＆結果'!$D$10*('数値入力＆結果'!$D$9+'数値入力＆結果'!$D$10)*(M40-N40))/('数値入力＆結果'!$D$7^2*'数値入力＆結果'!$D$9^4+'数値入力＆結果'!$D$7*L40*(4*'数値入力＆結果'!$D$9^3*'数値入力＆結果'!$D$10+6*'数値入力＆結果'!$D$9^2*'数値入力＆結果'!$D$10^2+4*'数値入力＆結果'!$D$9*'数値入力＆結果'!$D$10^3)+L40^2*'数値入力＆結果'!$D$10^4)</f>
        <v>4.39380895123978E-005</v>
      </c>
      <c r="P40" s="39" t="n">
        <f aca="false">1/O40</f>
        <v>22759.2963439577</v>
      </c>
      <c r="Q40" s="39" t="n">
        <f aca="false">SUM($O$3:O40)</f>
        <v>0.00162570931195872</v>
      </c>
      <c r="R40" s="39" t="n">
        <f aca="false">1/Q40</f>
        <v>615.116117404261</v>
      </c>
      <c r="S40" s="39" t="n">
        <f aca="false">1/Q40*(1-COS('数値入力＆結果'!$D$8*Q40/2))</f>
        <v>8.11065966934982</v>
      </c>
    </row>
    <row r="41" customFormat="false" ht="12.75" hidden="false" customHeight="false" outlineLevel="0" collapsed="false">
      <c r="B41" s="1" t="n">
        <v>39</v>
      </c>
      <c r="C41" s="0" t="n">
        <v>39</v>
      </c>
      <c r="D41" s="0" t="n">
        <v>92</v>
      </c>
      <c r="E41" s="17" t="s">
        <v>66</v>
      </c>
      <c r="F41" s="17" t="s">
        <v>66</v>
      </c>
      <c r="G41" s="37" t="s">
        <v>66</v>
      </c>
      <c r="H41" s="37" t="s">
        <v>66</v>
      </c>
      <c r="I41" s="37" t="s">
        <v>66</v>
      </c>
      <c r="J41" s="38" t="s">
        <v>66</v>
      </c>
      <c r="K41" s="38" t="s">
        <v>66</v>
      </c>
      <c r="L41" s="39" t="n">
        <f aca="false">'数値入力＆結果'!$D$22</f>
        <v>9000000000</v>
      </c>
      <c r="M41" s="39" t="n">
        <f aca="false">(D40-D41)*'数値入力＆結果'!$H$22</f>
        <v>3E-005</v>
      </c>
      <c r="N41" s="39" t="n">
        <f aca="false">'数値入力＆結果'!$F$22</f>
        <v>0</v>
      </c>
      <c r="O41" s="39" t="n">
        <f aca="false">(6*'数値入力＆結果'!$D$7*L41*'数値入力＆結果'!$D$9*'数値入力＆結果'!$D$10*('数値入力＆結果'!$D$9+'数値入力＆結果'!$D$10)*(M41-N41))/('数値入力＆結果'!$D$7^2*'数値入力＆結果'!$D$9^4+'数値入力＆結果'!$D$7*L41*(4*'数値入力＆結果'!$D$9^3*'数値入力＆結果'!$D$10+6*'数値入力＆結果'!$D$9^2*'数値入力＆結果'!$D$10^2+4*'数値入力＆結果'!$D$9*'数値入力＆結果'!$D$10^3)+L41^2*'数値入力＆結果'!$D$10^4)</f>
        <v>4.39380895123978E-005</v>
      </c>
      <c r="P41" s="39" t="n">
        <f aca="false">1/O41</f>
        <v>22759.2963439577</v>
      </c>
      <c r="Q41" s="39" t="n">
        <f aca="false">SUM($O$3:O41)</f>
        <v>0.00166964740147112</v>
      </c>
      <c r="R41" s="39" t="n">
        <f aca="false">1/Q41</f>
        <v>598.928851156781</v>
      </c>
      <c r="S41" s="39" t="n">
        <f aca="false">1/Q41*(1-COS('数値入力＆結果'!$D$8*Q41/2))</f>
        <v>8.32886121350061</v>
      </c>
    </row>
    <row r="42" customFormat="false" ht="12.75" hidden="false" customHeight="false" outlineLevel="0" collapsed="false">
      <c r="B42" s="1" t="n">
        <v>40</v>
      </c>
      <c r="C42" s="0" t="n">
        <v>40</v>
      </c>
      <c r="D42" s="0" t="n">
        <v>91</v>
      </c>
      <c r="E42" s="17" t="s">
        <v>66</v>
      </c>
      <c r="F42" s="17" t="s">
        <v>66</v>
      </c>
      <c r="G42" s="37" t="s">
        <v>66</v>
      </c>
      <c r="H42" s="37" t="s">
        <v>66</v>
      </c>
      <c r="I42" s="37" t="s">
        <v>66</v>
      </c>
      <c r="J42" s="38" t="s">
        <v>66</v>
      </c>
      <c r="K42" s="38" t="s">
        <v>66</v>
      </c>
      <c r="L42" s="39" t="n">
        <f aca="false">'数値入力＆結果'!$D$22</f>
        <v>9000000000</v>
      </c>
      <c r="M42" s="39" t="n">
        <f aca="false">(D41-D42)*'数値入力＆結果'!$H$22</f>
        <v>3E-005</v>
      </c>
      <c r="N42" s="39" t="n">
        <f aca="false">'数値入力＆結果'!$F$22</f>
        <v>0</v>
      </c>
      <c r="O42" s="39" t="n">
        <f aca="false">(6*'数値入力＆結果'!$D$7*L42*'数値入力＆結果'!$D$9*'数値入力＆結果'!$D$10*('数値入力＆結果'!$D$9+'数値入力＆結果'!$D$10)*(M42-N42))/('数値入力＆結果'!$D$7^2*'数値入力＆結果'!$D$9^4+'数値入力＆結果'!$D$7*L42*(4*'数値入力＆結果'!$D$9^3*'数値入力＆結果'!$D$10+6*'数値入力＆結果'!$D$9^2*'数値入力＆結果'!$D$10^2+4*'数値入力＆結果'!$D$9*'数値入力＆結果'!$D$10^3)+L42^2*'数値入力＆結果'!$D$10^4)</f>
        <v>4.39380895123978E-005</v>
      </c>
      <c r="P42" s="39" t="n">
        <f aca="false">1/O42</f>
        <v>22759.2963439577</v>
      </c>
      <c r="Q42" s="39" t="n">
        <f aca="false">SUM($O$3:O42)</f>
        <v>0.00171358549098351</v>
      </c>
      <c r="R42" s="39" t="n">
        <f aca="false">1/Q42</f>
        <v>583.57170112712</v>
      </c>
      <c r="S42" s="39" t="n">
        <f aca="false">1/Q42*(1-COS('数値入力＆結果'!$D$8*Q42/2))</f>
        <v>8.54698242339907</v>
      </c>
    </row>
    <row r="43" customFormat="false" ht="12.75" hidden="false" customHeight="false" outlineLevel="0" collapsed="false">
      <c r="B43" s="1" t="n">
        <v>41</v>
      </c>
      <c r="C43" s="0" t="n">
        <v>41</v>
      </c>
      <c r="D43" s="0" t="n">
        <v>90</v>
      </c>
      <c r="E43" s="17" t="s">
        <v>66</v>
      </c>
      <c r="F43" s="17" t="s">
        <v>66</v>
      </c>
      <c r="G43" s="37" t="s">
        <v>66</v>
      </c>
      <c r="H43" s="37" t="s">
        <v>66</v>
      </c>
      <c r="I43" s="37" t="s">
        <v>66</v>
      </c>
      <c r="J43" s="38" t="s">
        <v>66</v>
      </c>
      <c r="K43" s="38" t="s">
        <v>66</v>
      </c>
      <c r="L43" s="39" t="n">
        <f aca="false">'数値入力＆結果'!$D$22</f>
        <v>9000000000</v>
      </c>
      <c r="M43" s="39" t="n">
        <f aca="false">(D42-D43)*'数値入力＆結果'!$H$22</f>
        <v>3E-005</v>
      </c>
      <c r="N43" s="39" t="n">
        <f aca="false">'数値入力＆結果'!$F$22</f>
        <v>0</v>
      </c>
      <c r="O43" s="39" t="n">
        <f aca="false">(6*'数値入力＆結果'!$D$7*L43*'数値入力＆結果'!$D$9*'数値入力＆結果'!$D$10*('数値入力＆結果'!$D$9+'数値入力＆結果'!$D$10)*(M43-N43))/('数値入力＆結果'!$D$7^2*'数値入力＆結果'!$D$9^4+'数値入力＆結果'!$D$7*L43*(4*'数値入力＆結果'!$D$9^3*'数値入力＆結果'!$D$10+6*'数値入力＆結果'!$D$9^2*'数値入力＆結果'!$D$10^2+4*'数値入力＆結果'!$D$9*'数値入力＆結果'!$D$10^3)+L43^2*'数値入力＆結果'!$D$10^4)</f>
        <v>4.39380895123978E-005</v>
      </c>
      <c r="P43" s="39" t="n">
        <f aca="false">1/O43</f>
        <v>22759.2963439577</v>
      </c>
      <c r="Q43" s="39" t="n">
        <f aca="false">SUM($O$3:O43)</f>
        <v>0.00175752358049591</v>
      </c>
      <c r="R43" s="39" t="n">
        <f aca="false">1/Q43</f>
        <v>568.982408598942</v>
      </c>
      <c r="S43" s="39" t="n">
        <f aca="false">1/Q43*(1-COS('数値入力＆結果'!$D$8*Q43/2))</f>
        <v>8.76502119861692</v>
      </c>
    </row>
    <row r="44" customFormat="false" ht="12.75" hidden="false" customHeight="false" outlineLevel="0" collapsed="false">
      <c r="B44" s="1" t="n">
        <v>42</v>
      </c>
      <c r="C44" s="0" t="n">
        <v>42</v>
      </c>
      <c r="D44" s="0" t="n">
        <v>89</v>
      </c>
      <c r="E44" s="17" t="s">
        <v>66</v>
      </c>
      <c r="F44" s="17" t="s">
        <v>66</v>
      </c>
      <c r="G44" s="37" t="s">
        <v>66</v>
      </c>
      <c r="H44" s="37" t="s">
        <v>66</v>
      </c>
      <c r="I44" s="37" t="s">
        <v>66</v>
      </c>
      <c r="J44" s="38" t="s">
        <v>66</v>
      </c>
      <c r="K44" s="38" t="s">
        <v>66</v>
      </c>
      <c r="L44" s="39" t="n">
        <f aca="false">'数値入力＆結果'!$D$22</f>
        <v>9000000000</v>
      </c>
      <c r="M44" s="39" t="n">
        <f aca="false">(D43-D44)*'数値入力＆結果'!$H$22</f>
        <v>3E-005</v>
      </c>
      <c r="N44" s="39" t="n">
        <f aca="false">'数値入力＆結果'!$F$22</f>
        <v>0</v>
      </c>
      <c r="O44" s="39" t="n">
        <f aca="false">(6*'数値入力＆結果'!$D$7*L44*'数値入力＆結果'!$D$9*'数値入力＆結果'!$D$10*('数値入力＆結果'!$D$9+'数値入力＆結果'!$D$10)*(M44-N44))/('数値入力＆結果'!$D$7^2*'数値入力＆結果'!$D$9^4+'数値入力＆結果'!$D$7*L44*(4*'数値入力＆結果'!$D$9^3*'数値入力＆結果'!$D$10+6*'数値入力＆結果'!$D$9^2*'数値入力＆結果'!$D$10^2+4*'数値入力＆結果'!$D$9*'数値入力＆結果'!$D$10^3)+L44^2*'数値入力＆結果'!$D$10^4)</f>
        <v>4.39380895123978E-005</v>
      </c>
      <c r="P44" s="39" t="n">
        <f aca="false">1/O44</f>
        <v>22759.2963439577</v>
      </c>
      <c r="Q44" s="39" t="n">
        <f aca="false">SUM($O$3:O44)</f>
        <v>0.00180146167000831</v>
      </c>
      <c r="R44" s="39" t="n">
        <f aca="false">1/Q44</f>
        <v>555.104788877016</v>
      </c>
      <c r="S44" s="39" t="n">
        <f aca="false">1/Q44*(1-COS('数値入力＆結果'!$D$8*Q44/2))</f>
        <v>8.98297543978634</v>
      </c>
    </row>
    <row r="45" customFormat="false" ht="12.75" hidden="false" customHeight="false" outlineLevel="0" collapsed="false">
      <c r="B45" s="1" t="n">
        <v>43</v>
      </c>
      <c r="C45" s="0" t="n">
        <v>43</v>
      </c>
      <c r="D45" s="0" t="n">
        <v>88</v>
      </c>
      <c r="E45" s="17" t="s">
        <v>66</v>
      </c>
      <c r="F45" s="17" t="s">
        <v>66</v>
      </c>
      <c r="G45" s="37" t="s">
        <v>66</v>
      </c>
      <c r="H45" s="37" t="s">
        <v>66</v>
      </c>
      <c r="I45" s="37" t="s">
        <v>66</v>
      </c>
      <c r="J45" s="38" t="s">
        <v>66</v>
      </c>
      <c r="K45" s="38" t="s">
        <v>66</v>
      </c>
      <c r="L45" s="39" t="n">
        <f aca="false">'数値入力＆結果'!$D$22</f>
        <v>9000000000</v>
      </c>
      <c r="M45" s="39" t="n">
        <f aca="false">(D44-D45)*'数値入力＆結果'!$H$22</f>
        <v>3E-005</v>
      </c>
      <c r="N45" s="39" t="n">
        <f aca="false">'数値入力＆結果'!$F$22</f>
        <v>0</v>
      </c>
      <c r="O45" s="39" t="n">
        <f aca="false">(6*'数値入力＆結果'!$D$7*L45*'数値入力＆結果'!$D$9*'数値入力＆結果'!$D$10*('数値入力＆結果'!$D$9+'数値入力＆結果'!$D$10)*(M45-N45))/('数値入力＆結果'!$D$7^2*'数値入力＆結果'!$D$9^4+'数値入力＆結果'!$D$7*L45*(4*'数値入力＆結果'!$D$9^3*'数値入力＆結果'!$D$10+6*'数値入力＆結果'!$D$9^2*'数値入力＆結果'!$D$10^2+4*'数値入力＆結果'!$D$9*'数値入力＆結果'!$D$10^3)+L45^2*'数値入力＆結果'!$D$10^4)</f>
        <v>4.39380895123978E-005</v>
      </c>
      <c r="P45" s="39" t="n">
        <f aca="false">1/O45</f>
        <v>22759.2963439577</v>
      </c>
      <c r="Q45" s="39" t="n">
        <f aca="false">SUM($O$3:O45)</f>
        <v>0.00184539975952071</v>
      </c>
      <c r="R45" s="39" t="n">
        <f aca="false">1/Q45</f>
        <v>541.888008189468</v>
      </c>
      <c r="S45" s="39" t="n">
        <f aca="false">1/Q45*(1-COS('数値入力＆結果'!$D$8*Q45/2))</f>
        <v>9.20084304862701</v>
      </c>
    </row>
    <row r="46" customFormat="false" ht="12.75" hidden="false" customHeight="false" outlineLevel="0" collapsed="false">
      <c r="B46" s="1" t="n">
        <v>44</v>
      </c>
      <c r="C46" s="0" t="n">
        <v>44</v>
      </c>
      <c r="D46" s="0" t="n">
        <v>87</v>
      </c>
      <c r="E46" s="17" t="s">
        <v>66</v>
      </c>
      <c r="F46" s="17" t="s">
        <v>66</v>
      </c>
      <c r="G46" s="37" t="s">
        <v>66</v>
      </c>
      <c r="H46" s="37" t="s">
        <v>66</v>
      </c>
      <c r="I46" s="37" t="s">
        <v>66</v>
      </c>
      <c r="J46" s="38" t="s">
        <v>66</v>
      </c>
      <c r="K46" s="38" t="s">
        <v>66</v>
      </c>
      <c r="L46" s="39" t="n">
        <f aca="false">'数値入力＆結果'!$D$22</f>
        <v>9000000000</v>
      </c>
      <c r="M46" s="39" t="n">
        <f aca="false">(D45-D46)*'数値入力＆結果'!$H$22</f>
        <v>3E-005</v>
      </c>
      <c r="N46" s="39" t="n">
        <f aca="false">'数値入力＆結果'!$F$22</f>
        <v>0</v>
      </c>
      <c r="O46" s="39" t="n">
        <f aca="false">(6*'数値入力＆結果'!$D$7*L46*'数値入力＆結果'!$D$9*'数値入力＆結果'!$D$10*('数値入力＆結果'!$D$9+'数値入力＆結果'!$D$10)*(M46-N46))/('数値入力＆結果'!$D$7^2*'数値入力＆結果'!$D$9^4+'数値入力＆結果'!$D$7*L46*(4*'数値入力＆結果'!$D$9^3*'数値入力＆結果'!$D$10+6*'数値入力＆結果'!$D$9^2*'数値入力＆結果'!$D$10^2+4*'数値入力＆結果'!$D$9*'数値入力＆結果'!$D$10^3)+L46^2*'数値入力＆結果'!$D$10^4)</f>
        <v>4.39380895123978E-005</v>
      </c>
      <c r="P46" s="39" t="n">
        <f aca="false">1/O46</f>
        <v>22759.2963439577</v>
      </c>
      <c r="Q46" s="39" t="n">
        <f aca="false">SUM($O$3:O46)</f>
        <v>0.00188933784903311</v>
      </c>
      <c r="R46" s="39" t="n">
        <f aca="false">1/Q46</f>
        <v>529.285961487388</v>
      </c>
      <c r="S46" s="39" t="n">
        <f aca="false">1/Q46*(1-COS('数値入力＆結果'!$D$8*Q46/2))</f>
        <v>9.41862192797317</v>
      </c>
    </row>
    <row r="47" customFormat="false" ht="12.75" hidden="false" customHeight="false" outlineLevel="0" collapsed="false">
      <c r="B47" s="1" t="n">
        <v>45</v>
      </c>
      <c r="C47" s="0" t="n">
        <v>45</v>
      </c>
      <c r="D47" s="0" t="n">
        <v>86</v>
      </c>
      <c r="E47" s="17" t="s">
        <v>66</v>
      </c>
      <c r="F47" s="17" t="s">
        <v>66</v>
      </c>
      <c r="G47" s="37" t="s">
        <v>66</v>
      </c>
      <c r="H47" s="37" t="s">
        <v>66</v>
      </c>
      <c r="I47" s="37" t="s">
        <v>66</v>
      </c>
      <c r="J47" s="38" t="s">
        <v>66</v>
      </c>
      <c r="K47" s="38" t="s">
        <v>66</v>
      </c>
      <c r="L47" s="39" t="n">
        <f aca="false">'数値入力＆結果'!$D$22</f>
        <v>9000000000</v>
      </c>
      <c r="M47" s="39" t="n">
        <f aca="false">(D46-D47)*'数値入力＆結果'!$H$22</f>
        <v>3E-005</v>
      </c>
      <c r="N47" s="39" t="n">
        <f aca="false">'数値入力＆結果'!$F$22</f>
        <v>0</v>
      </c>
      <c r="O47" s="39" t="n">
        <f aca="false">(6*'数値入力＆結果'!$D$7*L47*'数値入力＆結果'!$D$9*'数値入力＆結果'!$D$10*('数値入力＆結果'!$D$9+'数値入力＆結果'!$D$10)*(M47-N47))/('数値入力＆結果'!$D$7^2*'数値入力＆結果'!$D$9^4+'数値入力＆結果'!$D$7*L47*(4*'数値入力＆結果'!$D$9^3*'数値入力＆結果'!$D$10+6*'数値入力＆結果'!$D$9^2*'数値入力＆結果'!$D$10^2+4*'数値入力＆結果'!$D$9*'数値入力＆結果'!$D$10^3)+L47^2*'数値入力＆結果'!$D$10^4)</f>
        <v>4.39380895123978E-005</v>
      </c>
      <c r="P47" s="39" t="n">
        <f aca="false">1/O47</f>
        <v>22759.2963439577</v>
      </c>
      <c r="Q47" s="39" t="n">
        <f aca="false">SUM($O$3:O47)</f>
        <v>0.0019332759385455</v>
      </c>
      <c r="R47" s="39" t="n">
        <f aca="false">1/Q47</f>
        <v>517.256735089947</v>
      </c>
      <c r="S47" s="39" t="n">
        <f aca="false">1/Q47*(1-COS('数値入力＆結果'!$D$8*Q47/2))</f>
        <v>9.63630998180042</v>
      </c>
    </row>
    <row r="48" customFormat="false" ht="12.75" hidden="false" customHeight="false" outlineLevel="0" collapsed="false">
      <c r="B48" s="1" t="n">
        <v>46</v>
      </c>
      <c r="C48" s="0" t="n">
        <v>46</v>
      </c>
      <c r="D48" s="0" t="n">
        <v>85</v>
      </c>
      <c r="E48" s="17" t="s">
        <v>66</v>
      </c>
      <c r="F48" s="17" t="s">
        <v>66</v>
      </c>
      <c r="G48" s="37" t="s">
        <v>66</v>
      </c>
      <c r="H48" s="37" t="s">
        <v>66</v>
      </c>
      <c r="I48" s="37" t="s">
        <v>66</v>
      </c>
      <c r="J48" s="38" t="s">
        <v>66</v>
      </c>
      <c r="K48" s="38" t="s">
        <v>66</v>
      </c>
      <c r="L48" s="39" t="n">
        <f aca="false">'数値入力＆結果'!$D$22</f>
        <v>9000000000</v>
      </c>
      <c r="M48" s="39" t="n">
        <f aca="false">(D47-D48)*'数値入力＆結果'!$H$22</f>
        <v>3E-005</v>
      </c>
      <c r="N48" s="39" t="n">
        <f aca="false">'数値入力＆結果'!$F$22</f>
        <v>0</v>
      </c>
      <c r="O48" s="39" t="n">
        <f aca="false">(6*'数値入力＆結果'!$D$7*L48*'数値入力＆結果'!$D$9*'数値入力＆結果'!$D$10*('数値入力＆結果'!$D$9+'数値入力＆結果'!$D$10)*(M48-N48))/('数値入力＆結果'!$D$7^2*'数値入力＆結果'!$D$9^4+'数値入力＆結果'!$D$7*L48*(4*'数値入力＆結果'!$D$9^3*'数値入力＆結果'!$D$10+6*'数値入力＆結果'!$D$9^2*'数値入力＆結果'!$D$10^2+4*'数値入力＆結果'!$D$9*'数値入力＆結果'!$D$10^3)+L48^2*'数値入力＆結果'!$D$10^4)</f>
        <v>4.39380895123978E-005</v>
      </c>
      <c r="P48" s="39" t="n">
        <f aca="false">1/O48</f>
        <v>22759.2963439577</v>
      </c>
      <c r="Q48" s="39" t="n">
        <f aca="false">SUM($O$3:O48)</f>
        <v>0.0019772140280579</v>
      </c>
      <c r="R48" s="39" t="n">
        <f aca="false">1/Q48</f>
        <v>505.762140976837</v>
      </c>
      <c r="S48" s="39" t="n">
        <f aca="false">1/Q48*(1-COS('数値入力＆結果'!$D$8*Q48/2))</f>
        <v>9.85390511525281</v>
      </c>
    </row>
    <row r="49" customFormat="false" ht="12.75" hidden="false" customHeight="false" outlineLevel="0" collapsed="false">
      <c r="B49" s="1" t="n">
        <v>47</v>
      </c>
      <c r="C49" s="0" t="n">
        <v>47</v>
      </c>
      <c r="D49" s="0" t="n">
        <v>84</v>
      </c>
      <c r="E49" s="17" t="s">
        <v>66</v>
      </c>
      <c r="F49" s="17" t="s">
        <v>66</v>
      </c>
      <c r="G49" s="37" t="s">
        <v>66</v>
      </c>
      <c r="H49" s="37" t="s">
        <v>66</v>
      </c>
      <c r="I49" s="37" t="s">
        <v>66</v>
      </c>
      <c r="J49" s="38" t="s">
        <v>66</v>
      </c>
      <c r="K49" s="38" t="s">
        <v>66</v>
      </c>
      <c r="L49" s="39" t="n">
        <f aca="false">'数値入力＆結果'!$D$22</f>
        <v>9000000000</v>
      </c>
      <c r="M49" s="39" t="n">
        <f aca="false">(D48-D49)*'数値入力＆結果'!$H$22</f>
        <v>3E-005</v>
      </c>
      <c r="N49" s="39" t="n">
        <f aca="false">'数値入力＆結果'!$F$22</f>
        <v>0</v>
      </c>
      <c r="O49" s="39" t="n">
        <f aca="false">(6*'数値入力＆結果'!$D$7*L49*'数値入力＆結果'!$D$9*'数値入力＆結果'!$D$10*('数値入力＆結果'!$D$9+'数値入力＆結果'!$D$10)*(M49-N49))/('数値入力＆結果'!$D$7^2*'数値入力＆結果'!$D$9^4+'数値入力＆結果'!$D$7*L49*(4*'数値入力＆結果'!$D$9^3*'数値入力＆結果'!$D$10+6*'数値入力＆結果'!$D$9^2*'数値入力＆結果'!$D$10^2+4*'数値入力＆結果'!$D$9*'数値入力＆結果'!$D$10^3)+L49^2*'数値入力＆結果'!$D$10^4)</f>
        <v>4.39380895123978E-005</v>
      </c>
      <c r="P49" s="39" t="n">
        <f aca="false">1/O49</f>
        <v>22759.2963439577</v>
      </c>
      <c r="Q49" s="39" t="n">
        <f aca="false">SUM($O$3:O49)</f>
        <v>0.0020211521175703</v>
      </c>
      <c r="R49" s="39" t="n">
        <f aca="false">1/Q49</f>
        <v>494.767311825167</v>
      </c>
      <c r="S49" s="39" t="n">
        <f aca="false">1/Q49*(1-COS('数値入力＆結果'!$D$8*Q49/2))</f>
        <v>10.0714052346697</v>
      </c>
    </row>
    <row r="50" customFormat="false" ht="12.75" hidden="false" customHeight="false" outlineLevel="0" collapsed="false">
      <c r="B50" s="1" t="n">
        <v>48</v>
      </c>
      <c r="C50" s="0" t="n">
        <v>48</v>
      </c>
      <c r="D50" s="0" t="n">
        <v>83</v>
      </c>
      <c r="E50" s="17" t="s">
        <v>66</v>
      </c>
      <c r="F50" s="17" t="s">
        <v>66</v>
      </c>
      <c r="G50" s="37" t="s">
        <v>66</v>
      </c>
      <c r="H50" s="37" t="s">
        <v>66</v>
      </c>
      <c r="I50" s="37" t="s">
        <v>66</v>
      </c>
      <c r="J50" s="38" t="s">
        <v>66</v>
      </c>
      <c r="K50" s="38" t="s">
        <v>66</v>
      </c>
      <c r="L50" s="39" t="n">
        <f aca="false">'数値入力＆結果'!$D$22</f>
        <v>9000000000</v>
      </c>
      <c r="M50" s="39" t="n">
        <f aca="false">(D49-D50)*'数値入力＆結果'!$H$22</f>
        <v>3E-005</v>
      </c>
      <c r="N50" s="39" t="n">
        <f aca="false">'数値入力＆結果'!$F$22</f>
        <v>0</v>
      </c>
      <c r="O50" s="39" t="n">
        <f aca="false">(6*'数値入力＆結果'!$D$7*L50*'数値入力＆結果'!$D$9*'数値入力＆結果'!$D$10*('数値入力＆結果'!$D$9+'数値入力＆結果'!$D$10)*(M50-N50))/('数値入力＆結果'!$D$7^2*'数値入力＆結果'!$D$9^4+'数値入力＆結果'!$D$7*L50*(4*'数値入力＆結果'!$D$9^3*'数値入力＆結果'!$D$10+6*'数値入力＆結果'!$D$9^2*'数値入力＆結果'!$D$10^2+4*'数値入力＆結果'!$D$9*'数値入力＆結果'!$D$10^3)+L50^2*'数値入力＆結果'!$D$10^4)</f>
        <v>4.39380895123978E-005</v>
      </c>
      <c r="P50" s="39" t="n">
        <f aca="false">1/O50</f>
        <v>22759.2963439577</v>
      </c>
      <c r="Q50" s="39" t="n">
        <f aca="false">SUM($O$3:O50)</f>
        <v>0.0020650902070827</v>
      </c>
      <c r="R50" s="39" t="n">
        <f aca="false">1/Q50</f>
        <v>484.24034774378</v>
      </c>
      <c r="S50" s="39" t="n">
        <f aca="false">1/Q50*(1-COS('数値入力＆結果'!$D$8*Q50/2))</f>
        <v>10.2888082476124</v>
      </c>
    </row>
    <row r="51" customFormat="false" ht="12.75" hidden="false" customHeight="false" outlineLevel="0" collapsed="false">
      <c r="B51" s="1" t="n">
        <v>49</v>
      </c>
      <c r="C51" s="0" t="n">
        <v>49</v>
      </c>
      <c r="D51" s="0" t="n">
        <v>82</v>
      </c>
      <c r="E51" s="17" t="s">
        <v>66</v>
      </c>
      <c r="F51" s="17" t="s">
        <v>66</v>
      </c>
      <c r="G51" s="37" t="s">
        <v>66</v>
      </c>
      <c r="H51" s="37" t="s">
        <v>66</v>
      </c>
      <c r="I51" s="37" t="s">
        <v>66</v>
      </c>
      <c r="J51" s="38" t="s">
        <v>66</v>
      </c>
      <c r="K51" s="38" t="s">
        <v>66</v>
      </c>
      <c r="L51" s="39" t="n">
        <f aca="false">'数値入力＆結果'!$D$22</f>
        <v>9000000000</v>
      </c>
      <c r="M51" s="39" t="n">
        <f aca="false">(D50-D51)*'数値入力＆結果'!$H$22</f>
        <v>3E-005</v>
      </c>
      <c r="N51" s="39" t="n">
        <f aca="false">'数値入力＆結果'!$F$22</f>
        <v>0</v>
      </c>
      <c r="O51" s="39" t="n">
        <f aca="false">(6*'数値入力＆結果'!$D$7*L51*'数値入力＆結果'!$D$9*'数値入力＆結果'!$D$10*('数値入力＆結果'!$D$9+'数値入力＆結果'!$D$10)*(M51-N51))/('数値入力＆結果'!$D$7^2*'数値入力＆結果'!$D$9^4+'数値入力＆結果'!$D$7*L51*(4*'数値入力＆結果'!$D$9^3*'数値入力＆結果'!$D$10+6*'数値入力＆結果'!$D$9^2*'数値入力＆結果'!$D$10^2+4*'数値入力＆結果'!$D$9*'数値入力＆結果'!$D$10^3)+L51^2*'数値入力＆結果'!$D$10^4)</f>
        <v>4.39380895123978E-005</v>
      </c>
      <c r="P51" s="39" t="n">
        <f aca="false">1/O51</f>
        <v>22759.2963439577</v>
      </c>
      <c r="Q51" s="39" t="n">
        <f aca="false">SUM($O$3:O51)</f>
        <v>0.00210902829659509</v>
      </c>
      <c r="R51" s="39" t="n">
        <f aca="false">1/Q51</f>
        <v>474.152007165785</v>
      </c>
      <c r="S51" s="39" t="n">
        <f aca="false">1/Q51*(1-COS('数値入力＆結果'!$D$8*Q51/2))</f>
        <v>10.5061120628917</v>
      </c>
    </row>
    <row r="52" customFormat="false" ht="12.75" hidden="false" customHeight="false" outlineLevel="0" collapsed="false">
      <c r="B52" s="1" t="n">
        <v>50</v>
      </c>
      <c r="C52" s="0" t="n">
        <v>50</v>
      </c>
      <c r="D52" s="0" t="n">
        <v>81</v>
      </c>
      <c r="E52" s="17" t="s">
        <v>66</v>
      </c>
      <c r="F52" s="17" t="s">
        <v>66</v>
      </c>
      <c r="G52" s="37" t="s">
        <v>66</v>
      </c>
      <c r="H52" s="37" t="s">
        <v>66</v>
      </c>
      <c r="I52" s="37" t="s">
        <v>66</v>
      </c>
      <c r="J52" s="38" t="s">
        <v>66</v>
      </c>
      <c r="K52" s="38" t="s">
        <v>66</v>
      </c>
      <c r="L52" s="39" t="n">
        <f aca="false">'数値入力＆結果'!$D$22</f>
        <v>9000000000</v>
      </c>
      <c r="M52" s="39" t="n">
        <f aca="false">(D51-D52)*'数値入力＆結果'!$H$22</f>
        <v>3E-005</v>
      </c>
      <c r="N52" s="39" t="n">
        <f aca="false">'数値入力＆結果'!$F$22</f>
        <v>0</v>
      </c>
      <c r="O52" s="39" t="n">
        <f aca="false">(6*'数値入力＆結果'!$D$7*L52*'数値入力＆結果'!$D$9*'数値入力＆結果'!$D$10*('数値入力＆結果'!$D$9+'数値入力＆結果'!$D$10)*(M52-N52))/('数値入力＆結果'!$D$7^2*'数値入力＆結果'!$D$9^4+'数値入力＆結果'!$D$7*L52*(4*'数値入力＆結果'!$D$9^3*'数値入力＆結果'!$D$10+6*'数値入力＆結果'!$D$9^2*'数値入力＆結果'!$D$10^2+4*'数値入力＆結果'!$D$9*'数値入力＆結果'!$D$10^3)+L52^2*'数値入力＆結果'!$D$10^4)</f>
        <v>4.39380895123978E-005</v>
      </c>
      <c r="P52" s="39" t="n">
        <f aca="false">1/O52</f>
        <v>22759.2963439577</v>
      </c>
      <c r="Q52" s="39" t="n">
        <f aca="false">SUM($O$3:O52)</f>
        <v>0.00215296638610749</v>
      </c>
      <c r="R52" s="39" t="n">
        <f aca="false">1/Q52</f>
        <v>464.475435590973</v>
      </c>
      <c r="S52" s="39" t="n">
        <f aca="false">1/Q52*(1-COS('数値入力＆結果'!$D$8*Q52/2))</f>
        <v>10.7233145905941</v>
      </c>
    </row>
    <row r="53" customFormat="false" ht="12.75" hidden="false" customHeight="false" outlineLevel="0" collapsed="false">
      <c r="B53" s="1" t="n">
        <v>51</v>
      </c>
      <c r="C53" s="0" t="n">
        <v>51</v>
      </c>
      <c r="D53" s="0" t="n">
        <v>80</v>
      </c>
      <c r="E53" s="17" t="s">
        <v>66</v>
      </c>
      <c r="F53" s="17" t="s">
        <v>66</v>
      </c>
      <c r="G53" s="37" t="s">
        <v>66</v>
      </c>
      <c r="H53" s="37" t="s">
        <v>66</v>
      </c>
      <c r="I53" s="37" t="s">
        <v>66</v>
      </c>
      <c r="J53" s="38" t="s">
        <v>66</v>
      </c>
      <c r="K53" s="38" t="s">
        <v>66</v>
      </c>
      <c r="L53" s="39" t="n">
        <f aca="false">'数値入力＆結果'!$D$22</f>
        <v>9000000000</v>
      </c>
      <c r="M53" s="39" t="n">
        <f aca="false">(D52-D53)*'数値入力＆結果'!$H$22</f>
        <v>3E-005</v>
      </c>
      <c r="N53" s="39" t="n">
        <f aca="false">'数値入力＆結果'!$F$22</f>
        <v>0</v>
      </c>
      <c r="O53" s="39" t="n">
        <f aca="false">(6*'数値入力＆結果'!$D$7*L53*'数値入力＆結果'!$D$9*'数値入力＆結果'!$D$10*('数値入力＆結果'!$D$9+'数値入力＆結果'!$D$10)*(M53-N53))/('数値入力＆結果'!$D$7^2*'数値入力＆結果'!$D$9^4+'数値入力＆結果'!$D$7*L53*(4*'数値入力＆結果'!$D$9^3*'数値入力＆結果'!$D$10+6*'数値入力＆結果'!$D$9^2*'数値入力＆結果'!$D$10^2+4*'数値入力＆結果'!$D$9*'数値入力＆結果'!$D$10^3)+L53^2*'数値入力＆結果'!$D$10^4)</f>
        <v>4.39380895123978E-005</v>
      </c>
      <c r="P53" s="39" t="n">
        <f aca="false">1/O53</f>
        <v>22759.2963439577</v>
      </c>
      <c r="Q53" s="39" t="n">
        <f aca="false">SUM($O$3:O53)</f>
        <v>0.00219690447561989</v>
      </c>
      <c r="R53" s="39" t="n">
        <f aca="false">1/Q53</f>
        <v>455.185926879153</v>
      </c>
      <c r="S53" s="39" t="n">
        <f aca="false">1/Q53*(1-COS('数値入力＆結果'!$D$8*Q53/2))</f>
        <v>10.9404137421088</v>
      </c>
    </row>
    <row r="54" customFormat="false" ht="12.75" hidden="false" customHeight="false" outlineLevel="0" collapsed="false">
      <c r="B54" s="1" t="n">
        <v>52</v>
      </c>
      <c r="C54" s="0" t="n">
        <v>52</v>
      </c>
      <c r="D54" s="0" t="n">
        <v>79</v>
      </c>
      <c r="E54" s="17" t="s">
        <v>66</v>
      </c>
      <c r="F54" s="17" t="s">
        <v>66</v>
      </c>
      <c r="G54" s="37" t="s">
        <v>66</v>
      </c>
      <c r="H54" s="37" t="s">
        <v>66</v>
      </c>
      <c r="I54" s="37" t="s">
        <v>66</v>
      </c>
      <c r="J54" s="38" t="s">
        <v>66</v>
      </c>
      <c r="K54" s="38" t="s">
        <v>66</v>
      </c>
      <c r="L54" s="39" t="n">
        <f aca="false">'数値入力＆結果'!$D$22</f>
        <v>9000000000</v>
      </c>
      <c r="M54" s="39" t="n">
        <f aca="false">(D53-D54)*'数値入力＆結果'!$H$22</f>
        <v>3E-005</v>
      </c>
      <c r="N54" s="39" t="n">
        <f aca="false">'数値入力＆結果'!$F$22</f>
        <v>0</v>
      </c>
      <c r="O54" s="39" t="n">
        <f aca="false">(6*'数値入力＆結果'!$D$7*L54*'数値入力＆結果'!$D$9*'数値入力＆結果'!$D$10*('数値入力＆結果'!$D$9+'数値入力＆結果'!$D$10)*(M54-N54))/('数値入力＆結果'!$D$7^2*'数値入力＆結果'!$D$9^4+'数値入力＆結果'!$D$7*L54*(4*'数値入力＆結果'!$D$9^3*'数値入力＆結果'!$D$10+6*'数値入力＆結果'!$D$9^2*'数値入力＆結果'!$D$10^2+4*'数値入力＆結果'!$D$9*'数値入力＆結果'!$D$10^3)+L54^2*'数値入力＆結果'!$D$10^4)</f>
        <v>4.39380895123978E-005</v>
      </c>
      <c r="P54" s="39" t="n">
        <f aca="false">1/O54</f>
        <v>22759.2963439577</v>
      </c>
      <c r="Q54" s="39" t="n">
        <f aca="false">SUM($O$3:O54)</f>
        <v>0.00224084256513229</v>
      </c>
      <c r="R54" s="39" t="n">
        <f aca="false">1/Q54</f>
        <v>446.260712626621</v>
      </c>
      <c r="S54" s="39" t="n">
        <f aca="false">1/Q54*(1-COS('数値入力＆結果'!$D$8*Q54/2))</f>
        <v>11.1574074301549</v>
      </c>
    </row>
    <row r="55" customFormat="false" ht="12.75" hidden="false" customHeight="false" outlineLevel="0" collapsed="false">
      <c r="B55" s="1" t="n">
        <v>53</v>
      </c>
      <c r="C55" s="0" t="n">
        <v>53</v>
      </c>
      <c r="D55" s="0" t="n">
        <v>78</v>
      </c>
      <c r="E55" s="17" t="s">
        <v>66</v>
      </c>
      <c r="F55" s="17" t="s">
        <v>66</v>
      </c>
      <c r="G55" s="37" t="s">
        <v>66</v>
      </c>
      <c r="H55" s="37" t="s">
        <v>66</v>
      </c>
      <c r="I55" s="37" t="s">
        <v>66</v>
      </c>
      <c r="J55" s="38" t="s">
        <v>66</v>
      </c>
      <c r="K55" s="38" t="s">
        <v>66</v>
      </c>
      <c r="L55" s="39" t="n">
        <f aca="false">'数値入力＆結果'!$D$22</f>
        <v>9000000000</v>
      </c>
      <c r="M55" s="39" t="n">
        <f aca="false">(D54-D55)*'数値入力＆結果'!$H$22</f>
        <v>3E-005</v>
      </c>
      <c r="N55" s="39" t="n">
        <f aca="false">'数値入力＆結果'!$F$22</f>
        <v>0</v>
      </c>
      <c r="O55" s="39" t="n">
        <f aca="false">(6*'数値入力＆結果'!$D$7*L55*'数値入力＆結果'!$D$9*'数値入力＆結果'!$D$10*('数値入力＆結果'!$D$9+'数値入力＆結果'!$D$10)*(M55-N55))/('数値入力＆結果'!$D$7^2*'数値入力＆結果'!$D$9^4+'数値入力＆結果'!$D$7*L55*(4*'数値入力＆結果'!$D$9^3*'数値入力＆結果'!$D$10+6*'数値入力＆結果'!$D$9^2*'数値入力＆結果'!$D$10^2+4*'数値入力＆結果'!$D$9*'数値入力＆結果'!$D$10^3)+L55^2*'数値入力＆結果'!$D$10^4)</f>
        <v>4.39380895123978E-005</v>
      </c>
      <c r="P55" s="39" t="n">
        <f aca="false">1/O55</f>
        <v>22759.2963439577</v>
      </c>
      <c r="Q55" s="39" t="n">
        <f aca="false">SUM($O$3:O55)</f>
        <v>0.00228478065464469</v>
      </c>
      <c r="R55" s="39" t="n">
        <f aca="false">1/Q55</f>
        <v>437.67877584534</v>
      </c>
      <c r="S55" s="39" t="n">
        <f aca="false">1/Q55*(1-COS('数値入力＆結果'!$D$8*Q55/2))</f>
        <v>11.3742935688079</v>
      </c>
    </row>
    <row r="56" customFormat="false" ht="12.75" hidden="false" customHeight="false" outlineLevel="0" collapsed="false">
      <c r="B56" s="1" t="n">
        <v>54</v>
      </c>
      <c r="C56" s="0" t="n">
        <v>54</v>
      </c>
      <c r="D56" s="0" t="n">
        <v>77</v>
      </c>
      <c r="E56" s="17" t="s">
        <v>66</v>
      </c>
      <c r="F56" s="17" t="s">
        <v>66</v>
      </c>
      <c r="G56" s="37" t="s">
        <v>66</v>
      </c>
      <c r="H56" s="37" t="s">
        <v>66</v>
      </c>
      <c r="I56" s="37" t="s">
        <v>66</v>
      </c>
      <c r="J56" s="38" t="s">
        <v>66</v>
      </c>
      <c r="K56" s="38" t="s">
        <v>66</v>
      </c>
      <c r="L56" s="39" t="n">
        <f aca="false">'数値入力＆結果'!$D$22</f>
        <v>9000000000</v>
      </c>
      <c r="M56" s="39" t="n">
        <f aca="false">(D55-D56)*'数値入力＆結果'!$H$22</f>
        <v>3E-005</v>
      </c>
      <c r="N56" s="39" t="n">
        <f aca="false">'数値入力＆結果'!$F$22</f>
        <v>0</v>
      </c>
      <c r="O56" s="39" t="n">
        <f aca="false">(6*'数値入力＆結果'!$D$7*L56*'数値入力＆結果'!$D$9*'数値入力＆結果'!$D$10*('数値入力＆結果'!$D$9+'数値入力＆結果'!$D$10)*(M56-N56))/('数値入力＆結果'!$D$7^2*'数値入力＆結果'!$D$9^4+'数値入力＆結果'!$D$7*L56*(4*'数値入力＆結果'!$D$9^3*'数値入力＆結果'!$D$10+6*'数値入力＆結果'!$D$9^2*'数値入力＆結果'!$D$10^2+4*'数値入力＆結果'!$D$9*'数値入力＆結果'!$D$10^3)+L56^2*'数値入力＆結果'!$D$10^4)</f>
        <v>4.39380895123978E-005</v>
      </c>
      <c r="P56" s="39" t="n">
        <f aca="false">1/O56</f>
        <v>22759.2963439577</v>
      </c>
      <c r="Q56" s="39" t="n">
        <f aca="false">SUM($O$3:O56)</f>
        <v>0.00232871874415708</v>
      </c>
      <c r="R56" s="39" t="n">
        <f aca="false">1/Q56</f>
        <v>429.42068573505</v>
      </c>
      <c r="S56" s="39" t="n">
        <f aca="false">1/Q56*(1-COS('数値入力＆結果'!$D$8*Q56/2))</f>
        <v>11.5910700735262</v>
      </c>
    </row>
    <row r="57" customFormat="false" ht="12.75" hidden="false" customHeight="false" outlineLevel="0" collapsed="false">
      <c r="B57" s="1" t="n">
        <v>55</v>
      </c>
      <c r="C57" s="0" t="n">
        <v>55</v>
      </c>
      <c r="D57" s="0" t="n">
        <v>76</v>
      </c>
      <c r="E57" s="17" t="s">
        <v>66</v>
      </c>
      <c r="F57" s="17" t="s">
        <v>66</v>
      </c>
      <c r="G57" s="37" t="s">
        <v>66</v>
      </c>
      <c r="H57" s="37" t="s">
        <v>66</v>
      </c>
      <c r="I57" s="37" t="s">
        <v>66</v>
      </c>
      <c r="J57" s="38" t="s">
        <v>66</v>
      </c>
      <c r="K57" s="38" t="s">
        <v>66</v>
      </c>
      <c r="L57" s="39" t="n">
        <f aca="false">'数値入力＆結果'!$D$22</f>
        <v>9000000000</v>
      </c>
      <c r="M57" s="39" t="n">
        <f aca="false">(D56-D57)*'数値入力＆結果'!$H$22</f>
        <v>3E-005</v>
      </c>
      <c r="N57" s="39" t="n">
        <f aca="false">'数値入力＆結果'!$F$22</f>
        <v>0</v>
      </c>
      <c r="O57" s="39" t="n">
        <f aca="false">(6*'数値入力＆結果'!$D$7*L57*'数値入力＆結果'!$D$9*'数値入力＆結果'!$D$10*('数値入力＆結果'!$D$9+'数値入力＆結果'!$D$10)*(M57-N57))/('数値入力＆結果'!$D$7^2*'数値入力＆結果'!$D$9^4+'数値入力＆結果'!$D$7*L57*(4*'数値入力＆結果'!$D$9^3*'数値入力＆結果'!$D$10+6*'数値入力＆結果'!$D$9^2*'数値入力＆結果'!$D$10^2+4*'数値入力＆結果'!$D$9*'数値入力＆結果'!$D$10^3)+L57^2*'数値入力＆結果'!$D$10^4)</f>
        <v>4.39380895123978E-005</v>
      </c>
      <c r="P57" s="39" t="n">
        <f aca="false">1/O57</f>
        <v>22759.2963439577</v>
      </c>
      <c r="Q57" s="39" t="n">
        <f aca="false">SUM($O$3:O57)</f>
        <v>0.00237265683366948</v>
      </c>
      <c r="R57" s="39" t="n">
        <f aca="false">1/Q57</f>
        <v>421.468450814031</v>
      </c>
      <c r="S57" s="39" t="n">
        <f aca="false">1/Q57*(1-COS('数値入力＆結果'!$D$8*Q57/2))</f>
        <v>11.8077348611787</v>
      </c>
    </row>
    <row r="58" customFormat="false" ht="12.75" hidden="false" customHeight="false" outlineLevel="0" collapsed="false">
      <c r="B58" s="1" t="n">
        <v>56</v>
      </c>
      <c r="C58" s="0" t="n">
        <v>56</v>
      </c>
      <c r="D58" s="0" t="n">
        <v>75</v>
      </c>
      <c r="E58" s="17" t="s">
        <v>66</v>
      </c>
      <c r="F58" s="17" t="s">
        <v>66</v>
      </c>
      <c r="G58" s="37" t="s">
        <v>66</v>
      </c>
      <c r="H58" s="37" t="s">
        <v>66</v>
      </c>
      <c r="I58" s="37" t="s">
        <v>66</v>
      </c>
      <c r="J58" s="38" t="s">
        <v>66</v>
      </c>
      <c r="K58" s="38" t="s">
        <v>66</v>
      </c>
      <c r="L58" s="39" t="n">
        <f aca="false">'数値入力＆結果'!$D$22</f>
        <v>9000000000</v>
      </c>
      <c r="M58" s="39" t="n">
        <f aca="false">(D57-D58)*'数値入力＆結果'!$H$22</f>
        <v>3E-005</v>
      </c>
      <c r="N58" s="39" t="n">
        <f aca="false">'数値入力＆結果'!$F$22</f>
        <v>0</v>
      </c>
      <c r="O58" s="39" t="n">
        <f aca="false">(6*'数値入力＆結果'!$D$7*L58*'数値入力＆結果'!$D$9*'数値入力＆結果'!$D$10*('数値入力＆結果'!$D$9+'数値入力＆結果'!$D$10)*(M58-N58))/('数値入力＆結果'!$D$7^2*'数値入力＆結果'!$D$9^4+'数値入力＆結果'!$D$7*L58*(4*'数値入力＆結果'!$D$9^3*'数値入力＆結果'!$D$10+6*'数値入力＆結果'!$D$9^2*'数値入力＆結果'!$D$10^2+4*'数値入力＆結果'!$D$9*'数値入力＆結果'!$D$10^3)+L58^2*'数値入力＆結果'!$D$10^4)</f>
        <v>4.39380895123978E-005</v>
      </c>
      <c r="P58" s="39" t="n">
        <f aca="false">1/O58</f>
        <v>22759.2963439577</v>
      </c>
      <c r="Q58" s="39" t="n">
        <f aca="false">SUM($O$3:O58)</f>
        <v>0.00241659492318188</v>
      </c>
      <c r="R58" s="39" t="n">
        <f aca="false">1/Q58</f>
        <v>413.805388071958</v>
      </c>
      <c r="S58" s="39" t="n">
        <f aca="false">1/Q58*(1-COS('数値入力＆結果'!$D$8*Q58/2))</f>
        <v>12.0242858500706</v>
      </c>
    </row>
    <row r="59" customFormat="false" ht="12.75" hidden="false" customHeight="false" outlineLevel="0" collapsed="false">
      <c r="B59" s="1" t="n">
        <v>57</v>
      </c>
      <c r="C59" s="0" t="n">
        <v>57</v>
      </c>
      <c r="D59" s="0" t="n">
        <v>74</v>
      </c>
      <c r="E59" s="17" t="s">
        <v>66</v>
      </c>
      <c r="F59" s="17" t="s">
        <v>66</v>
      </c>
      <c r="G59" s="37" t="s">
        <v>66</v>
      </c>
      <c r="H59" s="37" t="s">
        <v>66</v>
      </c>
      <c r="I59" s="37" t="s">
        <v>66</v>
      </c>
      <c r="J59" s="38" t="s">
        <v>66</v>
      </c>
      <c r="K59" s="38" t="s">
        <v>66</v>
      </c>
      <c r="L59" s="39" t="n">
        <f aca="false">'数値入力＆結果'!$D$22</f>
        <v>9000000000</v>
      </c>
      <c r="M59" s="39" t="n">
        <f aca="false">(D58-D59)*'数値入力＆結果'!$H$22</f>
        <v>3E-005</v>
      </c>
      <c r="N59" s="39" t="n">
        <f aca="false">'数値入力＆結果'!$F$22</f>
        <v>0</v>
      </c>
      <c r="O59" s="39" t="n">
        <f aca="false">(6*'数値入力＆結果'!$D$7*L59*'数値入力＆結果'!$D$9*'数値入力＆結果'!$D$10*('数値入力＆結果'!$D$9+'数値入力＆結果'!$D$10)*(M59-N59))/('数値入力＆結果'!$D$7^2*'数値入力＆結果'!$D$9^4+'数値入力＆結果'!$D$7*L59*(4*'数値入力＆結果'!$D$9^3*'数値入力＆結果'!$D$10+6*'数値入力＆結果'!$D$9^2*'数値入力＆結果'!$D$10^2+4*'数値入力＆結果'!$D$9*'数値入力＆結果'!$D$10^3)+L59^2*'数値入力＆結果'!$D$10^4)</f>
        <v>4.39380895123978E-005</v>
      </c>
      <c r="P59" s="39" t="n">
        <f aca="false">1/O59</f>
        <v>22759.2963439577</v>
      </c>
      <c r="Q59" s="39" t="n">
        <f aca="false">SUM($O$3:O59)</f>
        <v>0.00246053301269428</v>
      </c>
      <c r="R59" s="39" t="n">
        <f aca="false">1/Q59</f>
        <v>406.416006142101</v>
      </c>
      <c r="S59" s="39" t="n">
        <f aca="false">1/Q59*(1-COS('数値入力＆結果'!$D$8*Q59/2))</f>
        <v>12.2407209599709</v>
      </c>
    </row>
    <row r="60" customFormat="false" ht="12.75" hidden="false" customHeight="false" outlineLevel="0" collapsed="false">
      <c r="B60" s="1" t="n">
        <v>58</v>
      </c>
      <c r="C60" s="0" t="n">
        <v>58</v>
      </c>
      <c r="D60" s="0" t="n">
        <v>73</v>
      </c>
      <c r="E60" s="17" t="s">
        <v>66</v>
      </c>
      <c r="F60" s="17" t="s">
        <v>66</v>
      </c>
      <c r="G60" s="37" t="s">
        <v>66</v>
      </c>
      <c r="H60" s="37" t="s">
        <v>66</v>
      </c>
      <c r="I60" s="37" t="s">
        <v>66</v>
      </c>
      <c r="J60" s="38" t="s">
        <v>66</v>
      </c>
      <c r="K60" s="38" t="s">
        <v>66</v>
      </c>
      <c r="L60" s="39" t="n">
        <f aca="false">'数値入力＆結果'!$D$22</f>
        <v>9000000000</v>
      </c>
      <c r="M60" s="39" t="n">
        <f aca="false">(D59-D60)*'数値入力＆結果'!$H$22</f>
        <v>3E-005</v>
      </c>
      <c r="N60" s="39" t="n">
        <f aca="false">'数値入力＆結果'!$F$22</f>
        <v>0</v>
      </c>
      <c r="O60" s="39" t="n">
        <f aca="false">(6*'数値入力＆結果'!$D$7*L60*'数値入力＆結果'!$D$9*'数値入力＆結果'!$D$10*('数値入力＆結果'!$D$9+'数値入力＆結果'!$D$10)*(M60-N60))/('数値入力＆結果'!$D$7^2*'数値入力＆結果'!$D$9^4+'数値入力＆結果'!$D$7*L60*(4*'数値入力＆結果'!$D$9^3*'数値入力＆結果'!$D$10+6*'数値入力＆結果'!$D$9^2*'数値入力＆結果'!$D$10^2+4*'数値入力＆結果'!$D$9*'数値入力＆結果'!$D$10^3)+L60^2*'数値入力＆結果'!$D$10^4)</f>
        <v>4.39380895123978E-005</v>
      </c>
      <c r="P60" s="39" t="n">
        <f aca="false">1/O60</f>
        <v>22759.2963439577</v>
      </c>
      <c r="Q60" s="39" t="n">
        <f aca="false">SUM($O$3:O60)</f>
        <v>0.00250447110220667</v>
      </c>
      <c r="R60" s="39" t="n">
        <f aca="false">1/Q60</f>
        <v>399.285900771187</v>
      </c>
      <c r="S60" s="39" t="n">
        <f aca="false">1/Q60*(1-COS('数値入力＆結果'!$D$8*Q60/2))</f>
        <v>12.4570381121386</v>
      </c>
    </row>
    <row r="61" customFormat="false" ht="12.75" hidden="false" customHeight="false" outlineLevel="0" collapsed="false">
      <c r="B61" s="1" t="n">
        <v>59</v>
      </c>
      <c r="C61" s="0" t="n">
        <v>59</v>
      </c>
      <c r="D61" s="0" t="n">
        <v>72</v>
      </c>
      <c r="E61" s="17" t="s">
        <v>66</v>
      </c>
      <c r="F61" s="17" t="s">
        <v>66</v>
      </c>
      <c r="G61" s="37" t="s">
        <v>66</v>
      </c>
      <c r="H61" s="37" t="s">
        <v>66</v>
      </c>
      <c r="I61" s="37" t="s">
        <v>66</v>
      </c>
      <c r="J61" s="38" t="s">
        <v>66</v>
      </c>
      <c r="K61" s="38" t="s">
        <v>66</v>
      </c>
      <c r="L61" s="39" t="n">
        <f aca="false">'数値入力＆結果'!$D$22</f>
        <v>9000000000</v>
      </c>
      <c r="M61" s="39" t="n">
        <f aca="false">(D60-D61)*'数値入力＆結果'!$H$22</f>
        <v>3E-005</v>
      </c>
      <c r="N61" s="39" t="n">
        <f aca="false">'数値入力＆結果'!$F$22</f>
        <v>0</v>
      </c>
      <c r="O61" s="39" t="n">
        <f aca="false">(6*'数値入力＆結果'!$D$7*L61*'数値入力＆結果'!$D$9*'数値入力＆結果'!$D$10*('数値入力＆結果'!$D$9+'数値入力＆結果'!$D$10)*(M61-N61))/('数値入力＆結果'!$D$7^2*'数値入力＆結果'!$D$9^4+'数値入力＆結果'!$D$7*L61*(4*'数値入力＆結果'!$D$9^3*'数値入力＆結果'!$D$10+6*'数値入力＆結果'!$D$9^2*'数値入力＆結果'!$D$10^2+4*'数値入力＆結果'!$D$9*'数値入力＆結果'!$D$10^3)+L61^2*'数値入力＆結果'!$D$10^4)</f>
        <v>4.39380895123978E-005</v>
      </c>
      <c r="P61" s="39" t="n">
        <f aca="false">1/O61</f>
        <v>22759.2963439577</v>
      </c>
      <c r="Q61" s="39" t="n">
        <f aca="false">SUM($O$3:O61)</f>
        <v>0.00254840919171907</v>
      </c>
      <c r="R61" s="39" t="n">
        <f aca="false">1/Q61</f>
        <v>392.401661102718</v>
      </c>
      <c r="S61" s="39" t="n">
        <f aca="false">1/Q61*(1-COS('数値入力＆結果'!$D$8*Q61/2))</f>
        <v>12.6732352293496</v>
      </c>
    </row>
    <row r="62" customFormat="false" ht="12.75" hidden="false" customHeight="false" outlineLevel="0" collapsed="false">
      <c r="B62" s="1" t="n">
        <v>60</v>
      </c>
      <c r="C62" s="0" t="n">
        <v>60</v>
      </c>
      <c r="D62" s="0" t="n">
        <v>71</v>
      </c>
      <c r="E62" s="17" t="s">
        <v>66</v>
      </c>
      <c r="F62" s="17" t="s">
        <v>66</v>
      </c>
      <c r="G62" s="37" t="s">
        <v>66</v>
      </c>
      <c r="H62" s="37" t="s">
        <v>66</v>
      </c>
      <c r="I62" s="37" t="s">
        <v>66</v>
      </c>
      <c r="J62" s="38" t="s">
        <v>66</v>
      </c>
      <c r="K62" s="38" t="s">
        <v>66</v>
      </c>
      <c r="L62" s="39" t="n">
        <f aca="false">'数値入力＆結果'!$D$22</f>
        <v>9000000000</v>
      </c>
      <c r="M62" s="39" t="n">
        <f aca="false">(D61-D62)*'数値入力＆結果'!$H$22</f>
        <v>3E-005</v>
      </c>
      <c r="N62" s="39" t="n">
        <f aca="false">'数値入力＆結果'!$F$22</f>
        <v>0</v>
      </c>
      <c r="O62" s="39" t="n">
        <f aca="false">(6*'数値入力＆結果'!$D$7*L62*'数値入力＆結果'!$D$9*'数値入力＆結果'!$D$10*('数値入力＆結果'!$D$9+'数値入力＆結果'!$D$10)*(M62-N62))/('数値入力＆結果'!$D$7^2*'数値入力＆結果'!$D$9^4+'数値入力＆結果'!$D$7*L62*(4*'数値入力＆結果'!$D$9^3*'数値入力＆結果'!$D$10+6*'数値入力＆結果'!$D$9^2*'数値入力＆結果'!$D$10^2+4*'数値入力＆結果'!$D$9*'数値入力＆結果'!$D$10^3)+L62^2*'数値入力＆結果'!$D$10^4)</f>
        <v>4.39380895123978E-005</v>
      </c>
      <c r="P62" s="39" t="n">
        <f aca="false">1/O62</f>
        <v>22759.2963439577</v>
      </c>
      <c r="Q62" s="39" t="n">
        <f aca="false">SUM($O$3:O62)</f>
        <v>0.00259234728123147</v>
      </c>
      <c r="R62" s="39" t="n">
        <f aca="false">1/Q62</f>
        <v>385.750785490808</v>
      </c>
      <c r="S62" s="39" t="n">
        <f aca="false">1/Q62*(1-COS('数値入力＆結果'!$D$8*Q62/2))</f>
        <v>12.8893102359236</v>
      </c>
    </row>
    <row r="63" customFormat="false" ht="12.75" hidden="false" customHeight="false" outlineLevel="0" collapsed="false">
      <c r="B63" s="1" t="n">
        <v>61</v>
      </c>
      <c r="C63" s="0" t="n">
        <v>61</v>
      </c>
      <c r="D63" s="0" t="n">
        <v>70</v>
      </c>
      <c r="E63" s="17" t="s">
        <v>66</v>
      </c>
      <c r="F63" s="17" t="s">
        <v>66</v>
      </c>
      <c r="G63" s="37" t="s">
        <v>66</v>
      </c>
      <c r="H63" s="37" t="s">
        <v>66</v>
      </c>
      <c r="I63" s="37" t="s">
        <v>66</v>
      </c>
      <c r="J63" s="38" t="s">
        <v>66</v>
      </c>
      <c r="K63" s="38" t="s">
        <v>66</v>
      </c>
      <c r="L63" s="39" t="n">
        <f aca="false">'数値入力＆結果'!$D$22</f>
        <v>9000000000</v>
      </c>
      <c r="M63" s="39" t="n">
        <f aca="false">(D62-D63)*'数値入力＆結果'!$H$22</f>
        <v>3E-005</v>
      </c>
      <c r="N63" s="39" t="n">
        <f aca="false">'数値入力＆結果'!$F$22</f>
        <v>0</v>
      </c>
      <c r="O63" s="39" t="n">
        <f aca="false">(6*'数値入力＆結果'!$D$7*L63*'数値入力＆結果'!$D$9*'数値入力＆結果'!$D$10*('数値入力＆結果'!$D$9+'数値入力＆結果'!$D$10)*(M63-N63))/('数値入力＆結果'!$D$7^2*'数値入力＆結果'!$D$9^4+'数値入力＆結果'!$D$7*L63*(4*'数値入力＆結果'!$D$9^3*'数値入力＆結果'!$D$10+6*'数値入力＆結果'!$D$9^2*'数値入力＆結果'!$D$10^2+4*'数値入力＆結果'!$D$9*'数値入力＆結果'!$D$10^3)+L63^2*'数値入力＆結果'!$D$10^4)</f>
        <v>4.39380895123978E-005</v>
      </c>
      <c r="P63" s="39" t="n">
        <f aca="false">1/O63</f>
        <v>22759.2963439577</v>
      </c>
      <c r="Q63" s="39" t="n">
        <f aca="false">SUM($O$3:O63)</f>
        <v>0.00263628537074387</v>
      </c>
      <c r="R63" s="39" t="n">
        <f aca="false">1/Q63</f>
        <v>379.321605732628</v>
      </c>
      <c r="S63" s="39" t="n">
        <f aca="false">1/Q63*(1-COS('数値入力＆結果'!$D$8*Q63/2))</f>
        <v>13.1052610577501</v>
      </c>
    </row>
    <row r="64" customFormat="false" ht="12.75" hidden="false" customHeight="false" outlineLevel="0" collapsed="false">
      <c r="B64" s="1" t="n">
        <v>62</v>
      </c>
      <c r="C64" s="0" t="n">
        <v>62</v>
      </c>
      <c r="D64" s="0" t="n">
        <v>69</v>
      </c>
      <c r="E64" s="17" t="s">
        <v>66</v>
      </c>
      <c r="F64" s="17" t="s">
        <v>66</v>
      </c>
      <c r="G64" s="37" t="s">
        <v>66</v>
      </c>
      <c r="H64" s="37" t="s">
        <v>66</v>
      </c>
      <c r="I64" s="37" t="s">
        <v>66</v>
      </c>
      <c r="J64" s="38" t="s">
        <v>66</v>
      </c>
      <c r="K64" s="38" t="s">
        <v>66</v>
      </c>
      <c r="L64" s="39" t="n">
        <f aca="false">'数値入力＆結果'!$D$22</f>
        <v>9000000000</v>
      </c>
      <c r="M64" s="39" t="n">
        <f aca="false">(D63-D64)*'数値入力＆結果'!$H$22</f>
        <v>3E-005</v>
      </c>
      <c r="N64" s="39" t="n">
        <f aca="false">'数値入力＆結果'!$F$22</f>
        <v>0</v>
      </c>
      <c r="O64" s="39" t="n">
        <f aca="false">(6*'数値入力＆結果'!$D$7*L64*'数値入力＆結果'!$D$9*'数値入力＆結果'!$D$10*('数値入力＆結果'!$D$9+'数値入力＆結果'!$D$10)*(M64-N64))/('数値入力＆結果'!$D$7^2*'数値入力＆結果'!$D$9^4+'数値入力＆結果'!$D$7*L64*(4*'数値入力＆結果'!$D$9^3*'数値入力＆結果'!$D$10+6*'数値入力＆結果'!$D$9^2*'数値入力＆結果'!$D$10^2+4*'数値入力＆結果'!$D$9*'数値入力＆結果'!$D$10^3)+L64^2*'数値入力＆結果'!$D$10^4)</f>
        <v>4.39380895123978E-005</v>
      </c>
      <c r="P64" s="39" t="n">
        <f aca="false">1/O64</f>
        <v>22759.2963439577</v>
      </c>
      <c r="Q64" s="39" t="n">
        <f aca="false">SUM($O$3:O64)</f>
        <v>0.00268022346025627</v>
      </c>
      <c r="R64" s="39" t="n">
        <f aca="false">1/Q64</f>
        <v>373.103218753404</v>
      </c>
      <c r="S64" s="39" t="n">
        <f aca="false">1/Q64*(1-COS('数値入力＆結果'!$D$8*Q64/2))</f>
        <v>13.3210856223155</v>
      </c>
    </row>
    <row r="65" customFormat="false" ht="12.75" hidden="false" customHeight="false" outlineLevel="0" collapsed="false">
      <c r="B65" s="1" t="n">
        <v>63</v>
      </c>
      <c r="C65" s="0" t="n">
        <v>63</v>
      </c>
      <c r="D65" s="0" t="n">
        <v>68</v>
      </c>
      <c r="E65" s="17" t="s">
        <v>66</v>
      </c>
      <c r="F65" s="17" t="s">
        <v>66</v>
      </c>
      <c r="G65" s="37" t="s">
        <v>66</v>
      </c>
      <c r="H65" s="37" t="s">
        <v>66</v>
      </c>
      <c r="I65" s="37" t="s">
        <v>66</v>
      </c>
      <c r="J65" s="38" t="s">
        <v>66</v>
      </c>
      <c r="K65" s="38" t="s">
        <v>66</v>
      </c>
      <c r="L65" s="39" t="n">
        <f aca="false">'数値入力＆結果'!$D$22</f>
        <v>9000000000</v>
      </c>
      <c r="M65" s="39" t="n">
        <f aca="false">(D64-D65)*'数値入力＆結果'!$H$22</f>
        <v>3E-005</v>
      </c>
      <c r="N65" s="39" t="n">
        <f aca="false">'数値入力＆結果'!$F$22</f>
        <v>0</v>
      </c>
      <c r="O65" s="39" t="n">
        <f aca="false">(6*'数値入力＆結果'!$D$7*L65*'数値入力＆結果'!$D$9*'数値入力＆結果'!$D$10*('数値入力＆結果'!$D$9+'数値入力＆結果'!$D$10)*(M65-N65))/('数値入力＆結果'!$D$7^2*'数値入力＆結果'!$D$9^4+'数値入力＆結果'!$D$7*L65*(4*'数値入力＆結果'!$D$9^3*'数値入力＆結果'!$D$10+6*'数値入力＆結果'!$D$9^2*'数値入力＆結果'!$D$10^2+4*'数値入力＆結果'!$D$9*'数値入力＆結果'!$D$10^3)+L65^2*'数値入力＆結果'!$D$10^4)</f>
        <v>4.39380895123978E-005</v>
      </c>
      <c r="P65" s="39" t="n">
        <f aca="false">1/O65</f>
        <v>22759.2963439577</v>
      </c>
      <c r="Q65" s="39" t="n">
        <f aca="false">SUM($O$3:O65)</f>
        <v>0.00272416154976866</v>
      </c>
      <c r="R65" s="39" t="n">
        <f aca="false">1/Q65</f>
        <v>367.085424902543</v>
      </c>
      <c r="S65" s="39" t="n">
        <f aca="false">1/Q65*(1-COS('数値入力＆結果'!$D$8*Q65/2))</f>
        <v>13.5367818587298</v>
      </c>
    </row>
    <row r="66" customFormat="false" ht="12.75" hidden="false" customHeight="false" outlineLevel="0" collapsed="false">
      <c r="B66" s="1" t="n">
        <v>64</v>
      </c>
      <c r="C66" s="0" t="n">
        <v>64</v>
      </c>
      <c r="D66" s="0" t="n">
        <v>67</v>
      </c>
      <c r="E66" s="17" t="s">
        <v>66</v>
      </c>
      <c r="F66" s="17" t="s">
        <v>66</v>
      </c>
      <c r="G66" s="37" t="s">
        <v>66</v>
      </c>
      <c r="H66" s="37" t="s">
        <v>66</v>
      </c>
      <c r="I66" s="37" t="s">
        <v>66</v>
      </c>
      <c r="J66" s="38" t="s">
        <v>66</v>
      </c>
      <c r="K66" s="38" t="s">
        <v>66</v>
      </c>
      <c r="L66" s="39" t="n">
        <f aca="false">'数値入力＆結果'!$D$22</f>
        <v>9000000000</v>
      </c>
      <c r="M66" s="39" t="n">
        <f aca="false">(D65-D66)*'数値入力＆結果'!$H$22</f>
        <v>3E-005</v>
      </c>
      <c r="N66" s="39" t="n">
        <f aca="false">'数値入力＆結果'!$F$22</f>
        <v>0</v>
      </c>
      <c r="O66" s="39" t="n">
        <f aca="false">(6*'数値入力＆結果'!$D$7*L66*'数値入力＆結果'!$D$9*'数値入力＆結果'!$D$10*('数値入力＆結果'!$D$9+'数値入力＆結果'!$D$10)*(M66-N66))/('数値入力＆結果'!$D$7^2*'数値入力＆結果'!$D$9^4+'数値入力＆結果'!$D$7*L66*(4*'数値入力＆結果'!$D$9^3*'数値入力＆結果'!$D$10+6*'数値入力＆結果'!$D$9^2*'数値入力＆結果'!$D$10^2+4*'数値入力＆結果'!$D$9*'数値入力＆結果'!$D$10^3)+L66^2*'数値入力＆結果'!$D$10^4)</f>
        <v>4.39380895123978E-005</v>
      </c>
      <c r="P66" s="39" t="n">
        <f aca="false">1/O66</f>
        <v>22759.2963439577</v>
      </c>
      <c r="Q66" s="39" t="n">
        <f aca="false">SUM($O$3:O66)</f>
        <v>0.00276809963928106</v>
      </c>
      <c r="R66" s="39" t="n">
        <f aca="false">1/Q66</f>
        <v>361.258672126312</v>
      </c>
      <c r="S66" s="39" t="n">
        <f aca="false">1/Q66*(1-COS('数値入力＆結果'!$D$8*Q66/2))</f>
        <v>13.7523476977529</v>
      </c>
    </row>
    <row r="67" customFormat="false" ht="12.75" hidden="false" customHeight="false" outlineLevel="0" collapsed="false">
      <c r="B67" s="1" t="n">
        <v>65</v>
      </c>
      <c r="C67" s="0" t="n">
        <v>65</v>
      </c>
      <c r="D67" s="0" t="n">
        <v>66</v>
      </c>
      <c r="E67" s="17" t="s">
        <v>66</v>
      </c>
      <c r="F67" s="17" t="s">
        <v>66</v>
      </c>
      <c r="G67" s="37" t="s">
        <v>66</v>
      </c>
      <c r="H67" s="37" t="s">
        <v>66</v>
      </c>
      <c r="I67" s="37" t="s">
        <v>66</v>
      </c>
      <c r="J67" s="38" t="s">
        <v>66</v>
      </c>
      <c r="K67" s="38" t="s">
        <v>66</v>
      </c>
      <c r="L67" s="39" t="n">
        <f aca="false">'数値入力＆結果'!$D$22</f>
        <v>9000000000</v>
      </c>
      <c r="M67" s="39" t="n">
        <f aca="false">(D66-D67)*'数値入力＆結果'!$H$22</f>
        <v>3E-005</v>
      </c>
      <c r="N67" s="39" t="n">
        <f aca="false">'数値入力＆結果'!$F$22</f>
        <v>0</v>
      </c>
      <c r="O67" s="39" t="n">
        <f aca="false">(6*'数値入力＆結果'!$D$7*L67*'数値入力＆結果'!$D$9*'数値入力＆結果'!$D$10*('数値入力＆結果'!$D$9+'数値入力＆結果'!$D$10)*(M67-N67))/('数値入力＆結果'!$D$7^2*'数値入力＆結果'!$D$9^4+'数値入力＆結果'!$D$7*L67*(4*'数値入力＆結果'!$D$9^3*'数値入力＆結果'!$D$10+6*'数値入力＆結果'!$D$9^2*'数値入力＆結果'!$D$10^2+4*'数値入力＆結果'!$D$9*'数値入力＆結果'!$D$10^3)+L67^2*'数値入力＆結果'!$D$10^4)</f>
        <v>4.39380895123978E-005</v>
      </c>
      <c r="P67" s="39" t="n">
        <f aca="false">1/O67</f>
        <v>22759.2963439577</v>
      </c>
      <c r="Q67" s="39" t="n">
        <f aca="false">SUM($O$3:O67)</f>
        <v>0.00281203772879346</v>
      </c>
      <c r="R67" s="39" t="n">
        <f aca="false">1/Q67</f>
        <v>355.614005374339</v>
      </c>
      <c r="S67" s="39" t="n">
        <f aca="false">1/Q67*(1-COS('数値入力＆結果'!$D$8*Q67/2))</f>
        <v>13.9677810718211</v>
      </c>
    </row>
    <row r="68" customFormat="false" ht="12.75" hidden="false" customHeight="false" outlineLevel="0" collapsed="false">
      <c r="B68" s="1" t="n">
        <v>66</v>
      </c>
      <c r="C68" s="0" t="n">
        <v>66</v>
      </c>
      <c r="D68" s="0" t="n">
        <v>65</v>
      </c>
      <c r="E68" s="17" t="s">
        <v>66</v>
      </c>
      <c r="F68" s="17" t="s">
        <v>66</v>
      </c>
      <c r="G68" s="37" t="s">
        <v>66</v>
      </c>
      <c r="H68" s="37" t="s">
        <v>66</v>
      </c>
      <c r="I68" s="37" t="s">
        <v>66</v>
      </c>
      <c r="J68" s="38" t="s">
        <v>66</v>
      </c>
      <c r="K68" s="38" t="s">
        <v>66</v>
      </c>
      <c r="L68" s="39" t="n">
        <f aca="false">'数値入力＆結果'!$D$22</f>
        <v>9000000000</v>
      </c>
      <c r="M68" s="39" t="n">
        <f aca="false">(D67-D68)*'数値入力＆結果'!$H$22</f>
        <v>3E-005</v>
      </c>
      <c r="N68" s="39" t="n">
        <f aca="false">'数値入力＆結果'!$F$22</f>
        <v>0</v>
      </c>
      <c r="O68" s="39" t="n">
        <f aca="false">(6*'数値入力＆結果'!$D$7*L68*'数値入力＆結果'!$D$9*'数値入力＆結果'!$D$10*('数値入力＆結果'!$D$9+'数値入力＆結果'!$D$10)*(M68-N68))/('数値入力＆結果'!$D$7^2*'数値入力＆結果'!$D$9^4+'数値入力＆結果'!$D$7*L68*(4*'数値入力＆結果'!$D$9^3*'数値入力＆結果'!$D$10+6*'数値入力＆結果'!$D$9^2*'数値入力＆結果'!$D$10^2+4*'数値入力＆結果'!$D$9*'数値入力＆結果'!$D$10^3)+L68^2*'数値入力＆結果'!$D$10^4)</f>
        <v>4.39380895123978E-005</v>
      </c>
      <c r="P68" s="39" t="n">
        <f aca="false">1/O68</f>
        <v>22759.2963439577</v>
      </c>
      <c r="Q68" s="39" t="n">
        <f aca="false">SUM($O$3:O68)</f>
        <v>0.00285597581830586</v>
      </c>
      <c r="R68" s="39" t="n">
        <f aca="false">1/Q68</f>
        <v>350.143020676272</v>
      </c>
      <c r="S68" s="39" t="n">
        <f aca="false">1/Q68*(1-COS('数値入力＆結果'!$D$8*Q68/2))</f>
        <v>14.1830799150739</v>
      </c>
    </row>
    <row r="69" customFormat="false" ht="12.75" hidden="false" customHeight="false" outlineLevel="0" collapsed="false">
      <c r="B69" s="1" t="n">
        <v>67</v>
      </c>
      <c r="C69" s="0" t="n">
        <v>67</v>
      </c>
      <c r="D69" s="0" t="n">
        <v>64</v>
      </c>
      <c r="E69" s="17" t="s">
        <v>66</v>
      </c>
      <c r="F69" s="17" t="s">
        <v>66</v>
      </c>
      <c r="G69" s="37" t="s">
        <v>66</v>
      </c>
      <c r="H69" s="37" t="s">
        <v>66</v>
      </c>
      <c r="I69" s="37" t="s">
        <v>66</v>
      </c>
      <c r="J69" s="38" t="s">
        <v>66</v>
      </c>
      <c r="K69" s="38" t="s">
        <v>66</v>
      </c>
      <c r="L69" s="39" t="n">
        <f aca="false">'数値入力＆結果'!$D$22</f>
        <v>9000000000</v>
      </c>
      <c r="M69" s="39" t="n">
        <f aca="false">(D68-D69)*'数値入力＆結果'!$H$22</f>
        <v>3E-005</v>
      </c>
      <c r="N69" s="39" t="n">
        <f aca="false">'数値入力＆結果'!$F$22</f>
        <v>0</v>
      </c>
      <c r="O69" s="39" t="n">
        <f aca="false">(6*'数値入力＆結果'!$D$7*L69*'数値入力＆結果'!$D$9*'数値入力＆結果'!$D$10*('数値入力＆結果'!$D$9+'数値入力＆結果'!$D$10)*(M69-N69))/('数値入力＆結果'!$D$7^2*'数値入力＆結果'!$D$9^4+'数値入力＆結果'!$D$7*L69*(4*'数値入力＆結果'!$D$9^3*'数値入力＆結果'!$D$10+6*'数値入力＆結果'!$D$9^2*'数値入力＆結果'!$D$10^2+4*'数値入力＆結果'!$D$9*'数値入力＆結果'!$D$10^3)+L69^2*'数値入力＆結果'!$D$10^4)</f>
        <v>4.39380895123978E-005</v>
      </c>
      <c r="P69" s="39" t="n">
        <f aca="false">1/O69</f>
        <v>22759.2963439577</v>
      </c>
      <c r="Q69" s="39" t="n">
        <f aca="false">SUM($O$3:O69)</f>
        <v>0.00289991390781825</v>
      </c>
      <c r="R69" s="39" t="n">
        <f aca="false">1/Q69</f>
        <v>344.837823393298</v>
      </c>
      <c r="S69" s="39" t="n">
        <f aca="false">1/Q69*(1-COS('数値入力＆結果'!$D$8*Q69/2))</f>
        <v>14.3982421633802</v>
      </c>
    </row>
    <row r="70" customFormat="false" ht="12.75" hidden="false" customHeight="false" outlineLevel="0" collapsed="false">
      <c r="B70" s="1" t="n">
        <v>68</v>
      </c>
      <c r="C70" s="0" t="n">
        <v>68</v>
      </c>
      <c r="D70" s="0" t="n">
        <v>63</v>
      </c>
      <c r="E70" s="17" t="s">
        <v>66</v>
      </c>
      <c r="F70" s="17" t="s">
        <v>66</v>
      </c>
      <c r="G70" s="37" t="s">
        <v>66</v>
      </c>
      <c r="H70" s="37" t="s">
        <v>66</v>
      </c>
      <c r="I70" s="37" t="s">
        <v>66</v>
      </c>
      <c r="J70" s="38" t="s">
        <v>66</v>
      </c>
      <c r="K70" s="38" t="s">
        <v>66</v>
      </c>
      <c r="L70" s="39" t="n">
        <f aca="false">'数値入力＆結果'!$D$22</f>
        <v>9000000000</v>
      </c>
      <c r="M70" s="39" t="n">
        <f aca="false">(D69-D70)*'数値入力＆結果'!$H$22</f>
        <v>3E-005</v>
      </c>
      <c r="N70" s="39" t="n">
        <f aca="false">'数値入力＆結果'!$F$22</f>
        <v>0</v>
      </c>
      <c r="O70" s="39" t="n">
        <f aca="false">(6*'数値入力＆結果'!$D$7*L70*'数値入力＆結果'!$D$9*'数値入力＆結果'!$D$10*('数値入力＆結果'!$D$9+'数値入力＆結果'!$D$10)*(M70-N70))/('数値入力＆結果'!$D$7^2*'数値入力＆結果'!$D$9^4+'数値入力＆結果'!$D$7*L70*(4*'数値入力＆結果'!$D$9^3*'数値入力＆結果'!$D$10+6*'数値入力＆結果'!$D$9^2*'数値入力＆結果'!$D$10^2+4*'数値入力＆結果'!$D$9*'数値入力＆結果'!$D$10^3)+L70^2*'数値入力＆結果'!$D$10^4)</f>
        <v>4.39380895123978E-005</v>
      </c>
      <c r="P70" s="39" t="n">
        <f aca="false">1/O70</f>
        <v>22759.2963439577</v>
      </c>
      <c r="Q70" s="39" t="n">
        <f aca="false">SUM($O$3:O70)</f>
        <v>0.00294385199733065</v>
      </c>
      <c r="R70" s="39" t="n">
        <f aca="false">1/Q70</f>
        <v>339.690990208323</v>
      </c>
      <c r="S70" s="39" t="n">
        <f aca="false">1/Q70*(1-COS('数値入力＆結果'!$D$8*Q70/2))</f>
        <v>14.613265754365</v>
      </c>
    </row>
    <row r="71" customFormat="false" ht="12.75" hidden="false" customHeight="false" outlineLevel="0" collapsed="false">
      <c r="B71" s="1" t="n">
        <v>69</v>
      </c>
      <c r="C71" s="0" t="n">
        <v>69</v>
      </c>
      <c r="D71" s="0" t="n">
        <v>62</v>
      </c>
      <c r="E71" s="17" t="s">
        <v>66</v>
      </c>
      <c r="F71" s="17" t="s">
        <v>66</v>
      </c>
      <c r="G71" s="37" t="s">
        <v>66</v>
      </c>
      <c r="H71" s="37" t="s">
        <v>66</v>
      </c>
      <c r="I71" s="37" t="s">
        <v>66</v>
      </c>
      <c r="J71" s="38" t="s">
        <v>66</v>
      </c>
      <c r="K71" s="38" t="s">
        <v>66</v>
      </c>
      <c r="L71" s="39" t="n">
        <f aca="false">'数値入力＆結果'!$D$22</f>
        <v>9000000000</v>
      </c>
      <c r="M71" s="39" t="n">
        <f aca="false">(D70-D71)*'数値入力＆結果'!$H$22</f>
        <v>3E-005</v>
      </c>
      <c r="N71" s="39" t="n">
        <f aca="false">'数値入力＆結果'!$F$22</f>
        <v>0</v>
      </c>
      <c r="O71" s="39" t="n">
        <f aca="false">(6*'数値入力＆結果'!$D$7*L71*'数値入力＆結果'!$D$9*'数値入力＆結果'!$D$10*('数値入力＆結果'!$D$9+'数値入力＆結果'!$D$10)*(M71-N71))/('数値入力＆結果'!$D$7^2*'数値入力＆結果'!$D$9^4+'数値入力＆結果'!$D$7*L71*(4*'数値入力＆結果'!$D$9^3*'数値入力＆結果'!$D$10+6*'数値入力＆結果'!$D$9^2*'数値入力＆結果'!$D$10^2+4*'数値入力＆結果'!$D$9*'数値入力＆結果'!$D$10^3)+L71^2*'数値入力＆結果'!$D$10^4)</f>
        <v>4.39380895123978E-005</v>
      </c>
      <c r="P71" s="39" t="n">
        <f aca="false">1/O71</f>
        <v>22759.2963439577</v>
      </c>
      <c r="Q71" s="39" t="n">
        <f aca="false">SUM($O$3:O71)</f>
        <v>0.00298779008684305</v>
      </c>
      <c r="R71" s="39" t="n">
        <f aca="false">1/Q71</f>
        <v>334.695534469966</v>
      </c>
      <c r="S71" s="39" t="n">
        <f aca="false">1/Q71*(1-COS('数値入力＆結果'!$D$8*Q71/2))</f>
        <v>14.8281486274358</v>
      </c>
    </row>
    <row r="72" customFormat="false" ht="12.75" hidden="false" customHeight="false" outlineLevel="0" collapsed="false">
      <c r="B72" s="1" t="n">
        <v>70</v>
      </c>
      <c r="C72" s="0" t="n">
        <v>70</v>
      </c>
      <c r="D72" s="0" t="n">
        <v>61</v>
      </c>
      <c r="E72" s="17" t="s">
        <v>66</v>
      </c>
      <c r="F72" s="17" t="s">
        <v>66</v>
      </c>
      <c r="G72" s="37" t="s">
        <v>66</v>
      </c>
      <c r="H72" s="37" t="s">
        <v>66</v>
      </c>
      <c r="I72" s="37" t="s">
        <v>66</v>
      </c>
      <c r="J72" s="38" t="s">
        <v>66</v>
      </c>
      <c r="K72" s="38" t="s">
        <v>66</v>
      </c>
      <c r="L72" s="39" t="n">
        <f aca="false">'数値入力＆結果'!$D$22</f>
        <v>9000000000</v>
      </c>
      <c r="M72" s="39" t="n">
        <f aca="false">(D71-D72)*'数値入力＆結果'!$H$22</f>
        <v>3E-005</v>
      </c>
      <c r="N72" s="39" t="n">
        <f aca="false">'数値入力＆結果'!$F$22</f>
        <v>0</v>
      </c>
      <c r="O72" s="39" t="n">
        <f aca="false">(6*'数値入力＆結果'!$D$7*L72*'数値入力＆結果'!$D$9*'数値入力＆結果'!$D$10*('数値入力＆結果'!$D$9+'数値入力＆結果'!$D$10)*(M72-N72))/('数値入力＆結果'!$D$7^2*'数値入力＆結果'!$D$9^4+'数値入力＆結果'!$D$7*L72*(4*'数値入力＆結果'!$D$9^3*'数値入力＆結果'!$D$10+6*'数値入力＆結果'!$D$9^2*'数値入力＆結果'!$D$10^2+4*'数値入力＆結果'!$D$9*'数値入力＆結果'!$D$10^3)+L72^2*'数値入力＆結果'!$D$10^4)</f>
        <v>4.39380895123978E-005</v>
      </c>
      <c r="P72" s="39" t="n">
        <f aca="false">1/O72</f>
        <v>22759.2963439577</v>
      </c>
      <c r="Q72" s="39" t="n">
        <f aca="false">SUM($O$3:O72)</f>
        <v>0.00303172817635545</v>
      </c>
      <c r="R72" s="39" t="n">
        <f aca="false">1/Q72</f>
        <v>329.844874550111</v>
      </c>
      <c r="S72" s="39" t="n">
        <f aca="false">1/Q72*(1-COS('数値入力＆結果'!$D$8*Q72/2))</f>
        <v>15.0428887238089</v>
      </c>
    </row>
    <row r="73" customFormat="false" ht="12.75" hidden="false" customHeight="false" outlineLevel="0" collapsed="false">
      <c r="B73" s="1" t="n">
        <v>71</v>
      </c>
      <c r="C73" s="0" t="n">
        <v>71</v>
      </c>
      <c r="D73" s="0" t="n">
        <v>60</v>
      </c>
      <c r="E73" s="17" t="s">
        <v>66</v>
      </c>
      <c r="F73" s="17" t="s">
        <v>66</v>
      </c>
      <c r="G73" s="37" t="s">
        <v>66</v>
      </c>
      <c r="H73" s="37" t="s">
        <v>66</v>
      </c>
      <c r="I73" s="37" t="s">
        <v>66</v>
      </c>
      <c r="J73" s="38" t="s">
        <v>66</v>
      </c>
      <c r="K73" s="38" t="s">
        <v>66</v>
      </c>
      <c r="L73" s="39" t="n">
        <f aca="false">'数値入力＆結果'!$D$22</f>
        <v>9000000000</v>
      </c>
      <c r="M73" s="39" t="n">
        <f aca="false">(D72-D73)*'数値入力＆結果'!$H$22</f>
        <v>3E-005</v>
      </c>
      <c r="N73" s="39" t="n">
        <f aca="false">'数値入力＆結果'!$F$22</f>
        <v>0</v>
      </c>
      <c r="O73" s="39" t="n">
        <f aca="false">(6*'数値入力＆結果'!$D$7*L73*'数値入力＆結果'!$D$9*'数値入力＆結果'!$D$10*('数値入力＆結果'!$D$9+'数値入力＆結果'!$D$10)*(M73-N73))/('数値入力＆結果'!$D$7^2*'数値入力＆結果'!$D$9^4+'数値入力＆結果'!$D$7*L73*(4*'数値入力＆結果'!$D$9^3*'数値入力＆結果'!$D$10+6*'数値入力＆結果'!$D$9^2*'数値入力＆結果'!$D$10^2+4*'数値入力＆結果'!$D$9*'数値入力＆結果'!$D$10^3)+L73^2*'数値入力＆結果'!$D$10^4)</f>
        <v>4.39380895123978E-005</v>
      </c>
      <c r="P73" s="39" t="n">
        <f aca="false">1/O73</f>
        <v>22759.2963439577</v>
      </c>
      <c r="Q73" s="39" t="n">
        <f aca="false">SUM($O$3:O73)</f>
        <v>0.00307566626586785</v>
      </c>
      <c r="R73" s="39" t="n">
        <f aca="false">1/Q73</f>
        <v>325.132804913681</v>
      </c>
      <c r="S73" s="39" t="n">
        <f aca="false">1/Q73*(1-COS('数値入力＆結果'!$D$8*Q73/2))</f>
        <v>15.2574839865362</v>
      </c>
    </row>
    <row r="74" customFormat="false" ht="12.75" hidden="false" customHeight="false" outlineLevel="0" collapsed="false">
      <c r="B74" s="1" t="n">
        <v>72</v>
      </c>
      <c r="C74" s="0" t="n">
        <v>72</v>
      </c>
      <c r="D74" s="0" t="n">
        <v>59</v>
      </c>
      <c r="E74" s="17" t="s">
        <v>66</v>
      </c>
      <c r="F74" s="17" t="s">
        <v>66</v>
      </c>
      <c r="G74" s="37" t="s">
        <v>66</v>
      </c>
      <c r="H74" s="37" t="s">
        <v>66</v>
      </c>
      <c r="I74" s="37" t="s">
        <v>66</v>
      </c>
      <c r="J74" s="38" t="s">
        <v>66</v>
      </c>
      <c r="K74" s="38" t="s">
        <v>66</v>
      </c>
      <c r="L74" s="39" t="n">
        <f aca="false">'数値入力＆結果'!$D$22</f>
        <v>9000000000</v>
      </c>
      <c r="M74" s="39" t="n">
        <f aca="false">(D73-D74)*'数値入力＆結果'!$H$22</f>
        <v>3E-005</v>
      </c>
      <c r="N74" s="39" t="n">
        <f aca="false">'数値入力＆結果'!$F$22</f>
        <v>0</v>
      </c>
      <c r="O74" s="39" t="n">
        <f aca="false">(6*'数値入力＆結果'!$D$7*L74*'数値入力＆結果'!$D$9*'数値入力＆結果'!$D$10*('数値入力＆結果'!$D$9+'数値入力＆結果'!$D$10)*(M74-N74))/('数値入力＆結果'!$D$7^2*'数値入力＆結果'!$D$9^4+'数値入力＆結果'!$D$7*L74*(4*'数値入力＆結果'!$D$9^3*'数値入力＆結果'!$D$10+6*'数値入力＆結果'!$D$9^2*'数値入力＆結果'!$D$10^2+4*'数値入力＆結果'!$D$9*'数値入力＆結果'!$D$10^3)+L74^2*'数値入力＆結果'!$D$10^4)</f>
        <v>4.39380895123978E-005</v>
      </c>
      <c r="P74" s="39" t="n">
        <f aca="false">1/O74</f>
        <v>22759.2963439577</v>
      </c>
      <c r="Q74" s="39" t="n">
        <f aca="false">SUM($O$3:O74)</f>
        <v>0.00311960435538024</v>
      </c>
      <c r="R74" s="39" t="n">
        <f aca="false">1/Q74</f>
        <v>320.553469633207</v>
      </c>
      <c r="S74" s="39" t="n">
        <f aca="false">1/Q74*(1-COS('数値入力＆結果'!$D$8*Q74/2))</f>
        <v>15.4719323605308</v>
      </c>
    </row>
    <row r="75" customFormat="false" ht="12.75" hidden="false" customHeight="false" outlineLevel="0" collapsed="false">
      <c r="B75" s="1" t="n">
        <v>73</v>
      </c>
      <c r="C75" s="0" t="n">
        <v>73</v>
      </c>
      <c r="D75" s="0" t="n">
        <v>58</v>
      </c>
      <c r="E75" s="17" t="s">
        <v>66</v>
      </c>
      <c r="F75" s="17" t="s">
        <v>66</v>
      </c>
      <c r="G75" s="37" t="s">
        <v>66</v>
      </c>
      <c r="H75" s="37" t="s">
        <v>66</v>
      </c>
      <c r="I75" s="37" t="s">
        <v>66</v>
      </c>
      <c r="J75" s="38" t="s">
        <v>66</v>
      </c>
      <c r="K75" s="38" t="s">
        <v>66</v>
      </c>
      <c r="L75" s="39" t="n">
        <f aca="false">'数値入力＆結果'!$D$22</f>
        <v>9000000000</v>
      </c>
      <c r="M75" s="39" t="n">
        <f aca="false">(D74-D75)*'数値入力＆結果'!$H$22</f>
        <v>3E-005</v>
      </c>
      <c r="N75" s="39" t="n">
        <f aca="false">'数値入力＆結果'!$F$22</f>
        <v>0</v>
      </c>
      <c r="O75" s="39" t="n">
        <f aca="false">(6*'数値入力＆結果'!$D$7*L75*'数値入力＆結果'!$D$9*'数値入力＆結果'!$D$10*('数値入力＆結果'!$D$9+'数値入力＆結果'!$D$10)*(M75-N75))/('数値入力＆結果'!$D$7^2*'数値入力＆結果'!$D$9^4+'数値入力＆結果'!$D$7*L75*(4*'数値入力＆結果'!$D$9^3*'数値入力＆結果'!$D$10+6*'数値入力＆結果'!$D$9^2*'数値入力＆結果'!$D$10^2+4*'数値入力＆結果'!$D$9*'数値入力＆結果'!$D$10^3)+L75^2*'数値入力＆結果'!$D$10^4)</f>
        <v>4.39380895123978E-005</v>
      </c>
      <c r="P75" s="39" t="n">
        <f aca="false">1/O75</f>
        <v>22759.2963439577</v>
      </c>
      <c r="Q75" s="39" t="n">
        <f aca="false">SUM($O$3:O75)</f>
        <v>0.00316354244489264</v>
      </c>
      <c r="R75" s="39" t="n">
        <f aca="false">1/Q75</f>
        <v>316.101338110523</v>
      </c>
      <c r="S75" s="39" t="n">
        <f aca="false">1/Q75*(1-COS('数値入力＆結果'!$D$8*Q75/2))</f>
        <v>15.6862317925942</v>
      </c>
    </row>
    <row r="76" customFormat="false" ht="12.75" hidden="false" customHeight="false" outlineLevel="0" collapsed="false">
      <c r="B76" s="1" t="n">
        <v>74</v>
      </c>
      <c r="C76" s="0" t="n">
        <v>74</v>
      </c>
      <c r="D76" s="0" t="n">
        <v>57</v>
      </c>
      <c r="E76" s="17" t="s">
        <v>66</v>
      </c>
      <c r="F76" s="17" t="s">
        <v>66</v>
      </c>
      <c r="G76" s="37" t="s">
        <v>66</v>
      </c>
      <c r="H76" s="37" t="s">
        <v>66</v>
      </c>
      <c r="I76" s="37" t="s">
        <v>66</v>
      </c>
      <c r="J76" s="38" t="s">
        <v>66</v>
      </c>
      <c r="K76" s="38" t="s">
        <v>66</v>
      </c>
      <c r="L76" s="39" t="n">
        <f aca="false">'数値入力＆結果'!$D$22</f>
        <v>9000000000</v>
      </c>
      <c r="M76" s="39" t="n">
        <f aca="false">(D75-D76)*'数値入力＆結果'!$H$22</f>
        <v>3E-005</v>
      </c>
      <c r="N76" s="39" t="n">
        <f aca="false">'数値入力＆結果'!$F$22</f>
        <v>0</v>
      </c>
      <c r="O76" s="39" t="n">
        <f aca="false">(6*'数値入力＆結果'!$D$7*L76*'数値入力＆結果'!$D$9*'数値入力＆結果'!$D$10*('数値入力＆結果'!$D$9+'数値入力＆結果'!$D$10)*(M76-N76))/('数値入力＆結果'!$D$7^2*'数値入力＆結果'!$D$9^4+'数値入力＆結果'!$D$7*L76*(4*'数値入力＆結果'!$D$9^3*'数値入力＆結果'!$D$10+6*'数値入力＆結果'!$D$9^2*'数値入力＆結果'!$D$10^2+4*'数値入力＆結果'!$D$9*'数値入力＆結果'!$D$10^3)+L76^2*'数値入力＆結果'!$D$10^4)</f>
        <v>4.39380895123978E-005</v>
      </c>
      <c r="P76" s="39" t="n">
        <f aca="false">1/O76</f>
        <v>22759.2963439577</v>
      </c>
      <c r="Q76" s="39" t="n">
        <f aca="false">SUM($O$3:O76)</f>
        <v>0.00320748053440504</v>
      </c>
      <c r="R76" s="39" t="n">
        <f aca="false">1/Q76</f>
        <v>311.771182793941</v>
      </c>
      <c r="S76" s="39" t="n">
        <f aca="false">1/Q76*(1-COS('数値入力＆結果'!$D$8*Q76/2))</f>
        <v>15.9003802314421</v>
      </c>
    </row>
    <row r="77" customFormat="false" ht="12.75" hidden="false" customHeight="false" outlineLevel="0" collapsed="false">
      <c r="B77" s="1" t="n">
        <v>75</v>
      </c>
      <c r="C77" s="0" t="n">
        <v>75</v>
      </c>
      <c r="D77" s="0" t="n">
        <v>56</v>
      </c>
      <c r="E77" s="17" t="s">
        <v>66</v>
      </c>
      <c r="F77" s="17" t="s">
        <v>66</v>
      </c>
      <c r="G77" s="37" t="s">
        <v>66</v>
      </c>
      <c r="H77" s="37" t="s">
        <v>66</v>
      </c>
      <c r="I77" s="37" t="s">
        <v>66</v>
      </c>
      <c r="J77" s="38" t="s">
        <v>66</v>
      </c>
      <c r="K77" s="38" t="s">
        <v>66</v>
      </c>
      <c r="L77" s="39" t="n">
        <f aca="false">'数値入力＆結果'!$D$22</f>
        <v>9000000000</v>
      </c>
      <c r="M77" s="39" t="n">
        <f aca="false">(D76-D77)*'数値入力＆結果'!$H$22</f>
        <v>3E-005</v>
      </c>
      <c r="N77" s="39" t="n">
        <f aca="false">'数値入力＆結果'!$F$22</f>
        <v>0</v>
      </c>
      <c r="O77" s="39" t="n">
        <f aca="false">(6*'数値入力＆結果'!$D$7*L77*'数値入力＆結果'!$D$9*'数値入力＆結果'!$D$10*('数値入力＆結果'!$D$9+'数値入力＆結果'!$D$10)*(M77-N77))/('数値入力＆結果'!$D$7^2*'数値入力＆結果'!$D$9^4+'数値入力＆結果'!$D$7*L77*(4*'数値入力＆結果'!$D$9^3*'数値入力＆結果'!$D$10+6*'数値入力＆結果'!$D$9^2*'数値入力＆結果'!$D$10^2+4*'数値入力＆結果'!$D$9*'数値入力＆結果'!$D$10^3)+L77^2*'数値入力＆結果'!$D$10^4)</f>
        <v>4.39380895123978E-005</v>
      </c>
      <c r="P77" s="39" t="n">
        <f aca="false">1/O77</f>
        <v>22759.2963439577</v>
      </c>
      <c r="Q77" s="39" t="n">
        <f aca="false">SUM($O$3:O77)</f>
        <v>0.00325141862391744</v>
      </c>
      <c r="R77" s="39" t="n">
        <f aca="false">1/Q77</f>
        <v>307.558058702131</v>
      </c>
      <c r="S77" s="39" t="n">
        <f aca="false">1/Q77*(1-COS('数値入力＆結果'!$D$8*Q77/2))</f>
        <v>16.1143756277307</v>
      </c>
    </row>
    <row r="78" customFormat="false" ht="12.75" hidden="false" customHeight="false" outlineLevel="0" collapsed="false">
      <c r="B78" s="1" t="n">
        <v>76</v>
      </c>
      <c r="C78" s="0" t="n">
        <v>76</v>
      </c>
      <c r="D78" s="0" t="n">
        <v>55</v>
      </c>
      <c r="E78" s="17" t="s">
        <v>66</v>
      </c>
      <c r="F78" s="17" t="s">
        <v>66</v>
      </c>
      <c r="G78" s="37" t="s">
        <v>66</v>
      </c>
      <c r="H78" s="37" t="s">
        <v>66</v>
      </c>
      <c r="I78" s="37" t="s">
        <v>66</v>
      </c>
      <c r="J78" s="38" t="s">
        <v>66</v>
      </c>
      <c r="K78" s="38" t="s">
        <v>66</v>
      </c>
      <c r="L78" s="39" t="n">
        <f aca="false">'数値入力＆結果'!$D$22</f>
        <v>9000000000</v>
      </c>
      <c r="M78" s="39" t="n">
        <f aca="false">(D77-D78)*'数値入力＆結果'!$H$22</f>
        <v>3E-005</v>
      </c>
      <c r="N78" s="39" t="n">
        <f aca="false">'数値入力＆結果'!$F$22</f>
        <v>0</v>
      </c>
      <c r="O78" s="39" t="n">
        <f aca="false">(6*'数値入力＆結果'!$D$7*L78*'数値入力＆結果'!$D$9*'数値入力＆結果'!$D$10*('数値入力＆結果'!$D$9+'数値入力＆結果'!$D$10)*(M78-N78))/('数値入力＆結果'!$D$7^2*'数値入力＆結果'!$D$9^4+'数値入力＆結果'!$D$7*L78*(4*'数値入力＆結果'!$D$9^3*'数値入力＆結果'!$D$10+6*'数値入力＆結果'!$D$9^2*'数値入力＆結果'!$D$10^2+4*'数値入力＆結果'!$D$9*'数値入力＆結果'!$D$10^3)+L78^2*'数値入力＆結果'!$D$10^4)</f>
        <v>4.39380895123978E-005</v>
      </c>
      <c r="P78" s="39" t="n">
        <f aca="false">1/O78</f>
        <v>22759.2963439577</v>
      </c>
      <c r="Q78" s="39" t="n">
        <f aca="false">SUM($O$3:O78)</f>
        <v>0.00329535671342984</v>
      </c>
      <c r="R78" s="39" t="n">
        <f aca="false">1/Q78</f>
        <v>303.457284586102</v>
      </c>
      <c r="S78" s="39" t="n">
        <f aca="false">1/Q78*(1-COS('数値入力＆結果'!$D$8*Q78/2))</f>
        <v>16.3282159340833</v>
      </c>
    </row>
    <row r="79" customFormat="false" ht="12.75" hidden="false" customHeight="false" outlineLevel="0" collapsed="false">
      <c r="B79" s="1" t="n">
        <v>77</v>
      </c>
      <c r="C79" s="0" t="n">
        <v>77</v>
      </c>
      <c r="D79" s="0" t="n">
        <v>54</v>
      </c>
      <c r="E79" s="17" t="s">
        <v>66</v>
      </c>
      <c r="F79" s="17" t="s">
        <v>66</v>
      </c>
      <c r="G79" s="37" t="s">
        <v>66</v>
      </c>
      <c r="H79" s="37" t="s">
        <v>66</v>
      </c>
      <c r="I79" s="37" t="s">
        <v>66</v>
      </c>
      <c r="J79" s="38" t="s">
        <v>66</v>
      </c>
      <c r="K79" s="38" t="s">
        <v>66</v>
      </c>
      <c r="L79" s="39" t="n">
        <f aca="false">'数値入力＆結果'!$D$22</f>
        <v>9000000000</v>
      </c>
      <c r="M79" s="39" t="n">
        <f aca="false">(D78-D79)*'数値入力＆結果'!$H$22</f>
        <v>3E-005</v>
      </c>
      <c r="N79" s="39" t="n">
        <f aca="false">'数値入力＆結果'!$F$22</f>
        <v>0</v>
      </c>
      <c r="O79" s="39" t="n">
        <f aca="false">(6*'数値入力＆結果'!$D$7*L79*'数値入力＆結果'!$D$9*'数値入力＆結果'!$D$10*('数値入力＆結果'!$D$9+'数値入力＆結果'!$D$10)*(M79-N79))/('数値入力＆結果'!$D$7^2*'数値入力＆結果'!$D$9^4+'数値入力＆結果'!$D$7*L79*(4*'数値入力＆結果'!$D$9^3*'数値入力＆結果'!$D$10+6*'数値入力＆結果'!$D$9^2*'数値入力＆結果'!$D$10^2+4*'数値入力＆結果'!$D$9*'数値入力＆結果'!$D$10^3)+L79^2*'数値入力＆結果'!$D$10^4)</f>
        <v>4.39380895123978E-005</v>
      </c>
      <c r="P79" s="39" t="n">
        <f aca="false">1/O79</f>
        <v>22759.2963439577</v>
      </c>
      <c r="Q79" s="39" t="n">
        <f aca="false">SUM($O$3:O79)</f>
        <v>0.00333929480294223</v>
      </c>
      <c r="R79" s="39" t="n">
        <f aca="false">1/Q79</f>
        <v>299.46442557839</v>
      </c>
      <c r="S79" s="39" t="n">
        <f aca="false">1/Q79*(1-COS('数値入力＆結果'!$D$8*Q79/2))</f>
        <v>16.5418991051162</v>
      </c>
    </row>
    <row r="80" customFormat="false" ht="12.75" hidden="false" customHeight="false" outlineLevel="0" collapsed="false">
      <c r="B80" s="1" t="n">
        <v>78</v>
      </c>
      <c r="C80" s="0" t="n">
        <v>78</v>
      </c>
      <c r="D80" s="0" t="n">
        <v>53</v>
      </c>
      <c r="E80" s="17" t="s">
        <v>66</v>
      </c>
      <c r="F80" s="17" t="s">
        <v>66</v>
      </c>
      <c r="G80" s="37" t="s">
        <v>66</v>
      </c>
      <c r="H80" s="37" t="s">
        <v>66</v>
      </c>
      <c r="I80" s="37" t="s">
        <v>66</v>
      </c>
      <c r="J80" s="38" t="s">
        <v>66</v>
      </c>
      <c r="K80" s="38" t="s">
        <v>66</v>
      </c>
      <c r="L80" s="39" t="n">
        <f aca="false">'数値入力＆結果'!$D$22</f>
        <v>9000000000</v>
      </c>
      <c r="M80" s="39" t="n">
        <f aca="false">(D79-D80)*'数値入力＆結果'!$H$22</f>
        <v>3E-005</v>
      </c>
      <c r="N80" s="39" t="n">
        <f aca="false">'数値入力＆結果'!$F$22</f>
        <v>0</v>
      </c>
      <c r="O80" s="39" t="n">
        <f aca="false">(6*'数値入力＆結果'!$D$7*L80*'数値入力＆結果'!$D$9*'数値入力＆結果'!$D$10*('数値入力＆結果'!$D$9+'数値入力＆結果'!$D$10)*(M80-N80))/('数値入力＆結果'!$D$7^2*'数値入力＆結果'!$D$9^4+'数値入力＆結果'!$D$7*L80*(4*'数値入力＆結果'!$D$9^3*'数値入力＆結果'!$D$10+6*'数値入力＆結果'!$D$9^2*'数値入力＆結果'!$D$10^2+4*'数値入力＆結果'!$D$9*'数値入力＆結果'!$D$10^3)+L80^2*'数値入力＆結果'!$D$10^4)</f>
        <v>4.39380895123978E-005</v>
      </c>
      <c r="P80" s="39" t="n">
        <f aca="false">1/O80</f>
        <v>22759.2963439577</v>
      </c>
      <c r="Q80" s="39" t="n">
        <f aca="false">SUM($O$3:O80)</f>
        <v>0.00338323289245463</v>
      </c>
      <c r="R80" s="39" t="n">
        <f aca="false">1/Q80</f>
        <v>295.575277194255</v>
      </c>
      <c r="S80" s="39" t="n">
        <f aca="false">1/Q80*(1-COS('数値入力＆結果'!$D$8*Q80/2))</f>
        <v>16.7554230974649</v>
      </c>
    </row>
    <row r="81" customFormat="false" ht="12.75" hidden="false" customHeight="false" outlineLevel="0" collapsed="false">
      <c r="B81" s="1" t="n">
        <v>79</v>
      </c>
      <c r="C81" s="0" t="n">
        <v>79</v>
      </c>
      <c r="D81" s="0" t="n">
        <v>52</v>
      </c>
      <c r="E81" s="17" t="s">
        <v>66</v>
      </c>
      <c r="F81" s="17" t="s">
        <v>66</v>
      </c>
      <c r="G81" s="37" t="s">
        <v>66</v>
      </c>
      <c r="H81" s="37" t="s">
        <v>66</v>
      </c>
      <c r="I81" s="37" t="s">
        <v>66</v>
      </c>
      <c r="J81" s="38" t="s">
        <v>66</v>
      </c>
      <c r="K81" s="38" t="s">
        <v>66</v>
      </c>
      <c r="L81" s="39" t="n">
        <f aca="false">'数値入力＆結果'!$D$22</f>
        <v>9000000000</v>
      </c>
      <c r="M81" s="39" t="n">
        <f aca="false">(D80-D81)*'数値入力＆結果'!$H$22</f>
        <v>3E-005</v>
      </c>
      <c r="N81" s="39" t="n">
        <f aca="false">'数値入力＆結果'!$F$22</f>
        <v>0</v>
      </c>
      <c r="O81" s="39" t="n">
        <f aca="false">(6*'数値入力＆結果'!$D$7*L81*'数値入力＆結果'!$D$9*'数値入力＆結果'!$D$10*('数値入力＆結果'!$D$9+'数値入力＆結果'!$D$10)*(M81-N81))/('数値入力＆結果'!$D$7^2*'数値入力＆結果'!$D$9^4+'数値入力＆結果'!$D$7*L81*(4*'数値入力＆結果'!$D$9^3*'数値入力＆結果'!$D$10+6*'数値入力＆結果'!$D$9^2*'数値入力＆結果'!$D$10^2+4*'数値入力＆結果'!$D$9*'数値入力＆結果'!$D$10^3)+L81^2*'数値入力＆結果'!$D$10^4)</f>
        <v>4.39380895123978E-005</v>
      </c>
      <c r="P81" s="39" t="n">
        <f aca="false">1/O81</f>
        <v>22759.2963439577</v>
      </c>
      <c r="Q81" s="39" t="n">
        <f aca="false">SUM($O$3:O81)</f>
        <v>0.00342717098196703</v>
      </c>
      <c r="R81" s="39" t="n">
        <f aca="false">1/Q81</f>
        <v>291.78585056356</v>
      </c>
      <c r="S81" s="39" t="n">
        <f aca="false">1/Q81*(1-COS('数値入力＆結果'!$D$8*Q81/2))</f>
        <v>16.9687858698107</v>
      </c>
    </row>
    <row r="82" customFormat="false" ht="12.75" hidden="false" customHeight="false" outlineLevel="0" collapsed="false">
      <c r="B82" s="1" t="n">
        <v>80</v>
      </c>
      <c r="C82" s="0" t="n">
        <v>80</v>
      </c>
      <c r="D82" s="0" t="n">
        <v>51</v>
      </c>
      <c r="E82" s="17" t="s">
        <v>66</v>
      </c>
      <c r="F82" s="17" t="s">
        <v>66</v>
      </c>
      <c r="G82" s="37" t="s">
        <v>66</v>
      </c>
      <c r="H82" s="37" t="s">
        <v>66</v>
      </c>
      <c r="I82" s="37" t="s">
        <v>66</v>
      </c>
      <c r="J82" s="38" t="s">
        <v>66</v>
      </c>
      <c r="K82" s="38" t="s">
        <v>66</v>
      </c>
      <c r="L82" s="39" t="n">
        <f aca="false">'数値入力＆結果'!$D$22</f>
        <v>9000000000</v>
      </c>
      <c r="M82" s="39" t="n">
        <f aca="false">(D81-D82)*'数値入力＆結果'!$H$22</f>
        <v>3E-005</v>
      </c>
      <c r="N82" s="39" t="n">
        <f aca="false">'数値入力＆結果'!$F$22</f>
        <v>0</v>
      </c>
      <c r="O82" s="39" t="n">
        <f aca="false">(6*'数値入力＆結果'!$D$7*L82*'数値入力＆結果'!$D$9*'数値入力＆結果'!$D$10*('数値入力＆結果'!$D$9+'数値入力＆結果'!$D$10)*(M82-N82))/('数値入力＆結果'!$D$7^2*'数値入力＆結果'!$D$9^4+'数値入力＆結果'!$D$7*L82*(4*'数値入力＆結果'!$D$9^3*'数値入力＆結果'!$D$10+6*'数値入力＆結果'!$D$9^2*'数値入力＆結果'!$D$10^2+4*'数値入力＆結果'!$D$9*'数値入力＆結果'!$D$10^3)+L82^2*'数値入力＆結果'!$D$10^4)</f>
        <v>4.39380895123978E-005</v>
      </c>
      <c r="P82" s="39" t="n">
        <f aca="false">1/O82</f>
        <v>22759.2963439577</v>
      </c>
      <c r="Q82" s="39" t="n">
        <f aca="false">SUM($O$3:O82)</f>
        <v>0.00347110907147943</v>
      </c>
      <c r="R82" s="39" t="n">
        <f aca="false">1/Q82</f>
        <v>288.092358784274</v>
      </c>
      <c r="S82" s="39" t="n">
        <f aca="false">1/Q82*(1-COS('数値入力＆結果'!$D$8*Q82/2))</f>
        <v>17.1819853829063</v>
      </c>
    </row>
    <row r="83" customFormat="false" ht="12.75" hidden="false" customHeight="false" outlineLevel="0" collapsed="false">
      <c r="B83" s="1" t="n">
        <v>81</v>
      </c>
      <c r="C83" s="0" t="n">
        <v>81</v>
      </c>
      <c r="D83" s="0" t="n">
        <v>50</v>
      </c>
      <c r="E83" s="17" t="s">
        <v>66</v>
      </c>
      <c r="F83" s="17" t="s">
        <v>66</v>
      </c>
      <c r="G83" s="37" t="s">
        <v>66</v>
      </c>
      <c r="H83" s="37" t="s">
        <v>66</v>
      </c>
      <c r="I83" s="37" t="s">
        <v>66</v>
      </c>
      <c r="J83" s="38" t="s">
        <v>66</v>
      </c>
      <c r="K83" s="38" t="s">
        <v>66</v>
      </c>
      <c r="L83" s="39" t="n">
        <f aca="false">'数値入力＆結果'!$D$22</f>
        <v>9000000000</v>
      </c>
      <c r="M83" s="39" t="n">
        <f aca="false">(D82-D83)*'数値入力＆結果'!$H$22</f>
        <v>3E-005</v>
      </c>
      <c r="N83" s="39" t="n">
        <f aca="false">'数値入力＆結果'!$F$22</f>
        <v>0</v>
      </c>
      <c r="O83" s="39" t="n">
        <f aca="false">(6*'数値入力＆結果'!$D$7*L83*'数値入力＆結果'!$D$9*'数値入力＆結果'!$D$10*('数値入力＆結果'!$D$9+'数値入力＆結果'!$D$10)*(M83-N83))/('数値入力＆結果'!$D$7^2*'数値入力＆結果'!$D$9^4+'数値入力＆結果'!$D$7*L83*(4*'数値入力＆結果'!$D$9^3*'数値入力＆結果'!$D$10+6*'数値入力＆結果'!$D$9^2*'数値入力＆結果'!$D$10^2+4*'数値入力＆結果'!$D$9*'数値入力＆結果'!$D$10^3)+L83^2*'数値入力＆結果'!$D$10^4)</f>
        <v>4.39380895123978E-005</v>
      </c>
      <c r="P83" s="39" t="n">
        <f aca="false">1/O83</f>
        <v>22759.2963439577</v>
      </c>
      <c r="Q83" s="39" t="n">
        <f aca="false">SUM($O$3:O83)</f>
        <v>0.00351504716099182</v>
      </c>
      <c r="R83" s="39" t="n">
        <f aca="false">1/Q83</f>
        <v>284.491204299471</v>
      </c>
      <c r="S83" s="39" t="n">
        <f aca="false">1/Q83*(1-COS('数値入力＆結果'!$D$8*Q83/2))</f>
        <v>17.3950195996022</v>
      </c>
    </row>
    <row r="84" customFormat="false" ht="12.75" hidden="false" customHeight="false" outlineLevel="0" collapsed="false">
      <c r="B84" s="1" t="n">
        <v>82</v>
      </c>
      <c r="C84" s="0" t="n">
        <v>82</v>
      </c>
      <c r="D84" s="0" t="n">
        <v>49</v>
      </c>
      <c r="E84" s="17" t="s">
        <v>66</v>
      </c>
      <c r="F84" s="17" t="s">
        <v>66</v>
      </c>
      <c r="G84" s="37" t="s">
        <v>66</v>
      </c>
      <c r="H84" s="37" t="s">
        <v>66</v>
      </c>
      <c r="I84" s="37" t="s">
        <v>66</v>
      </c>
      <c r="J84" s="38" t="s">
        <v>66</v>
      </c>
      <c r="K84" s="38" t="s">
        <v>66</v>
      </c>
      <c r="L84" s="39" t="n">
        <f aca="false">'数値入力＆結果'!$D$22</f>
        <v>9000000000</v>
      </c>
      <c r="M84" s="39" t="n">
        <f aca="false">(D83-D84)*'数値入力＆結果'!$H$22</f>
        <v>3E-005</v>
      </c>
      <c r="N84" s="39" t="n">
        <f aca="false">'数値入力＆結果'!$F$22</f>
        <v>0</v>
      </c>
      <c r="O84" s="39" t="n">
        <f aca="false">(6*'数値入力＆結果'!$D$7*L84*'数値入力＆結果'!$D$9*'数値入力＆結果'!$D$10*('数値入力＆結果'!$D$9+'数値入力＆結果'!$D$10)*(M84-N84))/('数値入力＆結果'!$D$7^2*'数値入力＆結果'!$D$9^4+'数値入力＆結果'!$D$7*L84*(4*'数値入力＆結果'!$D$9^3*'数値入力＆結果'!$D$10+6*'数値入力＆結果'!$D$9^2*'数値入力＆結果'!$D$10^2+4*'数値入力＆結果'!$D$9*'数値入力＆結果'!$D$10^3)+L84^2*'数値入力＆結果'!$D$10^4)</f>
        <v>4.39380895123978E-005</v>
      </c>
      <c r="P84" s="39" t="n">
        <f aca="false">1/O84</f>
        <v>22759.2963439577</v>
      </c>
      <c r="Q84" s="39" t="n">
        <f aca="false">SUM($O$3:O84)</f>
        <v>0.00355898525050422</v>
      </c>
      <c r="R84" s="39" t="n">
        <f aca="false">1/Q84</f>
        <v>280.978967209354</v>
      </c>
      <c r="S84" s="39" t="n">
        <f aca="false">1/Q84*(1-COS('数値入力＆結果'!$D$8*Q84/2))</f>
        <v>17.6078864848728</v>
      </c>
    </row>
    <row r="85" customFormat="false" ht="12.75" hidden="false" customHeight="false" outlineLevel="0" collapsed="false">
      <c r="B85" s="1" t="n">
        <v>83</v>
      </c>
      <c r="C85" s="0" t="n">
        <v>83</v>
      </c>
      <c r="D85" s="0" t="n">
        <v>48</v>
      </c>
      <c r="E85" s="17" t="s">
        <v>66</v>
      </c>
      <c r="F85" s="17" t="s">
        <v>66</v>
      </c>
      <c r="G85" s="37" t="s">
        <v>66</v>
      </c>
      <c r="H85" s="37" t="s">
        <v>66</v>
      </c>
      <c r="I85" s="37" t="s">
        <v>66</v>
      </c>
      <c r="J85" s="38" t="s">
        <v>66</v>
      </c>
      <c r="K85" s="38" t="s">
        <v>66</v>
      </c>
      <c r="L85" s="39" t="n">
        <f aca="false">'数値入力＆結果'!$D$22</f>
        <v>9000000000</v>
      </c>
      <c r="M85" s="39" t="n">
        <f aca="false">(D84-D85)*'数値入力＆結果'!$H$22</f>
        <v>3E-005</v>
      </c>
      <c r="N85" s="39" t="n">
        <f aca="false">'数値入力＆結果'!$F$22</f>
        <v>0</v>
      </c>
      <c r="O85" s="39" t="n">
        <f aca="false">(6*'数値入力＆結果'!$D$7*L85*'数値入力＆結果'!$D$9*'数値入力＆結果'!$D$10*('数値入力＆結果'!$D$9+'数値入力＆結果'!$D$10)*(M85-N85))/('数値入力＆結果'!$D$7^2*'数値入力＆結果'!$D$9^4+'数値入力＆結果'!$D$7*L85*(4*'数値入力＆結果'!$D$9^3*'数値入力＆結果'!$D$10+6*'数値入力＆結果'!$D$9^2*'数値入力＆結果'!$D$10^2+4*'数値入力＆結果'!$D$9*'数値入力＆結果'!$D$10^3)+L85^2*'数値入力＆結果'!$D$10^4)</f>
        <v>4.39380895123978E-005</v>
      </c>
      <c r="P85" s="39" t="n">
        <f aca="false">1/O85</f>
        <v>22759.2963439577</v>
      </c>
      <c r="Q85" s="39" t="n">
        <f aca="false">SUM($O$3:O85)</f>
        <v>0.00360292334001662</v>
      </c>
      <c r="R85" s="39" t="n">
        <f aca="false">1/Q85</f>
        <v>277.552394438508</v>
      </c>
      <c r="S85" s="39" t="n">
        <f aca="false">1/Q85*(1-COS('数値入力＆結果'!$D$8*Q85/2))</f>
        <v>17.8205840058423</v>
      </c>
    </row>
    <row r="86" customFormat="false" ht="12.75" hidden="false" customHeight="false" outlineLevel="0" collapsed="false">
      <c r="B86" s="1" t="n">
        <v>84</v>
      </c>
      <c r="C86" s="0" t="n">
        <v>84</v>
      </c>
      <c r="D86" s="0" t="n">
        <v>47</v>
      </c>
      <c r="E86" s="17" t="s">
        <v>66</v>
      </c>
      <c r="F86" s="17" t="s">
        <v>66</v>
      </c>
      <c r="G86" s="37" t="s">
        <v>66</v>
      </c>
      <c r="H86" s="37" t="s">
        <v>66</v>
      </c>
      <c r="I86" s="37" t="s">
        <v>66</v>
      </c>
      <c r="J86" s="38" t="s">
        <v>66</v>
      </c>
      <c r="K86" s="38" t="s">
        <v>66</v>
      </c>
      <c r="L86" s="39" t="n">
        <f aca="false">'数値入力＆結果'!$D$22</f>
        <v>9000000000</v>
      </c>
      <c r="M86" s="39" t="n">
        <f aca="false">(D85-D86)*'数値入力＆結果'!$H$22</f>
        <v>3E-005</v>
      </c>
      <c r="N86" s="39" t="n">
        <f aca="false">'数値入力＆結果'!$F$22</f>
        <v>0</v>
      </c>
      <c r="O86" s="39" t="n">
        <f aca="false">(6*'数値入力＆結果'!$D$7*L86*'数値入力＆結果'!$D$9*'数値入力＆結果'!$D$10*('数値入力＆結果'!$D$9+'数値入力＆結果'!$D$10)*(M86-N86))/('数値入力＆結果'!$D$7^2*'数値入力＆結果'!$D$9^4+'数値入力＆結果'!$D$7*L86*(4*'数値入力＆結果'!$D$9^3*'数値入力＆結果'!$D$10+6*'数値入力＆結果'!$D$9^2*'数値入力＆結果'!$D$10^2+4*'数値入力＆結果'!$D$9*'数値入力＆結果'!$D$10^3)+L86^2*'数値入力＆結果'!$D$10^4)</f>
        <v>4.39380895123978E-005</v>
      </c>
      <c r="P86" s="39" t="n">
        <f aca="false">1/O86</f>
        <v>22759.2963439577</v>
      </c>
      <c r="Q86" s="39" t="n">
        <f aca="false">SUM($O$3:O86)</f>
        <v>0.00364686142952902</v>
      </c>
      <c r="R86" s="39" t="n">
        <f aca="false">1/Q86</f>
        <v>274.208389686237</v>
      </c>
      <c r="S86" s="39" t="n">
        <f aca="false">1/Q86*(1-COS('数値入力＆結果'!$D$8*Q86/2))</f>
        <v>18.0331101318109</v>
      </c>
    </row>
    <row r="87" customFormat="false" ht="12.75" hidden="false" customHeight="false" outlineLevel="0" collapsed="false">
      <c r="B87" s="1" t="n">
        <v>85</v>
      </c>
      <c r="C87" s="0" t="n">
        <v>85</v>
      </c>
      <c r="D87" s="0" t="n">
        <v>46</v>
      </c>
      <c r="E87" s="17" t="s">
        <v>66</v>
      </c>
      <c r="F87" s="17" t="s">
        <v>66</v>
      </c>
      <c r="G87" s="37" t="s">
        <v>66</v>
      </c>
      <c r="H87" s="37" t="s">
        <v>66</v>
      </c>
      <c r="I87" s="37" t="s">
        <v>66</v>
      </c>
      <c r="J87" s="38" t="s">
        <v>66</v>
      </c>
      <c r="K87" s="38" t="s">
        <v>66</v>
      </c>
      <c r="L87" s="39" t="n">
        <f aca="false">'数値入力＆結果'!$D$22</f>
        <v>9000000000</v>
      </c>
      <c r="M87" s="39" t="n">
        <f aca="false">(D86-D87)*'数値入力＆結果'!$H$22</f>
        <v>3E-005</v>
      </c>
      <c r="N87" s="39" t="n">
        <f aca="false">'数値入力＆結果'!$F$22</f>
        <v>0</v>
      </c>
      <c r="O87" s="39" t="n">
        <f aca="false">(6*'数値入力＆結果'!$D$7*L87*'数値入力＆結果'!$D$9*'数値入力＆結果'!$D$10*('数値入力＆結果'!$D$9+'数値入力＆結果'!$D$10)*(M87-N87))/('数値入力＆結果'!$D$7^2*'数値入力＆結果'!$D$9^4+'数値入力＆結果'!$D$7*L87*(4*'数値入力＆結果'!$D$9^3*'数値入力＆結果'!$D$10+6*'数値入力＆結果'!$D$9^2*'数値入力＆結果'!$D$10^2+4*'数値入力＆結果'!$D$9*'数値入力＆結果'!$D$10^3)+L87^2*'数値入力＆結果'!$D$10^4)</f>
        <v>4.39380895123978E-005</v>
      </c>
      <c r="P87" s="39" t="n">
        <f aca="false">1/O87</f>
        <v>22759.2963439577</v>
      </c>
      <c r="Q87" s="39" t="n">
        <f aca="false">SUM($O$3:O87)</f>
        <v>0.00369079951904142</v>
      </c>
      <c r="R87" s="39" t="n">
        <f aca="false">1/Q87</f>
        <v>270.944004094734</v>
      </c>
      <c r="S87" s="39" t="n">
        <f aca="false">1/Q87*(1-COS('数値入力＆結果'!$D$8*Q87/2))</f>
        <v>18.2454628342807</v>
      </c>
    </row>
    <row r="88" customFormat="false" ht="12.75" hidden="false" customHeight="false" outlineLevel="0" collapsed="false">
      <c r="B88" s="1" t="n">
        <v>86</v>
      </c>
      <c r="C88" s="0" t="n">
        <v>86</v>
      </c>
      <c r="D88" s="0" t="n">
        <v>45</v>
      </c>
      <c r="E88" s="17" t="s">
        <v>66</v>
      </c>
      <c r="F88" s="17" t="s">
        <v>66</v>
      </c>
      <c r="G88" s="37" t="s">
        <v>66</v>
      </c>
      <c r="H88" s="37" t="s">
        <v>66</v>
      </c>
      <c r="I88" s="37" t="s">
        <v>66</v>
      </c>
      <c r="J88" s="38" t="s">
        <v>66</v>
      </c>
      <c r="K88" s="38" t="s">
        <v>66</v>
      </c>
      <c r="L88" s="39" t="n">
        <f aca="false">'数値入力＆結果'!$D$22</f>
        <v>9000000000</v>
      </c>
      <c r="M88" s="39" t="n">
        <f aca="false">(D87-D88)*'数値入力＆結果'!$H$22</f>
        <v>3E-005</v>
      </c>
      <c r="N88" s="39" t="n">
        <f aca="false">'数値入力＆結果'!$F$22</f>
        <v>0</v>
      </c>
      <c r="O88" s="39" t="n">
        <f aca="false">(6*'数値入力＆結果'!$D$7*L88*'数値入力＆結果'!$D$9*'数値入力＆結果'!$D$10*('数値入力＆結果'!$D$9+'数値入力＆結果'!$D$10)*(M88-N88))/('数値入力＆結果'!$D$7^2*'数値入力＆結果'!$D$9^4+'数値入力＆結果'!$D$7*L88*(4*'数値入力＆結果'!$D$9^3*'数値入力＆結果'!$D$10+6*'数値入力＆結果'!$D$9^2*'数値入力＆結果'!$D$10^2+4*'数値入力＆結果'!$D$9*'数値入力＆結果'!$D$10^3)+L88^2*'数値入力＆結果'!$D$10^4)</f>
        <v>4.39380895123978E-005</v>
      </c>
      <c r="P88" s="39" t="n">
        <f aca="false">1/O88</f>
        <v>22759.2963439577</v>
      </c>
      <c r="Q88" s="39" t="n">
        <f aca="false">SUM($O$3:O88)</f>
        <v>0.00373473760855381</v>
      </c>
      <c r="R88" s="39" t="n">
        <f aca="false">1/Q88</f>
        <v>267.756427575972</v>
      </c>
      <c r="S88" s="39" t="n">
        <f aca="false">1/Q88*(1-COS('数値入力＆結果'!$D$8*Q88/2))</f>
        <v>18.4576400869817</v>
      </c>
    </row>
    <row r="89" customFormat="false" ht="12.75" hidden="false" customHeight="false" outlineLevel="0" collapsed="false">
      <c r="B89" s="1" t="n">
        <v>87</v>
      </c>
      <c r="C89" s="0" t="n">
        <v>87</v>
      </c>
      <c r="D89" s="0" t="n">
        <v>44</v>
      </c>
      <c r="E89" s="17" t="s">
        <v>66</v>
      </c>
      <c r="F89" s="17" t="s">
        <v>66</v>
      </c>
      <c r="G89" s="37" t="s">
        <v>66</v>
      </c>
      <c r="H89" s="37" t="s">
        <v>66</v>
      </c>
      <c r="I89" s="37" t="s">
        <v>66</v>
      </c>
      <c r="J89" s="38" t="s">
        <v>66</v>
      </c>
      <c r="K89" s="38" t="s">
        <v>66</v>
      </c>
      <c r="L89" s="39" t="n">
        <f aca="false">'数値入力＆結果'!$D$22</f>
        <v>9000000000</v>
      </c>
      <c r="M89" s="39" t="n">
        <f aca="false">(D88-D89)*'数値入力＆結果'!$H$22</f>
        <v>3E-005</v>
      </c>
      <c r="N89" s="39" t="n">
        <f aca="false">'数値入力＆結果'!$F$22</f>
        <v>0</v>
      </c>
      <c r="O89" s="39" t="n">
        <f aca="false">(6*'数値入力＆結果'!$D$7*L89*'数値入力＆結果'!$D$9*'数値入力＆結果'!$D$10*('数値入力＆結果'!$D$9+'数値入力＆結果'!$D$10)*(M89-N89))/('数値入力＆結果'!$D$7^2*'数値入力＆結果'!$D$9^4+'数値入力＆結果'!$D$7*L89*(4*'数値入力＆結果'!$D$9^3*'数値入力＆結果'!$D$10+6*'数値入力＆結果'!$D$9^2*'数値入力＆結果'!$D$10^2+4*'数値入力＆結果'!$D$9*'数値入力＆結果'!$D$10^3)+L89^2*'数値入力＆結果'!$D$10^4)</f>
        <v>4.39380895123978E-005</v>
      </c>
      <c r="P89" s="39" t="n">
        <f aca="false">1/O89</f>
        <v>22759.2963439577</v>
      </c>
      <c r="Q89" s="39" t="n">
        <f aca="false">SUM($O$3:O89)</f>
        <v>0.00377867569806621</v>
      </c>
      <c r="R89" s="39" t="n">
        <f aca="false">1/Q89</f>
        <v>264.642980743694</v>
      </c>
      <c r="S89" s="39" t="n">
        <f aca="false">1/Q89*(1-COS('数値入力＆結果'!$D$8*Q89/2))</f>
        <v>18.6696398658975</v>
      </c>
    </row>
    <row r="90" customFormat="false" ht="12.75" hidden="false" customHeight="false" outlineLevel="0" collapsed="false">
      <c r="B90" s="1" t="n">
        <v>88</v>
      </c>
      <c r="C90" s="0" t="n">
        <v>88</v>
      </c>
      <c r="D90" s="0" t="n">
        <v>43</v>
      </c>
      <c r="E90" s="17" t="s">
        <v>66</v>
      </c>
      <c r="F90" s="17" t="s">
        <v>66</v>
      </c>
      <c r="G90" s="37" t="s">
        <v>66</v>
      </c>
      <c r="H90" s="37" t="s">
        <v>66</v>
      </c>
      <c r="I90" s="37" t="s">
        <v>66</v>
      </c>
      <c r="J90" s="38" t="s">
        <v>66</v>
      </c>
      <c r="K90" s="38" t="s">
        <v>66</v>
      </c>
      <c r="L90" s="39" t="n">
        <f aca="false">'数値入力＆結果'!$D$22</f>
        <v>9000000000</v>
      </c>
      <c r="M90" s="39" t="n">
        <f aca="false">(D89-D90)*'数値入力＆結果'!$H$22</f>
        <v>3E-005</v>
      </c>
      <c r="N90" s="39" t="n">
        <f aca="false">'数値入力＆結果'!$F$22</f>
        <v>0</v>
      </c>
      <c r="O90" s="39" t="n">
        <f aca="false">(6*'数値入力＆結果'!$D$7*L90*'数値入力＆結果'!$D$9*'数値入力＆結果'!$D$10*('数値入力＆結果'!$D$9+'数値入力＆結果'!$D$10)*(M90-N90))/('数値入力＆結果'!$D$7^2*'数値入力＆結果'!$D$9^4+'数値入力＆結果'!$D$7*L90*(4*'数値入力＆結果'!$D$9^3*'数値入力＆結果'!$D$10+6*'数値入力＆結果'!$D$9^2*'数値入力＆結果'!$D$10^2+4*'数値入力＆結果'!$D$9*'数値入力＆結果'!$D$10^3)+L90^2*'数値入力＆結果'!$D$10^4)</f>
        <v>4.39380895123978E-005</v>
      </c>
      <c r="P90" s="39" t="n">
        <f aca="false">1/O90</f>
        <v>22759.2963439577</v>
      </c>
      <c r="Q90" s="39" t="n">
        <f aca="false">SUM($O$3:O90)</f>
        <v>0.00382261378757861</v>
      </c>
      <c r="R90" s="39" t="n">
        <f aca="false">1/Q90</f>
        <v>261.601107401812</v>
      </c>
      <c r="S90" s="39" t="n">
        <f aca="false">1/Q90*(1-COS('数値入力＆結果'!$D$8*Q90/2))</f>
        <v>18.8814601492918</v>
      </c>
    </row>
    <row r="91" customFormat="false" ht="12.75" hidden="false" customHeight="false" outlineLevel="0" collapsed="false">
      <c r="B91" s="1" t="n">
        <v>89</v>
      </c>
      <c r="C91" s="0" t="n">
        <v>89</v>
      </c>
      <c r="D91" s="0" t="n">
        <v>42</v>
      </c>
      <c r="E91" s="17" t="s">
        <v>66</v>
      </c>
      <c r="F91" s="17" t="s">
        <v>66</v>
      </c>
      <c r="G91" s="37" t="s">
        <v>66</v>
      </c>
      <c r="H91" s="37" t="s">
        <v>66</v>
      </c>
      <c r="I91" s="37" t="s">
        <v>66</v>
      </c>
      <c r="J91" s="38" t="s">
        <v>66</v>
      </c>
      <c r="K91" s="38" t="s">
        <v>66</v>
      </c>
      <c r="L91" s="39" t="n">
        <f aca="false">'数値入力＆結果'!$D$22</f>
        <v>9000000000</v>
      </c>
      <c r="M91" s="39" t="n">
        <f aca="false">(D90-D91)*'数値入力＆結果'!$H$22</f>
        <v>3E-005</v>
      </c>
      <c r="N91" s="39" t="n">
        <f aca="false">'数値入力＆結果'!$F$22</f>
        <v>0</v>
      </c>
      <c r="O91" s="39" t="n">
        <f aca="false">(6*'数値入力＆結果'!$D$7*L91*'数値入力＆結果'!$D$9*'数値入力＆結果'!$D$10*('数値入力＆結果'!$D$9+'数値入力＆結果'!$D$10)*(M91-N91))/('数値入力＆結果'!$D$7^2*'数値入力＆結果'!$D$9^4+'数値入力＆結果'!$D$7*L91*(4*'数値入力＆結果'!$D$9^3*'数値入力＆結果'!$D$10+6*'数値入力＆結果'!$D$9^2*'数値入力＆結果'!$D$10^2+4*'数値入力＆結果'!$D$9*'数値入力＆結果'!$D$10^3)+L91^2*'数値入力＆結果'!$D$10^4)</f>
        <v>4.39380895123978E-005</v>
      </c>
      <c r="P91" s="39" t="n">
        <f aca="false">1/O91</f>
        <v>22759.2963439577</v>
      </c>
      <c r="Q91" s="39" t="n">
        <f aca="false">SUM($O$3:O91)</f>
        <v>0.00386655187709101</v>
      </c>
      <c r="R91" s="39" t="n">
        <f aca="false">1/Q91</f>
        <v>258.628367544973</v>
      </c>
      <c r="S91" s="39" t="n">
        <f aca="false">1/Q91*(1-COS('数値入力＆結果'!$D$8*Q91/2))</f>
        <v>19.0930989177334</v>
      </c>
    </row>
    <row r="92" customFormat="false" ht="12.75" hidden="false" customHeight="false" outlineLevel="0" collapsed="false">
      <c r="B92" s="1" t="n">
        <v>90</v>
      </c>
      <c r="C92" s="0" t="n">
        <v>90</v>
      </c>
      <c r="D92" s="0" t="n">
        <v>41</v>
      </c>
      <c r="E92" s="17" t="s">
        <v>66</v>
      </c>
      <c r="F92" s="17" t="s">
        <v>66</v>
      </c>
      <c r="G92" s="37" t="s">
        <v>66</v>
      </c>
      <c r="H92" s="37" t="s">
        <v>66</v>
      </c>
      <c r="I92" s="37" t="s">
        <v>66</v>
      </c>
      <c r="J92" s="38" t="s">
        <v>66</v>
      </c>
      <c r="K92" s="38" t="s">
        <v>66</v>
      </c>
      <c r="L92" s="39" t="n">
        <f aca="false">'数値入力＆結果'!$D$22</f>
        <v>9000000000</v>
      </c>
      <c r="M92" s="39" t="n">
        <f aca="false">(D91-D92)*'数値入力＆結果'!$H$22</f>
        <v>3E-005</v>
      </c>
      <c r="N92" s="39" t="n">
        <f aca="false">'数値入力＆結果'!$F$22</f>
        <v>0</v>
      </c>
      <c r="O92" s="39" t="n">
        <f aca="false">(6*'数値入力＆結果'!$D$7*L92*'数値入力＆結果'!$D$9*'数値入力＆結果'!$D$10*('数値入力＆結果'!$D$9+'数値入力＆結果'!$D$10)*(M92-N92))/('数値入力＆結果'!$D$7^2*'数値入力＆結果'!$D$9^4+'数値入力＆結果'!$D$7*L92*(4*'数値入力＆結果'!$D$9^3*'数値入力＆結果'!$D$10+6*'数値入力＆結果'!$D$9^2*'数値入力＆結果'!$D$10^2+4*'数値入力＆結果'!$D$9*'数値入力＆結果'!$D$10^3)+L92^2*'数値入力＆結果'!$D$10^4)</f>
        <v>4.39380895123978E-005</v>
      </c>
      <c r="P92" s="39" t="n">
        <f aca="false">1/O92</f>
        <v>22759.2963439577</v>
      </c>
      <c r="Q92" s="39" t="n">
        <f aca="false">SUM($O$3:O92)</f>
        <v>0.0039104899666034</v>
      </c>
      <c r="R92" s="39" t="n">
        <f aca="false">1/Q92</f>
        <v>255.722430830985</v>
      </c>
      <c r="S92" s="39" t="n">
        <f aca="false">1/Q92*(1-COS('数値入力＆結果'!$D$8*Q92/2))</f>
        <v>19.3045541541227</v>
      </c>
    </row>
    <row r="93" customFormat="false" ht="12.75" hidden="false" customHeight="false" outlineLevel="0" collapsed="false">
      <c r="B93" s="1" t="n">
        <v>91</v>
      </c>
      <c r="C93" s="0" t="n">
        <v>91</v>
      </c>
      <c r="D93" s="0" t="n">
        <v>40</v>
      </c>
      <c r="E93" s="17" t="s">
        <v>66</v>
      </c>
      <c r="F93" s="17" t="s">
        <v>66</v>
      </c>
      <c r="G93" s="37" t="s">
        <v>66</v>
      </c>
      <c r="H93" s="37" t="s">
        <v>66</v>
      </c>
      <c r="I93" s="37" t="s">
        <v>66</v>
      </c>
      <c r="J93" s="38" t="s">
        <v>66</v>
      </c>
      <c r="K93" s="38" t="s">
        <v>66</v>
      </c>
      <c r="L93" s="39" t="n">
        <f aca="false">'数値入力＆結果'!$D$22</f>
        <v>9000000000</v>
      </c>
      <c r="M93" s="39" t="n">
        <f aca="false">(D92-D93)*'数値入力＆結果'!$H$22</f>
        <v>3E-005</v>
      </c>
      <c r="N93" s="39" t="n">
        <f aca="false">'数値入力＆結果'!$F$22</f>
        <v>0</v>
      </c>
      <c r="O93" s="39" t="n">
        <f aca="false">(6*'数値入力＆結果'!$D$7*L93*'数値入力＆結果'!$D$9*'数値入力＆結果'!$D$10*('数値入力＆結果'!$D$9+'数値入力＆結果'!$D$10)*(M93-N93))/('数値入力＆結果'!$D$7^2*'数値入力＆結果'!$D$9^4+'数値入力＆結果'!$D$7*L93*(4*'数値入力＆結果'!$D$9^3*'数値入力＆結果'!$D$10+6*'数値入力＆結果'!$D$9^2*'数値入力＆結果'!$D$10^2+4*'数値入力＆結果'!$D$9*'数値入力＆結果'!$D$10^3)+L93^2*'数値入力＆結果'!$D$10^4)</f>
        <v>4.39380895123978E-005</v>
      </c>
      <c r="P93" s="39" t="n">
        <f aca="false">1/O93</f>
        <v>22759.2963439577</v>
      </c>
      <c r="Q93" s="39" t="n">
        <f aca="false">SUM($O$3:O93)</f>
        <v>0.0039544280561158</v>
      </c>
      <c r="R93" s="39" t="n">
        <f aca="false">1/Q93</f>
        <v>252.881070488419</v>
      </c>
      <c r="S93" s="39" t="n">
        <f aca="false">1/Q93*(1-COS('数値入力＆結果'!$D$8*Q93/2))</f>
        <v>19.5158238437175</v>
      </c>
    </row>
    <row r="94" customFormat="false" ht="12.75" hidden="false" customHeight="false" outlineLevel="0" collapsed="false">
      <c r="B94" s="1" t="n">
        <v>92</v>
      </c>
      <c r="C94" s="0" t="n">
        <v>92</v>
      </c>
      <c r="D94" s="0" t="n">
        <v>39</v>
      </c>
      <c r="E94" s="17" t="s">
        <v>66</v>
      </c>
      <c r="F94" s="17" t="s">
        <v>66</v>
      </c>
      <c r="G94" s="37" t="s">
        <v>66</v>
      </c>
      <c r="H94" s="37" t="s">
        <v>66</v>
      </c>
      <c r="I94" s="37" t="s">
        <v>66</v>
      </c>
      <c r="J94" s="38" t="s">
        <v>66</v>
      </c>
      <c r="K94" s="38" t="s">
        <v>66</v>
      </c>
      <c r="L94" s="39" t="n">
        <f aca="false">'数値入力＆結果'!$D$22</f>
        <v>9000000000</v>
      </c>
      <c r="M94" s="39" t="n">
        <f aca="false">(D93-D94)*'数値入力＆結果'!$H$22</f>
        <v>3E-005</v>
      </c>
      <c r="N94" s="39" t="n">
        <f aca="false">'数値入力＆結果'!$F$22</f>
        <v>0</v>
      </c>
      <c r="O94" s="39" t="n">
        <f aca="false">(6*'数値入力＆結果'!$D$7*L94*'数値入力＆結果'!$D$9*'数値入力＆結果'!$D$10*('数値入力＆結果'!$D$9+'数値入力＆結果'!$D$10)*(M94-N94))/('数値入力＆結果'!$D$7^2*'数値入力＆結果'!$D$9^4+'数値入力＆結果'!$D$7*L94*(4*'数値入力＆結果'!$D$9^3*'数値入力＆結果'!$D$10+6*'数値入力＆結果'!$D$9^2*'数値入力＆結果'!$D$10^2+4*'数値入力＆結果'!$D$9*'数値入力＆結果'!$D$10^3)+L94^2*'数値入力＆結果'!$D$10^4)</f>
        <v>4.39380895123978E-005</v>
      </c>
      <c r="P94" s="39" t="n">
        <f aca="false">1/O94</f>
        <v>22759.2963439577</v>
      </c>
      <c r="Q94" s="39" t="n">
        <f aca="false">SUM($O$3:O94)</f>
        <v>0.0039983661456282</v>
      </c>
      <c r="R94" s="39" t="n">
        <f aca="false">1/Q94</f>
        <v>250.102157625908</v>
      </c>
      <c r="S94" s="39" t="n">
        <f aca="false">1/Q94*(1-COS('数値入力＆結果'!$D$8*Q94/2))</f>
        <v>19.726905974158</v>
      </c>
    </row>
    <row r="95" customFormat="false" ht="12.75" hidden="false" customHeight="false" outlineLevel="0" collapsed="false">
      <c r="B95" s="1" t="n">
        <v>93</v>
      </c>
      <c r="C95" s="0" t="n">
        <v>93</v>
      </c>
      <c r="D95" s="0" t="n">
        <v>38</v>
      </c>
      <c r="E95" s="17" t="s">
        <v>66</v>
      </c>
      <c r="F95" s="17" t="s">
        <v>66</v>
      </c>
      <c r="G95" s="37" t="s">
        <v>66</v>
      </c>
      <c r="H95" s="37" t="s">
        <v>66</v>
      </c>
      <c r="I95" s="37" t="s">
        <v>66</v>
      </c>
      <c r="J95" s="38" t="s">
        <v>66</v>
      </c>
      <c r="K95" s="38" t="s">
        <v>66</v>
      </c>
      <c r="L95" s="39" t="n">
        <f aca="false">'数値入力＆結果'!$D$22</f>
        <v>9000000000</v>
      </c>
      <c r="M95" s="39" t="n">
        <f aca="false">(D94-D95)*'数値入力＆結果'!$H$22</f>
        <v>3E-005</v>
      </c>
      <c r="N95" s="39" t="n">
        <f aca="false">'数値入力＆結果'!$F$22</f>
        <v>0</v>
      </c>
      <c r="O95" s="39" t="n">
        <f aca="false">(6*'数値入力＆結果'!$D$7*L95*'数値入力＆結果'!$D$9*'数値入力＆結果'!$D$10*('数値入力＆結果'!$D$9+'数値入力＆結果'!$D$10)*(M95-N95))/('数値入力＆結果'!$D$7^2*'数値入力＆結果'!$D$9^4+'数値入力＆結果'!$D$7*L95*(4*'数値入力＆結果'!$D$9^3*'数値入力＆結果'!$D$10+6*'数値入力＆結果'!$D$9^2*'数値入力＆結果'!$D$10^2+4*'数値入力＆結果'!$D$9*'数値入力＆結果'!$D$10^3)+L95^2*'数値入力＆結果'!$D$10^4)</f>
        <v>4.39380895123978E-005</v>
      </c>
      <c r="P95" s="39" t="n">
        <f aca="false">1/O95</f>
        <v>22759.2963439577</v>
      </c>
      <c r="Q95" s="39" t="n">
        <f aca="false">SUM($O$3:O95)</f>
        <v>0.0040423042351406</v>
      </c>
      <c r="R95" s="39" t="n">
        <f aca="false">1/Q95</f>
        <v>247.383655912583</v>
      </c>
      <c r="S95" s="39" t="n">
        <f aca="false">1/Q95*(1-COS('数値入力＆結果'!$D$8*Q95/2))</f>
        <v>19.9377985354936</v>
      </c>
    </row>
    <row r="96" customFormat="false" ht="12.75" hidden="false" customHeight="false" outlineLevel="0" collapsed="false">
      <c r="B96" s="1" t="n">
        <v>94</v>
      </c>
      <c r="C96" s="0" t="n">
        <v>94</v>
      </c>
      <c r="D96" s="0" t="n">
        <v>37</v>
      </c>
      <c r="E96" s="17" t="s">
        <v>66</v>
      </c>
      <c r="F96" s="17" t="s">
        <v>66</v>
      </c>
      <c r="G96" s="37" t="s">
        <v>66</v>
      </c>
      <c r="H96" s="37" t="s">
        <v>66</v>
      </c>
      <c r="I96" s="37" t="s">
        <v>66</v>
      </c>
      <c r="J96" s="38" t="s">
        <v>66</v>
      </c>
      <c r="K96" s="38" t="s">
        <v>66</v>
      </c>
      <c r="L96" s="39" t="n">
        <f aca="false">'数値入力＆結果'!$D$22</f>
        <v>9000000000</v>
      </c>
      <c r="M96" s="39" t="n">
        <f aca="false">(D95-D96)*'数値入力＆結果'!$H$22</f>
        <v>3E-005</v>
      </c>
      <c r="N96" s="39" t="n">
        <f aca="false">'数値入力＆結果'!$F$22</f>
        <v>0</v>
      </c>
      <c r="O96" s="39" t="n">
        <f aca="false">(6*'数値入力＆結果'!$D$7*L96*'数値入力＆結果'!$D$9*'数値入力＆結果'!$D$10*('数値入力＆結果'!$D$9+'数値入力＆結果'!$D$10)*(M96-N96))/('数値入力＆結果'!$D$7^2*'数値入力＆結果'!$D$9^4+'数値入力＆結果'!$D$7*L96*(4*'数値入力＆結果'!$D$9^3*'数値入力＆結果'!$D$10+6*'数値入力＆結果'!$D$9^2*'数値入力＆結果'!$D$10^2+4*'数値入力＆結果'!$D$9*'数値入力＆結果'!$D$10^3)+L96^2*'数値入力＆結果'!$D$10^4)</f>
        <v>4.39380895123978E-005</v>
      </c>
      <c r="P96" s="39" t="n">
        <f aca="false">1/O96</f>
        <v>22759.2963439577</v>
      </c>
      <c r="Q96" s="39" t="n">
        <f aca="false">SUM($O$3:O96)</f>
        <v>0.004086242324653</v>
      </c>
      <c r="R96" s="39" t="n">
        <f aca="false">1/Q96</f>
        <v>244.723616601695</v>
      </c>
      <c r="S96" s="39" t="n">
        <f aca="false">1/Q96*(1-COS('数値入力＆結果'!$D$8*Q96/2))</f>
        <v>20.1484995202077</v>
      </c>
    </row>
    <row r="97" customFormat="false" ht="12.75" hidden="false" customHeight="false" outlineLevel="0" collapsed="false">
      <c r="B97" s="1" t="n">
        <v>95</v>
      </c>
      <c r="C97" s="0" t="n">
        <v>95</v>
      </c>
      <c r="D97" s="0" t="n">
        <v>36</v>
      </c>
      <c r="E97" s="17" t="s">
        <v>66</v>
      </c>
      <c r="F97" s="17" t="s">
        <v>66</v>
      </c>
      <c r="G97" s="37" t="s">
        <v>66</v>
      </c>
      <c r="H97" s="37" t="s">
        <v>66</v>
      </c>
      <c r="I97" s="37" t="s">
        <v>66</v>
      </c>
      <c r="J97" s="38" t="s">
        <v>66</v>
      </c>
      <c r="K97" s="38" t="s">
        <v>66</v>
      </c>
      <c r="L97" s="39" t="n">
        <f aca="false">'数値入力＆結果'!$D$22</f>
        <v>9000000000</v>
      </c>
      <c r="M97" s="39" t="n">
        <f aca="false">(D96-D97)*'数値入力＆結果'!$H$22</f>
        <v>3E-005</v>
      </c>
      <c r="N97" s="39" t="n">
        <f aca="false">'数値入力＆結果'!$F$22</f>
        <v>0</v>
      </c>
      <c r="O97" s="39" t="n">
        <f aca="false">(6*'数値入力＆結果'!$D$7*L97*'数値入力＆結果'!$D$9*'数値入力＆結果'!$D$10*('数値入力＆結果'!$D$9+'数値入力＆結果'!$D$10)*(M97-N97))/('数値入力＆結果'!$D$7^2*'数値入力＆結果'!$D$9^4+'数値入力＆結果'!$D$7*L97*(4*'数値入力＆結果'!$D$9^3*'数値入力＆結果'!$D$10+6*'数値入力＆結果'!$D$9^2*'数値入力＆結果'!$D$10^2+4*'数値入力＆結果'!$D$9*'数値入力＆結果'!$D$10^3)+L97^2*'数値入力＆結果'!$D$10^4)</f>
        <v>4.39380895123978E-005</v>
      </c>
      <c r="P97" s="39" t="n">
        <f aca="false">1/O97</f>
        <v>22759.2963439577</v>
      </c>
      <c r="Q97" s="39" t="n">
        <f aca="false">SUM($O$3:O97)</f>
        <v>0.00413018041416539</v>
      </c>
      <c r="R97" s="39" t="n">
        <f aca="false">1/Q97</f>
        <v>242.12017387189</v>
      </c>
      <c r="S97" s="39" t="n">
        <f aca="false">1/Q97*(1-COS('数値入力＆結果'!$D$8*Q97/2))</f>
        <v>20.3590069232439</v>
      </c>
    </row>
    <row r="98" customFormat="false" ht="12.75" hidden="false" customHeight="false" outlineLevel="0" collapsed="false">
      <c r="B98" s="1" t="n">
        <v>96</v>
      </c>
      <c r="C98" s="0" t="n">
        <v>96</v>
      </c>
      <c r="D98" s="0" t="n">
        <v>35</v>
      </c>
      <c r="E98" s="17" t="s">
        <v>66</v>
      </c>
      <c r="F98" s="17" t="s">
        <v>66</v>
      </c>
      <c r="G98" s="37" t="s">
        <v>66</v>
      </c>
      <c r="H98" s="37" t="s">
        <v>66</v>
      </c>
      <c r="I98" s="37" t="s">
        <v>66</v>
      </c>
      <c r="J98" s="38" t="s">
        <v>66</v>
      </c>
      <c r="K98" s="38" t="s">
        <v>66</v>
      </c>
      <c r="L98" s="39" t="n">
        <f aca="false">'数値入力＆結果'!$D$22</f>
        <v>9000000000</v>
      </c>
      <c r="M98" s="39" t="n">
        <f aca="false">(D97-D98)*'数値入力＆結果'!$H$22</f>
        <v>3E-005</v>
      </c>
      <c r="N98" s="39" t="n">
        <f aca="false">'数値入力＆結果'!$F$22</f>
        <v>0</v>
      </c>
      <c r="O98" s="39" t="n">
        <f aca="false">(6*'数値入力＆結果'!$D$7*L98*'数値入力＆結果'!$D$9*'数値入力＆結果'!$D$10*('数値入力＆結果'!$D$9+'数値入力＆結果'!$D$10)*(M98-N98))/('数値入力＆結果'!$D$7^2*'数値入力＆結果'!$D$9^4+'数値入力＆結果'!$D$7*L98*(4*'数値入力＆結果'!$D$9^3*'数値入力＆結果'!$D$10+6*'数値入力＆結果'!$D$9^2*'数値入力＆結果'!$D$10^2+4*'数値入力＆結果'!$D$9*'数値入力＆結果'!$D$10^3)+L98^2*'数値入力＆結果'!$D$10^4)</f>
        <v>4.39380895123978E-005</v>
      </c>
      <c r="P98" s="39" t="n">
        <f aca="false">1/O98</f>
        <v>22759.2963439577</v>
      </c>
      <c r="Q98" s="39" t="n">
        <f aca="false">SUM($O$3:O98)</f>
        <v>0.00417411850367779</v>
      </c>
      <c r="R98" s="39" t="n">
        <f aca="false">1/Q98</f>
        <v>239.571540462712</v>
      </c>
      <c r="S98" s="39" t="n">
        <f aca="false">1/Q98*(1-COS('数値入力＆結果'!$D$8*Q98/2))</f>
        <v>20.5693187420315</v>
      </c>
    </row>
    <row r="99" customFormat="false" ht="12.75" hidden="false" customHeight="false" outlineLevel="0" collapsed="false">
      <c r="B99" s="1" t="n">
        <v>97</v>
      </c>
      <c r="C99" s="0" t="n">
        <v>97</v>
      </c>
      <c r="D99" s="0" t="n">
        <v>34</v>
      </c>
      <c r="E99" s="17" t="s">
        <v>66</v>
      </c>
      <c r="F99" s="17" t="s">
        <v>66</v>
      </c>
      <c r="G99" s="37" t="s">
        <v>66</v>
      </c>
      <c r="H99" s="37" t="s">
        <v>66</v>
      </c>
      <c r="I99" s="37" t="s">
        <v>66</v>
      </c>
      <c r="J99" s="38" t="s">
        <v>66</v>
      </c>
      <c r="K99" s="38" t="s">
        <v>66</v>
      </c>
      <c r="L99" s="39" t="n">
        <f aca="false">'数値入力＆結果'!$D$22</f>
        <v>9000000000</v>
      </c>
      <c r="M99" s="39" t="n">
        <f aca="false">(D98-D99)*'数値入力＆結果'!$H$22</f>
        <v>3E-005</v>
      </c>
      <c r="N99" s="39" t="n">
        <f aca="false">'数値入力＆結果'!$F$22</f>
        <v>0</v>
      </c>
      <c r="O99" s="39" t="n">
        <f aca="false">(6*'数値入力＆結果'!$D$7*L99*'数値入力＆結果'!$D$9*'数値入力＆結果'!$D$10*('数値入力＆結果'!$D$9+'数値入力＆結果'!$D$10)*(M99-N99))/('数値入力＆結果'!$D$7^2*'数値入力＆結果'!$D$9^4+'数値入力＆結果'!$D$7*L99*(4*'数値入力＆結果'!$D$9^3*'数値入力＆結果'!$D$10+6*'数値入力＆結果'!$D$9^2*'数値入力＆結果'!$D$10^2+4*'数値入力＆結果'!$D$9*'数値入力＆結果'!$D$10^3)+L99^2*'数値入力＆結果'!$D$10^4)</f>
        <v>4.39380895123978E-005</v>
      </c>
      <c r="P99" s="39" t="n">
        <f aca="false">1/O99</f>
        <v>22759.2963439577</v>
      </c>
      <c r="Q99" s="39" t="n">
        <f aca="false">SUM($O$3:O99)</f>
        <v>0.00421805659319019</v>
      </c>
      <c r="R99" s="39" t="n">
        <f aca="false">1/Q99</f>
        <v>237.076003582892</v>
      </c>
      <c r="S99" s="39" t="n">
        <f aca="false">1/Q99*(1-COS('数値入力＆結果'!$D$8*Q99/2))</f>
        <v>20.7794329765107</v>
      </c>
    </row>
    <row r="100" customFormat="false" ht="12.75" hidden="false" customHeight="false" outlineLevel="0" collapsed="false">
      <c r="B100" s="1" t="n">
        <v>98</v>
      </c>
      <c r="C100" s="0" t="n">
        <v>98</v>
      </c>
      <c r="D100" s="0" t="n">
        <v>33</v>
      </c>
      <c r="E100" s="17" t="s">
        <v>66</v>
      </c>
      <c r="F100" s="17" t="s">
        <v>66</v>
      </c>
      <c r="G100" s="37" t="s">
        <v>66</v>
      </c>
      <c r="H100" s="37" t="s">
        <v>66</v>
      </c>
      <c r="I100" s="37" t="s">
        <v>66</v>
      </c>
      <c r="J100" s="38" t="s">
        <v>66</v>
      </c>
      <c r="K100" s="38" t="s">
        <v>66</v>
      </c>
      <c r="L100" s="39" t="n">
        <f aca="false">'数値入力＆結果'!$D$22</f>
        <v>9000000000</v>
      </c>
      <c r="M100" s="39" t="n">
        <f aca="false">(D99-D100)*'数値入力＆結果'!$H$22</f>
        <v>3E-005</v>
      </c>
      <c r="N100" s="39" t="n">
        <f aca="false">'数値入力＆結果'!$F$22</f>
        <v>0</v>
      </c>
      <c r="O100" s="39" t="n">
        <f aca="false">(6*'数値入力＆結果'!$D$7*L100*'数値入力＆結果'!$D$9*'数値入力＆結果'!$D$10*('数値入力＆結果'!$D$9+'数値入力＆結果'!$D$10)*(M100-N100))/('数値入力＆結果'!$D$7^2*'数値入力＆結果'!$D$9^4+'数値入力＆結果'!$D$7*L100*(4*'数値入力＆結果'!$D$9^3*'数値入力＆結果'!$D$10+6*'数値入力＆結果'!$D$9^2*'数値入力＆結果'!$D$10^2+4*'数値入力＆結果'!$D$9*'数値入力＆結果'!$D$10^3)+L100^2*'数値入力＆結果'!$D$10^4)</f>
        <v>4.39380895123978E-005</v>
      </c>
      <c r="P100" s="39" t="n">
        <f aca="false">1/O100</f>
        <v>22759.2963439577</v>
      </c>
      <c r="Q100" s="39" t="n">
        <f aca="false">SUM($O$3:O100)</f>
        <v>0.00426199468270259</v>
      </c>
      <c r="R100" s="39" t="n">
        <f aca="false">1/Q100</f>
        <v>234.631921071728</v>
      </c>
      <c r="S100" s="39" t="n">
        <f aca="false">1/Q100*(1-COS('数値入力＆結果'!$D$8*Q100/2))</f>
        <v>20.9893476291589</v>
      </c>
    </row>
    <row r="101" customFormat="false" ht="12.75" hidden="false" customHeight="false" outlineLevel="0" collapsed="false">
      <c r="B101" s="1" t="n">
        <v>99</v>
      </c>
      <c r="C101" s="0" t="n">
        <v>99</v>
      </c>
      <c r="D101" s="0" t="n">
        <v>32</v>
      </c>
      <c r="E101" s="17" t="s">
        <v>66</v>
      </c>
      <c r="F101" s="17" t="s">
        <v>66</v>
      </c>
      <c r="G101" s="37" t="s">
        <v>66</v>
      </c>
      <c r="H101" s="37" t="s">
        <v>66</v>
      </c>
      <c r="I101" s="37" t="s">
        <v>66</v>
      </c>
      <c r="J101" s="38" t="s">
        <v>66</v>
      </c>
      <c r="K101" s="38" t="s">
        <v>66</v>
      </c>
      <c r="L101" s="39" t="n">
        <f aca="false">'数値入力＆結果'!$D$22</f>
        <v>9000000000</v>
      </c>
      <c r="M101" s="39" t="n">
        <f aca="false">(D100-D101)*'数値入力＆結果'!$H$22</f>
        <v>3E-005</v>
      </c>
      <c r="N101" s="39" t="n">
        <f aca="false">'数値入力＆結果'!$F$22</f>
        <v>0</v>
      </c>
      <c r="O101" s="39" t="n">
        <f aca="false">(6*'数値入力＆結果'!$D$7*L101*'数値入力＆結果'!$D$9*'数値入力＆結果'!$D$10*('数値入力＆結果'!$D$9+'数値入力＆結果'!$D$10)*(M101-N101))/('数値入力＆結果'!$D$7^2*'数値入力＆結果'!$D$9^4+'数値入力＆結果'!$D$7*L101*(4*'数値入力＆結果'!$D$9^3*'数値入力＆結果'!$D$10+6*'数値入力＆結果'!$D$9^2*'数値入力＆結果'!$D$10^2+4*'数値入力＆結果'!$D$9*'数値入力＆結果'!$D$10^3)+L101^2*'数値入力＆結果'!$D$10^4)</f>
        <v>4.39380895123978E-005</v>
      </c>
      <c r="P101" s="39" t="n">
        <f aca="false">1/O101</f>
        <v>22759.2963439577</v>
      </c>
      <c r="Q101" s="39" t="n">
        <f aca="false">SUM($O$3:O101)</f>
        <v>0.00430593277221499</v>
      </c>
      <c r="R101" s="39" t="n">
        <f aca="false">1/Q101</f>
        <v>232.237717795486</v>
      </c>
      <c r="S101" s="39" t="n">
        <f aca="false">1/Q101*(1-COS('数値入力＆結果'!$D$8*Q101/2))</f>
        <v>21.1990607050155</v>
      </c>
    </row>
    <row r="102" customFormat="false" ht="12.75" hidden="false" customHeight="false" outlineLevel="0" collapsed="false">
      <c r="B102" s="1" t="n">
        <v>100</v>
      </c>
      <c r="C102" s="0" t="n">
        <v>100</v>
      </c>
      <c r="D102" s="0" t="n">
        <v>31</v>
      </c>
      <c r="E102" s="17" t="s">
        <v>66</v>
      </c>
      <c r="F102" s="17" t="s">
        <v>66</v>
      </c>
      <c r="G102" s="37" t="s">
        <v>66</v>
      </c>
      <c r="H102" s="37" t="s">
        <v>66</v>
      </c>
      <c r="I102" s="37" t="s">
        <v>66</v>
      </c>
      <c r="J102" s="38" t="s">
        <v>66</v>
      </c>
      <c r="K102" s="38" t="s">
        <v>66</v>
      </c>
      <c r="L102" s="39" t="n">
        <f aca="false">'数値入力＆結果'!$D$22</f>
        <v>9000000000</v>
      </c>
      <c r="M102" s="39" t="n">
        <f aca="false">(D101-D102)*'数値入力＆結果'!$H$22</f>
        <v>3E-005</v>
      </c>
      <c r="N102" s="39" t="n">
        <f aca="false">'数値入力＆結果'!$F$22</f>
        <v>0</v>
      </c>
      <c r="O102" s="39" t="n">
        <f aca="false">(6*'数値入力＆結果'!$D$7*L102*'数値入力＆結果'!$D$9*'数値入力＆結果'!$D$10*('数値入力＆結果'!$D$9+'数値入力＆結果'!$D$10)*(M102-N102))/('数値入力＆結果'!$D$7^2*'数値入力＆結果'!$D$9^4+'数値入力＆結果'!$D$7*L102*(4*'数値入力＆結果'!$D$9^3*'数値入力＆結果'!$D$10+6*'数値入力＆結果'!$D$9^2*'数値入力＆結果'!$D$10^2+4*'数値入力＆結果'!$D$9*'数値入力＆結果'!$D$10^3)+L102^2*'数値入力＆結果'!$D$10^4)</f>
        <v>4.39380895123978E-005</v>
      </c>
      <c r="P102" s="39" t="n">
        <f aca="false">1/O102</f>
        <v>22759.2963439577</v>
      </c>
      <c r="Q102" s="39" t="n">
        <f aca="false">SUM($O$3:O102)</f>
        <v>0.00434987086172738</v>
      </c>
      <c r="R102" s="39" t="n">
        <f aca="false">1/Q102</f>
        <v>229.891882262199</v>
      </c>
      <c r="S102" s="39" t="n">
        <f aca="false">1/Q102*(1-COS('数値入力＆結果'!$D$8*Q102/2))</f>
        <v>21.4085702117076</v>
      </c>
    </row>
    <row r="103" customFormat="false" ht="12.75" hidden="false" customHeight="false" outlineLevel="0" collapsed="false">
      <c r="B103" s="1" t="n">
        <v>101</v>
      </c>
      <c r="C103" s="0" t="n">
        <v>101</v>
      </c>
      <c r="D103" s="0" t="n">
        <v>30</v>
      </c>
      <c r="E103" s="17" t="s">
        <v>66</v>
      </c>
      <c r="F103" s="17" t="s">
        <v>66</v>
      </c>
      <c r="G103" s="37" t="s">
        <v>66</v>
      </c>
      <c r="H103" s="37" t="s">
        <v>66</v>
      </c>
      <c r="I103" s="37" t="s">
        <v>66</v>
      </c>
      <c r="J103" s="38" t="s">
        <v>66</v>
      </c>
      <c r="K103" s="38" t="s">
        <v>66</v>
      </c>
      <c r="L103" s="39" t="n">
        <f aca="false">'数値入力＆結果'!$D$22</f>
        <v>9000000000</v>
      </c>
      <c r="M103" s="39" t="n">
        <f aca="false">(D102-D103)*'数値入力＆結果'!$H$22</f>
        <v>3E-005</v>
      </c>
      <c r="N103" s="39" t="n">
        <f aca="false">'数値入力＆結果'!$F$22</f>
        <v>0</v>
      </c>
      <c r="O103" s="39" t="n">
        <f aca="false">(6*'数値入力＆結果'!$D$7*L103*'数値入力＆結果'!$D$9*'数値入力＆結果'!$D$10*('数値入力＆結果'!$D$9+'数値入力＆結果'!$D$10)*(M103-N103))/('数値入力＆結果'!$D$7^2*'数値入力＆結果'!$D$9^4+'数値入力＆結果'!$D$7*L103*(4*'数値入力＆結果'!$D$9^3*'数値入力＆結果'!$D$10+6*'数値入力＆結果'!$D$9^2*'数値入力＆結果'!$D$10^2+4*'数値入力＆結果'!$D$9*'数値入力＆結果'!$D$10^3)+L103^2*'数値入力＆結果'!$D$10^4)</f>
        <v>4.39380895123978E-005</v>
      </c>
      <c r="P103" s="39" t="n">
        <f aca="false">1/O103</f>
        <v>22759.2963439577</v>
      </c>
      <c r="Q103" s="39" t="n">
        <f aca="false">SUM($O$3:O103)</f>
        <v>0.00439380895123978</v>
      </c>
      <c r="R103" s="39" t="n">
        <f aca="false">1/Q103</f>
        <v>227.592963439577</v>
      </c>
      <c r="S103" s="39" t="n">
        <f aca="false">1/Q103*(1-COS('数値入力＆結果'!$D$8*Q103/2))</f>
        <v>21.6178741594758</v>
      </c>
    </row>
    <row r="104" customFormat="false" ht="12.75" hidden="false" customHeight="false" outlineLevel="0" collapsed="false">
      <c r="B104" s="1" t="n">
        <v>102</v>
      </c>
      <c r="C104" s="0" t="n">
        <v>102</v>
      </c>
      <c r="D104" s="0" t="n">
        <v>29</v>
      </c>
      <c r="E104" s="17" t="s">
        <v>66</v>
      </c>
      <c r="F104" s="17" t="s">
        <v>66</v>
      </c>
      <c r="G104" s="37" t="s">
        <v>66</v>
      </c>
      <c r="H104" s="37" t="s">
        <v>66</v>
      </c>
      <c r="I104" s="37" t="s">
        <v>66</v>
      </c>
      <c r="J104" s="38" t="s">
        <v>66</v>
      </c>
      <c r="K104" s="38" t="s">
        <v>66</v>
      </c>
      <c r="L104" s="39" t="n">
        <f aca="false">'数値入力＆結果'!$D$22</f>
        <v>9000000000</v>
      </c>
      <c r="M104" s="39" t="n">
        <f aca="false">(D103-D104)*'数値入力＆結果'!$H$22</f>
        <v>3E-005</v>
      </c>
      <c r="N104" s="39" t="n">
        <f aca="false">'数値入力＆結果'!$F$22</f>
        <v>0</v>
      </c>
      <c r="O104" s="39" t="n">
        <f aca="false">(6*'数値入力＆結果'!$D$7*L104*'数値入力＆結果'!$D$9*'数値入力＆結果'!$D$10*('数値入力＆結果'!$D$9+'数値入力＆結果'!$D$10)*(M104-N104))/('数値入力＆結果'!$D$7^2*'数値入力＆結果'!$D$9^4+'数値入力＆結果'!$D$7*L104*(4*'数値入力＆結果'!$D$9^3*'数値入力＆結果'!$D$10+6*'数値入力＆結果'!$D$9^2*'数値入力＆結果'!$D$10^2+4*'数値入力＆結果'!$D$9*'数値入力＆結果'!$D$10^3)+L104^2*'数値入力＆結果'!$D$10^4)</f>
        <v>4.39380895123978E-005</v>
      </c>
      <c r="P104" s="39" t="n">
        <f aca="false">1/O104</f>
        <v>22759.2963439577</v>
      </c>
      <c r="Q104" s="39" t="n">
        <f aca="false">SUM($O$3:O104)</f>
        <v>0.00443774704075218</v>
      </c>
      <c r="R104" s="39" t="n">
        <f aca="false">1/Q104</f>
        <v>225.339567761957</v>
      </c>
      <c r="S104" s="39" t="n">
        <f aca="false">1/Q104*(1-COS('数値入力＆結果'!$D$8*Q104/2))</f>
        <v>21.8269705611991</v>
      </c>
    </row>
    <row r="105" customFormat="false" ht="12.75" hidden="false" customHeight="false" outlineLevel="0" collapsed="false">
      <c r="B105" s="1" t="n">
        <v>103</v>
      </c>
      <c r="C105" s="0" t="n">
        <v>103</v>
      </c>
      <c r="D105" s="0" t="n">
        <v>28</v>
      </c>
      <c r="E105" s="17" t="s">
        <v>66</v>
      </c>
      <c r="F105" s="17" t="s">
        <v>66</v>
      </c>
      <c r="G105" s="37" t="s">
        <v>66</v>
      </c>
      <c r="H105" s="37" t="s">
        <v>66</v>
      </c>
      <c r="I105" s="37" t="s">
        <v>66</v>
      </c>
      <c r="J105" s="38" t="s">
        <v>66</v>
      </c>
      <c r="K105" s="38" t="s">
        <v>66</v>
      </c>
      <c r="L105" s="39" t="n">
        <f aca="false">'数値入力＆結果'!$D$22</f>
        <v>9000000000</v>
      </c>
      <c r="M105" s="39" t="n">
        <f aca="false">(D104-D105)*'数値入力＆結果'!$H$22</f>
        <v>3E-005</v>
      </c>
      <c r="N105" s="39" t="n">
        <f aca="false">'数値入力＆結果'!$F$22</f>
        <v>0</v>
      </c>
      <c r="O105" s="39" t="n">
        <f aca="false">(6*'数値入力＆結果'!$D$7*L105*'数値入力＆結果'!$D$9*'数値入力＆結果'!$D$10*('数値入力＆結果'!$D$9+'数値入力＆結果'!$D$10)*(M105-N105))/('数値入力＆結果'!$D$7^2*'数値入力＆結果'!$D$9^4+'数値入力＆結果'!$D$7*L105*(4*'数値入力＆結果'!$D$9^3*'数値入力＆結果'!$D$10+6*'数値入力＆結果'!$D$9^2*'数値入力＆結果'!$D$10^2+4*'数値入力＆結果'!$D$9*'数値入力＆結果'!$D$10^3)+L105^2*'数値入力＆結果'!$D$10^4)</f>
        <v>4.39380895123978E-005</v>
      </c>
      <c r="P105" s="39" t="n">
        <f aca="false">1/O105</f>
        <v>22759.2963439577</v>
      </c>
      <c r="Q105" s="39" t="n">
        <f aca="false">SUM($O$3:O105)</f>
        <v>0.00448168513026458</v>
      </c>
      <c r="R105" s="39" t="n">
        <f aca="false">1/Q105</f>
        <v>223.13035631331</v>
      </c>
      <c r="S105" s="39" t="n">
        <f aca="false">1/Q105*(1-COS('数値入力＆結果'!$D$8*Q105/2))</f>
        <v>22.0358574324203</v>
      </c>
    </row>
    <row r="106" customFormat="false" ht="12.75" hidden="false" customHeight="false" outlineLevel="0" collapsed="false">
      <c r="B106" s="1" t="n">
        <v>104</v>
      </c>
      <c r="C106" s="0" t="n">
        <v>104</v>
      </c>
      <c r="D106" s="0" t="n">
        <v>27</v>
      </c>
      <c r="E106" s="17" t="s">
        <v>66</v>
      </c>
      <c r="F106" s="17" t="s">
        <v>66</v>
      </c>
      <c r="G106" s="37" t="s">
        <v>66</v>
      </c>
      <c r="H106" s="37" t="s">
        <v>66</v>
      </c>
      <c r="I106" s="37" t="s">
        <v>66</v>
      </c>
      <c r="J106" s="38" t="s">
        <v>66</v>
      </c>
      <c r="K106" s="38" t="s">
        <v>66</v>
      </c>
      <c r="L106" s="39" t="n">
        <f aca="false">'数値入力＆結果'!$D$22</f>
        <v>9000000000</v>
      </c>
      <c r="M106" s="39" t="n">
        <f aca="false">(D105-D106)*'数値入力＆結果'!$H$22</f>
        <v>3E-005</v>
      </c>
      <c r="N106" s="39" t="n">
        <f aca="false">'数値入力＆結果'!$F$22</f>
        <v>0</v>
      </c>
      <c r="O106" s="39" t="n">
        <f aca="false">(6*'数値入力＆結果'!$D$7*L106*'数値入力＆結果'!$D$9*'数値入力＆結果'!$D$10*('数値入力＆結果'!$D$9+'数値入力＆結果'!$D$10)*(M106-N106))/('数値入力＆結果'!$D$7^2*'数値入力＆結果'!$D$9^4+'数値入力＆結果'!$D$7*L106*(4*'数値入力＆結果'!$D$9^3*'数値入力＆結果'!$D$10+6*'数値入力＆結果'!$D$9^2*'数値入力＆結果'!$D$10^2+4*'数値入力＆結果'!$D$9*'数値入力＆結果'!$D$10^3)+L106^2*'数値入力＆結果'!$D$10^4)</f>
        <v>4.39380895123978E-005</v>
      </c>
      <c r="P106" s="39" t="n">
        <f aca="false">1/O106</f>
        <v>22759.2963439577</v>
      </c>
      <c r="Q106" s="39" t="n">
        <f aca="false">SUM($O$3:O106)</f>
        <v>0.00452562321977697</v>
      </c>
      <c r="R106" s="39" t="n">
        <f aca="false">1/Q106</f>
        <v>220.964042174346</v>
      </c>
      <c r="S106" s="39" t="n">
        <f aca="false">1/Q106*(1-COS('数値入力＆結果'!$D$8*Q106/2))</f>
        <v>22.2445327913718</v>
      </c>
    </row>
    <row r="107" customFormat="false" ht="12.75" hidden="false" customHeight="false" outlineLevel="0" collapsed="false">
      <c r="B107" s="1" t="n">
        <v>105</v>
      </c>
      <c r="C107" s="0" t="n">
        <v>105</v>
      </c>
      <c r="D107" s="0" t="n">
        <v>26</v>
      </c>
      <c r="E107" s="17" t="s">
        <v>66</v>
      </c>
      <c r="F107" s="17" t="s">
        <v>66</v>
      </c>
      <c r="G107" s="37" t="s">
        <v>66</v>
      </c>
      <c r="H107" s="37" t="s">
        <v>66</v>
      </c>
      <c r="I107" s="37" t="s">
        <v>66</v>
      </c>
      <c r="J107" s="38" t="s">
        <v>66</v>
      </c>
      <c r="K107" s="38" t="s">
        <v>66</v>
      </c>
      <c r="L107" s="39" t="n">
        <f aca="false">'数値入力＆結果'!$D$22</f>
        <v>9000000000</v>
      </c>
      <c r="M107" s="39" t="n">
        <f aca="false">(D106-D107)*'数値入力＆結果'!$H$22</f>
        <v>3E-005</v>
      </c>
      <c r="N107" s="39" t="n">
        <f aca="false">'数値入力＆結果'!$F$22</f>
        <v>0</v>
      </c>
      <c r="O107" s="39" t="n">
        <f aca="false">(6*'数値入力＆結果'!$D$7*L107*'数値入力＆結果'!$D$9*'数値入力＆結果'!$D$10*('数値入力＆結果'!$D$9+'数値入力＆結果'!$D$10)*(M107-N107))/('数値入力＆結果'!$D$7^2*'数値入力＆結果'!$D$9^4+'数値入力＆結果'!$D$7*L107*(4*'数値入力＆結果'!$D$9^3*'数値入力＆結果'!$D$10+6*'数値入力＆結果'!$D$9^2*'数値入力＆結果'!$D$10^2+4*'数値入力＆結果'!$D$9*'数値入力＆結果'!$D$10^3)+L107^2*'数値入力＆結果'!$D$10^4)</f>
        <v>4.39380895123978E-005</v>
      </c>
      <c r="P107" s="39" t="n">
        <f aca="false">1/O107</f>
        <v>22759.2963439577</v>
      </c>
      <c r="Q107" s="39" t="n">
        <f aca="false">SUM($O$3:O107)</f>
        <v>0.00456956130928937</v>
      </c>
      <c r="R107" s="39" t="n">
        <f aca="false">1/Q107</f>
        <v>218.83938792267</v>
      </c>
      <c r="S107" s="39" t="n">
        <f aca="false">1/Q107*(1-COS('数値入力＆結果'!$D$8*Q107/2))</f>
        <v>22.4529946590005</v>
      </c>
    </row>
    <row r="108" customFormat="false" ht="12.75" hidden="false" customHeight="false" outlineLevel="0" collapsed="false">
      <c r="B108" s="1" t="n">
        <v>106</v>
      </c>
      <c r="C108" s="0" t="n">
        <v>106</v>
      </c>
      <c r="D108" s="0" t="n">
        <v>25</v>
      </c>
      <c r="E108" s="17" t="s">
        <v>66</v>
      </c>
      <c r="F108" s="17" t="s">
        <v>66</v>
      </c>
      <c r="G108" s="37" t="s">
        <v>66</v>
      </c>
      <c r="H108" s="37" t="s">
        <v>66</v>
      </c>
      <c r="I108" s="37" t="s">
        <v>66</v>
      </c>
      <c r="J108" s="38" t="s">
        <v>66</v>
      </c>
      <c r="K108" s="38" t="s">
        <v>66</v>
      </c>
      <c r="L108" s="39" t="n">
        <f aca="false">'数値入力＆結果'!$D$22</f>
        <v>9000000000</v>
      </c>
      <c r="M108" s="39" t="n">
        <f aca="false">(D107-D108)*'数値入力＆結果'!$H$22</f>
        <v>3E-005</v>
      </c>
      <c r="N108" s="39" t="n">
        <f aca="false">'数値入力＆結果'!$F$22</f>
        <v>0</v>
      </c>
      <c r="O108" s="39" t="n">
        <f aca="false">(6*'数値入力＆結果'!$D$7*L108*'数値入力＆結果'!$D$9*'数値入力＆結果'!$D$10*('数値入力＆結果'!$D$9+'数値入力＆結果'!$D$10)*(M108-N108))/('数値入力＆結果'!$D$7^2*'数値入力＆結果'!$D$9^4+'数値入力＆結果'!$D$7*L108*(4*'数値入力＆結果'!$D$9^3*'数値入力＆結果'!$D$10+6*'数値入力＆結果'!$D$9^2*'数値入力＆結果'!$D$10^2+4*'数値入力＆結果'!$D$9*'数値入力＆結果'!$D$10^3)+L108^2*'数値入力＆結果'!$D$10^4)</f>
        <v>4.39380895123978E-005</v>
      </c>
      <c r="P108" s="39" t="n">
        <f aca="false">1/O108</f>
        <v>22759.2963439577</v>
      </c>
      <c r="Q108" s="39" t="n">
        <f aca="false">SUM($O$3:O108)</f>
        <v>0.00461349939880177</v>
      </c>
      <c r="R108" s="39" t="n">
        <f aca="false">1/Q108</f>
        <v>216.755203275787</v>
      </c>
      <c r="S108" s="39" t="n">
        <f aca="false">1/Q108*(1-COS('数値入力＆結果'!$D$8*Q108/2))</f>
        <v>22.6612410589928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2019-03-18T09:01:48Z</dcterms:created>
  <dc:creator/>
  <dc:description/>
  <dc:language>ja-JP</dc:language>
  <cp:lastModifiedBy/>
  <dcterms:modified xsi:type="dcterms:W3CDTF">2019-03-19T00:45:16Z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