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 Thornton\Desktop\Bootcamp\Projects\Project_1\Medical_provision\resources\"/>
    </mc:Choice>
  </mc:AlternateContent>
  <xr:revisionPtr revIDLastSave="0" documentId="13_ncr:1_{76D8A0EC-9AA2-403D-879C-F291057980B2}" xr6:coauthVersionLast="47" xr6:coauthVersionMax="47" xr10:uidLastSave="{00000000-0000-0000-0000-000000000000}"/>
  <bookViews>
    <workbookView xWindow="38280" yWindow="-120" windowWidth="29040" windowHeight="15840" activeTab="2" xr2:uid="{8D135102-6FAB-4B1F-91CF-906BC93E9888}"/>
  </bookViews>
  <sheets>
    <sheet name="gptfe" sheetId="1" r:id="rId1"/>
    <sheet name="totals" sheetId="7" r:id="rId2"/>
    <sheet name="gp_service" sheetId="3" r:id="rId3"/>
    <sheet name="sevice_region" sheetId="6" r:id="rId4"/>
    <sheet name="patient_age" sheetId="2" r:id="rId5"/>
    <sheet name="Sheet1" sheetId="8" r:id="rId6"/>
    <sheet name="patient_nos" sheetId="5" r:id="rId7"/>
  </sheets>
  <definedNames>
    <definedName name="_xlchart.v1.0" hidden="1">gp_service!$A$15</definedName>
    <definedName name="_xlchart.v1.1" hidden="1">gp_service!$A$18</definedName>
    <definedName name="_xlchart.v1.2" hidden="1">gp_service!$B$15:$H$15</definedName>
    <definedName name="_xlchart.v1.3" hidden="1">gp_service!$B$18:$H$18</definedName>
    <definedName name="_xlchart.v1.4" hidden="1">gp_service!$B$1:$H$1</definedName>
    <definedName name="_xlchart.v1.5" hidden="1">gp_service!$B$15:$H$15</definedName>
    <definedName name="_xlchart.v1.6" hidden="1">gp_service!$B$15:$H$15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E11" i="1"/>
  <c r="F11" i="1"/>
  <c r="G11" i="1"/>
  <c r="H11" i="1"/>
  <c r="C15" i="3"/>
  <c r="D15" i="3"/>
  <c r="E15" i="3"/>
  <c r="F15" i="3"/>
  <c r="F20" i="3" s="1"/>
  <c r="G15" i="3"/>
  <c r="H15" i="3"/>
  <c r="C18" i="3"/>
  <c r="D18" i="3"/>
  <c r="E18" i="3"/>
  <c r="F18" i="3"/>
  <c r="G18" i="3"/>
  <c r="H18" i="3"/>
  <c r="B18" i="3"/>
  <c r="B15" i="3"/>
  <c r="I8" i="2"/>
  <c r="I3" i="6"/>
  <c r="I5" i="6"/>
  <c r="I6" i="6"/>
  <c r="I2" i="6"/>
  <c r="I19" i="2"/>
  <c r="I18" i="2"/>
  <c r="I17" i="2"/>
  <c r="I16" i="2"/>
  <c r="I15" i="2"/>
  <c r="I14" i="2"/>
  <c r="I13" i="2"/>
  <c r="I12" i="2"/>
  <c r="I11" i="2"/>
  <c r="I10" i="2"/>
  <c r="I9" i="2"/>
  <c r="I12" i="3"/>
  <c r="I13" i="3"/>
  <c r="I8" i="3"/>
  <c r="I9" i="3"/>
  <c r="I10" i="3"/>
  <c r="I7" i="3"/>
  <c r="I6" i="3"/>
  <c r="I5" i="3"/>
  <c r="I4" i="3"/>
  <c r="I3" i="3"/>
  <c r="I2" i="3"/>
  <c r="I3" i="1"/>
  <c r="I4" i="1"/>
  <c r="I5" i="1"/>
  <c r="I6" i="1"/>
  <c r="I7" i="1"/>
  <c r="I8" i="1"/>
  <c r="I2" i="1"/>
  <c r="E20" i="3" l="1"/>
  <c r="H20" i="3"/>
  <c r="D20" i="3"/>
  <c r="G20" i="3"/>
  <c r="C20" i="3"/>
</calcChain>
</file>

<file path=xl/sharedStrings.xml><?xml version="1.0" encoding="utf-8"?>
<sst xmlns="http://schemas.openxmlformats.org/spreadsheetml/2006/main" count="195" uniqueCount="123">
  <si>
    <t>GP FULL TIME EQUIVALENT (GPFTE)</t>
  </si>
  <si>
    <t>2015/16</t>
  </si>
  <si>
    <t>2016/17</t>
  </si>
  <si>
    <t>2017/18</t>
  </si>
  <si>
    <t>2018/19</t>
  </si>
  <si>
    <t>2019/20</t>
  </si>
  <si>
    <t>2020/21</t>
  </si>
  <si>
    <t>2021/22</t>
  </si>
  <si>
    <t>            MM1</t>
  </si>
  <si>
    <t>            MM2</t>
  </si>
  <si>
    <t>            MM3</t>
  </si>
  <si>
    <t>            MM4</t>
  </si>
  <si>
    <t>            MM5</t>
  </si>
  <si>
    <t>            MM6</t>
  </si>
  <si>
    <t>            00 - 04</t>
  </si>
  <si>
    <t>            05 - 09</t>
  </si>
  <si>
    <t>            10 - 14</t>
  </si>
  <si>
    <t>            15 - 19</t>
  </si>
  <si>
    <t>            20 - 24</t>
  </si>
  <si>
    <t>            25 - 34</t>
  </si>
  <si>
    <t>            35 - 44</t>
  </si>
  <si>
    <t>            45 - 54</t>
  </si>
  <si>
    <t>            55 - 64</t>
  </si>
  <si>
    <t>            65 - 74</t>
  </si>
  <si>
    <t>            75 - 84</t>
  </si>
  <si>
    <t>            85 +   </t>
  </si>
  <si>
    <t>            Non-referred attendances GP/VR GP               </t>
  </si>
  <si>
    <t>            Non-referred attendances - Other                </t>
  </si>
  <si>
    <t>            Specialist attendances                          </t>
  </si>
  <si>
    <t>            Obstetrics                                      </t>
  </si>
  <si>
    <t>            Anaesthetics                                    </t>
  </si>
  <si>
    <t>            Pathology Tests                                 </t>
  </si>
  <si>
    <t>            Diagnostic Imaging                              </t>
  </si>
  <si>
    <t>            Operations                                      </t>
  </si>
  <si>
    <t>            Assistance at Operations                        </t>
  </si>
  <si>
    <t>            Radiotherapy and Therapeutic Nuclear Medicine   </t>
  </si>
  <si>
    <t>            Other MBS Services                              </t>
  </si>
  <si>
    <t>            Non-referred attendances - Enhanced Primary Care</t>
  </si>
  <si>
    <t>NP</t>
  </si>
  <si>
    <t>5-year CAGR</t>
  </si>
  <si>
    <t>Service type</t>
  </si>
  <si>
    <t>Age</t>
  </si>
  <si>
    <t>age</t>
  </si>
  <si>
    <t>area type</t>
  </si>
  <si>
    <t>cagr</t>
  </si>
  <si>
    <t>Victoria</t>
  </si>
  <si>
    <t>general services</t>
  </si>
  <si>
    <t>specialised services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</si>
  <si>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</si>
  <si>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</si>
  <si>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</si>
  <si>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</si>
  <si>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</si>
  <si>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</si>
  <si>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</si>
  <si>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</si>
  <si>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</si>
  <si>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</si>
  <si>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</si>
  <si>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</si>
  <si>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</si>
  <si>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</si>
  <si>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</si>
  <si>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</si>
  <si>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</si>
  <si>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</si>
  <si>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</si>
  <si>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</si>
  <si>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</si>
  <si>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</si>
  <si>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</si>
  <si>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</si>
  <si>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</si>
  <si>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</si>
  <si>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</si>
  <si>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</si>
  <si>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</si>
  <si>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</si>
  <si>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</si>
  <si>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</si>
  <si>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</si>
  <si>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</si>
  <si>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</si>
  <si>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</si>
  <si>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</si>
  <si>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</si>
  <si>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</si>
  <si>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</si>
  <si>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</si>
  <si>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</si>
  <si>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</si>
  <si>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</si>
  <si>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</si>
  <si>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</si>
  <si>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</si>
  <si>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</si>
  <si>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</si>
  <si>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</si>
  <si>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</si>
  <si>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</si>
  <si>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</si>
  <si>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</si>
  <si>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</si>
  <si>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</si>
  <si>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</si>
  <si>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</si>
  <si>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</si>
  <si>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</si>
  <si>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</si>
  <si>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</si>
  <si>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</si>
  <si>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</si>
  <si>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Colac - Corangamite</t>
  </si>
  <si>
    <t>Warrnambool</t>
  </si>
  <si>
    <t>Regional centres</t>
  </si>
  <si>
    <t>Large rural towns</t>
  </si>
  <si>
    <t>Medium rural towns</t>
  </si>
  <si>
    <t>Small rural towns</t>
  </si>
  <si>
    <t>Remote communities</t>
  </si>
  <si>
    <t>Area type</t>
  </si>
  <si>
    <t>Metropolitan areas</t>
  </si>
  <si>
    <t>General Services</t>
  </si>
  <si>
    <t>Specialised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</si>
</sst>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#,##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5"/>
      <color rgb="FF000000"/>
      <name val="Albany AMT"/>
      <family val="2"/>
    </font>
    <font>
      <sz val="9.5"/>
      <color rgb="FF000000"/>
      <name val="Segoe UI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10" fontId="3" fillId="2" borderId="0" xfId="1" applyNumberFormat="1" applyFont="1" applyFill="1" applyAlignment="1">
      <alignment horizontal="left"/>
    </xf>
    <xf numFmtId="10" fontId="0" fillId="0" borderId="0" xfId="1" applyNumberFormat="1" applyFont="1"/>
    <xf numFmtId="0" fontId="0" fillId="0" borderId="0" xfId="0" applyAlignment="1">
      <alignment horizontal="left" vertical="center"/>
    </xf>
    <xf numFmtId="0" fontId="5" fillId="0" borderId="1" xfId="0" applyFont="1" applyBorder="1"/>
    <xf numFmtId="164" fontId="6" fillId="2" borderId="2" xfId="0" applyNumberFormat="1" applyFont="1" applyFill="1" applyBorder="1" applyAlignment="1">
      <alignment horizontal="right" wrapText="1"/>
    </xf>
  </cellXfs>
  <cellStyles count="3">
    <cellStyle name="Normal" xfId="0" builtinId="0"/>
    <cellStyle name="Normal 2" xfId="2" xr:uid="{BB4CB046-7E82-46F6-BF07-FFE82F77D47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Changes</a:t>
            </a:r>
            <a:r>
              <a:rPr lang="en-AU" baseline="0"/>
              <a:t> in GP Services Offered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gp_service!$A$15</c:f>
              <c:strCache>
                <c:ptCount val="1"/>
                <c:pt idx="0">
                  <c:v>General Services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gp_service!$B$1:$H$1</c:f>
              <c:strCache>
                <c:ptCount val="7"/>
                <c:pt idx="0">
                  <c:v>2015/16</c:v>
                </c:pt>
                <c:pt idx="1">
                  <c:v>2016/17</c:v>
                </c:pt>
                <c:pt idx="2">
                  <c:v>2017/18</c:v>
                </c:pt>
                <c:pt idx="3">
                  <c:v>2018/19</c:v>
                </c:pt>
                <c:pt idx="4">
                  <c:v>2019/20</c:v>
                </c:pt>
                <c:pt idx="5">
                  <c:v>2020/21</c:v>
                </c:pt>
                <c:pt idx="6">
                  <c:v>2021/22</c:v>
                </c:pt>
              </c:strCache>
            </c:strRef>
          </c:cat>
          <c:val>
            <c:numRef>
              <c:f>gp_service!$B$15:$H$15</c:f>
              <c:numCache>
                <c:formatCode>General</c:formatCode>
                <c:ptCount val="7"/>
                <c:pt idx="0">
                  <c:v>37131069</c:v>
                </c:pt>
                <c:pt idx="1">
                  <c:v>38311260</c:v>
                </c:pt>
                <c:pt idx="2">
                  <c:v>39703164</c:v>
                </c:pt>
                <c:pt idx="3">
                  <c:v>40782119</c:v>
                </c:pt>
                <c:pt idx="4">
                  <c:v>42475928</c:v>
                </c:pt>
                <c:pt idx="5">
                  <c:v>44911080</c:v>
                </c:pt>
                <c:pt idx="6">
                  <c:v>50357054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0-45FD-9DA2-7ACEE379988B}"/>
            </c:ext>
          </c:extLst>
        </c:ser>
        <c:ser>
          <c:idx val="1"/>
          <c:order val="1"/>
          <c:tx>
            <c:strRef>
              <c:f>gp_service!$A$16</c:f>
              <c:strCache>
                <c:ptCount val="1"/>
                <c:pt idx="0">
                  <c:v>general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gp_service!$B$1:$H$1</c:f>
              <c:strCache>
                <c:ptCount val="7"/>
                <c:pt idx="0">
                  <c:v>2015/16</c:v>
                </c:pt>
                <c:pt idx="1">
                  <c:v>2016/17</c:v>
                </c:pt>
                <c:pt idx="2">
                  <c:v>2017/18</c:v>
                </c:pt>
                <c:pt idx="3">
                  <c:v>2018/19</c:v>
                </c:pt>
                <c:pt idx="4">
                  <c:v>2019/20</c:v>
                </c:pt>
                <c:pt idx="5">
                  <c:v>2020/21</c:v>
                </c:pt>
                <c:pt idx="6">
                  <c:v>2021/22</c:v>
                </c:pt>
              </c:strCache>
            </c:strRef>
          </c:cat>
          <c:val>
            <c:numRef>
              <c:f>gp_service!$B$16:$H$16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65F0-45FD-9DA2-7ACEE379988B}"/>
            </c:ext>
          </c:extLst>
        </c:ser>
        <c:ser>
          <c:idx val="2"/>
          <c:order val="2"/>
          <c:tx>
            <c:strRef>
              <c:f>gp_service!$A$17</c:f>
              <c:strCache>
                <c:ptCount val="1"/>
                <c:pt idx="0">
                  <c:v>specialised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gp_service!$B$1:$H$1</c:f>
              <c:strCache>
                <c:ptCount val="7"/>
                <c:pt idx="0">
                  <c:v>2015/16</c:v>
                </c:pt>
                <c:pt idx="1">
                  <c:v>2016/17</c:v>
                </c:pt>
                <c:pt idx="2">
                  <c:v>2017/18</c:v>
                </c:pt>
                <c:pt idx="3">
                  <c:v>2018/19</c:v>
                </c:pt>
                <c:pt idx="4">
                  <c:v>2019/20</c:v>
                </c:pt>
                <c:pt idx="5">
                  <c:v>2020/21</c:v>
                </c:pt>
                <c:pt idx="6">
                  <c:v>2021/22</c:v>
                </c:pt>
              </c:strCache>
            </c:strRef>
          </c:cat>
          <c:val>
            <c:numRef>
              <c:f>gp_service!$B$17:$H$17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65F0-45FD-9DA2-7ACEE379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17897487"/>
        <c:axId val="1105134271"/>
      </c:barChart>
      <c:barChart>
        <c:barDir val="col"/>
        <c:grouping val="clustered"/>
        <c:varyColors val="0"/>
        <c:ser>
          <c:idx val="3"/>
          <c:order val="3"/>
          <c:tx>
            <c:strRef>
              <c:f>gp_service!$A$18</c:f>
              <c:strCache>
                <c:ptCount val="1"/>
                <c:pt idx="0">
                  <c:v>Specialised Services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gp_service!$B$18:$H$18</c:f>
              <c:numCache>
                <c:formatCode>General</c:formatCode>
                <c:ptCount val="7"/>
                <c:pt idx="0">
                  <c:v>1233034</c:v>
                </c:pt>
                <c:pt idx="1">
                  <c:v>1236755</c:v>
                </c:pt>
                <c:pt idx="2">
                  <c:v>1275154</c:v>
                </c:pt>
                <c:pt idx="3">
                  <c:v>1284843</c:v>
                </c:pt>
                <c:pt idx="4">
                  <c:v>1178477</c:v>
                </c:pt>
                <c:pt idx="5">
                  <c:v>1096121</c:v>
                </c:pt>
                <c:pt idx="6">
                  <c:v>1014648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0-45FD-9DA2-7ACEE379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axId val="1177084239"/>
        <c:axId val="1118718399"/>
      </c:barChart>
      <c:catAx>
        <c:axId val="61789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Financial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62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34271"/>
        <c:crosses val="autoZero"/>
        <c:auto val="1"/>
        <c:lblAlgn val="ctr"/>
        <c:lblOffset val="100"/>
        <c:noMultiLvlLbl val="0"/>
      </c:catAx>
      <c:valAx>
        <c:axId val="11051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General Services Accessed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97487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6.7236220472440933E-2"/>
                <c:y val="0.3152314814814815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1187183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Specialised Services</a:t>
                </a:r>
              </a:p>
              <a:p>
                <a:pPr>
                  <a:defRPr/>
                </a:pPr>
                <a:r>
                  <a:rPr lang="en-AU" sz="1000" b="0" i="0" u="none" strike="noStrike" baseline="0">
                    <a:effectLst/>
                  </a:rPr>
                  <a:t>Accessed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85163888888888883"/>
              <c:y val="0.2057870370370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84239"/>
        <c:crosses val="max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92386089238845148"/>
                <c:y val="0.2967129629629629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1177084239"/>
        <c:scaling>
          <c:orientation val="minMax"/>
        </c:scaling>
        <c:delete val="1"/>
        <c:axPos val="b"/>
        <c:majorTickMark val="out"/>
        <c:minorTickMark val="none"/>
        <c:tickLblPos val="nextTo"/>
        <c:crossAx val="11187183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438149</xdr:colOff>
      <xdr:row>1</xdr:row>
      <xdr:rowOff>28574</xdr:rowOff>
    </xdr:from>
    <xdr:to>
      <xdr:col>16</xdr:col>
      <xdr:colOff>476249</xdr:colOff>
      <xdr:row>15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1F96D-291E-CF93-5AD3-38EDE6A8D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1D60-2C88-4C7F-84FB-E81F28E9196D}">
  <dimension ref="A1:I18"/>
  <sheetViews>
    <sheetView workbookViewId="0">
      <selection activeCell="D11" sqref="D11"/>
    </sheetView>
  </sheetViews>
  <sheetFormatPr defaultRowHeight="14.25"/>
  <cols>
    <col min="1" max="1" width="34.53125" customWidth="1"/>
    <col min="2" max="2" width="20.46484375" customWidth="1"/>
  </cols>
  <sheetData>
    <row r="1" spans="1:9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</v>
      </c>
    </row>
    <row r="2" spans="1:9" ht="15">
      <c r="A2" t="s">
        <v>8</v>
      </c>
      <c r="B2">
        <v>5144.3</v>
      </c>
      <c r="C2">
        <v>5353</v>
      </c>
      <c r="D2">
        <v>5602.3</v>
      </c>
      <c r="E2">
        <v>5798.1</v>
      </c>
      <c r="F2">
        <v>5942.4</v>
      </c>
      <c r="G2">
        <v>5970.2</v>
      </c>
      <c r="H2">
        <v>6449.5</v>
      </c>
      <c r="I2" s="1">
        <f>(H2/C2)^(1/5)-1</f>
        <v>3.7972292681496489E-2</v>
      </c>
    </row>
    <row r="3" spans="1:9" ht="15">
      <c r="A3" t="s">
        <v>9</v>
      </c>
      <c r="B3">
        <v>413.3</v>
      </c>
      <c r="C3">
        <v>430.1</v>
      </c>
      <c r="D3">
        <v>443.2</v>
      </c>
      <c r="E3">
        <v>447.6</v>
      </c>
      <c r="F3">
        <v>448.2</v>
      </c>
      <c r="G3">
        <v>473.9</v>
      </c>
      <c r="H3">
        <v>510.5</v>
      </c>
      <c r="I3" s="1">
        <f t="shared" ref="I3:I8" si="0">(H3/C3)^(1/5)-1</f>
        <v>3.4868721521598811E-2</v>
      </c>
    </row>
    <row r="4" spans="1:9" ht="15">
      <c r="A4" t="s">
        <v>10</v>
      </c>
      <c r="B4">
        <v>397.7</v>
      </c>
      <c r="C4">
        <v>400</v>
      </c>
      <c r="D4">
        <v>398.8</v>
      </c>
      <c r="E4">
        <v>398.5</v>
      </c>
      <c r="F4">
        <v>394.5</v>
      </c>
      <c r="G4">
        <v>403.8</v>
      </c>
      <c r="H4">
        <v>416</v>
      </c>
      <c r="I4" s="1">
        <f t="shared" si="0"/>
        <v>7.8749885178921453E-3</v>
      </c>
    </row>
    <row r="5" spans="1:9" ht="15">
      <c r="A5" t="s">
        <v>11</v>
      </c>
      <c r="B5">
        <v>344.7</v>
      </c>
      <c r="C5">
        <v>352</v>
      </c>
      <c r="D5">
        <v>368.1</v>
      </c>
      <c r="E5">
        <v>375.3</v>
      </c>
      <c r="F5">
        <v>386.2</v>
      </c>
      <c r="G5">
        <v>399.8</v>
      </c>
      <c r="H5">
        <v>416.7</v>
      </c>
      <c r="I5" s="1">
        <f t="shared" si="0"/>
        <v>3.4322964987928417E-2</v>
      </c>
    </row>
    <row r="6" spans="1:9" ht="15">
      <c r="A6" t="s">
        <v>12</v>
      </c>
      <c r="B6">
        <v>291.10000000000002</v>
      </c>
      <c r="C6">
        <v>294.3</v>
      </c>
      <c r="D6">
        <v>302.5</v>
      </c>
      <c r="E6">
        <v>311.10000000000002</v>
      </c>
      <c r="F6">
        <v>314.7</v>
      </c>
      <c r="G6">
        <v>327.9</v>
      </c>
      <c r="H6">
        <v>347</v>
      </c>
      <c r="I6" s="1">
        <f t="shared" si="0"/>
        <v>3.3493721301733004E-2</v>
      </c>
    </row>
    <row r="7" spans="1:9" ht="15">
      <c r="A7" t="s">
        <v>13</v>
      </c>
      <c r="B7">
        <v>2.7</v>
      </c>
      <c r="C7">
        <v>2.2000000000000002</v>
      </c>
      <c r="D7">
        <v>2.2999999999999998</v>
      </c>
      <c r="E7">
        <v>2.8</v>
      </c>
      <c r="F7">
        <v>2.7</v>
      </c>
      <c r="G7">
        <v>3</v>
      </c>
      <c r="H7">
        <v>3.2</v>
      </c>
      <c r="I7" s="1">
        <f t="shared" si="0"/>
        <v>7.7818067712725814E-2</v>
      </c>
    </row>
    <row r="8" spans="1:9" ht="15">
      <c r="A8" t="s">
        <v>0</v>
      </c>
      <c r="B8">
        <v>6593.8</v>
      </c>
      <c r="C8">
        <v>6831.6</v>
      </c>
      <c r="D8">
        <v>7117.2</v>
      </c>
      <c r="E8">
        <v>7333.2</v>
      </c>
      <c r="F8">
        <v>7488.7</v>
      </c>
      <c r="G8">
        <v>7578.7</v>
      </c>
      <c r="H8">
        <v>8143</v>
      </c>
      <c r="I8" s="1">
        <f t="shared" si="0"/>
        <v>3.5743940019566267E-2</v>
      </c>
    </row>
    <row r="10" spans="1:9"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</row>
    <row r="11" spans="1:9" ht="21.4" customHeight="1">
      <c r="B11" t="s">
        <v>8</v>
      </c>
      <c r="C11">
        <f>(C2-B2)/B2*100</f>
        <v>4.0569173648504133</v>
      </c>
      <c r="D11">
        <f>(D2-C2)/C2*100</f>
        <v>4.6572015692135285</v>
      </c>
      <c r="E11">
        <f t="shared" ref="E11:H11" si="1">(E2-D2)/D2*100</f>
        <v>3.4949931278225046</v>
      </c>
      <c r="F11">
        <f t="shared" si="1"/>
        <v>2.4887463134474963</v>
      </c>
      <c r="G11">
        <f t="shared" si="1"/>
        <v>0.46782444803446727</v>
      </c>
      <c r="H11">
        <f t="shared" si="1"/>
        <v>8.0282067602425418</v>
      </c>
    </row>
    <row r="12" spans="1:9" ht="21.4" customHeight="1">
      <c r="A12" s="3"/>
      <c r="B12" t="s">
        <v>9</v>
      </c>
      <c r="C12">
        <f t="shared" ref="C12:H12" si="2">(C3-B3)/B3*100</f>
        <v>4.0648439390273436</v>
      </c>
      <c r="D12">
        <f t="shared" si="2"/>
        <v>3.0458033015577692</v>
      </c>
      <c r="E12">
        <f t="shared" si="2"/>
        <v>0.99277978339350947</v>
      </c>
      <c r="F12">
        <f t="shared" si="2"/>
        <v>0.13404825737264653</v>
      </c>
      <c r="G12">
        <f t="shared" si="2"/>
        <v>5.7340473003123584</v>
      </c>
      <c r="H12">
        <f t="shared" si="2"/>
        <v>7.7231483435323964</v>
      </c>
    </row>
    <row r="13" spans="1:9" ht="21.4" customHeight="1">
      <c r="A13" s="3"/>
      <c r="B13" t="s">
        <v>10</v>
      </c>
      <c r="C13">
        <f t="shared" ref="C13:H13" si="3">(C4-B4)/B4*100</f>
        <v>0.57832537088257774</v>
      </c>
      <c r="D13">
        <f t="shared" si="3"/>
        <v>-0.29999999999999716</v>
      </c>
      <c r="E13">
        <f t="shared" si="3"/>
        <v>-7.522567703109613E-2</v>
      </c>
      <c r="F13">
        <f t="shared" si="3"/>
        <v>-1.0037641154328731</v>
      </c>
      <c r="G13">
        <f t="shared" si="3"/>
        <v>2.3574144486692044</v>
      </c>
      <c r="H13">
        <f t="shared" si="3"/>
        <v>3.0212976721149056</v>
      </c>
    </row>
    <row r="14" spans="1:9" ht="21.4" customHeight="1">
      <c r="A14" s="3"/>
      <c r="B14" t="s">
        <v>11</v>
      </c>
      <c r="C14">
        <f t="shared" ref="C14:H14" si="4">(C5-B5)/B5*100</f>
        <v>2.1177835799245757</v>
      </c>
      <c r="D14">
        <f t="shared" si="4"/>
        <v>4.5738636363636429</v>
      </c>
      <c r="E14">
        <f t="shared" si="4"/>
        <v>1.9559902200488966</v>
      </c>
      <c r="F14">
        <f t="shared" si="4"/>
        <v>2.9043431921129703</v>
      </c>
      <c r="G14">
        <f t="shared" si="4"/>
        <v>3.5214914552045631</v>
      </c>
      <c r="H14">
        <f t="shared" si="4"/>
        <v>4.2271135567783835</v>
      </c>
    </row>
    <row r="15" spans="1:9" ht="21.4" customHeight="1">
      <c r="A15" s="3"/>
      <c r="B15" t="s">
        <v>12</v>
      </c>
      <c r="C15">
        <f t="shared" ref="C15:H15" si="5">(C6-B6)/B6*100</f>
        <v>1.099278598419783</v>
      </c>
      <c r="D15">
        <f t="shared" si="5"/>
        <v>2.786272511043149</v>
      </c>
      <c r="E15">
        <f t="shared" si="5"/>
        <v>2.8429752066115777</v>
      </c>
      <c r="F15">
        <f t="shared" si="5"/>
        <v>1.1571841851494586</v>
      </c>
      <c r="G15">
        <f t="shared" si="5"/>
        <v>4.1944709246901777</v>
      </c>
      <c r="H15">
        <f t="shared" si="5"/>
        <v>5.8249466300701505</v>
      </c>
    </row>
    <row r="16" spans="1:9" ht="21.4" customHeight="1">
      <c r="A16" s="3"/>
      <c r="B16" t="s">
        <v>13</v>
      </c>
      <c r="C16">
        <f t="shared" ref="C16:H16" si="6">(C7-B7)/B7*100</f>
        <v>-18.518518518518519</v>
      </c>
      <c r="D16">
        <f t="shared" si="6"/>
        <v>4.545454545454529</v>
      </c>
      <c r="E16">
        <f t="shared" si="6"/>
        <v>21.739130434782609</v>
      </c>
      <c r="F16">
        <f t="shared" si="6"/>
        <v>-3.5714285714285587</v>
      </c>
      <c r="G16">
        <f t="shared" si="6"/>
        <v>11.111111111111104</v>
      </c>
      <c r="H16">
        <f t="shared" si="6"/>
        <v>6.6666666666666723</v>
      </c>
    </row>
    <row r="17" spans="1:8" ht="21.4" customHeight="1">
      <c r="A17" s="3"/>
      <c r="B17" t="s">
        <v>0</v>
      </c>
      <c r="C17">
        <f t="shared" ref="C17:H17" si="7">(C8-B8)/B8*100</f>
        <v>3.6064181503836967</v>
      </c>
      <c r="D17">
        <f t="shared" si="7"/>
        <v>4.1805726330581336</v>
      </c>
      <c r="E17">
        <f t="shared" si="7"/>
        <v>3.0349013657056148</v>
      </c>
      <c r="F17">
        <f t="shared" si="7"/>
        <v>2.1204930998745435</v>
      </c>
      <c r="G17">
        <f t="shared" si="7"/>
        <v>1.2018107281637669</v>
      </c>
      <c r="H17">
        <f t="shared" si="7"/>
        <v>7.4458680248591467</v>
      </c>
    </row>
    <row r="18" spans="1:8">
      <c r="A18" s="3"/>
      <c r="B18" s="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00F1E-B917-43ED-A27D-BF720C31AAA9}">
  <dimension ref="A1:H8"/>
  <sheetViews>
    <sheetView workbookViewId="0">
      <selection activeCell="D15" sqref="D15"/>
    </sheetView>
  </sheetViews>
  <sheetFormatPr defaultRowHeight="14.25"/>
  <cols>
    <col min="1" max="1" width="14.59765625" customWidth="1"/>
    <col min="2" max="7" width="13.1328125" customWidth="1"/>
  </cols>
  <sheetData>
    <row r="1" spans="1:8">
      <c r="A1" t="s">
        <v>119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</row>
    <row r="2" spans="1:8">
      <c r="A2" t="s">
        <v>45</v>
      </c>
      <c r="B2" s="5">
        <v>109.5</v>
      </c>
      <c r="C2" s="5">
        <v>110.7</v>
      </c>
      <c r="D2" s="5">
        <v>112.6</v>
      </c>
      <c r="E2" s="5">
        <v>113.5</v>
      </c>
      <c r="F2" s="5">
        <v>113.5</v>
      </c>
      <c r="G2" s="5">
        <v>113.2</v>
      </c>
      <c r="H2" s="5">
        <v>124.4</v>
      </c>
    </row>
    <row r="3" spans="1:8">
      <c r="A3" t="s">
        <v>120</v>
      </c>
      <c r="B3" s="5">
        <v>110.5</v>
      </c>
      <c r="C3" s="5">
        <v>111.8</v>
      </c>
      <c r="D3" s="5">
        <v>113.9</v>
      </c>
      <c r="E3" s="5">
        <v>115.1</v>
      </c>
      <c r="F3" s="5">
        <v>115.3</v>
      </c>
      <c r="G3" s="5">
        <v>114.2</v>
      </c>
      <c r="H3" s="5">
        <v>128.1</v>
      </c>
    </row>
    <row r="4" spans="1:8">
      <c r="A4" t="s">
        <v>114</v>
      </c>
      <c r="B4" s="5">
        <v>103</v>
      </c>
      <c r="C4" s="5">
        <v>104.4</v>
      </c>
      <c r="D4" s="5">
        <v>105.2</v>
      </c>
      <c r="E4" s="5">
        <v>103.6</v>
      </c>
      <c r="F4" s="5">
        <v>100.8</v>
      </c>
      <c r="G4" s="5">
        <v>103.6</v>
      </c>
      <c r="H4" s="5">
        <v>106.6</v>
      </c>
    </row>
    <row r="5" spans="1:8">
      <c r="A5" t="s">
        <v>115</v>
      </c>
      <c r="B5" s="5">
        <v>131.5</v>
      </c>
      <c r="C5" s="5">
        <v>131</v>
      </c>
      <c r="D5" s="5">
        <v>129.6</v>
      </c>
      <c r="E5" s="5">
        <v>128.6</v>
      </c>
      <c r="F5" s="5">
        <v>126.4</v>
      </c>
      <c r="G5" s="5">
        <v>128.5</v>
      </c>
      <c r="H5" s="5">
        <v>129.69999999999999</v>
      </c>
    </row>
    <row r="6" spans="1:8">
      <c r="A6" t="s">
        <v>116</v>
      </c>
      <c r="B6" s="5">
        <v>130.1</v>
      </c>
      <c r="C6" s="5">
        <v>130.69999999999999</v>
      </c>
      <c r="D6" s="5">
        <v>135</v>
      </c>
      <c r="E6" s="5">
        <v>135.9</v>
      </c>
      <c r="F6" s="5">
        <v>138</v>
      </c>
      <c r="G6" s="5">
        <v>141</v>
      </c>
      <c r="H6" s="5">
        <v>143.80000000000001</v>
      </c>
    </row>
    <row r="7" spans="1:8">
      <c r="A7" t="s">
        <v>117</v>
      </c>
      <c r="B7" s="5">
        <v>73.900000000000006</v>
      </c>
      <c r="C7" s="5">
        <v>74.099999999999994</v>
      </c>
      <c r="D7" s="5">
        <v>75.8</v>
      </c>
      <c r="E7" s="5">
        <v>77.400000000000006</v>
      </c>
      <c r="F7" s="5">
        <v>77.7</v>
      </c>
      <c r="G7" s="5">
        <v>80.3</v>
      </c>
      <c r="H7" s="5">
        <v>82.8</v>
      </c>
    </row>
    <row r="8" spans="1:8">
      <c r="A8" t="s">
        <v>118</v>
      </c>
      <c r="B8" s="5">
        <v>83.8</v>
      </c>
      <c r="C8" s="5">
        <v>67.900000000000006</v>
      </c>
      <c r="D8" s="5">
        <v>73.7</v>
      </c>
      <c r="E8" s="5">
        <v>88.1</v>
      </c>
      <c r="F8" s="5">
        <v>86.1</v>
      </c>
      <c r="G8" s="5">
        <v>96.7</v>
      </c>
      <c r="H8" s="5">
        <v>98.1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D9F3-34ED-44C5-8D03-8092985DADBE}">
  <dimension ref="A1:I20"/>
  <sheetViews>
    <sheetView tabSelected="1" workbookViewId="0">
      <selection activeCell="J30" sqref="J30"/>
    </sheetView>
  </sheetViews>
  <sheetFormatPr defaultRowHeight="14.25"/>
  <cols>
    <col min="1" max="1" width="49.6640625" customWidth="1"/>
  </cols>
  <sheetData>
    <row r="1" spans="1:9">
      <c r="A1" t="s">
        <v>40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</v>
      </c>
    </row>
    <row r="2" spans="1:9" ht="15">
      <c r="A2" t="s">
        <v>26</v>
      </c>
      <c r="B2">
        <v>32164983</v>
      </c>
      <c r="C2">
        <v>33176743</v>
      </c>
      <c r="D2">
        <v>34464453</v>
      </c>
      <c r="E2">
        <v>35337673</v>
      </c>
      <c r="F2">
        <v>36994524</v>
      </c>
      <c r="G2">
        <v>39312579</v>
      </c>
      <c r="H2">
        <v>45315453</v>
      </c>
      <c r="I2" s="1">
        <f t="shared" ref="I2:I10" si="0">(H2/C2)^(1/5)-1</f>
        <v>6.4345223370301241E-2</v>
      </c>
    </row>
    <row r="3" spans="1:9" ht="15">
      <c r="A3" t="s">
        <v>27</v>
      </c>
      <c r="B3">
        <v>2096755</v>
      </c>
      <c r="C3">
        <v>2038317</v>
      </c>
      <c r="D3">
        <v>1882286</v>
      </c>
      <c r="E3">
        <v>1912670</v>
      </c>
      <c r="F3">
        <v>1785713</v>
      </c>
      <c r="G3">
        <v>1559100</v>
      </c>
      <c r="H3">
        <v>1319826</v>
      </c>
      <c r="I3" s="1">
        <f t="shared" si="0"/>
        <v>-8.3254069898034189E-2</v>
      </c>
    </row>
    <row r="4" spans="1:9" ht="15">
      <c r="A4" t="s">
        <v>28</v>
      </c>
      <c r="B4">
        <v>93107</v>
      </c>
      <c r="C4">
        <v>88259</v>
      </c>
      <c r="D4">
        <v>86778</v>
      </c>
      <c r="E4">
        <v>90576</v>
      </c>
      <c r="F4">
        <v>76674</v>
      </c>
      <c r="G4">
        <v>73083</v>
      </c>
      <c r="H4">
        <v>71413</v>
      </c>
      <c r="I4" s="1">
        <f t="shared" si="0"/>
        <v>-4.1474535294363402E-2</v>
      </c>
    </row>
    <row r="5" spans="1:9" ht="15">
      <c r="A5" t="s">
        <v>29</v>
      </c>
      <c r="B5">
        <v>140190</v>
      </c>
      <c r="C5">
        <v>139781</v>
      </c>
      <c r="D5">
        <v>145806</v>
      </c>
      <c r="E5">
        <v>154671</v>
      </c>
      <c r="F5">
        <v>147472</v>
      </c>
      <c r="G5">
        <v>154448</v>
      </c>
      <c r="H5">
        <v>127610</v>
      </c>
      <c r="I5" s="1">
        <f t="shared" si="0"/>
        <v>-1.8054660769892261E-2</v>
      </c>
    </row>
    <row r="6" spans="1:9" ht="15">
      <c r="A6" t="s">
        <v>30</v>
      </c>
      <c r="B6">
        <v>84344</v>
      </c>
      <c r="C6">
        <v>80933</v>
      </c>
      <c r="D6">
        <v>80266</v>
      </c>
      <c r="E6">
        <v>84497</v>
      </c>
      <c r="F6">
        <v>72355</v>
      </c>
      <c r="G6">
        <v>71939</v>
      </c>
      <c r="H6">
        <v>69573</v>
      </c>
      <c r="I6" s="1">
        <f t="shared" si="0"/>
        <v>-2.9796094936427098E-2</v>
      </c>
    </row>
    <row r="7" spans="1:9" ht="15">
      <c r="A7" t="s">
        <v>31</v>
      </c>
      <c r="B7">
        <v>130168</v>
      </c>
      <c r="C7">
        <v>126524</v>
      </c>
      <c r="D7">
        <v>127237</v>
      </c>
      <c r="E7">
        <v>121523</v>
      </c>
      <c r="F7">
        <v>104039</v>
      </c>
      <c r="G7">
        <v>72817</v>
      </c>
      <c r="H7">
        <v>58210</v>
      </c>
      <c r="I7" s="1">
        <f t="shared" si="0"/>
        <v>-0.14382027900281491</v>
      </c>
    </row>
    <row r="8" spans="1:9" ht="15">
      <c r="A8" t="s">
        <v>32</v>
      </c>
      <c r="B8">
        <v>4584</v>
      </c>
      <c r="C8">
        <v>4194</v>
      </c>
      <c r="D8">
        <v>3901</v>
      </c>
      <c r="E8">
        <v>3286</v>
      </c>
      <c r="F8">
        <v>2846</v>
      </c>
      <c r="G8">
        <v>1599</v>
      </c>
      <c r="H8">
        <v>1663</v>
      </c>
      <c r="I8" s="1">
        <f t="shared" si="0"/>
        <v>-0.16890099069606712</v>
      </c>
    </row>
    <row r="9" spans="1:9" ht="15">
      <c r="A9" t="s">
        <v>33</v>
      </c>
      <c r="B9">
        <v>550119</v>
      </c>
      <c r="C9">
        <v>556362</v>
      </c>
      <c r="D9">
        <v>583069</v>
      </c>
      <c r="E9">
        <v>575289</v>
      </c>
      <c r="F9">
        <v>530085</v>
      </c>
      <c r="G9">
        <v>555522</v>
      </c>
      <c r="H9">
        <v>517917</v>
      </c>
      <c r="I9" s="1">
        <f t="shared" si="0"/>
        <v>-1.4218777381384773E-2</v>
      </c>
    </row>
    <row r="10" spans="1:9" ht="15">
      <c r="A10" t="s">
        <v>34</v>
      </c>
      <c r="B10">
        <v>2624</v>
      </c>
      <c r="C10">
        <v>2769</v>
      </c>
      <c r="D10">
        <v>2459</v>
      </c>
      <c r="E10">
        <v>2861</v>
      </c>
      <c r="F10">
        <v>2619</v>
      </c>
      <c r="G10">
        <v>2751</v>
      </c>
      <c r="H10">
        <v>2355</v>
      </c>
      <c r="I10" s="1">
        <f t="shared" si="0"/>
        <v>-3.1870193763537502E-2</v>
      </c>
    </row>
    <row r="11" spans="1:9" ht="15">
      <c r="A11" t="s">
        <v>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1"/>
    </row>
    <row r="12" spans="1:9" ht="15">
      <c r="A12" t="s">
        <v>36</v>
      </c>
      <c r="B12">
        <v>227898</v>
      </c>
      <c r="C12">
        <v>237933</v>
      </c>
      <c r="D12">
        <v>245638</v>
      </c>
      <c r="E12">
        <v>252140</v>
      </c>
      <c r="F12">
        <v>242387</v>
      </c>
      <c r="G12">
        <v>163962</v>
      </c>
      <c r="H12">
        <v>165907</v>
      </c>
      <c r="I12" s="1">
        <f>(H12/C12)^(1/5)-1</f>
        <v>-6.9573639933272702E-2</v>
      </c>
    </row>
    <row r="13" spans="1:9" ht="15">
      <c r="A13" t="s">
        <v>37</v>
      </c>
      <c r="B13">
        <v>2869331</v>
      </c>
      <c r="C13">
        <v>3096200</v>
      </c>
      <c r="D13">
        <v>3356425</v>
      </c>
      <c r="E13">
        <v>3531776</v>
      </c>
      <c r="F13">
        <v>3695691</v>
      </c>
      <c r="G13">
        <v>4039401</v>
      </c>
      <c r="H13">
        <v>3721775</v>
      </c>
      <c r="I13" s="1">
        <f>(H13/C13)^(1/5)-1</f>
        <v>3.7490721945573569E-2</v>
      </c>
    </row>
    <row r="15" spans="1:9">
      <c r="A15" t="s">
        <v>121</v>
      </c>
      <c r="B15">
        <f>B2+B3+B13</f>
        <v>37131069</v>
      </c>
      <c r="C15">
        <f t="shared" ref="C15:H15" si="1">C2+C3+C13</f>
        <v>38311260</v>
      </c>
      <c r="D15">
        <f t="shared" si="1"/>
        <v>39703164</v>
      </c>
      <c r="E15">
        <f t="shared" si="1"/>
        <v>40782119</v>
      </c>
      <c r="F15">
        <f t="shared" si="1"/>
        <v>42475928</v>
      </c>
      <c r="G15">
        <f t="shared" si="1"/>
        <v>44911080</v>
      </c>
      <c r="H15">
        <f t="shared" si="1"/>
        <v>50357054</v>
      </c>
    </row>
    <row r="16" spans="1:9">
      <c r="A16" t="s">
        <v>46</v>
      </c>
    </row>
    <row r="17" spans="1:8">
      <c r="A17" t="s">
        <v>47</v>
      </c>
    </row>
    <row r="18" spans="1:8">
      <c r="A18" t="s">
        <v>122</v>
      </c>
      <c r="B18">
        <f>SUM(B4:B12)</f>
        <v>1233034</v>
      </c>
      <c r="C18">
        <f t="shared" ref="C18:H18" si="2">SUM(C4:C12)</f>
        <v>1236755</v>
      </c>
      <c r="D18">
        <f t="shared" si="2"/>
        <v>1275154</v>
      </c>
      <c r="E18">
        <f t="shared" si="2"/>
        <v>1284843</v>
      </c>
      <c r="F18">
        <f t="shared" si="2"/>
        <v>1178477</v>
      </c>
      <c r="G18">
        <f t="shared" si="2"/>
        <v>1096121</v>
      </c>
      <c r="H18">
        <f t="shared" si="2"/>
        <v>1014648</v>
      </c>
    </row>
    <row r="19" spans="1:8">
      <c r="C19">
        <v>6173172</v>
      </c>
      <c r="D19">
        <v>6299798</v>
      </c>
      <c r="E19">
        <v>6418168</v>
      </c>
      <c r="F19">
        <v>6530852</v>
      </c>
      <c r="G19">
        <v>6606149</v>
      </c>
      <c r="H19">
        <v>6548040</v>
      </c>
    </row>
    <row r="20" spans="1:8">
      <c r="C20">
        <f>SUM(C15:C18)/C19</f>
        <v>6.406433353873827</v>
      </c>
      <c r="D20">
        <f t="shared" ref="D20:H20" si="3">SUM(D15:D18)/D19</f>
        <v>6.5047034841434597</v>
      </c>
      <c r="E20">
        <f t="shared" si="3"/>
        <v>6.5543566326091804</v>
      </c>
      <c r="F20">
        <f t="shared" si="3"/>
        <v>6.6843353669628405</v>
      </c>
      <c r="G20">
        <f t="shared" si="3"/>
        <v>6.964299624486217</v>
      </c>
      <c r="H20">
        <f t="shared" si="3"/>
        <v>7.845355556777295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334C-2896-4BFF-B6A7-FFEE76DE73BF}">
  <dimension ref="A1:I7"/>
  <sheetViews>
    <sheetView workbookViewId="0">
      <selection activeCell="A10" sqref="A10"/>
    </sheetView>
  </sheetViews>
  <sheetFormatPr defaultRowHeight="14.25"/>
  <cols>
    <col min="1" max="1" width="17.19921875" customWidth="1"/>
  </cols>
  <sheetData>
    <row r="1" spans="1:9">
      <c r="A1" t="s">
        <v>43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44</v>
      </c>
    </row>
    <row r="2" spans="1:9" ht="15">
      <c r="A2" t="s">
        <v>8</v>
      </c>
      <c r="B2">
        <v>29969009</v>
      </c>
      <c r="C2">
        <v>31026450</v>
      </c>
      <c r="D2">
        <v>32322055</v>
      </c>
      <c r="E2">
        <v>33350096</v>
      </c>
      <c r="F2">
        <v>34720441</v>
      </c>
      <c r="G2">
        <v>36354701</v>
      </c>
      <c r="H2">
        <v>40808415</v>
      </c>
      <c r="I2" s="1">
        <f>(H2/C2)^(1/5)-1</f>
        <v>5.6339519965946216E-2</v>
      </c>
    </row>
    <row r="3" spans="1:9" ht="15">
      <c r="A3" t="s">
        <v>9</v>
      </c>
      <c r="B3">
        <v>2390882</v>
      </c>
      <c r="C3">
        <v>2461693</v>
      </c>
      <c r="D3">
        <v>2522969</v>
      </c>
      <c r="E3">
        <v>2539935</v>
      </c>
      <c r="F3">
        <v>2584655</v>
      </c>
      <c r="G3">
        <v>2836821</v>
      </c>
      <c r="H3">
        <v>3129795</v>
      </c>
      <c r="I3" s="1">
        <f>(H3/C3)^(1/5)-1</f>
        <v>4.919545435694328E-2</v>
      </c>
    </row>
    <row r="4" spans="1:9" ht="15">
      <c r="A4" t="s">
        <v>10</v>
      </c>
      <c r="B4">
        <v>2304183</v>
      </c>
      <c r="C4">
        <v>2314026</v>
      </c>
      <c r="D4" t="s">
        <v>38</v>
      </c>
      <c r="E4" t="s">
        <v>38</v>
      </c>
      <c r="F4" t="s">
        <v>38</v>
      </c>
      <c r="G4" t="s">
        <v>38</v>
      </c>
      <c r="H4" t="s">
        <v>38</v>
      </c>
      <c r="I4" s="1"/>
    </row>
    <row r="5" spans="1:9" ht="15">
      <c r="A5" t="s">
        <v>11</v>
      </c>
      <c r="B5" t="s">
        <v>38</v>
      </c>
      <c r="C5">
        <v>2061870</v>
      </c>
      <c r="D5">
        <v>2139383</v>
      </c>
      <c r="E5">
        <v>2164996</v>
      </c>
      <c r="F5">
        <v>2270140</v>
      </c>
      <c r="G5">
        <v>2445436</v>
      </c>
      <c r="H5">
        <v>2644810</v>
      </c>
      <c r="I5" s="1">
        <f>(H5/C5)^(1/5)-1</f>
        <v>5.1057897314276346E-2</v>
      </c>
    </row>
    <row r="6" spans="1:9" ht="15">
      <c r="A6" t="s">
        <v>12</v>
      </c>
      <c r="B6">
        <v>1662770</v>
      </c>
      <c r="C6">
        <v>1672936</v>
      </c>
      <c r="D6">
        <v>1701753</v>
      </c>
      <c r="E6">
        <v>1733290</v>
      </c>
      <c r="F6">
        <v>1774722</v>
      </c>
      <c r="G6">
        <v>1925885</v>
      </c>
      <c r="H6">
        <v>2158443</v>
      </c>
      <c r="I6" s="1">
        <f>(H6/C6)^(1/5)-1</f>
        <v>5.228226636338662E-2</v>
      </c>
    </row>
    <row r="7" spans="1:9" ht="15">
      <c r="A7" t="s">
        <v>13</v>
      </c>
      <c r="B7" t="s">
        <v>38</v>
      </c>
      <c r="C7">
        <v>11040</v>
      </c>
      <c r="D7" t="s">
        <v>38</v>
      </c>
      <c r="E7" t="s">
        <v>38</v>
      </c>
      <c r="F7" t="s">
        <v>38</v>
      </c>
      <c r="G7" t="s">
        <v>38</v>
      </c>
      <c r="H7" t="s">
        <v>38</v>
      </c>
      <c r="I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FFD96-033A-4206-9CAF-40B3344C4593}">
  <dimension ref="A7:I19"/>
  <sheetViews>
    <sheetView topLeftCell="A7" zoomScaleNormal="100" workbookViewId="0">
      <selection activeCell="M20" sqref="M20"/>
    </sheetView>
  </sheetViews>
  <sheetFormatPr defaultRowHeight="14.25"/>
  <cols>
    <col min="1" max="1" width="20.1328125" customWidth="1"/>
  </cols>
  <sheetData>
    <row r="7" spans="1:9">
      <c r="A7" t="s">
        <v>41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44</v>
      </c>
    </row>
    <row r="8" spans="1:9" ht="15">
      <c r="A8" t="s">
        <v>14</v>
      </c>
      <c r="B8">
        <v>321.39999999999998</v>
      </c>
      <c r="C8">
        <v>332.8</v>
      </c>
      <c r="D8">
        <v>342.4</v>
      </c>
      <c r="E8">
        <v>352.1</v>
      </c>
      <c r="F8">
        <v>321.39999999999998</v>
      </c>
      <c r="G8">
        <v>273.3</v>
      </c>
      <c r="H8">
        <v>288.10000000000002</v>
      </c>
      <c r="I8" s="1">
        <f>(H8/C8)^(1/5)-1</f>
        <v>-2.843471612187265E-2</v>
      </c>
    </row>
    <row r="9" spans="1:9" ht="15">
      <c r="A9" t="s">
        <v>15</v>
      </c>
      <c r="B9">
        <v>194.9</v>
      </c>
      <c r="C9">
        <v>201.3</v>
      </c>
      <c r="D9">
        <v>208.9</v>
      </c>
      <c r="E9">
        <v>212.1</v>
      </c>
      <c r="F9">
        <v>208</v>
      </c>
      <c r="G9">
        <v>152.80000000000001</v>
      </c>
      <c r="H9">
        <v>187</v>
      </c>
      <c r="I9" s="1">
        <f t="shared" ref="I9:I19" si="0">(H9/C9)^(1/5)-1</f>
        <v>-1.4629477096487209E-2</v>
      </c>
    </row>
    <row r="10" spans="1:9" ht="15">
      <c r="A10" t="s">
        <v>16</v>
      </c>
      <c r="B10">
        <v>156.4</v>
      </c>
      <c r="C10">
        <v>163</v>
      </c>
      <c r="D10">
        <v>170.2</v>
      </c>
      <c r="E10">
        <v>173.4</v>
      </c>
      <c r="F10">
        <v>170.8</v>
      </c>
      <c r="G10">
        <v>151.69999999999999</v>
      </c>
      <c r="H10">
        <v>188.4</v>
      </c>
      <c r="I10" s="1">
        <f t="shared" si="0"/>
        <v>2.9386951439783759E-2</v>
      </c>
    </row>
    <row r="11" spans="1:9" ht="15">
      <c r="A11" t="s">
        <v>17</v>
      </c>
      <c r="B11">
        <v>223.9</v>
      </c>
      <c r="C11">
        <v>225.9</v>
      </c>
      <c r="D11">
        <v>232.3</v>
      </c>
      <c r="E11">
        <v>232.1</v>
      </c>
      <c r="F11">
        <v>229.1</v>
      </c>
      <c r="G11">
        <v>226.4</v>
      </c>
      <c r="H11">
        <v>265</v>
      </c>
      <c r="I11" s="1">
        <f t="shared" si="0"/>
        <v>3.2442630369404313E-2</v>
      </c>
    </row>
    <row r="12" spans="1:9" ht="15">
      <c r="A12" t="s">
        <v>18</v>
      </c>
      <c r="B12">
        <v>314.3</v>
      </c>
      <c r="C12">
        <v>319.10000000000002</v>
      </c>
      <c r="D12">
        <v>322.3</v>
      </c>
      <c r="E12">
        <v>323.7</v>
      </c>
      <c r="F12">
        <v>321.89999999999998</v>
      </c>
      <c r="G12">
        <v>315.39999999999998</v>
      </c>
      <c r="H12">
        <v>344</v>
      </c>
      <c r="I12" s="1">
        <f t="shared" si="0"/>
        <v>1.5140904288350354E-2</v>
      </c>
    </row>
    <row r="13" spans="1:9" ht="15">
      <c r="A13" t="s">
        <v>19</v>
      </c>
      <c r="B13">
        <v>861.6</v>
      </c>
      <c r="C13">
        <v>889.9</v>
      </c>
      <c r="D13">
        <v>921.6</v>
      </c>
      <c r="E13">
        <v>946.3</v>
      </c>
      <c r="F13">
        <v>961.8</v>
      </c>
      <c r="G13">
        <v>960.8</v>
      </c>
      <c r="H13">
        <v>1038.0999999999999</v>
      </c>
      <c r="I13" s="1">
        <f t="shared" si="0"/>
        <v>3.1287127318856633E-2</v>
      </c>
    </row>
    <row r="14" spans="1:9" ht="15">
      <c r="A14" t="s">
        <v>20</v>
      </c>
      <c r="B14">
        <v>840.4</v>
      </c>
      <c r="C14">
        <v>862.4</v>
      </c>
      <c r="D14">
        <v>897.8</v>
      </c>
      <c r="E14">
        <v>929.2</v>
      </c>
      <c r="F14">
        <v>956.1</v>
      </c>
      <c r="G14">
        <v>979.4</v>
      </c>
      <c r="H14">
        <v>1094.3</v>
      </c>
      <c r="I14" s="1">
        <f t="shared" si="0"/>
        <v>4.8782737089757555E-2</v>
      </c>
    </row>
    <row r="15" spans="1:9" ht="15">
      <c r="A15" t="s">
        <v>21</v>
      </c>
      <c r="B15">
        <v>870.9</v>
      </c>
      <c r="C15">
        <v>897.3</v>
      </c>
      <c r="D15">
        <v>930.7</v>
      </c>
      <c r="E15">
        <v>943.5</v>
      </c>
      <c r="F15">
        <v>955.1</v>
      </c>
      <c r="G15">
        <v>985.3</v>
      </c>
      <c r="H15">
        <v>1043.4000000000001</v>
      </c>
      <c r="I15" s="1">
        <f t="shared" si="0"/>
        <v>3.0629651143956993E-2</v>
      </c>
    </row>
    <row r="16" spans="1:9" ht="15">
      <c r="A16" t="s">
        <v>22</v>
      </c>
      <c r="B16">
        <v>878.1</v>
      </c>
      <c r="C16">
        <v>909.4</v>
      </c>
      <c r="D16">
        <v>952.6</v>
      </c>
      <c r="E16">
        <v>973.2</v>
      </c>
      <c r="F16">
        <v>992.5</v>
      </c>
      <c r="G16">
        <v>1042.4000000000001</v>
      </c>
      <c r="H16">
        <v>1092.8</v>
      </c>
      <c r="I16" s="1">
        <f t="shared" si="0"/>
        <v>3.7426045861888246E-2</v>
      </c>
    </row>
    <row r="17" spans="1:9" ht="15">
      <c r="A17" t="s">
        <v>23</v>
      </c>
      <c r="B17">
        <v>866.9</v>
      </c>
      <c r="C17">
        <v>911.9</v>
      </c>
      <c r="D17">
        <v>964.8</v>
      </c>
      <c r="E17">
        <v>998.8</v>
      </c>
      <c r="F17">
        <v>1033.2</v>
      </c>
      <c r="G17">
        <v>1106.8</v>
      </c>
      <c r="H17">
        <v>1153.8</v>
      </c>
      <c r="I17" s="1">
        <f t="shared" si="0"/>
        <v>4.8181918696208692E-2</v>
      </c>
    </row>
    <row r="18" spans="1:9" ht="15">
      <c r="A18" t="s">
        <v>24</v>
      </c>
      <c r="B18">
        <v>703.7</v>
      </c>
      <c r="C18">
        <v>735.6</v>
      </c>
      <c r="D18">
        <v>768.9</v>
      </c>
      <c r="E18">
        <v>805</v>
      </c>
      <c r="F18">
        <v>847.9</v>
      </c>
      <c r="G18">
        <v>900.4</v>
      </c>
      <c r="H18">
        <v>948.3</v>
      </c>
      <c r="I18" s="1">
        <f t="shared" si="0"/>
        <v>5.2109170353772827E-2</v>
      </c>
    </row>
    <row r="19" spans="1:9" ht="15">
      <c r="A19" t="s">
        <v>25</v>
      </c>
      <c r="B19">
        <v>334.9</v>
      </c>
      <c r="C19">
        <v>354.6</v>
      </c>
      <c r="D19">
        <v>376.9</v>
      </c>
      <c r="E19">
        <v>414.8</v>
      </c>
      <c r="F19">
        <v>463.4</v>
      </c>
      <c r="G19">
        <v>473.5</v>
      </c>
      <c r="H19">
        <v>488.2</v>
      </c>
      <c r="I19" s="1">
        <f t="shared" si="0"/>
        <v>6.6035847112738244E-2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528A-1678-4888-9A2F-FC65ACDEAEAD}">
  <dimension ref="A1:A66"/>
  <sheetViews>
    <sheetView workbookViewId="0">
      <selection activeCell="K7" sqref="J7:K7"/>
    </sheetView>
  </sheetViews>
  <sheetFormatPr defaultRowHeight="14.25"/>
  <cols>
    <col min="1" max="1" width="24.1328125" customWidth="1"/>
  </cols>
  <sheetData>
    <row r="1" spans="1:1">
      <c r="A1" s="4" t="s">
        <v>48</v>
      </c>
    </row>
    <row r="2" spans="1:1">
      <c r="A2" s="4" t="s">
        <v>49</v>
      </c>
    </row>
    <row r="3" spans="1:1">
      <c r="A3" s="4" t="s">
        <v>50</v>
      </c>
    </row>
    <row r="4" spans="1:1">
      <c r="A4" s="4" t="s">
        <v>51</v>
      </c>
    </row>
    <row r="5" spans="1:1">
      <c r="A5" s="4" t="s">
        <v>52</v>
      </c>
    </row>
    <row r="6" spans="1:1">
      <c r="A6" s="4" t="s">
        <v>53</v>
      </c>
    </row>
    <row r="7" spans="1:1">
      <c r="A7" s="4" t="s">
        <v>54</v>
      </c>
    </row>
    <row r="8" spans="1:1">
      <c r="A8" s="4" t="s">
        <v>55</v>
      </c>
    </row>
    <row r="9" spans="1:1">
      <c r="A9" s="4" t="s">
        <v>56</v>
      </c>
    </row>
    <row r="10" spans="1:1">
      <c r="A10" s="4" t="s">
        <v>57</v>
      </c>
    </row>
    <row r="11" spans="1:1">
      <c r="A11" s="4" t="s">
        <v>58</v>
      </c>
    </row>
    <row r="12" spans="1:1">
      <c r="A12" s="4" t="s">
        <v>59</v>
      </c>
    </row>
    <row r="13" spans="1:1">
      <c r="A13" s="4" t="s">
        <v>60</v>
      </c>
    </row>
    <row r="14" spans="1:1">
      <c r="A14" s="4" t="s">
        <v>61</v>
      </c>
    </row>
    <row r="15" spans="1:1">
      <c r="A15" s="4" t="s">
        <v>62</v>
      </c>
    </row>
    <row r="16" spans="1:1">
      <c r="A16" s="4" t="s">
        <v>63</v>
      </c>
    </row>
    <row r="17" spans="1:1">
      <c r="A17" s="4" t="s">
        <v>64</v>
      </c>
    </row>
    <row r="18" spans="1:1">
      <c r="A18" s="4" t="s">
        <v>65</v>
      </c>
    </row>
    <row r="19" spans="1:1">
      <c r="A19" s="4" t="s">
        <v>66</v>
      </c>
    </row>
    <row r="20" spans="1:1">
      <c r="A20" s="4" t="s">
        <v>67</v>
      </c>
    </row>
    <row r="21" spans="1:1">
      <c r="A21" s="4" t="s">
        <v>68</v>
      </c>
    </row>
    <row r="22" spans="1:1">
      <c r="A22" s="4" t="s">
        <v>69</v>
      </c>
    </row>
    <row r="23" spans="1:1">
      <c r="A23" s="4" t="s">
        <v>70</v>
      </c>
    </row>
    <row r="24" spans="1:1">
      <c r="A24" s="4" t="s">
        <v>71</v>
      </c>
    </row>
    <row r="25" spans="1:1">
      <c r="A25" s="4" t="s">
        <v>72</v>
      </c>
    </row>
    <row r="26" spans="1:1">
      <c r="A26" s="4" t="s">
        <v>73</v>
      </c>
    </row>
    <row r="27" spans="1:1">
      <c r="A27" s="4" t="s">
        <v>74</v>
      </c>
    </row>
    <row r="28" spans="1:1">
      <c r="A28" s="4" t="s">
        <v>75</v>
      </c>
    </row>
    <row r="29" spans="1:1">
      <c r="A29" s="4" t="s">
        <v>76</v>
      </c>
    </row>
    <row r="30" spans="1:1">
      <c r="A30" s="4" t="s">
        <v>77</v>
      </c>
    </row>
    <row r="31" spans="1:1">
      <c r="A31" s="4" t="s">
        <v>78</v>
      </c>
    </row>
    <row r="32" spans="1:1">
      <c r="A32" s="4" t="s">
        <v>79</v>
      </c>
    </row>
    <row r="33" spans="1:1">
      <c r="A33" s="4" t="s">
        <v>80</v>
      </c>
    </row>
    <row r="34" spans="1:1">
      <c r="A34" s="4" t="s">
        <v>81</v>
      </c>
    </row>
    <row r="35" spans="1:1">
      <c r="A35" s="4" t="s">
        <v>82</v>
      </c>
    </row>
    <row r="36" spans="1:1">
      <c r="A36" s="4" t="s">
        <v>83</v>
      </c>
    </row>
    <row r="37" spans="1:1">
      <c r="A37" s="4" t="s">
        <v>84</v>
      </c>
    </row>
    <row r="38" spans="1:1">
      <c r="A38" s="4" t="s">
        <v>85</v>
      </c>
    </row>
    <row r="39" spans="1:1">
      <c r="A39" s="4" t="s">
        <v>86</v>
      </c>
    </row>
    <row r="40" spans="1:1">
      <c r="A40" s="4" t="s">
        <v>87</v>
      </c>
    </row>
    <row r="41" spans="1:1">
      <c r="A41" s="4" t="s">
        <v>88</v>
      </c>
    </row>
    <row r="42" spans="1:1">
      <c r="A42" s="4" t="s">
        <v>89</v>
      </c>
    </row>
    <row r="43" spans="1:1">
      <c r="A43" s="4" t="s">
        <v>90</v>
      </c>
    </row>
    <row r="44" spans="1:1">
      <c r="A44" s="4" t="s">
        <v>91</v>
      </c>
    </row>
    <row r="45" spans="1:1">
      <c r="A45" s="4" t="s">
        <v>92</v>
      </c>
    </row>
    <row r="46" spans="1:1">
      <c r="A46" s="4" t="s">
        <v>93</v>
      </c>
    </row>
    <row r="47" spans="1:1">
      <c r="A47" s="4" t="s">
        <v>94</v>
      </c>
    </row>
    <row r="48" spans="1:1">
      <c r="A48" s="4" t="s">
        <v>95</v>
      </c>
    </row>
    <row r="49" spans="1:1">
      <c r="A49" s="4" t="s">
        <v>96</v>
      </c>
    </row>
    <row r="50" spans="1:1">
      <c r="A50" s="4" t="s">
        <v>97</v>
      </c>
    </row>
    <row r="51" spans="1:1">
      <c r="A51" s="4" t="s">
        <v>98</v>
      </c>
    </row>
    <row r="52" spans="1:1">
      <c r="A52" s="4" t="s">
        <v>99</v>
      </c>
    </row>
    <row r="53" spans="1:1">
      <c r="A53" s="4" t="s">
        <v>100</v>
      </c>
    </row>
    <row r="54" spans="1:1">
      <c r="A54" s="4" t="s">
        <v>101</v>
      </c>
    </row>
    <row r="55" spans="1:1">
      <c r="A55" s="4" t="s">
        <v>102</v>
      </c>
    </row>
    <row r="56" spans="1:1">
      <c r="A56" s="4" t="s">
        <v>103</v>
      </c>
    </row>
    <row r="57" spans="1:1">
      <c r="A57" s="4" t="s">
        <v>104</v>
      </c>
    </row>
    <row r="58" spans="1:1">
      <c r="A58" s="4" t="s">
        <v>105</v>
      </c>
    </row>
    <row r="59" spans="1:1">
      <c r="A59" s="4" t="s">
        <v>106</v>
      </c>
    </row>
    <row r="60" spans="1:1">
      <c r="A60" s="4" t="s">
        <v>107</v>
      </c>
    </row>
    <row r="61" spans="1:1">
      <c r="A61" s="4" t="s">
        <v>108</v>
      </c>
    </row>
    <row r="62" spans="1:1">
      <c r="A62" s="4" t="s">
        <v>109</v>
      </c>
    </row>
    <row r="63" spans="1:1">
      <c r="A63" s="4" t="s">
        <v>110</v>
      </c>
    </row>
    <row r="64" spans="1:1">
      <c r="A64" s="4" t="s">
        <v>111</v>
      </c>
    </row>
    <row r="65" spans="1:1">
      <c r="A65" s="4" t="s">
        <v>112</v>
      </c>
    </row>
    <row r="66" spans="1:1">
      <c r="A66" s="4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0B00-3521-44E9-BD03-8097D0239FA6}">
  <dimension ref="A1:H13"/>
  <sheetViews>
    <sheetView workbookViewId="0">
      <selection activeCell="E18" sqref="E18"/>
    </sheetView>
  </sheetViews>
  <sheetFormatPr defaultRowHeight="14.25"/>
  <cols>
    <col min="1" max="1" width="13.59765625" customWidth="1"/>
  </cols>
  <sheetData>
    <row r="1" spans="1:8">
      <c r="A1" t="s">
        <v>42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14</v>
      </c>
      <c r="B2">
        <v>416339</v>
      </c>
      <c r="C2">
        <v>423143</v>
      </c>
      <c r="D2">
        <v>427787</v>
      </c>
      <c r="E2">
        <v>427915</v>
      </c>
      <c r="F2">
        <v>423795</v>
      </c>
      <c r="G2">
        <v>390830</v>
      </c>
      <c r="H2">
        <v>397723</v>
      </c>
    </row>
    <row r="3" spans="1:8">
      <c r="A3" t="s">
        <v>15</v>
      </c>
      <c r="B3">
        <v>344329</v>
      </c>
      <c r="C3">
        <v>351163</v>
      </c>
      <c r="D3">
        <v>362488</v>
      </c>
      <c r="E3">
        <v>372547</v>
      </c>
      <c r="F3">
        <v>375028</v>
      </c>
      <c r="G3">
        <v>321924</v>
      </c>
      <c r="H3">
        <v>368289</v>
      </c>
    </row>
    <row r="4" spans="1:8">
      <c r="A4" t="s">
        <v>16</v>
      </c>
      <c r="B4">
        <v>295441</v>
      </c>
      <c r="C4">
        <v>303808</v>
      </c>
      <c r="D4">
        <v>315053</v>
      </c>
      <c r="E4">
        <v>326234</v>
      </c>
      <c r="F4">
        <v>331376</v>
      </c>
      <c r="G4">
        <v>296926</v>
      </c>
      <c r="H4">
        <v>365906</v>
      </c>
    </row>
    <row r="5" spans="1:8">
      <c r="A5" t="s">
        <v>17</v>
      </c>
      <c r="B5">
        <v>324290</v>
      </c>
      <c r="C5">
        <v>324537</v>
      </c>
      <c r="D5">
        <v>328405</v>
      </c>
      <c r="E5">
        <v>329285</v>
      </c>
      <c r="F5">
        <v>328657</v>
      </c>
      <c r="G5">
        <v>310532</v>
      </c>
      <c r="H5">
        <v>364539</v>
      </c>
    </row>
    <row r="6" spans="1:8">
      <c r="A6" t="s">
        <v>18</v>
      </c>
      <c r="B6">
        <v>372160</v>
      </c>
      <c r="C6">
        <v>374676</v>
      </c>
      <c r="D6">
        <v>376839</v>
      </c>
      <c r="E6">
        <v>377266</v>
      </c>
      <c r="F6">
        <v>373647</v>
      </c>
      <c r="G6">
        <v>345104</v>
      </c>
      <c r="H6">
        <v>379467</v>
      </c>
    </row>
    <row r="7" spans="1:8">
      <c r="A7" t="s">
        <v>19</v>
      </c>
      <c r="B7">
        <v>817288</v>
      </c>
      <c r="C7">
        <v>836864</v>
      </c>
      <c r="D7">
        <v>855401</v>
      </c>
      <c r="E7">
        <v>870483</v>
      </c>
      <c r="F7">
        <v>876711</v>
      </c>
      <c r="G7">
        <v>821839</v>
      </c>
      <c r="H7">
        <v>884899</v>
      </c>
    </row>
    <row r="8" spans="1:8">
      <c r="A8" t="s">
        <v>20</v>
      </c>
      <c r="B8">
        <v>780121</v>
      </c>
      <c r="C8">
        <v>790803</v>
      </c>
      <c r="D8">
        <v>809985</v>
      </c>
      <c r="E8">
        <v>832000</v>
      </c>
      <c r="F8">
        <v>853246</v>
      </c>
      <c r="G8">
        <v>829864</v>
      </c>
      <c r="H8">
        <v>916159</v>
      </c>
    </row>
    <row r="9" spans="1:8">
      <c r="A9" t="s">
        <v>21</v>
      </c>
      <c r="B9">
        <v>757347</v>
      </c>
      <c r="C9">
        <v>769818</v>
      </c>
      <c r="D9">
        <v>782925</v>
      </c>
      <c r="E9">
        <v>790513</v>
      </c>
      <c r="F9">
        <v>796749</v>
      </c>
      <c r="G9">
        <v>781881</v>
      </c>
      <c r="H9">
        <v>836536</v>
      </c>
    </row>
    <row r="10" spans="1:8">
      <c r="A10" t="s">
        <v>22</v>
      </c>
      <c r="B10">
        <v>685478</v>
      </c>
      <c r="C10">
        <v>699707</v>
      </c>
      <c r="D10">
        <v>717721</v>
      </c>
      <c r="E10">
        <v>730720</v>
      </c>
      <c r="F10">
        <v>740772</v>
      </c>
      <c r="G10">
        <v>742774</v>
      </c>
      <c r="H10">
        <v>777110</v>
      </c>
    </row>
    <row r="11" spans="1:8">
      <c r="A11" t="s">
        <v>23</v>
      </c>
      <c r="B11">
        <v>531051</v>
      </c>
      <c r="C11">
        <v>550263</v>
      </c>
      <c r="D11">
        <v>571256</v>
      </c>
      <c r="E11">
        <v>590394</v>
      </c>
      <c r="F11">
        <v>606062</v>
      </c>
      <c r="G11">
        <v>619225</v>
      </c>
      <c r="H11">
        <v>647352</v>
      </c>
    </row>
    <row r="12" spans="1:8">
      <c r="A12" t="s">
        <v>24</v>
      </c>
      <c r="B12">
        <v>303014</v>
      </c>
      <c r="C12">
        <v>312281</v>
      </c>
      <c r="D12">
        <v>321903</v>
      </c>
      <c r="E12">
        <v>334202</v>
      </c>
      <c r="F12">
        <v>346584</v>
      </c>
      <c r="G12">
        <v>360409</v>
      </c>
      <c r="H12">
        <v>388705</v>
      </c>
    </row>
    <row r="13" spans="1:8">
      <c r="A13" t="s">
        <v>25</v>
      </c>
      <c r="B13">
        <v>122736</v>
      </c>
      <c r="C13">
        <v>127637</v>
      </c>
      <c r="D13">
        <v>132377</v>
      </c>
      <c r="E13">
        <v>136998</v>
      </c>
      <c r="F13">
        <v>141994</v>
      </c>
      <c r="G13">
        <v>148738</v>
      </c>
      <c r="H13">
        <v>158543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gptfe</vt:lpstr>
      <vt:lpstr>totals</vt:lpstr>
      <vt:lpstr>gp_service</vt:lpstr>
      <vt:lpstr>sevice_region</vt:lpstr>
      <vt:lpstr>patient_age</vt:lpstr>
      <vt:lpstr>Sheet1</vt:lpstr>
      <vt:lpstr>patient_nos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2023-04-09T01:54:31Z</dcterms:created>
  <dcterms:modified xsi:type="dcterms:W3CDTF">2023-04-16T11:04:45Z</dcterms:modified>
</cp:coreProperties>
</file>