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<sst xmlns="http://schemas.openxmlformats.org/spreadsheetml/2006/main" count="49" uniqueCount="48">
  <si>
    <t>Employee Payroll</t>
  </si>
  <si>
    <t>Mr.Shutter</t>
  </si>
  <si>
    <t>Hours Worked</t>
  </si>
  <si>
    <t>OVertime Hours</t>
  </si>
  <si>
    <t>Pay</t>
  </si>
  <si>
    <t>Overtime Bonus</t>
  </si>
  <si>
    <t>Total</t>
  </si>
  <si>
    <t>Janu Pay</t>
  </si>
  <si>
    <t>Last name</t>
  </si>
  <si>
    <t>First Name</t>
  </si>
  <si>
    <t>Hourly Wage</t>
  </si>
  <si>
    <t>Kamau</t>
  </si>
  <si>
    <t>Eunice</t>
  </si>
  <si>
    <t>Van Persie</t>
  </si>
  <si>
    <t>Robin</t>
  </si>
  <si>
    <t>Maina</t>
  </si>
  <si>
    <t>Timothy</t>
  </si>
  <si>
    <t>Kelsy</t>
  </si>
  <si>
    <t>Edgar</t>
  </si>
  <si>
    <t>Kipyegon</t>
  </si>
  <si>
    <t>Amos</t>
  </si>
  <si>
    <t>Raha</t>
  </si>
  <si>
    <t>Mapesa</t>
  </si>
  <si>
    <t>Sifuna</t>
  </si>
  <si>
    <t>Edwin</t>
  </si>
  <si>
    <t>Kimbo</t>
  </si>
  <si>
    <t>Paul</t>
  </si>
  <si>
    <t>zane</t>
  </si>
  <si>
    <t>Yuri</t>
  </si>
  <si>
    <t>Kiraitu</t>
  </si>
  <si>
    <t>Alvin</t>
  </si>
  <si>
    <t>Neema</t>
  </si>
  <si>
    <t>Brian</t>
  </si>
  <si>
    <t>Kilgo</t>
  </si>
  <si>
    <t>Edward</t>
  </si>
  <si>
    <t>Thuso</t>
  </si>
  <si>
    <t>Joseph</t>
  </si>
  <si>
    <t>Maguire</t>
  </si>
  <si>
    <t>Anthony</t>
  </si>
  <si>
    <t>Mbappe</t>
  </si>
  <si>
    <t>Chris</t>
  </si>
  <si>
    <t>Naima</t>
  </si>
  <si>
    <t>Ivy</t>
  </si>
  <si>
    <t>Wright</t>
  </si>
  <si>
    <t>Deam</t>
  </si>
  <si>
    <t>max</t>
  </si>
  <si>
    <t>Min</t>
  </si>
  <si>
    <t>Avg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</si>
</sst>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" fontId="0" fillId="0" borderId="0" xfId="0" applyNumberFormat="1">
      <alignment vertical="center"/>
    </xf>
    <xf numFmtId="16" fontId="0" fillId="2" borderId="0" xfId="0" applyNumberFormat="1" applyFill="1">
      <alignment vertical="center"/>
    </xf>
    <xf numFmtId="44" fontId="0" fillId="0" borderId="0" xfId="0" applyNumberFormat="1">
      <alignment vertical="center"/>
    </xf>
    <xf numFmtId="0" fontId="0" fillId="2" borderId="0" xfId="0" applyFill="1">
      <alignment vertical="center"/>
    </xf>
    <xf numFmtId="16" fontId="0" fillId="3" borderId="0" xfId="0" applyNumberFormat="1" applyFill="1">
      <alignment vertical="center"/>
    </xf>
    <xf numFmtId="16" fontId="0" fillId="4" borderId="0" xfId="0" applyNumberFormat="1" applyFill="1">
      <alignment vertical="center"/>
    </xf>
    <xf numFmtId="0" fontId="0" fillId="3" borderId="0" xfId="0" applyFill="1">
      <alignment vertical="center"/>
    </xf>
    <xf numFmtId="44" fontId="0" fillId="4" borderId="0" xfId="0" applyNumberFormat="1" applyFill="1">
      <alignment vertical="center"/>
    </xf>
    <xf numFmtId="16" fontId="0" fillId="5" borderId="0" xfId="0" applyNumberFormat="1" applyFill="1">
      <alignment vertical="center"/>
    </xf>
    <xf numFmtId="16" fontId="0" fillId="6" borderId="0" xfId="0" applyNumberFormat="1" applyFill="1">
      <alignment vertical="center"/>
    </xf>
    <xf numFmtId="44" fontId="0" fillId="5" borderId="0" xfId="0" applyNumberFormat="1" applyFill="1">
      <alignment vertical="center"/>
    </xf>
    <xf numFmtId="44" fontId="0" fillId="6" borderId="0" xfId="0" applyNumberForma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"/>
  <sheetViews>
    <sheetView tabSelected="1" zoomScale="65" zoomScaleNormal="65" topLeftCell="W1" workbookViewId="0">
      <selection activeCell="AG11" sqref="AG11"/>
    </sheetView>
  </sheetViews>
  <sheetFormatPr defaultColWidth="9.14285714285714" defaultRowHeight="15"/>
  <cols>
    <col min="1" max="1" width="17.8571428571429" customWidth="1"/>
    <col min="2" max="2" width="11.2857142857143" customWidth="1"/>
    <col min="3" max="3" width="13.1428571428571" customWidth="1"/>
    <col min="4" max="8" width="14.7142857142857" customWidth="1"/>
    <col min="9" max="13" width="16.7142857142857" customWidth="1"/>
    <col min="14" max="17" width="11.7142857142857"/>
    <col min="18" max="23" width="16.5714285714286" customWidth="1"/>
    <col min="24" max="28" width="11.7142857142857"/>
    <col min="30" max="30" width="11.7142857142857"/>
  </cols>
  <sheetData>
    <row r="1" spans="1:3">
      <c r="A1" t="s">
        <v>0</v>
      </c>
      <c r="C1" t="s">
        <v>1</v>
      </c>
    </row>
    <row r="2" spans="4:30">
      <c r="D2" s="1" t="s">
        <v>2</v>
      </c>
      <c r="E2" s="1"/>
      <c r="F2" s="1"/>
      <c r="G2" s="1"/>
      <c r="H2" s="1"/>
      <c r="I2" s="1" t="s">
        <v>3</v>
      </c>
      <c r="J2" s="1"/>
      <c r="K2" s="1"/>
      <c r="L2" s="1"/>
      <c r="M2" s="1"/>
      <c r="N2" t="s">
        <v>4</v>
      </c>
      <c r="S2" t="s">
        <v>5</v>
      </c>
      <c r="X2" t="s">
        <v>6</v>
      </c>
      <c r="AD2" t="s">
        <v>7</v>
      </c>
    </row>
    <row r="3" spans="1:30">
      <c r="A3" t="s">
        <v>8</v>
      </c>
      <c r="B3" t="s">
        <v>9</v>
      </c>
      <c r="C3" t="s">
        <v>10</v>
      </c>
      <c r="D3" s="2">
        <v>44927</v>
      </c>
      <c r="E3" s="2">
        <f>D3+7</f>
        <v>44934</v>
      </c>
      <c r="F3" s="2">
        <f>E3+7</f>
        <v>44941</v>
      </c>
      <c r="G3" s="2">
        <f>F3+7</f>
        <v>44948</v>
      </c>
      <c r="H3" s="2">
        <f>G3+7</f>
        <v>44955</v>
      </c>
      <c r="I3" s="5">
        <v>44927</v>
      </c>
      <c r="J3" s="5">
        <f>I3+7</f>
        <v>44934</v>
      </c>
      <c r="K3" s="5">
        <f>J3+7</f>
        <v>44941</v>
      </c>
      <c r="L3" s="5">
        <f>K3+7</f>
        <v>44948</v>
      </c>
      <c r="M3" s="5">
        <f>L3+7</f>
        <v>44955</v>
      </c>
      <c r="N3" s="6">
        <v>44927</v>
      </c>
      <c r="O3" s="6">
        <f t="shared" ref="O3:W3" si="0">N3+7</f>
        <v>44934</v>
      </c>
      <c r="P3" s="6">
        <f t="shared" si="0"/>
        <v>44941</v>
      </c>
      <c r="Q3" s="6">
        <f t="shared" si="0"/>
        <v>44948</v>
      </c>
      <c r="R3" s="6">
        <f t="shared" si="0"/>
        <v>44955</v>
      </c>
      <c r="S3" s="9">
        <v>44927</v>
      </c>
      <c r="T3" s="9">
        <f t="shared" si="0"/>
        <v>44934</v>
      </c>
      <c r="U3" s="9">
        <f t="shared" si="0"/>
        <v>44941</v>
      </c>
      <c r="V3" s="9">
        <f t="shared" si="0"/>
        <v>44948</v>
      </c>
      <c r="W3" s="9">
        <f t="shared" si="0"/>
        <v>44955</v>
      </c>
      <c r="X3" s="10">
        <v>44927</v>
      </c>
      <c r="Y3" s="10">
        <f t="shared" ref="Y3:AB3" si="1">X3+7</f>
        <v>44934</v>
      </c>
      <c r="Z3" s="10">
        <f>Y3+AA37</f>
        <v>44934</v>
      </c>
      <c r="AA3" s="10">
        <f>Z3+7</f>
        <v>44941</v>
      </c>
      <c r="AB3" s="10">
        <f t="shared" si="1"/>
        <v>44948</v>
      </c>
      <c r="AD3" s="3"/>
    </row>
    <row r="4" spans="1:30">
      <c r="A4" t="s">
        <v>11</v>
      </c>
      <c r="B4" t="s">
        <v>12</v>
      </c>
      <c r="C4" s="3">
        <v>66</v>
      </c>
      <c r="D4" s="4">
        <v>30</v>
      </c>
      <c r="E4" s="4">
        <v>50</v>
      </c>
      <c r="F4" s="4">
        <v>54</v>
      </c>
      <c r="G4" s="4">
        <v>53</v>
      </c>
      <c r="H4" s="4">
        <v>57</v>
      </c>
      <c r="I4" s="7">
        <f>IF(D4&gt;40,D4-40,0)</f>
        <v>0</v>
      </c>
      <c r="J4" s="7">
        <f>IF(E4&gt;40,E4-40,0)</f>
        <v>10</v>
      </c>
      <c r="K4" s="7">
        <f t="shared" ref="I4:M4" si="2">IF(F4&gt;40,F4-40,0)</f>
        <v>14</v>
      </c>
      <c r="L4" s="7">
        <f t="shared" si="2"/>
        <v>13</v>
      </c>
      <c r="M4" s="7">
        <f t="shared" si="2"/>
        <v>17</v>
      </c>
      <c r="N4" s="8">
        <f>$C4*D4</f>
        <v>1980</v>
      </c>
      <c r="O4" s="8">
        <f>$C4*E4</f>
        <v>3300</v>
      </c>
      <c r="P4" s="8">
        <f>$C4*F4</f>
        <v>3564</v>
      </c>
      <c r="Q4" s="8">
        <f>$C4*G4</f>
        <v>3498</v>
      </c>
      <c r="R4" s="8">
        <f>$C4*H4</f>
        <v>3762</v>
      </c>
      <c r="S4" s="11">
        <f>0.5*$C4*I4</f>
        <v>0</v>
      </c>
      <c r="T4" s="11">
        <f>0.5*$C4*J4</f>
        <v>330</v>
      </c>
      <c r="U4" s="11">
        <f>0.5*$C4*K4</f>
        <v>462</v>
      </c>
      <c r="V4" s="11">
        <f>0.5*$C4*L4</f>
        <v>429</v>
      </c>
      <c r="W4" s="11">
        <f>0.5*$C4*M4</f>
        <v>561</v>
      </c>
      <c r="X4" s="12">
        <f>N4+S4</f>
        <v>1980</v>
      </c>
      <c r="Y4" s="12">
        <f>O4+T4</f>
        <v>3630</v>
      </c>
      <c r="Z4" s="12">
        <f>P4+U4</f>
        <v>4026</v>
      </c>
      <c r="AA4" s="12">
        <f>Q4+V4</f>
        <v>3927</v>
      </c>
      <c r="AB4" s="12">
        <f>R4+W4</f>
        <v>4323</v>
      </c>
      <c r="AD4" s="3">
        <f>SUM(X4:AB4)</f>
        <v>17886</v>
      </c>
    </row>
    <row r="5" spans="1:30">
      <c r="A5" t="s">
        <v>13</v>
      </c>
      <c r="B5" t="s">
        <v>14</v>
      </c>
      <c r="C5" s="3">
        <v>65</v>
      </c>
      <c r="D5" s="4">
        <v>31</v>
      </c>
      <c r="E5" s="4">
        <v>12</v>
      </c>
      <c r="F5" s="4">
        <v>56</v>
      </c>
      <c r="G5" s="4">
        <v>43</v>
      </c>
      <c r="H5" s="4">
        <v>11</v>
      </c>
      <c r="I5" s="7">
        <f t="shared" ref="I5:I20" si="3">IF(D5&gt;40,D5-40,0)</f>
        <v>0</v>
      </c>
      <c r="J5" s="7">
        <f t="shared" ref="J5:M5" si="4">IF(E5&gt;40,E5-40,0)</f>
        <v>0</v>
      </c>
      <c r="K5" s="7">
        <f t="shared" si="4"/>
        <v>16</v>
      </c>
      <c r="L5" s="7">
        <f t="shared" si="4"/>
        <v>3</v>
      </c>
      <c r="M5" s="7">
        <f t="shared" si="4"/>
        <v>0</v>
      </c>
      <c r="N5" s="8">
        <f t="shared" ref="N5:N20" si="5">$C5*D5</f>
        <v>2015</v>
      </c>
      <c r="O5" s="8">
        <f>$C5*E5</f>
        <v>780</v>
      </c>
      <c r="P5" s="8">
        <f>$C5*F5</f>
        <v>3640</v>
      </c>
      <c r="Q5" s="8">
        <f>$C5*G5</f>
        <v>2795</v>
      </c>
      <c r="R5" s="8">
        <f>$C5*H5</f>
        <v>715</v>
      </c>
      <c r="S5" s="11">
        <f t="shared" ref="S5:S26" si="6">0.5*$C5*I5</f>
        <v>0</v>
      </c>
      <c r="T5" s="11">
        <f>0.5*$C5*J5</f>
        <v>0</v>
      </c>
      <c r="U5" s="11">
        <f>0.5*$C5*K5</f>
        <v>520</v>
      </c>
      <c r="V5" s="11">
        <f>0.5*$C5*L5</f>
        <v>97.5</v>
      </c>
      <c r="W5" s="11">
        <f>0.5*$C5*M5</f>
        <v>0</v>
      </c>
      <c r="X5" s="12">
        <f t="shared" ref="X5:X20" si="7">N5+S5</f>
        <v>2015</v>
      </c>
      <c r="Y5" s="12">
        <f>O5+T5</f>
        <v>780</v>
      </c>
      <c r="Z5" s="12">
        <f>P5+U5</f>
        <v>4160</v>
      </c>
      <c r="AA5" s="12">
        <f>Q5+V5</f>
        <v>2892.5</v>
      </c>
      <c r="AB5" s="12">
        <f>R5+W5</f>
        <v>715</v>
      </c>
      <c r="AD5" s="3">
        <f t="shared" ref="AD5:AD20" si="8">SUM(X5:AB5)</f>
        <v>10562.5</v>
      </c>
    </row>
    <row r="6" spans="1:30">
      <c r="A6" t="s">
        <v>15</v>
      </c>
      <c r="B6" t="s">
        <v>16</v>
      </c>
      <c r="C6" s="3">
        <v>45</v>
      </c>
      <c r="D6" s="4">
        <v>32</v>
      </c>
      <c r="E6" s="4">
        <v>14</v>
      </c>
      <c r="F6" s="4">
        <v>57</v>
      </c>
      <c r="G6" s="4">
        <v>44</v>
      </c>
      <c r="H6" s="4">
        <v>12</v>
      </c>
      <c r="I6" s="7">
        <f t="shared" si="3"/>
        <v>0</v>
      </c>
      <c r="J6" s="7">
        <f t="shared" ref="J6:M6" si="9">IF(E6&gt;40,E6-40,0)</f>
        <v>0</v>
      </c>
      <c r="K6" s="7">
        <f t="shared" si="9"/>
        <v>17</v>
      </c>
      <c r="L6" s="7">
        <f t="shared" si="9"/>
        <v>4</v>
      </c>
      <c r="M6" s="7">
        <f t="shared" si="9"/>
        <v>0</v>
      </c>
      <c r="N6" s="8">
        <f t="shared" si="5"/>
        <v>1440</v>
      </c>
      <c r="O6" s="8">
        <f>$C6*E6</f>
        <v>630</v>
      </c>
      <c r="P6" s="8">
        <f>$C6*F6</f>
        <v>2565</v>
      </c>
      <c r="Q6" s="8">
        <f>$C6*G6</f>
        <v>1980</v>
      </c>
      <c r="R6" s="8">
        <f>$C6*H6</f>
        <v>540</v>
      </c>
      <c r="S6" s="11">
        <f t="shared" si="6"/>
        <v>0</v>
      </c>
      <c r="T6" s="11">
        <f>0.5*$C6*J6</f>
        <v>0</v>
      </c>
      <c r="U6" s="11">
        <f>0.5*$C6*K6</f>
        <v>382.5</v>
      </c>
      <c r="V6" s="11">
        <f>0.5*$C6*L6</f>
        <v>90</v>
      </c>
      <c r="W6" s="11">
        <f>0.5*$C6*M6</f>
        <v>0</v>
      </c>
      <c r="X6" s="12">
        <f t="shared" si="7"/>
        <v>1440</v>
      </c>
      <c r="Y6" s="12">
        <f>O6+T6</f>
        <v>630</v>
      </c>
      <c r="Z6" s="12">
        <f>P6+U6</f>
        <v>2947.5</v>
      </c>
      <c r="AA6" s="12">
        <f>Q6+V6</f>
        <v>2070</v>
      </c>
      <c r="AB6" s="12">
        <f>R6+W6</f>
        <v>540</v>
      </c>
      <c r="AD6" s="3">
        <f t="shared" si="8"/>
        <v>7627.5</v>
      </c>
    </row>
    <row r="7" spans="1:30">
      <c r="A7" t="s">
        <v>17</v>
      </c>
      <c r="B7" t="s">
        <v>18</v>
      </c>
      <c r="C7" s="3">
        <v>43</v>
      </c>
      <c r="D7" s="4">
        <v>33</v>
      </c>
      <c r="E7" s="4">
        <v>1</v>
      </c>
      <c r="F7" s="4">
        <v>58</v>
      </c>
      <c r="G7" s="4">
        <v>42</v>
      </c>
      <c r="H7" s="4">
        <v>13</v>
      </c>
      <c r="I7" s="7">
        <f t="shared" si="3"/>
        <v>0</v>
      </c>
      <c r="J7" s="7">
        <f t="shared" ref="J7:M7" si="10">IF(E7&gt;40,E7-40,0)</f>
        <v>0</v>
      </c>
      <c r="K7" s="7">
        <f t="shared" si="10"/>
        <v>18</v>
      </c>
      <c r="L7" s="7">
        <f t="shared" si="10"/>
        <v>2</v>
      </c>
      <c r="M7" s="7">
        <f t="shared" si="10"/>
        <v>0</v>
      </c>
      <c r="N7" s="8">
        <f t="shared" si="5"/>
        <v>1419</v>
      </c>
      <c r="O7" s="8">
        <f>$C7*E7</f>
        <v>43</v>
      </c>
      <c r="P7" s="8">
        <f>$C7*F7</f>
        <v>2494</v>
      </c>
      <c r="Q7" s="8">
        <f>$C7*G7</f>
        <v>1806</v>
      </c>
      <c r="R7" s="8">
        <f>$C7*H7</f>
        <v>559</v>
      </c>
      <c r="S7" s="11">
        <f t="shared" si="6"/>
        <v>0</v>
      </c>
      <c r="T7" s="11">
        <f>0.5*$C7*J7</f>
        <v>0</v>
      </c>
      <c r="U7" s="11">
        <f>0.5*$C7*K7</f>
        <v>387</v>
      </c>
      <c r="V7" s="11">
        <f>0.5*$C7*L7</f>
        <v>43</v>
      </c>
      <c r="W7" s="11">
        <f>0.5*$C7*M7</f>
        <v>0</v>
      </c>
      <c r="X7" s="12">
        <f t="shared" si="7"/>
        <v>1419</v>
      </c>
      <c r="Y7" s="12">
        <f>O7+T7</f>
        <v>43</v>
      </c>
      <c r="Z7" s="12">
        <f>P7+U7</f>
        <v>2881</v>
      </c>
      <c r="AA7" s="12">
        <f>Q7+V7</f>
        <v>1849</v>
      </c>
      <c r="AB7" s="12">
        <f>R7+W7</f>
        <v>559</v>
      </c>
      <c r="AD7" s="3">
        <f t="shared" si="8"/>
        <v>6751</v>
      </c>
    </row>
    <row r="8" spans="1:30">
      <c r="A8" t="s">
        <v>19</v>
      </c>
      <c r="B8" t="s">
        <v>20</v>
      </c>
      <c r="C8" s="3">
        <v>32</v>
      </c>
      <c r="D8" s="4">
        <v>34</v>
      </c>
      <c r="E8" s="4">
        <v>5</v>
      </c>
      <c r="F8" s="4">
        <v>59</v>
      </c>
      <c r="G8" s="4">
        <v>40</v>
      </c>
      <c r="H8" s="4">
        <v>15</v>
      </c>
      <c r="I8" s="7">
        <f t="shared" si="3"/>
        <v>0</v>
      </c>
      <c r="J8" s="7">
        <f t="shared" ref="J8:M8" si="11">IF(E8&gt;40,E8-40,0)</f>
        <v>0</v>
      </c>
      <c r="K8" s="7">
        <f t="shared" si="11"/>
        <v>19</v>
      </c>
      <c r="L8" s="7">
        <f t="shared" si="11"/>
        <v>0</v>
      </c>
      <c r="M8" s="7">
        <f t="shared" si="11"/>
        <v>0</v>
      </c>
      <c r="N8" s="8">
        <f t="shared" si="5"/>
        <v>1088</v>
      </c>
      <c r="O8" s="8">
        <f>$C8*E8</f>
        <v>160</v>
      </c>
      <c r="P8" s="8">
        <f>$C8*F8</f>
        <v>1888</v>
      </c>
      <c r="Q8" s="8">
        <f>$C8*G8</f>
        <v>1280</v>
      </c>
      <c r="R8" s="8">
        <f>$C8*H8</f>
        <v>480</v>
      </c>
      <c r="S8" s="11">
        <f t="shared" si="6"/>
        <v>0</v>
      </c>
      <c r="T8" s="11">
        <f>0.5*$C8*J8</f>
        <v>0</v>
      </c>
      <c r="U8" s="11">
        <f>0.5*$C8*K8</f>
        <v>304</v>
      </c>
      <c r="V8" s="11">
        <f>0.5*$C8*L8</f>
        <v>0</v>
      </c>
      <c r="W8" s="11">
        <f>0.5*$C8*M8</f>
        <v>0</v>
      </c>
      <c r="X8" s="12">
        <f t="shared" si="7"/>
        <v>1088</v>
      </c>
      <c r="Y8" s="12">
        <f>O8+T8</f>
        <v>160</v>
      </c>
      <c r="Z8" s="12">
        <f>P8+U8</f>
        <v>2192</v>
      </c>
      <c r="AA8" s="12">
        <f>Q8+V8</f>
        <v>1280</v>
      </c>
      <c r="AB8" s="12">
        <f>R8+W8</f>
        <v>480</v>
      </c>
      <c r="AD8" s="3">
        <f t="shared" si="8"/>
        <v>5200</v>
      </c>
    </row>
    <row r="9" spans="1:30">
      <c r="A9" t="s">
        <v>21</v>
      </c>
      <c r="B9" t="s">
        <v>22</v>
      </c>
      <c r="C9" s="3">
        <v>31</v>
      </c>
      <c r="D9" s="4">
        <v>35</v>
      </c>
      <c r="E9" s="4">
        <v>16</v>
      </c>
      <c r="F9" s="4">
        <v>40</v>
      </c>
      <c r="G9" s="4">
        <v>50</v>
      </c>
      <c r="H9" s="4">
        <v>16</v>
      </c>
      <c r="I9" s="7">
        <f t="shared" si="3"/>
        <v>0</v>
      </c>
      <c r="J9" s="7">
        <f t="shared" ref="J9:M9" si="12">IF(E9&gt;40,E9-40,0)</f>
        <v>0</v>
      </c>
      <c r="K9" s="7">
        <f t="shared" si="12"/>
        <v>0</v>
      </c>
      <c r="L9" s="7">
        <f t="shared" si="12"/>
        <v>10</v>
      </c>
      <c r="M9" s="7">
        <f t="shared" si="12"/>
        <v>0</v>
      </c>
      <c r="N9" s="8">
        <f t="shared" si="5"/>
        <v>1085</v>
      </c>
      <c r="O9" s="8">
        <f>$C9*E9</f>
        <v>496</v>
      </c>
      <c r="P9" s="8">
        <f>$C9*F9</f>
        <v>1240</v>
      </c>
      <c r="Q9" s="8">
        <f>$C9*G9</f>
        <v>1550</v>
      </c>
      <c r="R9" s="8">
        <f>$C9*H9</f>
        <v>496</v>
      </c>
      <c r="S9" s="11">
        <f t="shared" si="6"/>
        <v>0</v>
      </c>
      <c r="T9" s="11">
        <f>0.5*$C9*J9</f>
        <v>0</v>
      </c>
      <c r="U9" s="11">
        <f>0.5*$C9*K9</f>
        <v>0</v>
      </c>
      <c r="V9" s="11">
        <f>0.5*$C9*L9</f>
        <v>155</v>
      </c>
      <c r="W9" s="11">
        <f>0.5*$C9*M9</f>
        <v>0</v>
      </c>
      <c r="X9" s="12">
        <f t="shared" si="7"/>
        <v>1085</v>
      </c>
      <c r="Y9" s="12">
        <f>O9+T9</f>
        <v>496</v>
      </c>
      <c r="Z9" s="12">
        <f>P9+U9</f>
        <v>1240</v>
      </c>
      <c r="AA9" s="12">
        <f>Q9+V9</f>
        <v>1705</v>
      </c>
      <c r="AB9" s="12">
        <f>R9+W9</f>
        <v>496</v>
      </c>
      <c r="AD9" s="3">
        <f t="shared" si="8"/>
        <v>5022</v>
      </c>
    </row>
    <row r="10" spans="1:30">
      <c r="A10" t="s">
        <v>23</v>
      </c>
      <c r="B10" t="s">
        <v>24</v>
      </c>
      <c r="C10" s="3">
        <v>39</v>
      </c>
      <c r="D10" s="4">
        <v>36</v>
      </c>
      <c r="E10" s="4">
        <v>17</v>
      </c>
      <c r="F10" s="4">
        <v>41</v>
      </c>
      <c r="G10" s="4">
        <v>49</v>
      </c>
      <c r="H10" s="4">
        <v>19</v>
      </c>
      <c r="I10" s="7">
        <f t="shared" si="3"/>
        <v>0</v>
      </c>
      <c r="J10" s="7">
        <f t="shared" ref="J10:M10" si="13">IF(E10&gt;40,E10-40,0)</f>
        <v>0</v>
      </c>
      <c r="K10" s="7">
        <f t="shared" si="13"/>
        <v>1</v>
      </c>
      <c r="L10" s="7">
        <f t="shared" si="13"/>
        <v>9</v>
      </c>
      <c r="M10" s="7">
        <f t="shared" si="13"/>
        <v>0</v>
      </c>
      <c r="N10" s="8">
        <f t="shared" si="5"/>
        <v>1404</v>
      </c>
      <c r="O10" s="8">
        <f>$C10*E10</f>
        <v>663</v>
      </c>
      <c r="P10" s="8">
        <f>$C10*F10</f>
        <v>1599</v>
      </c>
      <c r="Q10" s="8">
        <f>$C10*G10</f>
        <v>1911</v>
      </c>
      <c r="R10" s="8">
        <f>$C10*H10</f>
        <v>741</v>
      </c>
      <c r="S10" s="11">
        <f t="shared" si="6"/>
        <v>0</v>
      </c>
      <c r="T10" s="11">
        <f>0.5*$C10*J10</f>
        <v>0</v>
      </c>
      <c r="U10" s="11">
        <f>0.5*$C10*K10</f>
        <v>19.5</v>
      </c>
      <c r="V10" s="11">
        <f>0.5*$C10*L10</f>
        <v>175.5</v>
      </c>
      <c r="W10" s="11">
        <f>0.5*$C10*M10</f>
        <v>0</v>
      </c>
      <c r="X10" s="12">
        <f t="shared" si="7"/>
        <v>1404</v>
      </c>
      <c r="Y10" s="12">
        <f>O10+T10</f>
        <v>663</v>
      </c>
      <c r="Z10" s="12">
        <f>P10+U10</f>
        <v>1618.5</v>
      </c>
      <c r="AA10" s="12">
        <f>Q10+V10</f>
        <v>2086.5</v>
      </c>
      <c r="AB10" s="12">
        <f>R10+W10</f>
        <v>741</v>
      </c>
      <c r="AD10" s="3">
        <f t="shared" si="8"/>
        <v>6513</v>
      </c>
    </row>
    <row r="11" spans="1:30">
      <c r="A11" t="s">
        <v>25</v>
      </c>
      <c r="B11" t="s">
        <v>26</v>
      </c>
      <c r="C11" s="3">
        <v>50</v>
      </c>
      <c r="D11" s="4">
        <v>37</v>
      </c>
      <c r="E11" s="4">
        <v>23</v>
      </c>
      <c r="F11" s="4">
        <v>4</v>
      </c>
      <c r="G11" s="4">
        <v>48</v>
      </c>
      <c r="H11" s="4">
        <v>2</v>
      </c>
      <c r="I11" s="7">
        <f t="shared" si="3"/>
        <v>0</v>
      </c>
      <c r="J11" s="7">
        <f t="shared" ref="J11:M11" si="14">IF(E11&gt;40,E11-40,0)</f>
        <v>0</v>
      </c>
      <c r="K11" s="7">
        <f t="shared" si="14"/>
        <v>0</v>
      </c>
      <c r="L11" s="7">
        <f t="shared" si="14"/>
        <v>8</v>
      </c>
      <c r="M11" s="7">
        <f t="shared" si="14"/>
        <v>0</v>
      </c>
      <c r="N11" s="8">
        <f t="shared" si="5"/>
        <v>1850</v>
      </c>
      <c r="O11" s="8">
        <f>$C11*E11</f>
        <v>1150</v>
      </c>
      <c r="P11" s="8">
        <f>$C11*F11</f>
        <v>200</v>
      </c>
      <c r="Q11" s="8">
        <f>$C11*G11</f>
        <v>2400</v>
      </c>
      <c r="R11" s="8">
        <f>$C11*H11</f>
        <v>100</v>
      </c>
      <c r="S11" s="11">
        <f t="shared" si="6"/>
        <v>0</v>
      </c>
      <c r="T11" s="11">
        <f>0.5*$C11*J11</f>
        <v>0</v>
      </c>
      <c r="U11" s="11">
        <f>0.5*$C11*K11</f>
        <v>0</v>
      </c>
      <c r="V11" s="11">
        <f>0.5*$C11*L11</f>
        <v>200</v>
      </c>
      <c r="W11" s="11">
        <f>0.5*$C11*M11</f>
        <v>0</v>
      </c>
      <c r="X11" s="12">
        <f t="shared" si="7"/>
        <v>1850</v>
      </c>
      <c r="Y11" s="12">
        <f>O11+T11</f>
        <v>1150</v>
      </c>
      <c r="Z11" s="12">
        <f>P11+U11</f>
        <v>200</v>
      </c>
      <c r="AA11" s="12">
        <f>Q11+V11</f>
        <v>2600</v>
      </c>
      <c r="AB11" s="12">
        <f>R11+W11</f>
        <v>100</v>
      </c>
      <c r="AD11" s="3">
        <f t="shared" si="8"/>
        <v>5900</v>
      </c>
    </row>
    <row r="12" spans="1:30">
      <c r="A12" t="s">
        <v>27</v>
      </c>
      <c r="B12" t="s">
        <v>28</v>
      </c>
      <c r="C12" s="3">
        <v>89</v>
      </c>
      <c r="D12" s="4">
        <v>38</v>
      </c>
      <c r="E12" s="4">
        <v>24</v>
      </c>
      <c r="F12" s="4">
        <v>5</v>
      </c>
      <c r="G12" s="4">
        <v>47</v>
      </c>
      <c r="H12" s="4">
        <v>2</v>
      </c>
      <c r="I12" s="7">
        <f t="shared" si="3"/>
        <v>0</v>
      </c>
      <c r="J12" s="7">
        <f t="shared" ref="J12:M12" si="15">IF(E12&gt;40,E12-40,0)</f>
        <v>0</v>
      </c>
      <c r="K12" s="7">
        <f t="shared" si="15"/>
        <v>0</v>
      </c>
      <c r="L12" s="7">
        <f t="shared" si="15"/>
        <v>7</v>
      </c>
      <c r="M12" s="7">
        <f t="shared" si="15"/>
        <v>0</v>
      </c>
      <c r="N12" s="8">
        <f t="shared" si="5"/>
        <v>3382</v>
      </c>
      <c r="O12" s="8">
        <f>$C12*E12</f>
        <v>2136</v>
      </c>
      <c r="P12" s="8">
        <f>$C12*F12</f>
        <v>445</v>
      </c>
      <c r="Q12" s="8">
        <f>$C12*G12</f>
        <v>4183</v>
      </c>
      <c r="R12" s="8">
        <f>$C12*H12</f>
        <v>178</v>
      </c>
      <c r="S12" s="11">
        <f t="shared" si="6"/>
        <v>0</v>
      </c>
      <c r="T12" s="11">
        <f>0.5*$C12*J12</f>
        <v>0</v>
      </c>
      <c r="U12" s="11">
        <f>0.5*$C12*K12</f>
        <v>0</v>
      </c>
      <c r="V12" s="11">
        <f>0.5*$C12*L12</f>
        <v>311.5</v>
      </c>
      <c r="W12" s="11">
        <f>0.5*$C12*M12</f>
        <v>0</v>
      </c>
      <c r="X12" s="12">
        <f t="shared" si="7"/>
        <v>3382</v>
      </c>
      <c r="Y12" s="12">
        <f>O12+T12</f>
        <v>2136</v>
      </c>
      <c r="Z12" s="12">
        <f>P12+U12</f>
        <v>445</v>
      </c>
      <c r="AA12" s="12">
        <f>Q12+V12</f>
        <v>4494.5</v>
      </c>
      <c r="AB12" s="12">
        <f>R12+W12</f>
        <v>178</v>
      </c>
      <c r="AD12" s="3">
        <f t="shared" si="8"/>
        <v>10635.5</v>
      </c>
    </row>
    <row r="13" spans="1:30">
      <c r="A13" t="s">
        <v>29</v>
      </c>
      <c r="B13" t="s">
        <v>30</v>
      </c>
      <c r="C13" s="3">
        <v>70</v>
      </c>
      <c r="D13" s="4">
        <v>39</v>
      </c>
      <c r="E13" s="4">
        <v>68</v>
      </c>
      <c r="F13" s="4">
        <v>45</v>
      </c>
      <c r="G13" s="4">
        <v>46</v>
      </c>
      <c r="H13" s="4">
        <v>21</v>
      </c>
      <c r="I13" s="7">
        <f t="shared" si="3"/>
        <v>0</v>
      </c>
      <c r="J13" s="7">
        <f t="shared" ref="J13:M13" si="16">IF(E13&gt;40,E13-40,0)</f>
        <v>28</v>
      </c>
      <c r="K13" s="7">
        <f t="shared" si="16"/>
        <v>5</v>
      </c>
      <c r="L13" s="7">
        <f t="shared" si="16"/>
        <v>6</v>
      </c>
      <c r="M13" s="7">
        <f t="shared" si="16"/>
        <v>0</v>
      </c>
      <c r="N13" s="8">
        <f t="shared" si="5"/>
        <v>2730</v>
      </c>
      <c r="O13" s="8">
        <f>$C13*E13</f>
        <v>4760</v>
      </c>
      <c r="P13" s="8">
        <f>$C13*F13</f>
        <v>3150</v>
      </c>
      <c r="Q13" s="8">
        <f>$C13*G13</f>
        <v>3220</v>
      </c>
      <c r="R13" s="8">
        <f>$C13*H13</f>
        <v>1470</v>
      </c>
      <c r="S13" s="11">
        <f t="shared" si="6"/>
        <v>0</v>
      </c>
      <c r="T13" s="11">
        <f>0.5*$C13*J13</f>
        <v>980</v>
      </c>
      <c r="U13" s="11">
        <f>0.5*$C13*K13</f>
        <v>175</v>
      </c>
      <c r="V13" s="11">
        <f>0.5*$C13*L13</f>
        <v>210</v>
      </c>
      <c r="W13" s="11">
        <f>0.5*$C13*M13</f>
        <v>0</v>
      </c>
      <c r="X13" s="12">
        <f t="shared" si="7"/>
        <v>2730</v>
      </c>
      <c r="Y13" s="12">
        <f>O13+T13</f>
        <v>5740</v>
      </c>
      <c r="Z13" s="12">
        <f>P13+U13</f>
        <v>3325</v>
      </c>
      <c r="AA13" s="12">
        <f>Q13+V13</f>
        <v>3430</v>
      </c>
      <c r="AB13" s="12">
        <f>R13+W13</f>
        <v>1470</v>
      </c>
      <c r="AD13" s="3">
        <f t="shared" si="8"/>
        <v>16695</v>
      </c>
    </row>
    <row r="14" spans="1:30">
      <c r="A14" t="s">
        <v>31</v>
      </c>
      <c r="B14" t="s">
        <v>32</v>
      </c>
      <c r="C14" s="3">
        <v>76</v>
      </c>
      <c r="D14" s="4">
        <v>40</v>
      </c>
      <c r="E14" s="4">
        <v>45</v>
      </c>
      <c r="F14" s="4">
        <v>46</v>
      </c>
      <c r="G14" s="4">
        <v>1</v>
      </c>
      <c r="H14" s="4">
        <v>22</v>
      </c>
      <c r="I14" s="7">
        <f t="shared" si="3"/>
        <v>0</v>
      </c>
      <c r="J14" s="7">
        <f t="shared" ref="J14:M14" si="17">IF(E14&gt;40,E14-40,0)</f>
        <v>5</v>
      </c>
      <c r="K14" s="7">
        <f t="shared" si="17"/>
        <v>6</v>
      </c>
      <c r="L14" s="7">
        <f t="shared" si="17"/>
        <v>0</v>
      </c>
      <c r="M14" s="7">
        <f t="shared" si="17"/>
        <v>0</v>
      </c>
      <c r="N14" s="8">
        <f t="shared" si="5"/>
        <v>3040</v>
      </c>
      <c r="O14" s="8">
        <f>$C14*E14</f>
        <v>3420</v>
      </c>
      <c r="P14" s="8">
        <f>$C14*F14</f>
        <v>3496</v>
      </c>
      <c r="Q14" s="8">
        <f>$C14*G14</f>
        <v>76</v>
      </c>
      <c r="R14" s="8">
        <f>$C14*H14</f>
        <v>1672</v>
      </c>
      <c r="S14" s="11">
        <f t="shared" si="6"/>
        <v>0</v>
      </c>
      <c r="T14" s="11">
        <f>0.5*$C14*J14</f>
        <v>190</v>
      </c>
      <c r="U14" s="11">
        <f>0.5*$C14*K14</f>
        <v>228</v>
      </c>
      <c r="V14" s="11">
        <f>0.5*$C14*L14</f>
        <v>0</v>
      </c>
      <c r="W14" s="11">
        <f>0.5*$C14*M14</f>
        <v>0</v>
      </c>
      <c r="X14" s="12">
        <f t="shared" si="7"/>
        <v>3040</v>
      </c>
      <c r="Y14" s="12">
        <f>O14+T14</f>
        <v>3610</v>
      </c>
      <c r="Z14" s="12">
        <f>P14+U14</f>
        <v>3724</v>
      </c>
      <c r="AA14" s="12">
        <f>Q14+V14</f>
        <v>76</v>
      </c>
      <c r="AB14" s="12">
        <f>R14+W14</f>
        <v>1672</v>
      </c>
      <c r="AD14" s="3">
        <f t="shared" si="8"/>
        <v>12122</v>
      </c>
    </row>
    <row r="15" spans="1:30">
      <c r="A15" t="s">
        <v>33</v>
      </c>
      <c r="B15" t="s">
        <v>34</v>
      </c>
      <c r="C15" s="3">
        <v>66</v>
      </c>
      <c r="D15" s="4">
        <v>49</v>
      </c>
      <c r="E15" s="4">
        <v>65</v>
      </c>
      <c r="F15" s="4">
        <v>47</v>
      </c>
      <c r="G15" s="4">
        <v>2</v>
      </c>
      <c r="H15" s="4">
        <v>25</v>
      </c>
      <c r="I15" s="7">
        <f t="shared" si="3"/>
        <v>9</v>
      </c>
      <c r="J15" s="7">
        <f t="shared" ref="J15:M15" si="18">IF(E15&gt;40,E15-40,0)</f>
        <v>25</v>
      </c>
      <c r="K15" s="7">
        <f t="shared" si="18"/>
        <v>7</v>
      </c>
      <c r="L15" s="7">
        <f t="shared" si="18"/>
        <v>0</v>
      </c>
      <c r="M15" s="7">
        <f t="shared" si="18"/>
        <v>0</v>
      </c>
      <c r="N15" s="8">
        <f t="shared" si="5"/>
        <v>3234</v>
      </c>
      <c r="O15" s="8">
        <f>$C15*E15</f>
        <v>4290</v>
      </c>
      <c r="P15" s="8">
        <f>$C15*F15</f>
        <v>3102</v>
      </c>
      <c r="Q15" s="8">
        <f>$C15*G15</f>
        <v>132</v>
      </c>
      <c r="R15" s="8">
        <f>$C15*H15</f>
        <v>1650</v>
      </c>
      <c r="S15" s="11">
        <f t="shared" si="6"/>
        <v>297</v>
      </c>
      <c r="T15" s="11">
        <f>0.5*$C15*J15</f>
        <v>825</v>
      </c>
      <c r="U15" s="11">
        <f>0.5*$C15*K15</f>
        <v>231</v>
      </c>
      <c r="V15" s="11">
        <f>0.5*$C15*L15</f>
        <v>0</v>
      </c>
      <c r="W15" s="11">
        <f>0.5*$C15*M15</f>
        <v>0</v>
      </c>
      <c r="X15" s="12">
        <f t="shared" si="7"/>
        <v>3531</v>
      </c>
      <c r="Y15" s="12">
        <f>O15+T15</f>
        <v>5115</v>
      </c>
      <c r="Z15" s="12">
        <f>P15+U15</f>
        <v>3333</v>
      </c>
      <c r="AA15" s="12">
        <f>Q15+V15</f>
        <v>132</v>
      </c>
      <c r="AB15" s="12">
        <f>R15+W15</f>
        <v>1650</v>
      </c>
      <c r="AD15" s="3">
        <f t="shared" si="8"/>
        <v>13761</v>
      </c>
    </row>
    <row r="16" spans="1:30">
      <c r="A16" t="s">
        <v>35</v>
      </c>
      <c r="B16" t="s">
        <v>36</v>
      </c>
      <c r="C16" s="3">
        <v>54</v>
      </c>
      <c r="D16" s="4">
        <v>48</v>
      </c>
      <c r="E16" s="4">
        <v>43</v>
      </c>
      <c r="F16" s="4">
        <v>48</v>
      </c>
      <c r="G16" s="4">
        <v>3</v>
      </c>
      <c r="H16" s="4">
        <v>26</v>
      </c>
      <c r="I16" s="7">
        <f t="shared" si="3"/>
        <v>8</v>
      </c>
      <c r="J16" s="7">
        <f t="shared" ref="J16:M16" si="19">IF(E16&gt;40,E16-40,0)</f>
        <v>3</v>
      </c>
      <c r="K16" s="7">
        <f t="shared" si="19"/>
        <v>8</v>
      </c>
      <c r="L16" s="7">
        <f t="shared" si="19"/>
        <v>0</v>
      </c>
      <c r="M16" s="7">
        <f t="shared" si="19"/>
        <v>0</v>
      </c>
      <c r="N16" s="8">
        <f t="shared" si="5"/>
        <v>2592</v>
      </c>
      <c r="O16" s="8">
        <f>$C16*E16</f>
        <v>2322</v>
      </c>
      <c r="P16" s="8">
        <f>$C16*F16</f>
        <v>2592</v>
      </c>
      <c r="Q16" s="8">
        <f>$C16*G16</f>
        <v>162</v>
      </c>
      <c r="R16" s="8">
        <f>$C16*H16</f>
        <v>1404</v>
      </c>
      <c r="S16" s="11">
        <f t="shared" si="6"/>
        <v>216</v>
      </c>
      <c r="T16" s="11">
        <f>0.5*$C16*J16</f>
        <v>81</v>
      </c>
      <c r="U16" s="11">
        <f>0.5*$C16*K16</f>
        <v>216</v>
      </c>
      <c r="V16" s="11">
        <f>0.5*$C16*L16</f>
        <v>0</v>
      </c>
      <c r="W16" s="11">
        <f>0.5*$C16*M16</f>
        <v>0</v>
      </c>
      <c r="X16" s="12">
        <f t="shared" si="7"/>
        <v>2808</v>
      </c>
      <c r="Y16" s="12">
        <f>O16+T16</f>
        <v>2403</v>
      </c>
      <c r="Z16" s="12">
        <f>P16+U16</f>
        <v>2808</v>
      </c>
      <c r="AA16" s="12">
        <f>Q16+V16</f>
        <v>162</v>
      </c>
      <c r="AB16" s="12">
        <f>R16+W16</f>
        <v>1404</v>
      </c>
      <c r="AD16" s="3">
        <f t="shared" si="8"/>
        <v>9585</v>
      </c>
    </row>
    <row r="17" spans="1:30">
      <c r="A17" t="s">
        <v>37</v>
      </c>
      <c r="B17" t="s">
        <v>38</v>
      </c>
      <c r="C17" s="3">
        <v>53</v>
      </c>
      <c r="D17" s="4">
        <v>47</v>
      </c>
      <c r="E17" s="4">
        <v>49</v>
      </c>
      <c r="F17" s="4">
        <v>56</v>
      </c>
      <c r="G17" s="4">
        <v>4</v>
      </c>
      <c r="H17" s="4">
        <v>28</v>
      </c>
      <c r="I17" s="7">
        <f t="shared" si="3"/>
        <v>7</v>
      </c>
      <c r="J17" s="7">
        <f t="shared" ref="J17:M17" si="20">IF(E17&gt;40,E17-40,0)</f>
        <v>9</v>
      </c>
      <c r="K17" s="7">
        <f t="shared" si="20"/>
        <v>16</v>
      </c>
      <c r="L17" s="7">
        <f t="shared" si="20"/>
        <v>0</v>
      </c>
      <c r="M17" s="7">
        <f t="shared" si="20"/>
        <v>0</v>
      </c>
      <c r="N17" s="8">
        <f t="shared" si="5"/>
        <v>2491</v>
      </c>
      <c r="O17" s="8">
        <f>$C17*E17</f>
        <v>2597</v>
      </c>
      <c r="P17" s="8">
        <f>$C17*F17</f>
        <v>2968</v>
      </c>
      <c r="Q17" s="8">
        <f>$C17*G17</f>
        <v>212</v>
      </c>
      <c r="R17" s="8">
        <f>$C17*H17</f>
        <v>1484</v>
      </c>
      <c r="S17" s="11">
        <f t="shared" si="6"/>
        <v>185.5</v>
      </c>
      <c r="T17" s="11">
        <f>0.5*$C17*J17</f>
        <v>238.5</v>
      </c>
      <c r="U17" s="11">
        <f>0.5*$C17*K17</f>
        <v>424</v>
      </c>
      <c r="V17" s="11">
        <f>0.5*$C17*L17</f>
        <v>0</v>
      </c>
      <c r="W17" s="11">
        <f>0.5*$C17*M17</f>
        <v>0</v>
      </c>
      <c r="X17" s="12">
        <f t="shared" si="7"/>
        <v>2676.5</v>
      </c>
      <c r="Y17" s="12">
        <f>O17+T17</f>
        <v>2835.5</v>
      </c>
      <c r="Z17" s="12">
        <f>P17+U17</f>
        <v>3392</v>
      </c>
      <c r="AA17" s="12">
        <f>Q17+V17</f>
        <v>212</v>
      </c>
      <c r="AB17" s="12">
        <f>R17+W17</f>
        <v>1484</v>
      </c>
      <c r="AD17" s="3">
        <f t="shared" si="8"/>
        <v>10600</v>
      </c>
    </row>
    <row r="18" spans="1:30">
      <c r="A18" t="s">
        <v>39</v>
      </c>
      <c r="B18" t="s">
        <v>40</v>
      </c>
      <c r="C18" s="3">
        <v>52</v>
      </c>
      <c r="D18" s="4">
        <v>46</v>
      </c>
      <c r="E18" s="4">
        <v>48</v>
      </c>
      <c r="F18" s="4">
        <v>54</v>
      </c>
      <c r="G18" s="4">
        <v>5</v>
      </c>
      <c r="H18" s="4">
        <v>30</v>
      </c>
      <c r="I18" s="7">
        <f t="shared" si="3"/>
        <v>6</v>
      </c>
      <c r="J18" s="7">
        <f t="shared" ref="J18:M18" si="21">IF(E18&gt;40,E18-40,0)</f>
        <v>8</v>
      </c>
      <c r="K18" s="7">
        <f t="shared" si="21"/>
        <v>14</v>
      </c>
      <c r="L18" s="7">
        <f t="shared" si="21"/>
        <v>0</v>
      </c>
      <c r="M18" s="7">
        <f t="shared" si="21"/>
        <v>0</v>
      </c>
      <c r="N18" s="8">
        <f t="shared" si="5"/>
        <v>2392</v>
      </c>
      <c r="O18" s="8">
        <f>$C18*E18</f>
        <v>2496</v>
      </c>
      <c r="P18" s="8">
        <f>$C18*F18</f>
        <v>2808</v>
      </c>
      <c r="Q18" s="8">
        <f>$C18*G18</f>
        <v>260</v>
      </c>
      <c r="R18" s="8">
        <f>$C18*H18</f>
        <v>1560</v>
      </c>
      <c r="S18" s="11">
        <f t="shared" si="6"/>
        <v>156</v>
      </c>
      <c r="T18" s="11">
        <f>0.5*$C18*J18</f>
        <v>208</v>
      </c>
      <c r="U18" s="11">
        <f>0.5*$C18*K18</f>
        <v>364</v>
      </c>
      <c r="V18" s="11">
        <f>0.5*$C18*L18</f>
        <v>0</v>
      </c>
      <c r="W18" s="11">
        <f>0.5*$C18*M18</f>
        <v>0</v>
      </c>
      <c r="X18" s="12">
        <f t="shared" si="7"/>
        <v>2548</v>
      </c>
      <c r="Y18" s="12">
        <f>O18+T18</f>
        <v>2704</v>
      </c>
      <c r="Z18" s="12">
        <f>P18+U18</f>
        <v>3172</v>
      </c>
      <c r="AA18" s="12">
        <f>Q18+V18</f>
        <v>260</v>
      </c>
      <c r="AB18" s="12">
        <f>R18+W18</f>
        <v>1560</v>
      </c>
      <c r="AD18" s="3">
        <f t="shared" si="8"/>
        <v>10244</v>
      </c>
    </row>
    <row r="19" spans="1:30">
      <c r="A19" t="s">
        <v>41</v>
      </c>
      <c r="B19" t="s">
        <v>42</v>
      </c>
      <c r="C19" s="3">
        <v>51</v>
      </c>
      <c r="D19" s="4">
        <v>45</v>
      </c>
      <c r="E19" s="4">
        <v>36</v>
      </c>
      <c r="F19" s="4">
        <v>62</v>
      </c>
      <c r="G19" s="4">
        <v>6</v>
      </c>
      <c r="H19" s="4">
        <v>35</v>
      </c>
      <c r="I19" s="7">
        <f t="shared" si="3"/>
        <v>5</v>
      </c>
      <c r="J19" s="7">
        <f t="shared" ref="J19:M19" si="22">IF(E19&gt;40,E19-40,0)</f>
        <v>0</v>
      </c>
      <c r="K19" s="7">
        <f t="shared" si="22"/>
        <v>22</v>
      </c>
      <c r="L19" s="7">
        <f t="shared" si="22"/>
        <v>0</v>
      </c>
      <c r="M19" s="7">
        <f t="shared" si="22"/>
        <v>0</v>
      </c>
      <c r="N19" s="8">
        <f t="shared" si="5"/>
        <v>2295</v>
      </c>
      <c r="O19" s="8">
        <f>$C19*E19</f>
        <v>1836</v>
      </c>
      <c r="P19" s="8">
        <f>$C19*F19</f>
        <v>3162</v>
      </c>
      <c r="Q19" s="8">
        <f>$C19*G19</f>
        <v>306</v>
      </c>
      <c r="R19" s="8">
        <f>$C19*H19</f>
        <v>1785</v>
      </c>
      <c r="S19" s="11">
        <f t="shared" si="6"/>
        <v>127.5</v>
      </c>
      <c r="T19" s="11">
        <f>0.5*$C19*J19</f>
        <v>0</v>
      </c>
      <c r="U19" s="11">
        <f>0.5*$C19*K19</f>
        <v>561</v>
      </c>
      <c r="V19" s="11">
        <f>0.5*$C19*L19</f>
        <v>0</v>
      </c>
      <c r="W19" s="11">
        <f>0.5*$C19*M19</f>
        <v>0</v>
      </c>
      <c r="X19" s="12">
        <f t="shared" si="7"/>
        <v>2422.5</v>
      </c>
      <c r="Y19" s="12">
        <f>O19+T19</f>
        <v>1836</v>
      </c>
      <c r="Z19" s="12">
        <f>P19+U19</f>
        <v>3723</v>
      </c>
      <c r="AA19" s="12">
        <f>Q19+V19</f>
        <v>306</v>
      </c>
      <c r="AB19" s="12">
        <f>R19+W19</f>
        <v>1785</v>
      </c>
      <c r="AD19" s="3">
        <f t="shared" si="8"/>
        <v>10072.5</v>
      </c>
    </row>
    <row r="20" spans="1:30">
      <c r="A20" t="s">
        <v>43</v>
      </c>
      <c r="B20" t="s">
        <v>44</v>
      </c>
      <c r="C20" s="3">
        <v>80</v>
      </c>
      <c r="D20" s="4">
        <v>44</v>
      </c>
      <c r="E20" s="4">
        <v>78</v>
      </c>
      <c r="F20" s="4">
        <v>51</v>
      </c>
      <c r="G20" s="4">
        <v>8</v>
      </c>
      <c r="H20" s="4">
        <v>31</v>
      </c>
      <c r="I20" s="7">
        <f t="shared" si="3"/>
        <v>4</v>
      </c>
      <c r="J20" s="7">
        <f t="shared" ref="J20:M20" si="23">IF(E20&gt;40,E20-40,0)</f>
        <v>38</v>
      </c>
      <c r="K20" s="7">
        <f t="shared" si="23"/>
        <v>11</v>
      </c>
      <c r="L20" s="7">
        <f t="shared" si="23"/>
        <v>0</v>
      </c>
      <c r="M20" s="7">
        <f t="shared" si="23"/>
        <v>0</v>
      </c>
      <c r="N20" s="8">
        <f t="shared" si="5"/>
        <v>3520</v>
      </c>
      <c r="O20" s="8">
        <f>$C20*E20</f>
        <v>6240</v>
      </c>
      <c r="P20" s="8">
        <f>$C20*F20</f>
        <v>4080</v>
      </c>
      <c r="Q20" s="8">
        <f>$C20*G20</f>
        <v>640</v>
      </c>
      <c r="R20" s="8">
        <f>$C20*H20</f>
        <v>2480</v>
      </c>
      <c r="S20" s="11">
        <f t="shared" si="6"/>
        <v>160</v>
      </c>
      <c r="T20" s="11">
        <f>0.5*$C20*J20</f>
        <v>1520</v>
      </c>
      <c r="U20" s="11">
        <f>0.5*$C20*K20</f>
        <v>440</v>
      </c>
      <c r="V20" s="11">
        <f>0.5*$C20*L20</f>
        <v>0</v>
      </c>
      <c r="W20" s="11">
        <f>0.5*$C20*M20</f>
        <v>0</v>
      </c>
      <c r="X20" s="12">
        <f t="shared" si="7"/>
        <v>3680</v>
      </c>
      <c r="Y20" s="12">
        <f>O20+T20</f>
        <v>7760</v>
      </c>
      <c r="Z20" s="12">
        <f>P20+U20</f>
        <v>4520</v>
      </c>
      <c r="AA20" s="12">
        <f>Q20+V20</f>
        <v>640</v>
      </c>
      <c r="AB20" s="12">
        <f>R20+W20</f>
        <v>2480</v>
      </c>
      <c r="AD20" s="3">
        <f t="shared" si="8"/>
        <v>19080</v>
      </c>
    </row>
    <row r="21" spans="19:23">
      <c r="S21" s="3"/>
      <c r="T21" s="3"/>
      <c r="U21" s="3"/>
      <c r="V21" s="3"/>
      <c r="W21" s="3"/>
    </row>
    <row r="22" spans="1:30">
      <c r="A22" t="s">
        <v>45</v>
      </c>
      <c r="C22" s="3">
        <f>MAX(C4:C20)</f>
        <v>89</v>
      </c>
      <c r="D22" s="3">
        <f t="shared" ref="D22:AB22" si="24">MAX(D4:D20)</f>
        <v>49</v>
      </c>
      <c r="E22" s="3">
        <f t="shared" si="24"/>
        <v>78</v>
      </c>
      <c r="F22" s="3">
        <f t="shared" si="24"/>
        <v>62</v>
      </c>
      <c r="G22" s="3">
        <f t="shared" si="24"/>
        <v>53</v>
      </c>
      <c r="H22" s="3">
        <f t="shared" si="24"/>
        <v>57</v>
      </c>
      <c r="I22" s="3">
        <f t="shared" si="24"/>
        <v>9</v>
      </c>
      <c r="J22" s="3">
        <f t="shared" si="24"/>
        <v>38</v>
      </c>
      <c r="K22" s="3">
        <f t="shared" si="24"/>
        <v>22</v>
      </c>
      <c r="L22" s="3">
        <f t="shared" si="24"/>
        <v>13</v>
      </c>
      <c r="M22" s="3">
        <f t="shared" si="24"/>
        <v>17</v>
      </c>
      <c r="N22" s="3">
        <f t="shared" si="24"/>
        <v>3520</v>
      </c>
      <c r="O22" s="3">
        <f t="shared" si="24"/>
        <v>6240</v>
      </c>
      <c r="P22" s="3">
        <f t="shared" si="24"/>
        <v>4080</v>
      </c>
      <c r="Q22" s="3">
        <f t="shared" si="24"/>
        <v>4183</v>
      </c>
      <c r="R22" s="3">
        <f t="shared" si="24"/>
        <v>3762</v>
      </c>
      <c r="S22" s="3">
        <f t="shared" si="24"/>
        <v>297</v>
      </c>
      <c r="T22" s="3">
        <f t="shared" si="24"/>
        <v>1520</v>
      </c>
      <c r="U22" s="3">
        <f t="shared" si="24"/>
        <v>561</v>
      </c>
      <c r="V22" s="3">
        <f t="shared" si="24"/>
        <v>429</v>
      </c>
      <c r="W22" s="3">
        <f t="shared" si="24"/>
        <v>561</v>
      </c>
      <c r="X22" s="3">
        <f t="shared" si="24"/>
        <v>3680</v>
      </c>
      <c r="Y22" s="3">
        <f t="shared" si="24"/>
        <v>7760</v>
      </c>
      <c r="Z22" s="3">
        <f t="shared" si="24"/>
        <v>4520</v>
      </c>
      <c r="AA22" s="3">
        <f t="shared" si="24"/>
        <v>4494.5</v>
      </c>
      <c r="AB22" s="3">
        <f t="shared" si="24"/>
        <v>4323</v>
      </c>
      <c r="AD22" s="3">
        <f>MAX(AD4:AD20)</f>
        <v>19080</v>
      </c>
    </row>
    <row r="23" spans="1:30">
      <c r="A23" t="s">
        <v>46</v>
      </c>
      <c r="C23" s="3">
        <f>MIN(C4:C20)</f>
        <v>31</v>
      </c>
      <c r="D23" s="3">
        <f t="shared" ref="D23:AB23" si="25">MIN(D4:D20)</f>
        <v>30</v>
      </c>
      <c r="E23" s="3">
        <f t="shared" si="25"/>
        <v>1</v>
      </c>
      <c r="F23" s="3">
        <f t="shared" si="25"/>
        <v>4</v>
      </c>
      <c r="G23" s="3">
        <f t="shared" si="25"/>
        <v>1</v>
      </c>
      <c r="H23" s="3">
        <f t="shared" si="25"/>
        <v>2</v>
      </c>
      <c r="I23" s="3">
        <f t="shared" si="25"/>
        <v>0</v>
      </c>
      <c r="J23" s="3">
        <f t="shared" si="25"/>
        <v>0</v>
      </c>
      <c r="K23" s="3">
        <f t="shared" si="25"/>
        <v>0</v>
      </c>
      <c r="L23" s="3">
        <f t="shared" si="25"/>
        <v>0</v>
      </c>
      <c r="M23" s="3">
        <f t="shared" si="25"/>
        <v>0</v>
      </c>
      <c r="N23" s="3">
        <f t="shared" si="25"/>
        <v>1085</v>
      </c>
      <c r="O23" s="3">
        <f t="shared" si="25"/>
        <v>43</v>
      </c>
      <c r="P23" s="3">
        <f t="shared" si="25"/>
        <v>200</v>
      </c>
      <c r="Q23" s="3">
        <f t="shared" si="25"/>
        <v>76</v>
      </c>
      <c r="R23" s="3">
        <f t="shared" si="25"/>
        <v>100</v>
      </c>
      <c r="S23" s="3">
        <f t="shared" si="25"/>
        <v>0</v>
      </c>
      <c r="T23" s="3">
        <f t="shared" si="25"/>
        <v>0</v>
      </c>
      <c r="U23" s="3">
        <f t="shared" si="25"/>
        <v>0</v>
      </c>
      <c r="V23" s="3">
        <f t="shared" si="25"/>
        <v>0</v>
      </c>
      <c r="W23" s="3">
        <f t="shared" si="25"/>
        <v>0</v>
      </c>
      <c r="X23" s="3">
        <f t="shared" si="25"/>
        <v>1085</v>
      </c>
      <c r="Y23" s="3">
        <f t="shared" si="25"/>
        <v>43</v>
      </c>
      <c r="Z23" s="3">
        <f t="shared" si="25"/>
        <v>200</v>
      </c>
      <c r="AA23" s="3">
        <f t="shared" si="25"/>
        <v>76</v>
      </c>
      <c r="AB23" s="3">
        <f t="shared" si="25"/>
        <v>100</v>
      </c>
      <c r="AD23" s="3">
        <f>MIN(AD4:AD20)</f>
        <v>5022</v>
      </c>
    </row>
    <row r="24" spans="1:30">
      <c r="A24" t="s">
        <v>47</v>
      </c>
      <c r="C24" s="3">
        <f>AVERAGE(C4:C20)</f>
        <v>56.5882352941176</v>
      </c>
      <c r="D24" s="3">
        <f t="shared" ref="D24:AB24" si="26">AVERAGE(D4:D20)</f>
        <v>39.0588235294118</v>
      </c>
      <c r="E24" s="3">
        <f t="shared" si="26"/>
        <v>34.9411764705882</v>
      </c>
      <c r="F24" s="3">
        <f t="shared" si="26"/>
        <v>46.0588235294118</v>
      </c>
      <c r="G24" s="3">
        <f t="shared" si="26"/>
        <v>28.8823529411765</v>
      </c>
      <c r="H24" s="3">
        <f t="shared" si="26"/>
        <v>21.4705882352941</v>
      </c>
      <c r="I24" s="3">
        <f t="shared" si="26"/>
        <v>2.29411764705882</v>
      </c>
      <c r="J24" s="3">
        <f t="shared" si="26"/>
        <v>7.41176470588235</v>
      </c>
      <c r="K24" s="3">
        <f t="shared" si="26"/>
        <v>10.2352941176471</v>
      </c>
      <c r="L24" s="3">
        <f t="shared" si="26"/>
        <v>3.64705882352941</v>
      </c>
      <c r="M24" s="3">
        <f t="shared" si="26"/>
        <v>1</v>
      </c>
      <c r="N24" s="3">
        <f t="shared" si="26"/>
        <v>2232.76470588235</v>
      </c>
      <c r="O24" s="3">
        <f t="shared" si="26"/>
        <v>2195.23529411765</v>
      </c>
      <c r="P24" s="3">
        <f t="shared" si="26"/>
        <v>2529</v>
      </c>
      <c r="Q24" s="3">
        <f t="shared" si="26"/>
        <v>1553.58823529412</v>
      </c>
      <c r="R24" s="3">
        <f t="shared" si="26"/>
        <v>1239.76470588235</v>
      </c>
      <c r="S24" s="3">
        <f t="shared" si="26"/>
        <v>67.1764705882353</v>
      </c>
      <c r="T24" s="3">
        <f t="shared" si="26"/>
        <v>257.205882352941</v>
      </c>
      <c r="U24" s="3">
        <f t="shared" si="26"/>
        <v>277.294117647059</v>
      </c>
      <c r="V24" s="3">
        <f t="shared" si="26"/>
        <v>100.676470588235</v>
      </c>
      <c r="W24" s="3">
        <f t="shared" si="26"/>
        <v>33</v>
      </c>
      <c r="X24" s="3">
        <f t="shared" si="26"/>
        <v>2299.94117647059</v>
      </c>
      <c r="Y24" s="3">
        <f t="shared" si="26"/>
        <v>2452.44117647059</v>
      </c>
      <c r="Z24" s="3">
        <f t="shared" si="26"/>
        <v>2806.29411764706</v>
      </c>
      <c r="AA24" s="3">
        <f t="shared" si="26"/>
        <v>1654.26470588235</v>
      </c>
      <c r="AB24" s="3">
        <f t="shared" si="26"/>
        <v>1272.76470588235</v>
      </c>
      <c r="AD24" s="3">
        <f>AVERAGE(AD4:AD20)</f>
        <v>10485.7058823529</v>
      </c>
    </row>
    <row r="25" spans="1:30">
      <c r="A25" t="s">
        <v>6</v>
      </c>
      <c r="C25" s="3">
        <f>SUM(C4:C20)</f>
        <v>962</v>
      </c>
      <c r="D25" s="3">
        <f t="shared" ref="D25:AB25" si="27">SUM(D4:D20)</f>
        <v>664</v>
      </c>
      <c r="E25" s="3">
        <f t="shared" si="27"/>
        <v>594</v>
      </c>
      <c r="F25" s="3">
        <f t="shared" si="27"/>
        <v>783</v>
      </c>
      <c r="G25" s="3">
        <f t="shared" si="27"/>
        <v>491</v>
      </c>
      <c r="H25" s="3">
        <f t="shared" si="27"/>
        <v>365</v>
      </c>
      <c r="I25" s="3">
        <f t="shared" si="27"/>
        <v>39</v>
      </c>
      <c r="J25" s="3">
        <f t="shared" si="27"/>
        <v>126</v>
      </c>
      <c r="K25" s="3">
        <f t="shared" si="27"/>
        <v>174</v>
      </c>
      <c r="L25" s="3">
        <f t="shared" si="27"/>
        <v>62</v>
      </c>
      <c r="M25" s="3">
        <f t="shared" si="27"/>
        <v>17</v>
      </c>
      <c r="N25" s="3">
        <f t="shared" si="27"/>
        <v>37957</v>
      </c>
      <c r="O25" s="3">
        <f t="shared" si="27"/>
        <v>37319</v>
      </c>
      <c r="P25" s="3">
        <f t="shared" si="27"/>
        <v>42993</v>
      </c>
      <c r="Q25" s="3">
        <f t="shared" si="27"/>
        <v>26411</v>
      </c>
      <c r="R25" s="3">
        <f t="shared" si="27"/>
        <v>21076</v>
      </c>
      <c r="S25" s="3">
        <f t="shared" si="27"/>
        <v>1142</v>
      </c>
      <c r="T25" s="3">
        <f t="shared" si="27"/>
        <v>4372.5</v>
      </c>
      <c r="U25" s="3">
        <f t="shared" si="27"/>
        <v>4714</v>
      </c>
      <c r="V25" s="3">
        <f t="shared" si="27"/>
        <v>1711.5</v>
      </c>
      <c r="W25" s="3">
        <f t="shared" si="27"/>
        <v>561</v>
      </c>
      <c r="X25" s="3">
        <f t="shared" si="27"/>
        <v>39099</v>
      </c>
      <c r="Y25" s="3">
        <f t="shared" si="27"/>
        <v>41691.5</v>
      </c>
      <c r="Z25" s="3">
        <f t="shared" si="27"/>
        <v>47707</v>
      </c>
      <c r="AA25" s="3">
        <f t="shared" si="27"/>
        <v>28122.5</v>
      </c>
      <c r="AB25" s="3">
        <f t="shared" si="27"/>
        <v>21637</v>
      </c>
      <c r="AD25" s="3">
        <f>SUM(AD4:AD20)</f>
        <v>178257</v>
      </c>
    </row>
    <row r="26" spans="19:23">
      <c r="S26" s="3"/>
      <c r="T26" s="3"/>
      <c r="U26" s="3"/>
      <c r="V26" s="3"/>
      <c r="W26" s="3"/>
    </row>
  </sheetData>
  <pageMargins left="0.75" right="0.75" top="1" bottom="1" header="0.5" footer="0.5"/>
  <pageSetup paperSize="1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Shemm</dc:creator>
  <cp:lastModifiedBy>Shemm</cp:lastModifiedBy>
  <dcterms:created xsi:type="dcterms:W3CDTF">2023-07-13T13:01:00Z</dcterms:created>
  <dcterms:modified xsi:type="dcterms:W3CDTF">2023-07-14T07:02:21Z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C65742855BD646AAA20907105E89BB5F</vt:lpwstr>
  </property>
  <property fmtid="{D5CDD505-2E9C-101B-9397-08002B2CF9AE}" pid="3" name="KSOProductBuildVer">
    <vt:lpwstr>1033-11.2.0.11537</vt:lpwstr>
  </property>
</Properties>
</file>