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2001_{FE0E9CB9-8778-41C6-887A-A6955086CB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5" i="1" l="1"/>
  <c r="L76" i="1"/>
  <c r="Q76" i="1" s="1"/>
  <c r="L77" i="1"/>
  <c r="L78" i="1"/>
  <c r="L79" i="1"/>
  <c r="Q79" i="1" s="1"/>
  <c r="S79" i="1" s="1"/>
  <c r="L80" i="1"/>
  <c r="Q80" i="1" s="1"/>
  <c r="L81" i="1"/>
  <c r="Q81" i="1" s="1"/>
  <c r="L82" i="1"/>
  <c r="L83" i="1"/>
  <c r="L84" i="1"/>
  <c r="Q84" i="1" s="1"/>
  <c r="L85" i="1"/>
  <c r="L86" i="1"/>
  <c r="L87" i="1"/>
  <c r="Q87" i="1" s="1"/>
  <c r="R87" i="1" s="1"/>
  <c r="L88" i="1"/>
  <c r="Q88" i="1" s="1"/>
  <c r="L89" i="1"/>
  <c r="Q89" i="1" s="1"/>
  <c r="L90" i="1"/>
  <c r="L91" i="1"/>
  <c r="L92" i="1"/>
  <c r="Q92" i="1" s="1"/>
  <c r="L93" i="1"/>
  <c r="L94" i="1"/>
  <c r="L95" i="1"/>
  <c r="Q95" i="1" s="1"/>
  <c r="S95" i="1" s="1"/>
  <c r="L96" i="1"/>
  <c r="Q96" i="1" s="1"/>
  <c r="L97" i="1"/>
  <c r="Q97" i="1" s="1"/>
  <c r="L98" i="1"/>
  <c r="L99" i="1"/>
  <c r="L100" i="1"/>
  <c r="Q100" i="1" s="1"/>
  <c r="L101" i="1"/>
  <c r="L102" i="1"/>
  <c r="L103" i="1"/>
  <c r="Q103" i="1" s="1"/>
  <c r="S103" i="1" s="1"/>
  <c r="L104" i="1"/>
  <c r="Q104" i="1" s="1"/>
  <c r="Q75" i="1"/>
  <c r="S75" i="1" s="1"/>
  <c r="Q77" i="1"/>
  <c r="R77" i="1" s="1"/>
  <c r="Q78" i="1"/>
  <c r="R78" i="1" s="1"/>
  <c r="Q82" i="1"/>
  <c r="R82" i="1" s="1"/>
  <c r="Q83" i="1"/>
  <c r="R83" i="1" s="1"/>
  <c r="Q85" i="1"/>
  <c r="S85" i="1" s="1"/>
  <c r="Q86" i="1"/>
  <c r="R86" i="1" s="1"/>
  <c r="Q90" i="1"/>
  <c r="R90" i="1" s="1"/>
  <c r="Q91" i="1"/>
  <c r="R91" i="1" s="1"/>
  <c r="Q93" i="1"/>
  <c r="Q94" i="1"/>
  <c r="R94" i="1" s="1"/>
  <c r="Q98" i="1"/>
  <c r="R98" i="1" s="1"/>
  <c r="Q99" i="1"/>
  <c r="S99" i="1" s="1"/>
  <c r="Q101" i="1"/>
  <c r="R101" i="1" s="1"/>
  <c r="Q102" i="1"/>
  <c r="R102" i="1" s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S77" i="1"/>
  <c r="R85" i="1"/>
  <c r="R93" i="1"/>
  <c r="S93" i="1"/>
  <c r="R99" i="1"/>
  <c r="S4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4" i="1"/>
  <c r="A63" i="1"/>
  <c r="A27" i="1"/>
  <c r="E27" i="1" s="1"/>
  <c r="E74" i="1"/>
  <c r="A74" i="1"/>
  <c r="A75" i="1"/>
  <c r="A46" i="1"/>
  <c r="E46" i="1" s="1"/>
  <c r="F46" i="1" s="1"/>
  <c r="P68" i="1"/>
  <c r="E68" i="1" s="1"/>
  <c r="P69" i="1"/>
  <c r="E69" i="1" s="1"/>
  <c r="P70" i="1"/>
  <c r="E70" i="1" s="1"/>
  <c r="P72" i="1"/>
  <c r="E72" i="1" s="1"/>
  <c r="P73" i="1"/>
  <c r="E73" i="1" s="1"/>
  <c r="A71" i="1"/>
  <c r="A72" i="1"/>
  <c r="A73" i="1"/>
  <c r="P71" i="1"/>
  <c r="E71" i="1" s="1"/>
  <c r="F71" i="1" s="1"/>
  <c r="L20" i="1"/>
  <c r="A60" i="1"/>
  <c r="A61" i="1"/>
  <c r="A62" i="1"/>
  <c r="A64" i="1"/>
  <c r="A65" i="1"/>
  <c r="E65" i="1" s="1"/>
  <c r="F65" i="1" s="1"/>
  <c r="A66" i="1"/>
  <c r="A67" i="1"/>
  <c r="A68" i="1"/>
  <c r="A69" i="1"/>
  <c r="A70" i="1"/>
  <c r="A4" i="1"/>
  <c r="E4" i="1" s="1"/>
  <c r="A43" i="1"/>
  <c r="A41" i="1"/>
  <c r="E41" i="1" s="1"/>
  <c r="F41" i="1" s="1"/>
  <c r="A42" i="1"/>
  <c r="E42" i="1" s="1"/>
  <c r="F42" i="1" s="1"/>
  <c r="A44" i="1"/>
  <c r="E44" i="1" s="1"/>
  <c r="F44" i="1" s="1"/>
  <c r="A45" i="1"/>
  <c r="E45" i="1" s="1"/>
  <c r="F45" i="1" s="1"/>
  <c r="A47" i="1"/>
  <c r="A48" i="1"/>
  <c r="E48" i="1" s="1"/>
  <c r="A49" i="1"/>
  <c r="E49" i="1" s="1"/>
  <c r="G49" i="1" s="1"/>
  <c r="A50" i="1"/>
  <c r="E50" i="1" s="1"/>
  <c r="G50" i="1" s="1"/>
  <c r="A51" i="1"/>
  <c r="E51" i="1" s="1"/>
  <c r="A52" i="1"/>
  <c r="A53" i="1"/>
  <c r="A54" i="1"/>
  <c r="E54" i="1" s="1"/>
  <c r="G54" i="1" s="1"/>
  <c r="A55" i="1"/>
  <c r="A56" i="1"/>
  <c r="E56" i="1" s="1"/>
  <c r="A57" i="1"/>
  <c r="E57" i="1" s="1"/>
  <c r="G57" i="1" s="1"/>
  <c r="A58" i="1"/>
  <c r="E58" i="1" s="1"/>
  <c r="G58" i="1" s="1"/>
  <c r="A59" i="1"/>
  <c r="E59" i="1" s="1"/>
  <c r="F59" i="1" s="1"/>
  <c r="A33" i="1"/>
  <c r="A34" i="1"/>
  <c r="E34" i="1" s="1"/>
  <c r="F34" i="1" s="1"/>
  <c r="A35" i="1"/>
  <c r="A36" i="1"/>
  <c r="A37" i="1"/>
  <c r="E37" i="1" s="1"/>
  <c r="G37" i="1" s="1"/>
  <c r="A38" i="1"/>
  <c r="E38" i="1" s="1"/>
  <c r="A39" i="1"/>
  <c r="A40" i="1"/>
  <c r="E40" i="1" s="1"/>
  <c r="A21" i="1"/>
  <c r="A22" i="1"/>
  <c r="E22" i="1" s="1"/>
  <c r="F22" i="1" s="1"/>
  <c r="A23" i="1"/>
  <c r="A24" i="1"/>
  <c r="A25" i="1"/>
  <c r="E25" i="1" s="1"/>
  <c r="F25" i="1" s="1"/>
  <c r="A26" i="1"/>
  <c r="E26" i="1" s="1"/>
  <c r="F26" i="1" s="1"/>
  <c r="A28" i="1"/>
  <c r="E28" i="1" s="1"/>
  <c r="A29" i="1"/>
  <c r="E29" i="1" s="1"/>
  <c r="G29" i="1" s="1"/>
  <c r="A30" i="1"/>
  <c r="A31" i="1"/>
  <c r="E31" i="1" s="1"/>
  <c r="F31" i="1" s="1"/>
  <c r="A32" i="1"/>
  <c r="A3" i="1"/>
  <c r="A19" i="1"/>
  <c r="A18" i="1"/>
  <c r="E18" i="1" s="1"/>
  <c r="G18" i="1" s="1"/>
  <c r="A17" i="1"/>
  <c r="E17" i="1" s="1"/>
  <c r="G17" i="1" s="1"/>
  <c r="A16" i="1"/>
  <c r="E16" i="1" s="1"/>
  <c r="F16" i="1" s="1"/>
  <c r="A15" i="1"/>
  <c r="A14" i="1"/>
  <c r="E14" i="1" s="1"/>
  <c r="F14" i="1" s="1"/>
  <c r="A13" i="1"/>
  <c r="A12" i="1"/>
  <c r="A11" i="1"/>
  <c r="A5" i="1"/>
  <c r="E5" i="1" s="1"/>
  <c r="A6" i="1"/>
  <c r="E6" i="1" s="1"/>
  <c r="A7" i="1"/>
  <c r="A8" i="1"/>
  <c r="A9" i="1"/>
  <c r="E9" i="1" s="1"/>
  <c r="A10" i="1"/>
  <c r="R97" i="1" l="1"/>
  <c r="S97" i="1"/>
  <c r="R89" i="1"/>
  <c r="S89" i="1"/>
  <c r="S81" i="1"/>
  <c r="R81" i="1"/>
  <c r="R104" i="1"/>
  <c r="S104" i="1"/>
  <c r="R96" i="1"/>
  <c r="S96" i="1"/>
  <c r="S88" i="1"/>
  <c r="R88" i="1"/>
  <c r="R80" i="1"/>
  <c r="S80" i="1"/>
  <c r="S100" i="1"/>
  <c r="R100" i="1"/>
  <c r="R92" i="1"/>
  <c r="S92" i="1"/>
  <c r="R84" i="1"/>
  <c r="S84" i="1"/>
  <c r="R76" i="1"/>
  <c r="S76" i="1"/>
  <c r="R75" i="1"/>
  <c r="S91" i="1"/>
  <c r="S101" i="1"/>
  <c r="S83" i="1"/>
  <c r="S87" i="1"/>
  <c r="R103" i="1"/>
  <c r="R95" i="1"/>
  <c r="R79" i="1"/>
  <c r="S102" i="1"/>
  <c r="S98" i="1"/>
  <c r="S94" i="1"/>
  <c r="S90" i="1"/>
  <c r="S86" i="1"/>
  <c r="S82" i="1"/>
  <c r="S78" i="1"/>
  <c r="E63" i="1"/>
  <c r="F63" i="1" s="1"/>
  <c r="G27" i="1"/>
  <c r="F27" i="1"/>
  <c r="F74" i="1"/>
  <c r="F72" i="1"/>
  <c r="I74" i="1"/>
  <c r="J74" i="1"/>
  <c r="G74" i="1"/>
  <c r="L74" i="1" s="1"/>
  <c r="M74" i="1" s="1"/>
  <c r="G46" i="1"/>
  <c r="L46" i="1" s="1"/>
  <c r="M46" i="1" s="1"/>
  <c r="H46" i="1" s="1"/>
  <c r="J46" i="1" s="1"/>
  <c r="G45" i="1"/>
  <c r="L45" i="1" s="1"/>
  <c r="M45" i="1" s="1"/>
  <c r="H45" i="1" s="1"/>
  <c r="G44" i="1"/>
  <c r="L44" i="1" s="1"/>
  <c r="M44" i="1" s="1"/>
  <c r="H44" i="1" s="1"/>
  <c r="F73" i="1"/>
  <c r="F68" i="1"/>
  <c r="G73" i="1"/>
  <c r="G71" i="1"/>
  <c r="L71" i="1" s="1"/>
  <c r="E32" i="1"/>
  <c r="F32" i="1" s="1"/>
  <c r="E23" i="1"/>
  <c r="F23" i="1" s="1"/>
  <c r="E35" i="1"/>
  <c r="F35" i="1" s="1"/>
  <c r="E30" i="1"/>
  <c r="F30" i="1" s="1"/>
  <c r="E52" i="1"/>
  <c r="F52" i="1" s="1"/>
  <c r="E13" i="1"/>
  <c r="G13" i="1" s="1"/>
  <c r="E15" i="1"/>
  <c r="F15" i="1" s="1"/>
  <c r="E21" i="1"/>
  <c r="F21" i="1" s="1"/>
  <c r="E33" i="1"/>
  <c r="F33" i="1" s="1"/>
  <c r="E66" i="1"/>
  <c r="F66" i="1" s="1"/>
  <c r="E19" i="1"/>
  <c r="G19" i="1" s="1"/>
  <c r="E53" i="1"/>
  <c r="G53" i="1" s="1"/>
  <c r="E11" i="1"/>
  <c r="G11" i="1" s="1"/>
  <c r="E12" i="1"/>
  <c r="G12" i="1" s="1"/>
  <c r="E24" i="1"/>
  <c r="F24" i="1" s="1"/>
  <c r="E36" i="1"/>
  <c r="F36" i="1" s="1"/>
  <c r="E55" i="1"/>
  <c r="F55" i="1" s="1"/>
  <c r="E47" i="1"/>
  <c r="G47" i="1" s="1"/>
  <c r="F69" i="1"/>
  <c r="G69" i="1"/>
  <c r="E64" i="1"/>
  <c r="F64" i="1" s="1"/>
  <c r="E43" i="1"/>
  <c r="G43" i="1" s="1"/>
  <c r="E61" i="1"/>
  <c r="F61" i="1" s="1"/>
  <c r="E60" i="1"/>
  <c r="F60" i="1" s="1"/>
  <c r="F70" i="1"/>
  <c r="E8" i="1"/>
  <c r="E67" i="1"/>
  <c r="F67" i="1" s="1"/>
  <c r="E62" i="1"/>
  <c r="F62" i="1" s="1"/>
  <c r="G65" i="1"/>
  <c r="L65" i="1" s="1"/>
  <c r="E3" i="1"/>
  <c r="F3" i="1" s="1"/>
  <c r="E10" i="1"/>
  <c r="G10" i="1" s="1"/>
  <c r="G72" i="1"/>
  <c r="G68" i="1"/>
  <c r="L68" i="1" s="1"/>
  <c r="G59" i="1"/>
  <c r="L59" i="1" s="1"/>
  <c r="F6" i="1"/>
  <c r="F5" i="1"/>
  <c r="F4" i="1"/>
  <c r="F9" i="1"/>
  <c r="G34" i="1"/>
  <c r="L34" i="1" s="1"/>
  <c r="E39" i="1"/>
  <c r="G39" i="1" s="1"/>
  <c r="G48" i="1"/>
  <c r="F48" i="1"/>
  <c r="G56" i="1"/>
  <c r="F56" i="1"/>
  <c r="G51" i="1"/>
  <c r="F51" i="1"/>
  <c r="F58" i="1"/>
  <c r="L58" i="1" s="1"/>
  <c r="F50" i="1"/>
  <c r="L50" i="1" s="1"/>
  <c r="F57" i="1"/>
  <c r="L57" i="1" s="1"/>
  <c r="F49" i="1"/>
  <c r="L49" i="1" s="1"/>
  <c r="G42" i="1"/>
  <c r="L42" i="1" s="1"/>
  <c r="F54" i="1"/>
  <c r="L54" i="1" s="1"/>
  <c r="G40" i="1"/>
  <c r="G41" i="1"/>
  <c r="L41" i="1" s="1"/>
  <c r="G38" i="1"/>
  <c r="F38" i="1"/>
  <c r="L38" i="1" s="1"/>
  <c r="F40" i="1"/>
  <c r="F37" i="1"/>
  <c r="L37" i="1" s="1"/>
  <c r="G28" i="1"/>
  <c r="F28" i="1"/>
  <c r="G22" i="1"/>
  <c r="L22" i="1" s="1"/>
  <c r="F29" i="1"/>
  <c r="L29" i="1" s="1"/>
  <c r="G31" i="1"/>
  <c r="L31" i="1" s="1"/>
  <c r="G26" i="1"/>
  <c r="L26" i="1" s="1"/>
  <c r="G25" i="1"/>
  <c r="L25" i="1" s="1"/>
  <c r="F18" i="1"/>
  <c r="L18" i="1" s="1"/>
  <c r="F17" i="1"/>
  <c r="L17" i="1" s="1"/>
  <c r="G9" i="1"/>
  <c r="G5" i="1"/>
  <c r="G16" i="1"/>
  <c r="L16" i="1" s="1"/>
  <c r="G14" i="1"/>
  <c r="L14" i="1" s="1"/>
  <c r="G6" i="1"/>
  <c r="G4" i="1"/>
  <c r="E7" i="1"/>
  <c r="F7" i="1" s="1"/>
  <c r="L27" i="1" l="1"/>
  <c r="M27" i="1" s="1"/>
  <c r="H27" i="1" s="1"/>
  <c r="I27" i="1" s="1"/>
  <c r="L72" i="1"/>
  <c r="G63" i="1"/>
  <c r="L63" i="1"/>
  <c r="M63" i="1" s="1"/>
  <c r="H63" i="1" s="1"/>
  <c r="F11" i="1"/>
  <c r="L11" i="1" s="1"/>
  <c r="L48" i="1"/>
  <c r="J27" i="1"/>
  <c r="G35" i="1"/>
  <c r="L35" i="1" s="1"/>
  <c r="G30" i="1"/>
  <c r="L30" i="1" s="1"/>
  <c r="L56" i="1"/>
  <c r="L4" i="1"/>
  <c r="I46" i="1"/>
  <c r="J45" i="1"/>
  <c r="I45" i="1"/>
  <c r="G33" i="1"/>
  <c r="L33" i="1" s="1"/>
  <c r="G55" i="1"/>
  <c r="L55" i="1" s="1"/>
  <c r="G24" i="1"/>
  <c r="L24" i="1" s="1"/>
  <c r="G21" i="1"/>
  <c r="L21" i="1" s="1"/>
  <c r="G3" i="1"/>
  <c r="L3" i="1" s="1"/>
  <c r="M3" i="1" s="1"/>
  <c r="H3" i="1" s="1"/>
  <c r="F39" i="1"/>
  <c r="L39" i="1" s="1"/>
  <c r="L6" i="1"/>
  <c r="G15" i="1"/>
  <c r="L15" i="1" s="1"/>
  <c r="L28" i="1"/>
  <c r="I44" i="1"/>
  <c r="J44" i="1"/>
  <c r="L5" i="1"/>
  <c r="L40" i="1"/>
  <c r="F53" i="1"/>
  <c r="L53" i="1" s="1"/>
  <c r="L73" i="1"/>
  <c r="M73" i="1" s="1"/>
  <c r="F19" i="1"/>
  <c r="L19" i="1" s="1"/>
  <c r="G23" i="1"/>
  <c r="L23" i="1" s="1"/>
  <c r="F47" i="1"/>
  <c r="L47" i="1" s="1"/>
  <c r="L9" i="1"/>
  <c r="I73" i="1"/>
  <c r="J73" i="1"/>
  <c r="L69" i="1"/>
  <c r="L51" i="1"/>
  <c r="G64" i="1"/>
  <c r="L64" i="1" s="1"/>
  <c r="F10" i="1"/>
  <c r="L10" i="1" s="1"/>
  <c r="G52" i="1"/>
  <c r="L52" i="1" s="1"/>
  <c r="G70" i="1"/>
  <c r="L70" i="1" s="1"/>
  <c r="G32" i="1"/>
  <c r="L32" i="1" s="1"/>
  <c r="F13" i="1"/>
  <c r="L13" i="1" s="1"/>
  <c r="G60" i="1"/>
  <c r="L60" i="1" s="1"/>
  <c r="F12" i="1"/>
  <c r="L12" i="1" s="1"/>
  <c r="G36" i="1"/>
  <c r="L36" i="1" s="1"/>
  <c r="F43" i="1"/>
  <c r="L43" i="1" s="1"/>
  <c r="G66" i="1"/>
  <c r="L66" i="1" s="1"/>
  <c r="G61" i="1"/>
  <c r="L61" i="1" s="1"/>
  <c r="G62" i="1"/>
  <c r="L62" i="1" s="1"/>
  <c r="G67" i="1"/>
  <c r="L67" i="1" s="1"/>
  <c r="G8" i="1"/>
  <c r="F8" i="1"/>
  <c r="G7" i="1"/>
  <c r="L7" i="1" s="1"/>
  <c r="I63" i="1" l="1"/>
  <c r="J63" i="1"/>
  <c r="L8" i="1"/>
  <c r="M4" i="1"/>
  <c r="H4" i="1" s="1"/>
  <c r="M71" i="1"/>
  <c r="M12" i="1"/>
  <c r="H12" i="1" s="1"/>
  <c r="M62" i="1"/>
  <c r="H62" i="1" s="1"/>
  <c r="M54" i="1"/>
  <c r="H54" i="1" s="1"/>
  <c r="M37" i="1"/>
  <c r="H37" i="1" s="1"/>
  <c r="M29" i="1"/>
  <c r="H29" i="1" s="1"/>
  <c r="M59" i="1"/>
  <c r="H59" i="1" s="1"/>
  <c r="M34" i="1"/>
  <c r="H34" i="1" s="1"/>
  <c r="M65" i="1"/>
  <c r="H65" i="1" s="1"/>
  <c r="M48" i="1"/>
  <c r="H48" i="1" s="1"/>
  <c r="M6" i="1"/>
  <c r="H6" i="1" s="1"/>
  <c r="M36" i="1"/>
  <c r="H36" i="1" s="1"/>
  <c r="M50" i="1"/>
  <c r="H50" i="1" s="1"/>
  <c r="M41" i="1"/>
  <c r="H41" i="1" s="1"/>
  <c r="M8" i="1"/>
  <c r="H8" i="1" s="1"/>
  <c r="M64" i="1"/>
  <c r="H64" i="1" s="1"/>
  <c r="M38" i="1"/>
  <c r="H38" i="1" s="1"/>
  <c r="M20" i="1"/>
  <c r="H20" i="1" s="1"/>
  <c r="M17" i="1"/>
  <c r="H17" i="1" s="1"/>
  <c r="M68" i="1"/>
  <c r="M51" i="1"/>
  <c r="H51" i="1" s="1"/>
  <c r="M42" i="1"/>
  <c r="H42" i="1" s="1"/>
  <c r="M31" i="1"/>
  <c r="H31" i="1" s="1"/>
  <c r="M25" i="1"/>
  <c r="H25" i="1" s="1"/>
  <c r="M9" i="1"/>
  <c r="H9" i="1" s="1"/>
  <c r="M61" i="1"/>
  <c r="H61" i="1" s="1"/>
  <c r="M56" i="1"/>
  <c r="H56" i="1" s="1"/>
  <c r="M39" i="1"/>
  <c r="H39" i="1" s="1"/>
  <c r="M22" i="1"/>
  <c r="H22" i="1" s="1"/>
  <c r="M14" i="1"/>
  <c r="H14" i="1" s="1"/>
  <c r="M70" i="1"/>
  <c r="M58" i="1"/>
  <c r="H58" i="1" s="1"/>
  <c r="M53" i="1"/>
  <c r="H53" i="1" s="1"/>
  <c r="M33" i="1"/>
  <c r="H33" i="1" s="1"/>
  <c r="M28" i="1"/>
  <c r="H28" i="1" s="1"/>
  <c r="M19" i="1"/>
  <c r="H19" i="1" s="1"/>
  <c r="M11" i="1"/>
  <c r="H11" i="1" s="1"/>
  <c r="M72" i="1"/>
  <c r="M67" i="1"/>
  <c r="H67" i="1" s="1"/>
  <c r="M55" i="1"/>
  <c r="H55" i="1" s="1"/>
  <c r="M47" i="1"/>
  <c r="H47" i="1" s="1"/>
  <c r="M30" i="1"/>
  <c r="H30" i="1" s="1"/>
  <c r="M24" i="1"/>
  <c r="H24" i="1" s="1"/>
  <c r="M21" i="1"/>
  <c r="H21" i="1" s="1"/>
  <c r="M16" i="1"/>
  <c r="H16" i="1" s="1"/>
  <c r="M13" i="1"/>
  <c r="H13" i="1" s="1"/>
  <c r="M5" i="1"/>
  <c r="H5" i="1" s="1"/>
  <c r="M69" i="1"/>
  <c r="M66" i="1"/>
  <c r="H66" i="1" s="1"/>
  <c r="M60" i="1"/>
  <c r="H60" i="1" s="1"/>
  <c r="M57" i="1"/>
  <c r="H57" i="1" s="1"/>
  <c r="M52" i="1"/>
  <c r="H52" i="1" s="1"/>
  <c r="M49" i="1"/>
  <c r="H49" i="1" s="1"/>
  <c r="M43" i="1"/>
  <c r="H43" i="1" s="1"/>
  <c r="M40" i="1"/>
  <c r="H40" i="1" s="1"/>
  <c r="M35" i="1"/>
  <c r="H35" i="1" s="1"/>
  <c r="M32" i="1"/>
  <c r="H32" i="1" s="1"/>
  <c r="M26" i="1"/>
  <c r="H26" i="1" s="1"/>
  <c r="M23" i="1"/>
  <c r="H23" i="1" s="1"/>
  <c r="M18" i="1"/>
  <c r="H18" i="1" s="1"/>
  <c r="M15" i="1"/>
  <c r="H15" i="1" s="1"/>
  <c r="M10" i="1"/>
  <c r="H10" i="1" s="1"/>
  <c r="M7" i="1"/>
  <c r="H7" i="1" s="1"/>
  <c r="J15" i="1" l="1"/>
  <c r="I15" i="1"/>
  <c r="I16" i="1"/>
  <c r="J16" i="1"/>
  <c r="I14" i="1"/>
  <c r="J14" i="1"/>
  <c r="I29" i="1"/>
  <c r="J29" i="1"/>
  <c r="I18" i="1"/>
  <c r="J18" i="1"/>
  <c r="I21" i="1"/>
  <c r="J21" i="1"/>
  <c r="I50" i="1"/>
  <c r="J50" i="1"/>
  <c r="I23" i="1"/>
  <c r="J23" i="1"/>
  <c r="J24" i="1"/>
  <c r="I24" i="1"/>
  <c r="I39" i="1"/>
  <c r="J39" i="1"/>
  <c r="I60" i="1"/>
  <c r="J60" i="1"/>
  <c r="I56" i="1"/>
  <c r="J56" i="1"/>
  <c r="I17" i="1"/>
  <c r="J17" i="1"/>
  <c r="I54" i="1"/>
  <c r="J54" i="1"/>
  <c r="I35" i="1"/>
  <c r="J35" i="1"/>
  <c r="I55" i="1"/>
  <c r="J55" i="1"/>
  <c r="I53" i="1"/>
  <c r="J53" i="1"/>
  <c r="I9" i="1"/>
  <c r="J9" i="1"/>
  <c r="I38" i="1"/>
  <c r="J38" i="1"/>
  <c r="J12" i="1"/>
  <c r="I12" i="1"/>
  <c r="J49" i="1"/>
  <c r="I49" i="1"/>
  <c r="I11" i="1"/>
  <c r="J11" i="1"/>
  <c r="J42" i="1"/>
  <c r="I42" i="1"/>
  <c r="J41" i="1"/>
  <c r="I41" i="1"/>
  <c r="I19" i="1"/>
  <c r="J19" i="1"/>
  <c r="I22" i="1"/>
  <c r="J22" i="1"/>
  <c r="J37" i="1"/>
  <c r="I37" i="1"/>
  <c r="I57" i="1"/>
  <c r="J57" i="1"/>
  <c r="I28" i="1"/>
  <c r="J28" i="1"/>
  <c r="I36" i="1"/>
  <c r="J36" i="1"/>
  <c r="I26" i="1"/>
  <c r="J26" i="1"/>
  <c r="J30" i="1"/>
  <c r="I30" i="1"/>
  <c r="J33" i="1"/>
  <c r="I33" i="1"/>
  <c r="J6" i="1"/>
  <c r="I6" i="1"/>
  <c r="I32" i="1"/>
  <c r="J32" i="1"/>
  <c r="I47" i="1"/>
  <c r="J47" i="1"/>
  <c r="J48" i="1"/>
  <c r="I48" i="1"/>
  <c r="J7" i="1"/>
  <c r="I7" i="1"/>
  <c r="I40" i="1"/>
  <c r="J40" i="1"/>
  <c r="I5" i="1"/>
  <c r="J5" i="1"/>
  <c r="I58" i="1"/>
  <c r="J58" i="1"/>
  <c r="I25" i="1"/>
  <c r="J25" i="1"/>
  <c r="J34" i="1"/>
  <c r="I34" i="1"/>
  <c r="J20" i="1"/>
  <c r="I20" i="1"/>
  <c r="I10" i="1"/>
  <c r="J10" i="1"/>
  <c r="I43" i="1"/>
  <c r="J43" i="1"/>
  <c r="I13" i="1"/>
  <c r="J13" i="1"/>
  <c r="J31" i="1"/>
  <c r="I31" i="1"/>
  <c r="J8" i="1"/>
  <c r="I8" i="1"/>
  <c r="I59" i="1"/>
  <c r="J59" i="1"/>
  <c r="I72" i="1"/>
  <c r="J72" i="1"/>
  <c r="I71" i="1"/>
  <c r="J71" i="1"/>
  <c r="J70" i="1"/>
  <c r="I70" i="1"/>
  <c r="I69" i="1"/>
  <c r="J69" i="1"/>
  <c r="J68" i="1"/>
  <c r="I68" i="1"/>
  <c r="I52" i="1"/>
  <c r="J52" i="1"/>
  <c r="I51" i="1"/>
  <c r="J51" i="1"/>
  <c r="J67" i="1"/>
  <c r="I67" i="1"/>
  <c r="I62" i="1"/>
  <c r="J62" i="1"/>
  <c r="J64" i="1"/>
  <c r="I64" i="1"/>
  <c r="I66" i="1"/>
  <c r="J66" i="1"/>
  <c r="J65" i="1"/>
  <c r="I65" i="1"/>
  <c r="J61" i="1"/>
  <c r="I61" i="1"/>
  <c r="I4" i="1"/>
  <c r="J4" i="1"/>
</calcChain>
</file>

<file path=xl/sharedStrings.xml><?xml version="1.0" encoding="utf-8"?>
<sst xmlns="http://schemas.openxmlformats.org/spreadsheetml/2006/main" count="47" uniqueCount="38">
  <si>
    <t>l/rad</t>
    <phoneticPr fontId="1" type="noConversion"/>
  </si>
  <si>
    <t>l/°</t>
    <phoneticPr fontId="1" type="noConversion"/>
  </si>
  <si>
    <t>v0/km*s</t>
    <phoneticPr fontId="1" type="noConversion"/>
  </si>
  <si>
    <t>f/Mhz</t>
    <phoneticPr fontId="1" type="noConversion"/>
  </si>
  <si>
    <t>f测/Mhz</t>
    <phoneticPr fontId="1" type="noConversion"/>
  </si>
  <si>
    <t>r/R0</t>
    <phoneticPr fontId="1" type="noConversion"/>
  </si>
  <si>
    <t>x/R0</t>
    <phoneticPr fontId="1" type="noConversion"/>
  </si>
  <si>
    <t>y/R0</t>
    <phoneticPr fontId="1" type="noConversion"/>
  </si>
  <si>
    <t>数据1</t>
    <phoneticPr fontId="1" type="noConversion"/>
  </si>
  <si>
    <t>数据2</t>
    <phoneticPr fontId="1" type="noConversion"/>
  </si>
  <si>
    <t>太阳与银心距离R0=9KPC</t>
  </si>
  <si>
    <t>备注</t>
    <phoneticPr fontId="1" type="noConversion"/>
  </si>
  <si>
    <t>测量频率接近中心氢评率意味着属于银心周围氢分子云，不符合v=v0（&gt;2~4kpc)的约定，于是数据点舍去</t>
    <phoneticPr fontId="1" type="noConversion"/>
  </si>
  <si>
    <t>~</t>
    <phoneticPr fontId="1" type="noConversion"/>
  </si>
  <si>
    <t>·</t>
    <phoneticPr fontId="1" type="noConversion"/>
  </si>
  <si>
    <t>~and·</t>
    <phoneticPr fontId="1" type="noConversion"/>
  </si>
  <si>
    <t>~-and·</t>
    <phoneticPr fontId="1" type="noConversion"/>
  </si>
  <si>
    <t>疑似系外30</t>
    <phoneticPr fontId="1" type="noConversion"/>
  </si>
  <si>
    <t>疑似系外40</t>
    <phoneticPr fontId="1" type="noConversion"/>
  </si>
  <si>
    <t>疑似系外20</t>
    <phoneticPr fontId="1" type="noConversion"/>
  </si>
  <si>
    <t>疑似系外50</t>
    <phoneticPr fontId="1" type="noConversion"/>
  </si>
  <si>
    <t>r'</t>
    <phoneticPr fontId="1" type="noConversion"/>
  </si>
  <si>
    <t>x'</t>
    <phoneticPr fontId="1" type="noConversion"/>
  </si>
  <si>
    <t>y'</t>
    <phoneticPr fontId="1" type="noConversion"/>
  </si>
  <si>
    <t>R&lt;R0时有两解r,r',否则只取r</t>
    <phoneticPr fontId="1" type="noConversion"/>
  </si>
  <si>
    <t>R^2</t>
    <phoneticPr fontId="1" type="noConversion"/>
  </si>
  <si>
    <t>ifR^2&lt;1</t>
    <phoneticPr fontId="1" type="noConversion"/>
  </si>
  <si>
    <t>l=90时，r存在特解,l=0时，无法求出r</t>
    <phoneticPr fontId="1" type="noConversion"/>
  </si>
  <si>
    <t>l=90时，算法发生变化</t>
    <phoneticPr fontId="1" type="noConversion"/>
  </si>
  <si>
    <t>Vr/KM·s</t>
    <phoneticPr fontId="1" type="noConversion"/>
  </si>
  <si>
    <t>l&gt;90时，vr计算负值</t>
    <phoneticPr fontId="1" type="noConversion"/>
  </si>
  <si>
    <t>下为解2的复制</t>
    <phoneticPr fontId="1" type="noConversion"/>
  </si>
  <si>
    <t>疑似30</t>
    <phoneticPr fontId="1" type="noConversion"/>
  </si>
  <si>
    <t>处理远点</t>
    <phoneticPr fontId="1" type="noConversion"/>
  </si>
  <si>
    <t>远点处理</t>
    <phoneticPr fontId="1" type="noConversion"/>
  </si>
  <si>
    <t>fiR^2&gt;2.6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</si>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</sst>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数据</a:t>
            </a:r>
            <a:r>
              <a:rPr lang="en-US" altLang="zh-CN"/>
              <a:t>1</a:t>
            </a:r>
            <a:r>
              <a:rPr lang="zh-CN" altLang="en-US"/>
              <a:t>图表标题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Sheet1!$F$4:$F$19</c:f>
              <c:numCache>
                <c:formatCode>General</c:formatCode>
                <c:ptCount val="16"/>
                <c:pt idx="0">
                  <c:v>2.250249322428878</c:v>
                </c:pt>
                <c:pt idx="1">
                  <c:v>6.3093152476391889</c:v>
                </c:pt>
                <c:pt idx="2">
                  <c:v>5.2673656417973636</c:v>
                </c:pt>
                <c:pt idx="3">
                  <c:v>2.6643957137768965</c:v>
                </c:pt>
                <c:pt idx="4">
                  <c:v>1</c:v>
                </c:pt>
                <c:pt idx="5">
                  <c:v>1.6987527206314921</c:v>
                </c:pt>
                <c:pt idx="6">
                  <c:v>2.5265630310131177</c:v>
                </c:pt>
                <c:pt idx="7">
                  <c:v>1.1258169279594414</c:v>
                </c:pt>
                <c:pt idx="8">
                  <c:v>1.4809211142898004</c:v>
                </c:pt>
                <c:pt idx="9">
                  <c:v>0.66662105949695261</c:v>
                </c:pt>
                <c:pt idx="10">
                  <c:v>0.8394132480258707</c:v>
                </c:pt>
                <c:pt idx="11">
                  <c:v>0.42223400408145206</c:v>
                </c:pt>
                <c:pt idx="12">
                  <c:v>0.14822203283050753</c:v>
                </c:pt>
                <c:pt idx="13">
                  <c:v>0.18037660094109997</c:v>
                </c:pt>
                <c:pt idx="14">
                  <c:v>1.4617463875690219E-8</c:v>
                </c:pt>
                <c:pt idx="15">
                  <c:v>1.9149432709492869E-8</c:v>
                </c:pt>
              </c:numCache>
            </c:numRef>
          </c:xVal>
          <c:yVal>
            <c:numRef>
              <c:f>Sheet1!$G$4:$G$19</c:f>
              <c:numCache>
                <c:formatCode>General</c:formatCode>
                <c:ptCount val="16"/>
                <c:pt idx="0">
                  <c:v>0.39677966195739228</c:v>
                </c:pt>
                <c:pt idx="1">
                  <c:v>2.2964029061973976</c:v>
                </c:pt>
                <c:pt idx="2">
                  <c:v>1.9171642710916763</c:v>
                </c:pt>
                <c:pt idx="3">
                  <c:v>1.5382895508469061</c:v>
                </c:pt>
                <c:pt idx="4">
                  <c:v>0</c:v>
                </c:pt>
                <c:pt idx="5">
                  <c:v>1.4254227468692766</c:v>
                </c:pt>
                <c:pt idx="6">
                  <c:v>2.1200380561958991</c:v>
                </c:pt>
                <c:pt idx="7">
                  <c:v>1.3416963279376954</c:v>
                </c:pt>
                <c:pt idx="8">
                  <c:v>1.7648930049483207</c:v>
                </c:pt>
                <c:pt idx="9">
                  <c:v>1.1546214968120054</c:v>
                </c:pt>
                <c:pt idx="10">
                  <c:v>1.4539063341485818</c:v>
                </c:pt>
                <c:pt idx="11">
                  <c:v>1.1600783167155266</c:v>
                </c:pt>
                <c:pt idx="12">
                  <c:v>0.84060880298137597</c:v>
                </c:pt>
                <c:pt idx="13">
                  <c:v>1.0229663951265091</c:v>
                </c:pt>
                <c:pt idx="14">
                  <c:v>0.5455316399259359</c:v>
                </c:pt>
                <c:pt idx="15">
                  <c:v>0.71466716240937023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B0-456A-AD94-23591CA9F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174879"/>
        <c:axId val="1008168639"/>
      </c:scatterChart>
      <c:valAx>
        <c:axId val="100817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8168639"/>
        <c:crosses val="autoZero"/>
        <c:crossBetween val="midCat"/>
      </c:valAx>
      <c:valAx>
        <c:axId val="100816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8174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数据</a:t>
            </a:r>
            <a:r>
              <a:rPr lang="en-US" altLang="zh-CN"/>
              <a:t>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775371828521436E-2"/>
          <c:y val="0.20354184893554972"/>
          <c:w val="0.61129418197725283"/>
          <c:h val="0.7122069116360455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Sheet1!$F$21:$F$98</c:f>
              <c:numCache>
                <c:formatCode>General</c:formatCode>
                <c:ptCount val="7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1.3981076696481842</c:v>
                </c:pt>
                <c:pt idx="4">
                  <c:v>1.6744675706777563</c:v>
                </c:pt>
                <c:pt idx="5">
                  <c:v>1</c:v>
                </c:pt>
                <c:pt idx="6">
                  <c:v>2.3068240989627382</c:v>
                </c:pt>
                <c:pt idx="7">
                  <c:v>1.9664826013860441</c:v>
                </c:pt>
                <c:pt idx="8">
                  <c:v>1.5170177078274927</c:v>
                </c:pt>
                <c:pt idx="9">
                  <c:v>1.7937723573305546</c:v>
                </c:pt>
                <c:pt idx="10">
                  <c:v>2.1988663515673865</c:v>
                </c:pt>
                <c:pt idx="11">
                  <c:v>3.0978144103821124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1.3372899104887053</c:v>
                </c:pt>
                <c:pt idx="17">
                  <c:v>1.568478169716131</c:v>
                </c:pt>
                <c:pt idx="18">
                  <c:v>2.3043279621132888</c:v>
                </c:pt>
                <c:pt idx="19">
                  <c:v>1</c:v>
                </c:pt>
                <c:pt idx="20">
                  <c:v>1</c:v>
                </c:pt>
                <c:pt idx="21">
                  <c:v>1.0281433413999685</c:v>
                </c:pt>
                <c:pt idx="22">
                  <c:v>1.2239202907531179</c:v>
                </c:pt>
                <c:pt idx="23">
                  <c:v>2.2931039957418609</c:v>
                </c:pt>
                <c:pt idx="24">
                  <c:v>2.8254277869292905</c:v>
                </c:pt>
                <c:pt idx="25">
                  <c:v>1</c:v>
                </c:pt>
                <c:pt idx="26">
                  <c:v>0.57740063343991732</c:v>
                </c:pt>
                <c:pt idx="27">
                  <c:v>0.80153863415294468</c:v>
                </c:pt>
                <c:pt idx="28">
                  <c:v>1.057800655340881</c:v>
                </c:pt>
                <c:pt idx="29">
                  <c:v>1.377967377825108</c:v>
                </c:pt>
                <c:pt idx="30">
                  <c:v>1</c:v>
                </c:pt>
                <c:pt idx="31">
                  <c:v>0</c:v>
                </c:pt>
                <c:pt idx="32">
                  <c:v>0.5172052601922329</c:v>
                </c:pt>
                <c:pt idx="33">
                  <c:v>0.85365165175640367</c:v>
                </c:pt>
                <c:pt idx="34">
                  <c:v>1.590505531374423</c:v>
                </c:pt>
                <c:pt idx="35">
                  <c:v>0</c:v>
                </c:pt>
                <c:pt idx="36">
                  <c:v>0</c:v>
                </c:pt>
                <c:pt idx="37">
                  <c:v>0.41735933211372189</c:v>
                </c:pt>
                <c:pt idx="38">
                  <c:v>0.63066982220795154</c:v>
                </c:pt>
                <c:pt idx="39">
                  <c:v>0.92473111825147769</c:v>
                </c:pt>
                <c:pt idx="40">
                  <c:v>0</c:v>
                </c:pt>
                <c:pt idx="41">
                  <c:v>0</c:v>
                </c:pt>
                <c:pt idx="42">
                  <c:v>4.9406912729093429E-2</c:v>
                </c:pt>
                <c:pt idx="43">
                  <c:v>9.7051615003546282E-2</c:v>
                </c:pt>
                <c:pt idx="44">
                  <c:v>0.15230236618036183</c:v>
                </c:pt>
                <c:pt idx="45">
                  <c:v>0.24814469871647205</c:v>
                </c:pt>
                <c:pt idx="46">
                  <c:v>0.33323081943766902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1.4949668919067165E-8</c:v>
                </c:pt>
                <c:pt idx="51">
                  <c:v>2.4747646547490738E-8</c:v>
                </c:pt>
                <c:pt idx="52">
                  <c:v>4.247924614085001E-8</c:v>
                </c:pt>
                <c:pt idx="53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0.54158495317425615</c:v>
                </c:pt>
                <c:pt idx="59">
                  <c:v>0.26522505214468411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0.24902674294634208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0.16271010498133567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0.14550485972280336</c:v>
                </c:pt>
                <c:pt idx="77">
                  <c:v>0</c:v>
                </c:pt>
              </c:numCache>
            </c:numRef>
          </c:xVal>
          <c:yVal>
            <c:numRef>
              <c:f>Sheet1!$G$21:$G$98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0.24652409980253523</c:v>
                </c:pt>
                <c:pt idx="4">
                  <c:v>0.29525380589160694</c:v>
                </c:pt>
                <c:pt idx="5">
                  <c:v>0</c:v>
                </c:pt>
                <c:pt idx="6">
                  <c:v>0.40675532131419206</c:v>
                </c:pt>
                <c:pt idx="7">
                  <c:v>0.34674393368146833</c:v>
                </c:pt>
                <c:pt idx="8">
                  <c:v>0.55214928027435128</c:v>
                </c:pt>
                <c:pt idx="9">
                  <c:v>0.6528797330220214</c:v>
                </c:pt>
                <c:pt idx="10">
                  <c:v>0.80032188627259093</c:v>
                </c:pt>
                <c:pt idx="11">
                  <c:v>1.1275122157707216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0.77208467387964896</c:v>
                </c:pt>
                <c:pt idx="17">
                  <c:v>0.90556127482489945</c:v>
                </c:pt>
                <c:pt idx="18">
                  <c:v>1.3304043417854092</c:v>
                </c:pt>
                <c:pt idx="19">
                  <c:v>0</c:v>
                </c:pt>
                <c:pt idx="20">
                  <c:v>0</c:v>
                </c:pt>
                <c:pt idx="21">
                  <c:v>0.86271467770123844</c:v>
                </c:pt>
                <c:pt idx="22">
                  <c:v>1.026991039723437</c:v>
                </c:pt>
                <c:pt idx="23">
                  <c:v>1.9241426705425355</c:v>
                </c:pt>
                <c:pt idx="24">
                  <c:v>2.3708153565919705</c:v>
                </c:pt>
                <c:pt idx="25">
                  <c:v>0</c:v>
                </c:pt>
                <c:pt idx="26">
                  <c:v>0.68811925846539201</c:v>
                </c:pt>
                <c:pt idx="27">
                  <c:v>0.95523651797669973</c:v>
                </c:pt>
                <c:pt idx="28">
                  <c:v>1.2606376931401742</c:v>
                </c:pt>
                <c:pt idx="29">
                  <c:v>1.642197523354781</c:v>
                </c:pt>
                <c:pt idx="30">
                  <c:v>0</c:v>
                </c:pt>
                <c:pt idx="31">
                  <c:v>0</c:v>
                </c:pt>
                <c:pt idx="32">
                  <c:v>0.89582575163893197</c:v>
                </c:pt>
                <c:pt idx="33">
                  <c:v>1.4785679718111657</c:v>
                </c:pt>
                <c:pt idx="34">
                  <c:v>2.7548362764133549</c:v>
                </c:pt>
                <c:pt idx="35">
                  <c:v>0</c:v>
                </c:pt>
                <c:pt idx="36">
                  <c:v>0</c:v>
                </c:pt>
                <c:pt idx="37">
                  <c:v>1.1466852664253993</c:v>
                </c:pt>
                <c:pt idx="38">
                  <c:v>1.7327509832892209</c:v>
                </c:pt>
                <c:pt idx="39">
                  <c:v>2.5406777017151314</c:v>
                </c:pt>
                <c:pt idx="40">
                  <c:v>0</c:v>
                </c:pt>
                <c:pt idx="41">
                  <c:v>0</c:v>
                </c:pt>
                <c:pt idx="42">
                  <c:v>0.28020048689860033</c:v>
                </c:pt>
                <c:pt idx="43">
                  <c:v>0.55040698307538549</c:v>
                </c:pt>
                <c:pt idx="44">
                  <c:v>0.8637495201034262</c:v>
                </c:pt>
                <c:pt idx="45">
                  <c:v>1.4072983224616427</c:v>
                </c:pt>
                <c:pt idx="46">
                  <c:v>1.8898456248020603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0.55792971141400616</c:v>
                </c:pt>
                <c:pt idx="51">
                  <c:v>0.92359552383176768</c:v>
                </c:pt>
                <c:pt idx="52">
                  <c:v>1.5853483892356228</c:v>
                </c:pt>
                <c:pt idx="53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9.5496037927807587E-2</c:v>
                </c:pt>
                <c:pt idx="59">
                  <c:v>4.6766331838735888E-2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9.0638320289485E-2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9.3940720973157324E-2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0.12209307117507152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7C-4BC5-B417-BD20C1385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987055"/>
        <c:axId val="1207988015"/>
      </c:scatterChart>
      <c:valAx>
        <c:axId val="1207987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7988015"/>
        <c:crosses val="autoZero"/>
        <c:crossBetween val="midCat"/>
      </c:valAx>
      <c:valAx>
        <c:axId val="12079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7987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合集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1615648635636525E-2"/>
          <c:y val="0.25291201510836292"/>
          <c:w val="0.9220529904176179"/>
          <c:h val="0.6452045162633200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Sheet1!$F$4:$F$98</c:f>
              <c:numCache>
                <c:formatCode>General</c:formatCode>
                <c:ptCount val="95"/>
                <c:pt idx="0">
                  <c:v>2.250249322428878</c:v>
                </c:pt>
                <c:pt idx="1">
                  <c:v>6.3093152476391889</c:v>
                </c:pt>
                <c:pt idx="2">
                  <c:v>5.2673656417973636</c:v>
                </c:pt>
                <c:pt idx="3">
                  <c:v>2.6643957137768965</c:v>
                </c:pt>
                <c:pt idx="4">
                  <c:v>1</c:v>
                </c:pt>
                <c:pt idx="5">
                  <c:v>1.6987527206314921</c:v>
                </c:pt>
                <c:pt idx="6">
                  <c:v>2.5265630310131177</c:v>
                </c:pt>
                <c:pt idx="7">
                  <c:v>1.1258169279594414</c:v>
                </c:pt>
                <c:pt idx="8">
                  <c:v>1.4809211142898004</c:v>
                </c:pt>
                <c:pt idx="9">
                  <c:v>0.66662105949695261</c:v>
                </c:pt>
                <c:pt idx="10">
                  <c:v>0.8394132480258707</c:v>
                </c:pt>
                <c:pt idx="11">
                  <c:v>0.42223400408145206</c:v>
                </c:pt>
                <c:pt idx="12">
                  <c:v>0.14822203283050753</c:v>
                </c:pt>
                <c:pt idx="13">
                  <c:v>0.18037660094109997</c:v>
                </c:pt>
                <c:pt idx="14">
                  <c:v>1.4617463875690219E-8</c:v>
                </c:pt>
                <c:pt idx="15">
                  <c:v>1.9149432709492869E-8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1.3981076696481842</c:v>
                </c:pt>
                <c:pt idx="21">
                  <c:v>1.6744675706777563</c:v>
                </c:pt>
                <c:pt idx="22">
                  <c:v>1</c:v>
                </c:pt>
                <c:pt idx="23">
                  <c:v>2.3068240989627382</c:v>
                </c:pt>
                <c:pt idx="24">
                  <c:v>1.9664826013860441</c:v>
                </c:pt>
                <c:pt idx="25">
                  <c:v>1.5170177078274927</c:v>
                </c:pt>
                <c:pt idx="26">
                  <c:v>1.7937723573305546</c:v>
                </c:pt>
                <c:pt idx="27">
                  <c:v>2.1988663515673865</c:v>
                </c:pt>
                <c:pt idx="28">
                  <c:v>3.0978144103821124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1.3372899104887053</c:v>
                </c:pt>
                <c:pt idx="34">
                  <c:v>1.568478169716131</c:v>
                </c:pt>
                <c:pt idx="35">
                  <c:v>2.3043279621132888</c:v>
                </c:pt>
                <c:pt idx="36">
                  <c:v>1</c:v>
                </c:pt>
                <c:pt idx="37">
                  <c:v>1</c:v>
                </c:pt>
                <c:pt idx="38">
                  <c:v>1.0281433413999685</c:v>
                </c:pt>
                <c:pt idx="39">
                  <c:v>1.2239202907531179</c:v>
                </c:pt>
                <c:pt idx="40">
                  <c:v>2.2931039957418609</c:v>
                </c:pt>
                <c:pt idx="41">
                  <c:v>2.8254277869292905</c:v>
                </c:pt>
                <c:pt idx="42">
                  <c:v>1</c:v>
                </c:pt>
                <c:pt idx="43">
                  <c:v>0.57740063343991732</c:v>
                </c:pt>
                <c:pt idx="44">
                  <c:v>0.80153863415294468</c:v>
                </c:pt>
                <c:pt idx="45">
                  <c:v>1.057800655340881</c:v>
                </c:pt>
                <c:pt idx="46">
                  <c:v>1.377967377825108</c:v>
                </c:pt>
                <c:pt idx="47">
                  <c:v>1</c:v>
                </c:pt>
                <c:pt idx="48">
                  <c:v>0</c:v>
                </c:pt>
                <c:pt idx="49">
                  <c:v>0.5172052601922329</c:v>
                </c:pt>
                <c:pt idx="50">
                  <c:v>0.85365165175640367</c:v>
                </c:pt>
                <c:pt idx="51">
                  <c:v>1.590505531374423</c:v>
                </c:pt>
                <c:pt idx="52">
                  <c:v>0</c:v>
                </c:pt>
                <c:pt idx="53">
                  <c:v>0</c:v>
                </c:pt>
                <c:pt idx="54">
                  <c:v>0.41735933211372189</c:v>
                </c:pt>
                <c:pt idx="55">
                  <c:v>0.63066982220795154</c:v>
                </c:pt>
                <c:pt idx="56">
                  <c:v>0.92473111825147769</c:v>
                </c:pt>
                <c:pt idx="57">
                  <c:v>0</c:v>
                </c:pt>
                <c:pt idx="58">
                  <c:v>0</c:v>
                </c:pt>
                <c:pt idx="59">
                  <c:v>4.9406912729093429E-2</c:v>
                </c:pt>
                <c:pt idx="60">
                  <c:v>9.7051615003546282E-2</c:v>
                </c:pt>
                <c:pt idx="61">
                  <c:v>0.15230236618036183</c:v>
                </c:pt>
                <c:pt idx="62">
                  <c:v>0.24814469871647205</c:v>
                </c:pt>
                <c:pt idx="63">
                  <c:v>0.33323081943766902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1.4949668919067165E-8</c:v>
                </c:pt>
                <c:pt idx="68">
                  <c:v>2.4747646547490738E-8</c:v>
                </c:pt>
                <c:pt idx="69">
                  <c:v>4.247924614085001E-8</c:v>
                </c:pt>
                <c:pt idx="70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0.54158495317425615</c:v>
                </c:pt>
                <c:pt idx="76">
                  <c:v>0.26522505214468411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0.24902674294634208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0.16271010498133567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0.14550485972280336</c:v>
                </c:pt>
                <c:pt idx="94">
                  <c:v>0</c:v>
                </c:pt>
              </c:numCache>
            </c:numRef>
          </c:xVal>
          <c:yVal>
            <c:numRef>
              <c:f>Sheet1!$G$4:$G$98</c:f>
              <c:numCache>
                <c:formatCode>General</c:formatCode>
                <c:ptCount val="95"/>
                <c:pt idx="0">
                  <c:v>0.39677966195739228</c:v>
                </c:pt>
                <c:pt idx="1">
                  <c:v>2.2964029061973976</c:v>
                </c:pt>
                <c:pt idx="2">
                  <c:v>1.9171642710916763</c:v>
                </c:pt>
                <c:pt idx="3">
                  <c:v>1.5382895508469061</c:v>
                </c:pt>
                <c:pt idx="4">
                  <c:v>0</c:v>
                </c:pt>
                <c:pt idx="5">
                  <c:v>1.4254227468692766</c:v>
                </c:pt>
                <c:pt idx="6">
                  <c:v>2.1200380561958991</c:v>
                </c:pt>
                <c:pt idx="7">
                  <c:v>1.3416963279376954</c:v>
                </c:pt>
                <c:pt idx="8">
                  <c:v>1.7648930049483207</c:v>
                </c:pt>
                <c:pt idx="9">
                  <c:v>1.1546214968120054</c:v>
                </c:pt>
                <c:pt idx="10">
                  <c:v>1.4539063341485818</c:v>
                </c:pt>
                <c:pt idx="11">
                  <c:v>1.1600783167155266</c:v>
                </c:pt>
                <c:pt idx="12">
                  <c:v>0.84060880298137597</c:v>
                </c:pt>
                <c:pt idx="13">
                  <c:v>1.0229663951265091</c:v>
                </c:pt>
                <c:pt idx="14">
                  <c:v>0.5455316399259359</c:v>
                </c:pt>
                <c:pt idx="15">
                  <c:v>0.71466716240937023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0.24652409980253523</c:v>
                </c:pt>
                <c:pt idx="21">
                  <c:v>0.29525380589160694</c:v>
                </c:pt>
                <c:pt idx="22">
                  <c:v>0</c:v>
                </c:pt>
                <c:pt idx="23">
                  <c:v>0.40675532131419206</c:v>
                </c:pt>
                <c:pt idx="24">
                  <c:v>0.34674393368146833</c:v>
                </c:pt>
                <c:pt idx="25">
                  <c:v>0.55214928027435128</c:v>
                </c:pt>
                <c:pt idx="26">
                  <c:v>0.6528797330220214</c:v>
                </c:pt>
                <c:pt idx="27">
                  <c:v>0.80032188627259093</c:v>
                </c:pt>
                <c:pt idx="28">
                  <c:v>1.1275122157707216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0.77208467387964896</c:v>
                </c:pt>
                <c:pt idx="34">
                  <c:v>0.90556127482489945</c:v>
                </c:pt>
                <c:pt idx="35">
                  <c:v>1.3304043417854092</c:v>
                </c:pt>
                <c:pt idx="36">
                  <c:v>0</c:v>
                </c:pt>
                <c:pt idx="37">
                  <c:v>0</c:v>
                </c:pt>
                <c:pt idx="38">
                  <c:v>0.86271467770123844</c:v>
                </c:pt>
                <c:pt idx="39">
                  <c:v>1.026991039723437</c:v>
                </c:pt>
                <c:pt idx="40">
                  <c:v>1.9241426705425355</c:v>
                </c:pt>
                <c:pt idx="41">
                  <c:v>2.3708153565919705</c:v>
                </c:pt>
                <c:pt idx="42">
                  <c:v>0</c:v>
                </c:pt>
                <c:pt idx="43">
                  <c:v>0.68811925846539201</c:v>
                </c:pt>
                <c:pt idx="44">
                  <c:v>0.95523651797669973</c:v>
                </c:pt>
                <c:pt idx="45">
                  <c:v>1.2606376931401742</c:v>
                </c:pt>
                <c:pt idx="46">
                  <c:v>1.642197523354781</c:v>
                </c:pt>
                <c:pt idx="47">
                  <c:v>0</c:v>
                </c:pt>
                <c:pt idx="48">
                  <c:v>0</c:v>
                </c:pt>
                <c:pt idx="49">
                  <c:v>0.89582575163893197</c:v>
                </c:pt>
                <c:pt idx="50">
                  <c:v>1.4785679718111657</c:v>
                </c:pt>
                <c:pt idx="51">
                  <c:v>2.7548362764133549</c:v>
                </c:pt>
                <c:pt idx="52">
                  <c:v>0</c:v>
                </c:pt>
                <c:pt idx="53">
                  <c:v>0</c:v>
                </c:pt>
                <c:pt idx="54">
                  <c:v>1.1466852664253993</c:v>
                </c:pt>
                <c:pt idx="55">
                  <c:v>1.7327509832892209</c:v>
                </c:pt>
                <c:pt idx="56">
                  <c:v>2.5406777017151314</c:v>
                </c:pt>
                <c:pt idx="57">
                  <c:v>0</c:v>
                </c:pt>
                <c:pt idx="58">
                  <c:v>0</c:v>
                </c:pt>
                <c:pt idx="59">
                  <c:v>0.28020048689860033</c:v>
                </c:pt>
                <c:pt idx="60">
                  <c:v>0.55040698307538549</c:v>
                </c:pt>
                <c:pt idx="61">
                  <c:v>0.8637495201034262</c:v>
                </c:pt>
                <c:pt idx="62">
                  <c:v>1.4072983224616427</c:v>
                </c:pt>
                <c:pt idx="63">
                  <c:v>1.8898456248020603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0.55792971141400616</c:v>
                </c:pt>
                <c:pt idx="68">
                  <c:v>0.92359552383176768</c:v>
                </c:pt>
                <c:pt idx="69">
                  <c:v>1.5853483892356228</c:v>
                </c:pt>
                <c:pt idx="70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9.5496037927807587E-2</c:v>
                </c:pt>
                <c:pt idx="76">
                  <c:v>4.6766331838735888E-2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9.0638320289485E-2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9.3940720973157324E-2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0.12209307117507152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D-4C96-A88A-7878DBA9B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523743"/>
        <c:axId val="2092524223"/>
      </c:scatterChart>
      <c:valAx>
        <c:axId val="209252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2524223"/>
        <c:crosses val="autoZero"/>
        <c:crossBetween val="midCat"/>
      </c:valAx>
      <c:valAx>
        <c:axId val="209252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252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合集（处理完远点）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Sheet1!$R$4:$R$104</c:f>
              <c:numCache>
                <c:formatCode>General</c:formatCode>
                <c:ptCount val="101"/>
                <c:pt idx="0">
                  <c:v>2.250249322428878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1.6987527206314921</c:v>
                </c:pt>
                <c:pt idx="6">
                  <c:v>0</c:v>
                </c:pt>
                <c:pt idx="7">
                  <c:v>1.1258169279594414</c:v>
                </c:pt>
                <c:pt idx="8">
                  <c:v>0</c:v>
                </c:pt>
                <c:pt idx="9">
                  <c:v>0.66662105949695261</c:v>
                </c:pt>
                <c:pt idx="10">
                  <c:v>0.8394132480258707</c:v>
                </c:pt>
                <c:pt idx="11">
                  <c:v>0.42223400408145206</c:v>
                </c:pt>
                <c:pt idx="12">
                  <c:v>0.14822203283050753</c:v>
                </c:pt>
                <c:pt idx="13">
                  <c:v>0.18037660094109997</c:v>
                </c:pt>
                <c:pt idx="14">
                  <c:v>1.4617463875690219E-8</c:v>
                </c:pt>
                <c:pt idx="15">
                  <c:v>1.9149432709492869E-8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1.3981076696481842</c:v>
                </c:pt>
                <c:pt idx="21">
                  <c:v>1.6744675706777563</c:v>
                </c:pt>
                <c:pt idx="22">
                  <c:v>1</c:v>
                </c:pt>
                <c:pt idx="23">
                  <c:v>2.3068240989627382</c:v>
                </c:pt>
                <c:pt idx="24">
                  <c:v>1.9664826013860441</c:v>
                </c:pt>
                <c:pt idx="25">
                  <c:v>1.5170177078274927</c:v>
                </c:pt>
                <c:pt idx="26">
                  <c:v>1.7937723573305546</c:v>
                </c:pt>
                <c:pt idx="27">
                  <c:v>2.1988663515673865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1.3372899104887053</c:v>
                </c:pt>
                <c:pt idx="34">
                  <c:v>1.568478169716131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1.0281433413999685</c:v>
                </c:pt>
                <c:pt idx="39">
                  <c:v>1.2239202907531179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0.57740063343991732</c:v>
                </c:pt>
                <c:pt idx="44">
                  <c:v>0.80153863415294468</c:v>
                </c:pt>
                <c:pt idx="45">
                  <c:v>1.057800655340881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0.5172052601922329</c:v>
                </c:pt>
                <c:pt idx="50">
                  <c:v>0.85365165175640367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0.41735933211372189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4.9406912729093429E-2</c:v>
                </c:pt>
                <c:pt idx="60">
                  <c:v>9.7051615003546282E-2</c:v>
                </c:pt>
                <c:pt idx="61">
                  <c:v>0.15230236618036183</c:v>
                </c:pt>
                <c:pt idx="62">
                  <c:v>0.24814469871647205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1.4949668919067165E-8</c:v>
                </c:pt>
                <c:pt idx="68">
                  <c:v>2.4747646547490738E-8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0.54158495317425615</c:v>
                </c:pt>
                <c:pt idx="76">
                  <c:v>0.26522505214468411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0.24902674294634208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0.16271010498133567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0.14550485972280336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0.24895121821295443</c:v>
                </c:pt>
                <c:pt idx="99">
                  <c:v>2.481321749992723E-2</c:v>
                </c:pt>
                <c:pt idx="100">
                  <c:v>0</c:v>
                </c:pt>
              </c:numCache>
            </c:numRef>
          </c:xVal>
          <c:yVal>
            <c:numRef>
              <c:f>Sheet1!$S$4:$S$104</c:f>
              <c:numCache>
                <c:formatCode>General</c:formatCode>
                <c:ptCount val="101"/>
                <c:pt idx="0">
                  <c:v>0.39677966195739228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1.4254227468692766</c:v>
                </c:pt>
                <c:pt idx="6">
                  <c:v>0</c:v>
                </c:pt>
                <c:pt idx="7">
                  <c:v>1.3416963279376954</c:v>
                </c:pt>
                <c:pt idx="8">
                  <c:v>0</c:v>
                </c:pt>
                <c:pt idx="9">
                  <c:v>1.1546214968120054</c:v>
                </c:pt>
                <c:pt idx="10">
                  <c:v>1.4539063341485818</c:v>
                </c:pt>
                <c:pt idx="11">
                  <c:v>1.1600783167155266</c:v>
                </c:pt>
                <c:pt idx="12">
                  <c:v>0.84060880298137597</c:v>
                </c:pt>
                <c:pt idx="13">
                  <c:v>1.0229663951265091</c:v>
                </c:pt>
                <c:pt idx="14">
                  <c:v>0.5455316399259359</c:v>
                </c:pt>
                <c:pt idx="15">
                  <c:v>0.71466716240937023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0.24652409980253523</c:v>
                </c:pt>
                <c:pt idx="21">
                  <c:v>0.29525380589160694</c:v>
                </c:pt>
                <c:pt idx="22">
                  <c:v>0</c:v>
                </c:pt>
                <c:pt idx="23">
                  <c:v>0.40675532131419206</c:v>
                </c:pt>
                <c:pt idx="24">
                  <c:v>0.34674393368146833</c:v>
                </c:pt>
                <c:pt idx="25">
                  <c:v>0.55214928027435128</c:v>
                </c:pt>
                <c:pt idx="26">
                  <c:v>0.6528797330220214</c:v>
                </c:pt>
                <c:pt idx="27">
                  <c:v>0.80032188627259093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0.77208467387964896</c:v>
                </c:pt>
                <c:pt idx="34">
                  <c:v>0.90556127482489945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0.86271467770123844</c:v>
                </c:pt>
                <c:pt idx="39">
                  <c:v>1.026991039723437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0.68811925846539201</c:v>
                </c:pt>
                <c:pt idx="44">
                  <c:v>0.95523651797669973</c:v>
                </c:pt>
                <c:pt idx="45">
                  <c:v>1.2606376931401742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0.89582575163893197</c:v>
                </c:pt>
                <c:pt idx="50">
                  <c:v>1.4785679718111657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1.1466852664253993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0.28020048689860033</c:v>
                </c:pt>
                <c:pt idx="60">
                  <c:v>0.55040698307538549</c:v>
                </c:pt>
                <c:pt idx="61">
                  <c:v>0.8637495201034262</c:v>
                </c:pt>
                <c:pt idx="62">
                  <c:v>1.4072983224616427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0.55792971141400616</c:v>
                </c:pt>
                <c:pt idx="68">
                  <c:v>0.92359552383176768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9.5496037927807587E-2</c:v>
                </c:pt>
                <c:pt idx="76">
                  <c:v>4.6766331838735888E-2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9.0638320289485E-2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9.3940720973157324E-2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0.12209307117507152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0.29668849971668765</c:v>
                </c:pt>
                <c:pt idx="99">
                  <c:v>2.9571240205380087E-2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E-4CAA-81DF-8F8303E68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981888"/>
        <c:axId val="298982368"/>
      </c:scatterChart>
      <c:valAx>
        <c:axId val="2989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8982368"/>
        <c:crosses val="autoZero"/>
        <c:crossBetween val="midCat"/>
      </c:valAx>
      <c:valAx>
        <c:axId val="2989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89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91440</xdr:colOff>
      <xdr:row>8</xdr:row>
      <xdr:rowOff>137160</xdr:rowOff>
    </xdr:from>
    <xdr:to>
      <xdr:col>27</xdr:col>
      <xdr:colOff>533400</xdr:colOff>
      <xdr:row>25</xdr:row>
      <xdr:rowOff>121920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28471AF-B4CE-18F0-98E5-88BEF55BC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548640</xdr:colOff>
      <xdr:row>52</xdr:row>
      <xdr:rowOff>22860</xdr:rowOff>
    </xdr:from>
    <xdr:to>
      <xdr:col>28</xdr:col>
      <xdr:colOff>243840</xdr:colOff>
      <xdr:row>68</xdr:row>
      <xdr:rowOff>137160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083973C0-3D12-8EAB-735A-9E74F6BB6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487680</xdr:colOff>
      <xdr:row>27</xdr:row>
      <xdr:rowOff>7620</xdr:rowOff>
    </xdr:from>
    <xdr:to>
      <xdr:col>30</xdr:col>
      <xdr:colOff>220980</xdr:colOff>
      <xdr:row>49</xdr:row>
      <xdr:rowOff>91440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7FCBBAC3-3089-D230-3EE5-097C4B431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575310</xdr:colOff>
      <xdr:row>75</xdr:row>
      <xdr:rowOff>167640</xdr:rowOff>
    </xdr:from>
    <xdr:to>
      <xdr:col>28</xdr:col>
      <xdr:colOff>270510</xdr:colOff>
      <xdr:row>95</xdr:row>
      <xdr:rowOff>106680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F91119D-11AD-8453-5968-4218960D3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zoomScaleNormal="100" workbookViewId="0">
      <selection activeCell="AD84" sqref="AD84"/>
    </sheetView>
  </sheetViews>
  <sheetFormatPr defaultRowHeight="13.8" x14ac:dyDescent="0.25"/>
  <cols>
    <col min="3" max="3" width="11.6640625" bestFit="1" customWidth="1"/>
    <col min="5" max="5" width="9.109375" bestFit="1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21</v>
      </c>
      <c r="I1" t="s">
        <v>22</v>
      </c>
      <c r="J1" t="s">
        <v>23</v>
      </c>
      <c r="K1" t="s">
        <v>1</v>
      </c>
      <c r="L1" t="s">
        <v>25</v>
      </c>
      <c r="M1" t="s">
        <v>26</v>
      </c>
      <c r="N1" t="s">
        <v>11</v>
      </c>
      <c r="Q1" t="s">
        <v>34</v>
      </c>
      <c r="R1" t="s">
        <v>36</v>
      </c>
      <c r="S1" t="s">
        <v>37</v>
      </c>
    </row>
    <row r="2" spans="1:19" x14ac:dyDescent="0.25">
      <c r="A2" t="s">
        <v>8</v>
      </c>
      <c r="N2" t="s">
        <v>10</v>
      </c>
      <c r="Q2" t="s">
        <v>35</v>
      </c>
    </row>
    <row r="3" spans="1:19" x14ac:dyDescent="0.25">
      <c r="A3">
        <f t="shared" ref="A3:A69" si="0">K3/180*3.1415926</f>
        <v>0</v>
      </c>
      <c r="B3">
        <v>230</v>
      </c>
      <c r="C3">
        <v>1420.4059999999999</v>
      </c>
      <c r="E3" t="e">
        <f t="shared" ref="E3:E58" si="1">COS(A3)+SIN(A3)*SQRT(B3*B3/(3*10^5*(C3-D3)/C3+B3*SIN(A3)^2)^2-1)</f>
        <v>#NUM!</v>
      </c>
      <c r="F3" t="e">
        <f t="shared" ref="F3:F58" si="2">E3*COS(A3)</f>
        <v>#NUM!</v>
      </c>
      <c r="G3" t="e">
        <f t="shared" ref="G3:G58" si="3">SIN(A3)*E3</f>
        <v>#NUM!</v>
      </c>
      <c r="H3" t="e">
        <f>M3*(COS(A3)-SIN(A3)*SQRT(B3*B3/(3*10^5*(C3-D3)/C3+B3*SIN(A3)^2)^2-1))</f>
        <v>#NUM!</v>
      </c>
      <c r="K3">
        <v>0</v>
      </c>
      <c r="L3" t="e">
        <f>(F3-1)^2+G3^2</f>
        <v>#NUM!</v>
      </c>
      <c r="M3" t="e">
        <f>IF(L3&lt;1,1,0)</f>
        <v>#NUM!</v>
      </c>
      <c r="N3" t="s">
        <v>27</v>
      </c>
    </row>
    <row r="4" spans="1:19" x14ac:dyDescent="0.25">
      <c r="A4">
        <f>K4/180*3.1415926</f>
        <v>0.17453292222222222</v>
      </c>
      <c r="B4">
        <v>230</v>
      </c>
      <c r="C4">
        <v>1420.4059999999999</v>
      </c>
      <c r="D4">
        <v>1420.5830000000001</v>
      </c>
      <c r="E4">
        <f t="shared" si="1"/>
        <v>2.284963044172629</v>
      </c>
      <c r="F4">
        <f t="shared" si="2"/>
        <v>2.250249322428878</v>
      </c>
      <c r="G4">
        <f t="shared" si="3"/>
        <v>0.39677966195739228</v>
      </c>
      <c r="H4">
        <f>M4*(COS(A4)-SIN(A4)*SQRT(B4*B4/(3*10^5*(C4-D4)/C4+B4*SIN(A4)^2)^2-1))</f>
        <v>0</v>
      </c>
      <c r="I4">
        <f>COS(A4)*H4</f>
        <v>0</v>
      </c>
      <c r="J4">
        <f>SIN(A4)*H4</f>
        <v>0</v>
      </c>
      <c r="K4">
        <v>10</v>
      </c>
      <c r="L4">
        <f t="shared" ref="L4:L70" si="4">(F4-1)^2+G4^2</f>
        <v>1.7205574683768909</v>
      </c>
      <c r="M4">
        <f>IF(L4&lt;1,1,0)</f>
        <v>0</v>
      </c>
      <c r="N4" t="s">
        <v>24</v>
      </c>
      <c r="Q4">
        <f>IF(L4&gt;2.6,0,1)</f>
        <v>1</v>
      </c>
      <c r="R4">
        <f>F4*Q4</f>
        <v>2.250249322428878</v>
      </c>
      <c r="S4">
        <f>G4*Q4</f>
        <v>0.39677966195739228</v>
      </c>
    </row>
    <row r="5" spans="1:19" x14ac:dyDescent="0.25">
      <c r="A5">
        <f t="shared" si="0"/>
        <v>0.34906584444444444</v>
      </c>
      <c r="B5">
        <v>230</v>
      </c>
      <c r="C5">
        <v>1420.4059999999999</v>
      </c>
      <c r="D5">
        <v>1420.4690000000001</v>
      </c>
      <c r="E5">
        <f t="shared" si="1"/>
        <v>6.7142330315296785</v>
      </c>
      <c r="F5">
        <f t="shared" si="2"/>
        <v>6.3093152476391889</v>
      </c>
      <c r="G5">
        <f t="shared" si="3"/>
        <v>2.2964029061973976</v>
      </c>
      <c r="H5">
        <f>M5*(COS(A5)-SIN(A5)*SQRT(B5*B5/(3*10^5*(C5-D5)/C5+B5*SIN(A5)^2)^2-1))</f>
        <v>0</v>
      </c>
      <c r="I5">
        <f t="shared" ref="I5:I71" si="5">COS(A5)*H5</f>
        <v>0</v>
      </c>
      <c r="J5">
        <f t="shared" ref="J5:J71" si="6">SIN(A5)*H5</f>
        <v>0</v>
      </c>
      <c r="K5">
        <v>20</v>
      </c>
      <c r="L5">
        <f t="shared" si="4"/>
        <v>33.462294706405835</v>
      </c>
      <c r="M5">
        <f>IF(L5&lt;1,1,0)</f>
        <v>0</v>
      </c>
      <c r="Q5">
        <f t="shared" ref="Q5:Q68" si="7">IF(L5&gt;2.6,0,1)</f>
        <v>0</v>
      </c>
      <c r="R5">
        <f t="shared" ref="R5:R68" si="8">F5*Q5</f>
        <v>0</v>
      </c>
      <c r="S5">
        <f t="shared" ref="S5:S68" si="9">G5*Q5</f>
        <v>0</v>
      </c>
    </row>
    <row r="6" spans="1:19" x14ac:dyDescent="0.25">
      <c r="A6">
        <f t="shared" si="0"/>
        <v>0.34906584444444444</v>
      </c>
      <c r="B6">
        <v>230</v>
      </c>
      <c r="C6">
        <v>1420.4059999999999</v>
      </c>
      <c r="D6">
        <v>1420.6130000000001</v>
      </c>
      <c r="E6">
        <f t="shared" si="1"/>
        <v>5.6054134233558388</v>
      </c>
      <c r="F6">
        <f t="shared" si="2"/>
        <v>5.2673656417973636</v>
      </c>
      <c r="G6">
        <f t="shared" si="3"/>
        <v>1.9171642710916763</v>
      </c>
      <c r="H6">
        <f>M6*(COS(A6)-SIN(A6)*SQRT(B6*B6/(3*10^5*(C6-D6)/C6+B6*SIN(A6)^2)^2-1))</f>
        <v>0</v>
      </c>
      <c r="I6">
        <f t="shared" si="5"/>
        <v>0</v>
      </c>
      <c r="J6">
        <f t="shared" si="6"/>
        <v>0</v>
      </c>
      <c r="K6">
        <v>20</v>
      </c>
      <c r="L6">
        <f t="shared" si="4"/>
        <v>21.885928363143101</v>
      </c>
      <c r="M6">
        <f>IF(L6&lt;1,1,0)</f>
        <v>0</v>
      </c>
      <c r="Q6">
        <f t="shared" si="7"/>
        <v>0</v>
      </c>
      <c r="R6">
        <f t="shared" si="8"/>
        <v>0</v>
      </c>
      <c r="S6">
        <f t="shared" si="9"/>
        <v>0</v>
      </c>
    </row>
    <row r="7" spans="1:19" x14ac:dyDescent="0.25">
      <c r="A7">
        <f t="shared" si="0"/>
        <v>0.5235987666666666</v>
      </c>
      <c r="B7">
        <v>230</v>
      </c>
      <c r="C7">
        <v>1420.4059999999999</v>
      </c>
      <c r="D7">
        <v>1420.4380000000001</v>
      </c>
      <c r="E7">
        <f t="shared" si="1"/>
        <v>3.0765791492886176</v>
      </c>
      <c r="F7">
        <f t="shared" si="2"/>
        <v>2.6643957137768965</v>
      </c>
      <c r="G7">
        <f t="shared" si="3"/>
        <v>1.5382895508469061</v>
      </c>
      <c r="H7">
        <f>M7*(COS(A7)-SIN(A7)*SQRT(B7*B7/(3*10^5*(C7-D7)/C7+B7*SIN(A7)^2)^2-1))</f>
        <v>0</v>
      </c>
      <c r="I7">
        <f t="shared" si="5"/>
        <v>0</v>
      </c>
      <c r="J7">
        <f t="shared" si="6"/>
        <v>0</v>
      </c>
      <c r="K7">
        <v>30</v>
      </c>
      <c r="L7">
        <f t="shared" si="4"/>
        <v>5.1365478342836806</v>
      </c>
      <c r="M7">
        <f>IF(L7&lt;1,1,0)</f>
        <v>0</v>
      </c>
      <c r="Q7">
        <f t="shared" si="7"/>
        <v>0</v>
      </c>
      <c r="R7">
        <f t="shared" si="8"/>
        <v>0</v>
      </c>
      <c r="S7">
        <f t="shared" si="9"/>
        <v>0</v>
      </c>
    </row>
    <row r="8" spans="1:19" x14ac:dyDescent="0.25">
      <c r="A8">
        <f t="shared" si="0"/>
        <v>0</v>
      </c>
      <c r="B8">
        <v>230</v>
      </c>
      <c r="C8">
        <v>1420.4059999999999</v>
      </c>
      <c r="D8">
        <v>1420.62</v>
      </c>
      <c r="E8">
        <f t="shared" si="1"/>
        <v>1</v>
      </c>
      <c r="F8">
        <f t="shared" si="2"/>
        <v>1</v>
      </c>
      <c r="G8">
        <f t="shared" si="3"/>
        <v>0</v>
      </c>
      <c r="H8">
        <f>M8*(COS(A8)-SIN(A8)*SQRT(B8*B8/(3*10^5*(C8-D8)/C8+B8*SIN(A8)^2)^2-1))</f>
        <v>1</v>
      </c>
      <c r="I8">
        <f t="shared" si="5"/>
        <v>1</v>
      </c>
      <c r="J8">
        <f t="shared" si="6"/>
        <v>0</v>
      </c>
      <c r="K8">
        <v>0</v>
      </c>
      <c r="L8">
        <f t="shared" si="4"/>
        <v>0</v>
      </c>
      <c r="M8">
        <f>IF(L8&lt;1,1,0)</f>
        <v>1</v>
      </c>
      <c r="N8" t="s">
        <v>32</v>
      </c>
      <c r="Q8">
        <f t="shared" si="7"/>
        <v>1</v>
      </c>
      <c r="R8">
        <f t="shared" si="8"/>
        <v>1</v>
      </c>
      <c r="S8">
        <f t="shared" si="9"/>
        <v>0</v>
      </c>
    </row>
    <row r="9" spans="1:19" x14ac:dyDescent="0.25">
      <c r="A9">
        <f t="shared" si="0"/>
        <v>0.69813168888888888</v>
      </c>
      <c r="B9">
        <v>230</v>
      </c>
      <c r="C9">
        <v>1420.4059999999999</v>
      </c>
      <c r="D9">
        <v>1420.415</v>
      </c>
      <c r="E9">
        <f t="shared" si="1"/>
        <v>2.2175641621259237</v>
      </c>
      <c r="F9">
        <f t="shared" si="2"/>
        <v>1.6987527206314921</v>
      </c>
      <c r="G9">
        <f t="shared" si="3"/>
        <v>1.4254227468692766</v>
      </c>
      <c r="H9">
        <f>M9*(COS(A9)-SIN(A9)*SQRT(B9*B9/(3*10^5*(C9-D9)/C9+B9*SIN(A9)^2)^2-1))</f>
        <v>0</v>
      </c>
      <c r="I9">
        <f t="shared" si="5"/>
        <v>0</v>
      </c>
      <c r="J9">
        <f t="shared" si="6"/>
        <v>0</v>
      </c>
      <c r="K9">
        <v>40</v>
      </c>
      <c r="L9">
        <f t="shared" si="4"/>
        <v>2.5200853718822658</v>
      </c>
      <c r="M9">
        <f>IF(L9&lt;1,1,0)</f>
        <v>0</v>
      </c>
      <c r="Q9">
        <f t="shared" si="7"/>
        <v>1</v>
      </c>
      <c r="R9">
        <f t="shared" si="8"/>
        <v>1.6987527206314921</v>
      </c>
      <c r="S9">
        <f t="shared" si="9"/>
        <v>1.4254227468692766</v>
      </c>
    </row>
    <row r="10" spans="1:19" x14ac:dyDescent="0.25">
      <c r="A10">
        <f t="shared" si="0"/>
        <v>0.69813168888888888</v>
      </c>
      <c r="B10">
        <v>230</v>
      </c>
      <c r="C10">
        <v>1420.4059999999999</v>
      </c>
      <c r="D10">
        <v>1420.588</v>
      </c>
      <c r="E10">
        <f t="shared" si="1"/>
        <v>3.2981937646841004</v>
      </c>
      <c r="F10">
        <f t="shared" si="2"/>
        <v>2.5265630310131177</v>
      </c>
      <c r="G10">
        <f t="shared" si="3"/>
        <v>2.1200380561958991</v>
      </c>
      <c r="H10">
        <f>M10*(COS(A10)-SIN(A10)*SQRT(B10*B10/(3*10^5*(C10-D10)/C10+B10*SIN(A10)^2)^2-1))</f>
        <v>0</v>
      </c>
      <c r="I10">
        <f t="shared" si="5"/>
        <v>0</v>
      </c>
      <c r="J10">
        <f t="shared" si="6"/>
        <v>0</v>
      </c>
      <c r="K10">
        <v>40</v>
      </c>
      <c r="L10">
        <f t="shared" si="4"/>
        <v>6.8249560473748438</v>
      </c>
      <c r="M10">
        <f>IF(L10&lt;1,1,0)</f>
        <v>0</v>
      </c>
      <c r="Q10">
        <f t="shared" si="7"/>
        <v>0</v>
      </c>
      <c r="R10">
        <f t="shared" si="8"/>
        <v>0</v>
      </c>
      <c r="S10">
        <f t="shared" si="9"/>
        <v>0</v>
      </c>
    </row>
    <row r="11" spans="1:19" x14ac:dyDescent="0.25">
      <c r="A11">
        <f t="shared" si="0"/>
        <v>0.87266461111111115</v>
      </c>
      <c r="B11">
        <v>230</v>
      </c>
      <c r="C11">
        <v>1420.4059999999999</v>
      </c>
      <c r="D11">
        <v>1420.4259999999999</v>
      </c>
      <c r="E11">
        <f t="shared" si="1"/>
        <v>1.7514601884375021</v>
      </c>
      <c r="F11">
        <f t="shared" si="2"/>
        <v>1.1258169279594414</v>
      </c>
      <c r="G11">
        <f t="shared" si="3"/>
        <v>1.3416963279376954</v>
      </c>
      <c r="H11">
        <f>M11*(COS(A11)-SIN(A11)*SQRT(B11*B11/(3*10^5*(C11-D11)/C11+B11*SIN(A11)^2)^2-1))</f>
        <v>0</v>
      </c>
      <c r="I11">
        <f t="shared" si="5"/>
        <v>0</v>
      </c>
      <c r="J11">
        <f t="shared" si="6"/>
        <v>0</v>
      </c>
      <c r="K11">
        <v>50</v>
      </c>
      <c r="L11">
        <f t="shared" si="4"/>
        <v>1.8159789357626472</v>
      </c>
      <c r="M11">
        <f>IF(L11&lt;1,1,0)</f>
        <v>0</v>
      </c>
      <c r="Q11">
        <f t="shared" si="7"/>
        <v>1</v>
      </c>
      <c r="R11">
        <f t="shared" si="8"/>
        <v>1.1258169279594414</v>
      </c>
      <c r="S11">
        <f t="shared" si="9"/>
        <v>1.3416963279376954</v>
      </c>
    </row>
    <row r="12" spans="1:19" x14ac:dyDescent="0.25">
      <c r="A12">
        <f t="shared" si="0"/>
        <v>0.87266461111111115</v>
      </c>
      <c r="B12">
        <v>230</v>
      </c>
      <c r="C12">
        <v>1420.4059999999999</v>
      </c>
      <c r="D12">
        <v>1420.5889999999999</v>
      </c>
      <c r="E12">
        <f t="shared" si="1"/>
        <v>2.3039042223288835</v>
      </c>
      <c r="F12">
        <f t="shared" si="2"/>
        <v>1.4809211142898004</v>
      </c>
      <c r="G12">
        <f t="shared" si="3"/>
        <v>1.7648930049483207</v>
      </c>
      <c r="H12">
        <f>M12*(COS(A12)-SIN(A12)*SQRT(B12*B12/(3*10^5*(C12-D12)/C12+B12*SIN(A12)^2)^2-1))</f>
        <v>0</v>
      </c>
      <c r="I12">
        <f t="shared" si="5"/>
        <v>0</v>
      </c>
      <c r="J12">
        <f t="shared" si="6"/>
        <v>0</v>
      </c>
      <c r="K12">
        <v>50</v>
      </c>
      <c r="L12">
        <f t="shared" si="4"/>
        <v>3.3461324370852568</v>
      </c>
      <c r="M12">
        <f>IF(L12&lt;1,1,0)</f>
        <v>0</v>
      </c>
      <c r="Q12">
        <f t="shared" si="7"/>
        <v>0</v>
      </c>
      <c r="R12">
        <f t="shared" si="8"/>
        <v>0</v>
      </c>
      <c r="S12">
        <f t="shared" si="9"/>
        <v>0</v>
      </c>
    </row>
    <row r="13" spans="1:19" x14ac:dyDescent="0.25">
      <c r="A13">
        <f t="shared" si="0"/>
        <v>1.0471975333333332</v>
      </c>
      <c r="B13">
        <v>230</v>
      </c>
      <c r="C13">
        <v>1420.4059999999999</v>
      </c>
      <c r="D13">
        <v>1420.4380000000001</v>
      </c>
      <c r="E13">
        <f t="shared" si="1"/>
        <v>1.3332420777432865</v>
      </c>
      <c r="F13">
        <f t="shared" si="2"/>
        <v>0.66662105949695261</v>
      </c>
      <c r="G13">
        <f t="shared" si="3"/>
        <v>1.1546214968120054</v>
      </c>
      <c r="H13">
        <f>M13*(COS(A13)-SIN(A13)*SQRT(B13*B13/(3*10^5*(C13-D13)/C13+B13*SIN(A13)^2)^2-1))</f>
        <v>0</v>
      </c>
      <c r="I13">
        <f t="shared" si="5"/>
        <v>0</v>
      </c>
      <c r="J13">
        <f t="shared" si="6"/>
        <v>0</v>
      </c>
      <c r="K13">
        <v>60</v>
      </c>
      <c r="L13">
        <f t="shared" si="4"/>
        <v>1.4442923188713301</v>
      </c>
      <c r="M13">
        <f>IF(L13&lt;1,1,0)</f>
        <v>0</v>
      </c>
      <c r="Q13">
        <f t="shared" si="7"/>
        <v>1</v>
      </c>
      <c r="R13">
        <f t="shared" si="8"/>
        <v>0.66662105949695261</v>
      </c>
      <c r="S13">
        <f t="shared" si="9"/>
        <v>1.1546214968120054</v>
      </c>
    </row>
    <row r="14" spans="1:19" x14ac:dyDescent="0.25">
      <c r="A14">
        <f t="shared" si="0"/>
        <v>1.0471975333333332</v>
      </c>
      <c r="B14">
        <v>230</v>
      </c>
      <c r="C14">
        <v>1420.4059999999999</v>
      </c>
      <c r="D14">
        <v>1420.578</v>
      </c>
      <c r="E14">
        <f t="shared" si="1"/>
        <v>1.6788264441087142</v>
      </c>
      <c r="F14">
        <f t="shared" si="2"/>
        <v>0.8394132480258707</v>
      </c>
      <c r="G14">
        <f t="shared" si="3"/>
        <v>1.4539063341485818</v>
      </c>
      <c r="H14">
        <f>M14*(COS(A14)-SIN(A14)*SQRT(B14*B14/(3*10^5*(C14-D14)/C14+B14*SIN(A14)^2)^2-1))</f>
        <v>0</v>
      </c>
      <c r="I14">
        <f t="shared" si="5"/>
        <v>0</v>
      </c>
      <c r="J14">
        <f t="shared" si="6"/>
        <v>0</v>
      </c>
      <c r="K14">
        <v>60</v>
      </c>
      <c r="L14">
        <f t="shared" si="4"/>
        <v>2.1396317333869681</v>
      </c>
      <c r="M14">
        <f>IF(L14&lt;1,1,0)</f>
        <v>0</v>
      </c>
      <c r="Q14">
        <f t="shared" si="7"/>
        <v>1</v>
      </c>
      <c r="R14">
        <f t="shared" si="8"/>
        <v>0.8394132480258707</v>
      </c>
      <c r="S14">
        <f t="shared" si="9"/>
        <v>1.4539063341485818</v>
      </c>
    </row>
    <row r="15" spans="1:19" x14ac:dyDescent="0.25">
      <c r="A15">
        <f t="shared" si="0"/>
        <v>1.2217304555555557</v>
      </c>
      <c r="B15">
        <v>230</v>
      </c>
      <c r="C15">
        <v>1420.4059999999999</v>
      </c>
      <c r="D15">
        <v>1420.578</v>
      </c>
      <c r="E15">
        <f t="shared" si="1"/>
        <v>1.2345295683442279</v>
      </c>
      <c r="F15">
        <f t="shared" si="2"/>
        <v>0.42223400408145206</v>
      </c>
      <c r="G15">
        <f t="shared" si="3"/>
        <v>1.1600783167155266</v>
      </c>
      <c r="H15">
        <f>M15*(COS(A15)-SIN(A15)*SQRT(B15*B15/(3*10^5*(C15-D15)/C15+B15*SIN(A15)^2)^2-1))</f>
        <v>0</v>
      </c>
      <c r="I15">
        <f t="shared" si="5"/>
        <v>0</v>
      </c>
      <c r="J15">
        <f t="shared" si="6"/>
        <v>0</v>
      </c>
      <c r="K15">
        <v>70</v>
      </c>
      <c r="L15">
        <f t="shared" si="4"/>
        <v>1.6795952469532813</v>
      </c>
      <c r="M15">
        <f>IF(L15&lt;1,1,0)</f>
        <v>0</v>
      </c>
      <c r="Q15">
        <f t="shared" si="7"/>
        <v>1</v>
      </c>
      <c r="R15">
        <f t="shared" si="8"/>
        <v>0.42223400408145206</v>
      </c>
      <c r="S15">
        <f t="shared" si="9"/>
        <v>1.1600783167155266</v>
      </c>
    </row>
    <row r="16" spans="1:19" x14ac:dyDescent="0.25">
      <c r="A16">
        <f t="shared" si="0"/>
        <v>1.3962633777777778</v>
      </c>
      <c r="B16">
        <v>230</v>
      </c>
      <c r="C16">
        <v>1420.4059999999999</v>
      </c>
      <c r="D16">
        <v>1420.566</v>
      </c>
      <c r="E16">
        <f t="shared" si="1"/>
        <v>0.85357655231747653</v>
      </c>
      <c r="F16">
        <f t="shared" si="2"/>
        <v>0.14822203283050753</v>
      </c>
      <c r="G16">
        <f t="shared" si="3"/>
        <v>0.84060880298137597</v>
      </c>
      <c r="H16">
        <f>M16*(COS(A16)-SIN(A16)*SQRT(B16*B16/(3*10^5*(C16-D16)/C16+B16*SIN(A16)^2)^2-1))</f>
        <v>0</v>
      </c>
      <c r="I16">
        <f t="shared" si="5"/>
        <v>0</v>
      </c>
      <c r="J16">
        <f t="shared" si="6"/>
        <v>0</v>
      </c>
      <c r="K16">
        <v>80</v>
      </c>
      <c r="L16">
        <f t="shared" si="4"/>
        <v>1.4321488650051748</v>
      </c>
      <c r="M16">
        <f>IF(L16&lt;1,1,0)</f>
        <v>0</v>
      </c>
      <c r="Q16">
        <f t="shared" si="7"/>
        <v>1</v>
      </c>
      <c r="R16">
        <f t="shared" si="8"/>
        <v>0.14822203283050753</v>
      </c>
      <c r="S16">
        <f t="shared" si="9"/>
        <v>0.84060880298137597</v>
      </c>
    </row>
    <row r="17" spans="1:19" x14ac:dyDescent="0.25">
      <c r="A17">
        <f t="shared" si="0"/>
        <v>1.3962633777777778</v>
      </c>
      <c r="B17">
        <v>230</v>
      </c>
      <c r="C17">
        <v>1420.4059999999999</v>
      </c>
      <c r="D17">
        <v>1420.644</v>
      </c>
      <c r="E17">
        <f t="shared" si="1"/>
        <v>1.0387473050387135</v>
      </c>
      <c r="F17">
        <f t="shared" si="2"/>
        <v>0.18037660094109997</v>
      </c>
      <c r="G17">
        <f t="shared" si="3"/>
        <v>1.0229663951265091</v>
      </c>
      <c r="H17">
        <f>M17*(COS(A17)-SIN(A17)*SQRT(B17*B17/(3*10^5*(C17-D17)/C17+B17*SIN(A17)^2)^2-1))</f>
        <v>0</v>
      </c>
      <c r="I17">
        <f t="shared" si="5"/>
        <v>0</v>
      </c>
      <c r="J17">
        <f t="shared" si="6"/>
        <v>0</v>
      </c>
      <c r="K17">
        <v>80</v>
      </c>
      <c r="L17">
        <f t="shared" si="4"/>
        <v>1.7182427618429901</v>
      </c>
      <c r="M17">
        <f>IF(L17&lt;1,1,0)</f>
        <v>0</v>
      </c>
      <c r="Q17">
        <f t="shared" si="7"/>
        <v>1</v>
      </c>
      <c r="R17">
        <f t="shared" si="8"/>
        <v>0.18037660094109997</v>
      </c>
      <c r="S17">
        <f t="shared" si="9"/>
        <v>1.0229663951265091</v>
      </c>
    </row>
    <row r="18" spans="1:19" x14ac:dyDescent="0.25">
      <c r="A18">
        <f t="shared" si="0"/>
        <v>1.5707963</v>
      </c>
      <c r="B18">
        <v>230</v>
      </c>
      <c r="C18">
        <v>1420.4059999999999</v>
      </c>
      <c r="D18">
        <v>1420.539</v>
      </c>
      <c r="E18">
        <f t="shared" si="1"/>
        <v>0.54553163992593612</v>
      </c>
      <c r="F18">
        <f t="shared" si="2"/>
        <v>1.4617463875690219E-8</v>
      </c>
      <c r="G18">
        <f t="shared" si="3"/>
        <v>0.5455316399259359</v>
      </c>
      <c r="H18">
        <f>M18*(COS(A18)-SIN(A18)*SQRT(B18*B18/(3*10^5*(C18-D18)/C18+B18*SIN(A18)^2)^2-1))</f>
        <v>0</v>
      </c>
      <c r="I18">
        <f t="shared" si="5"/>
        <v>0</v>
      </c>
      <c r="J18">
        <f t="shared" si="6"/>
        <v>0</v>
      </c>
      <c r="K18">
        <v>90</v>
      </c>
      <c r="L18">
        <f t="shared" si="4"/>
        <v>1.2976047409253533</v>
      </c>
      <c r="M18">
        <f>IF(L18&lt;1,1,0)</f>
        <v>0</v>
      </c>
      <c r="Q18">
        <f t="shared" si="7"/>
        <v>1</v>
      </c>
      <c r="R18">
        <f t="shared" si="8"/>
        <v>1.4617463875690219E-8</v>
      </c>
      <c r="S18">
        <f t="shared" si="9"/>
        <v>0.5455316399259359</v>
      </c>
    </row>
    <row r="19" spans="1:19" x14ac:dyDescent="0.25">
      <c r="A19">
        <f t="shared" si="0"/>
        <v>1.5707963</v>
      </c>
      <c r="B19">
        <v>230</v>
      </c>
      <c r="C19">
        <v>1420.4059999999999</v>
      </c>
      <c r="D19">
        <v>1420.6089999999999</v>
      </c>
      <c r="E19">
        <f t="shared" si="1"/>
        <v>0.71466716240937045</v>
      </c>
      <c r="F19">
        <f t="shared" si="2"/>
        <v>1.9149432709492869E-8</v>
      </c>
      <c r="G19">
        <f t="shared" si="3"/>
        <v>0.71466716240937023</v>
      </c>
      <c r="H19">
        <f>M19*(COS(A19)-SIN(A19)*SQRT(B19*B19/(3*10^5*(C19-D19)/C19+B19*SIN(A19)^2)^2-1))</f>
        <v>0</v>
      </c>
      <c r="I19">
        <f t="shared" si="5"/>
        <v>0</v>
      </c>
      <c r="J19">
        <f t="shared" si="6"/>
        <v>0</v>
      </c>
      <c r="K19">
        <v>90</v>
      </c>
      <c r="L19">
        <f t="shared" si="4"/>
        <v>1.5107491147273961</v>
      </c>
      <c r="M19">
        <f>IF(L19&lt;1,1,0)</f>
        <v>0</v>
      </c>
      <c r="Q19">
        <f t="shared" si="7"/>
        <v>1</v>
      </c>
      <c r="R19">
        <f t="shared" si="8"/>
        <v>1.9149432709492869E-8</v>
      </c>
      <c r="S19">
        <f t="shared" si="9"/>
        <v>0.71466716240937023</v>
      </c>
    </row>
    <row r="20" spans="1:19" x14ac:dyDescent="0.25">
      <c r="A20" t="s">
        <v>9</v>
      </c>
      <c r="H20" t="e">
        <f>M20*(COS(A20)-SIN(A20)*SQRT(B20*B20/(3*10^5*(C20-D20)/C20+B20*SIN(A20)^2)^2-1))</f>
        <v>#VALUE!</v>
      </c>
      <c r="I20" t="e">
        <f t="shared" si="5"/>
        <v>#VALUE!</v>
      </c>
      <c r="J20" t="e">
        <f t="shared" si="6"/>
        <v>#VALUE!</v>
      </c>
      <c r="L20">
        <f t="shared" si="4"/>
        <v>1</v>
      </c>
      <c r="M20">
        <f>IF(L20&lt;1,1,0)</f>
        <v>0</v>
      </c>
      <c r="Q20">
        <f t="shared" si="7"/>
        <v>1</v>
      </c>
      <c r="R20">
        <f t="shared" si="8"/>
        <v>0</v>
      </c>
      <c r="S20">
        <f t="shared" si="9"/>
        <v>0</v>
      </c>
    </row>
    <row r="21" spans="1:19" x14ac:dyDescent="0.25">
      <c r="A21">
        <f t="shared" si="0"/>
        <v>0</v>
      </c>
      <c r="B21">
        <v>230</v>
      </c>
      <c r="C21">
        <v>1420.4059999999999</v>
      </c>
      <c r="D21">
        <v>1420.0239999999999</v>
      </c>
      <c r="E21">
        <f t="shared" si="1"/>
        <v>1</v>
      </c>
      <c r="F21">
        <f t="shared" si="2"/>
        <v>1</v>
      </c>
      <c r="G21">
        <f t="shared" si="3"/>
        <v>0</v>
      </c>
      <c r="H21">
        <f>M21*(COS(A21)-SIN(A21)*SQRT(B21*B21/(3*10^5*(C21-D21)/C21+B21*SIN(A21)^2)^2-1))</f>
        <v>1</v>
      </c>
      <c r="I21">
        <f t="shared" si="5"/>
        <v>1</v>
      </c>
      <c r="J21">
        <f t="shared" si="6"/>
        <v>0</v>
      </c>
      <c r="K21">
        <v>0</v>
      </c>
      <c r="L21">
        <f t="shared" si="4"/>
        <v>0</v>
      </c>
      <c r="M21">
        <f>IF(L21&lt;1,1,0)</f>
        <v>1</v>
      </c>
      <c r="Q21">
        <f t="shared" si="7"/>
        <v>1</v>
      </c>
      <c r="R21">
        <f t="shared" si="8"/>
        <v>1</v>
      </c>
      <c r="S21">
        <f t="shared" si="9"/>
        <v>0</v>
      </c>
    </row>
    <row r="22" spans="1:19" x14ac:dyDescent="0.25">
      <c r="A22">
        <f t="shared" si="0"/>
        <v>0</v>
      </c>
      <c r="B22">
        <v>230</v>
      </c>
      <c r="C22">
        <v>1420.4059999999999</v>
      </c>
      <c r="D22">
        <v>1420.433</v>
      </c>
      <c r="E22">
        <f t="shared" si="1"/>
        <v>1</v>
      </c>
      <c r="F22">
        <f t="shared" si="2"/>
        <v>1</v>
      </c>
      <c r="G22">
        <f t="shared" si="3"/>
        <v>0</v>
      </c>
      <c r="H22">
        <f>M22*(COS(A22)-SIN(A22)*SQRT(B22*B22/(3*10^5*(C22-D22)/C22+B22*SIN(A22)^2)^2-1))</f>
        <v>1</v>
      </c>
      <c r="I22">
        <f t="shared" si="5"/>
        <v>1</v>
      </c>
      <c r="J22">
        <f t="shared" si="6"/>
        <v>0</v>
      </c>
      <c r="K22">
        <v>0</v>
      </c>
      <c r="L22">
        <f t="shared" si="4"/>
        <v>0</v>
      </c>
      <c r="M22">
        <f>IF(L22&lt;1,1,0)</f>
        <v>1</v>
      </c>
      <c r="Q22">
        <f t="shared" si="7"/>
        <v>1</v>
      </c>
      <c r="R22">
        <f t="shared" si="8"/>
        <v>1</v>
      </c>
      <c r="S22">
        <f t="shared" si="9"/>
        <v>0</v>
      </c>
    </row>
    <row r="23" spans="1:19" x14ac:dyDescent="0.25">
      <c r="A23">
        <f t="shared" si="0"/>
        <v>0</v>
      </c>
      <c r="B23">
        <v>230</v>
      </c>
      <c r="C23">
        <v>1420.4059999999999</v>
      </c>
      <c r="D23">
        <v>1420.596</v>
      </c>
      <c r="E23">
        <f t="shared" si="1"/>
        <v>1</v>
      </c>
      <c r="F23">
        <f t="shared" si="2"/>
        <v>1</v>
      </c>
      <c r="G23">
        <f t="shared" si="3"/>
        <v>0</v>
      </c>
      <c r="H23">
        <f>M23*(COS(A23)-SIN(A23)*SQRT(B23*B23/(3*10^5*(C23-D23)/C23+B23*SIN(A23)^2)^2-1))</f>
        <v>1</v>
      </c>
      <c r="I23">
        <f t="shared" si="5"/>
        <v>1</v>
      </c>
      <c r="J23">
        <f t="shared" si="6"/>
        <v>0</v>
      </c>
      <c r="K23">
        <v>0</v>
      </c>
      <c r="L23">
        <f t="shared" si="4"/>
        <v>0</v>
      </c>
      <c r="M23">
        <f>IF(L23&lt;1,1,0)</f>
        <v>1</v>
      </c>
      <c r="Q23">
        <f t="shared" si="7"/>
        <v>1</v>
      </c>
      <c r="R23">
        <f t="shared" si="8"/>
        <v>1</v>
      </c>
      <c r="S23">
        <f t="shared" si="9"/>
        <v>0</v>
      </c>
    </row>
    <row r="24" spans="1:19" x14ac:dyDescent="0.25">
      <c r="A24">
        <f t="shared" si="0"/>
        <v>0.17453292222222222</v>
      </c>
      <c r="B24">
        <v>230</v>
      </c>
      <c r="C24">
        <v>1420.4059999999999</v>
      </c>
      <c r="D24">
        <v>1420.0350000000001</v>
      </c>
      <c r="E24">
        <f t="shared" si="1"/>
        <v>1.4196757332970535</v>
      </c>
      <c r="F24">
        <f t="shared" si="2"/>
        <v>1.3981076696481842</v>
      </c>
      <c r="G24">
        <f t="shared" si="3"/>
        <v>0.24652409980253523</v>
      </c>
      <c r="H24">
        <f>M24*(COS(A24)-SIN(A24)*SQRT(B24*B24/(3*10^5*(C24-D24)/C24+B24*SIN(A24)^2)^2-1))</f>
        <v>0.54993977376133696</v>
      </c>
      <c r="I24">
        <f t="shared" si="5"/>
        <v>0.54158495317425615</v>
      </c>
      <c r="J24">
        <f t="shared" si="6"/>
        <v>9.5496037927807587E-2</v>
      </c>
      <c r="K24">
        <v>10</v>
      </c>
      <c r="L24">
        <f t="shared" si="4"/>
        <v>0.21926384841615812</v>
      </c>
      <c r="M24">
        <f>IF(L24&lt;1,1,0)</f>
        <v>1</v>
      </c>
      <c r="Q24">
        <f t="shared" si="7"/>
        <v>1</v>
      </c>
      <c r="R24">
        <f t="shared" si="8"/>
        <v>1.3981076696481842</v>
      </c>
      <c r="S24">
        <f t="shared" si="9"/>
        <v>0.24652409980253523</v>
      </c>
    </row>
    <row r="25" spans="1:19" x14ac:dyDescent="0.25">
      <c r="A25">
        <f t="shared" si="0"/>
        <v>0.17453292222222222</v>
      </c>
      <c r="B25">
        <v>230</v>
      </c>
      <c r="C25">
        <v>1420.4059999999999</v>
      </c>
      <c r="D25">
        <v>1420.182</v>
      </c>
      <c r="E25">
        <f t="shared" si="1"/>
        <v>1.700298931113275</v>
      </c>
      <c r="F25">
        <f t="shared" si="2"/>
        <v>1.6744675706777563</v>
      </c>
      <c r="G25">
        <f t="shared" si="3"/>
        <v>0.29525380589160694</v>
      </c>
      <c r="H25">
        <f>M25*(COS(A25)-SIN(A25)*SQRT(B25*B25/(3*10^5*(C25-D25)/C25+B25*SIN(A25)^2)^2-1))</f>
        <v>0.26931657594511549</v>
      </c>
      <c r="I25">
        <f t="shared" si="5"/>
        <v>0.26522505214468411</v>
      </c>
      <c r="J25">
        <f t="shared" si="6"/>
        <v>4.6766331838735888E-2</v>
      </c>
      <c r="K25">
        <v>10</v>
      </c>
      <c r="L25">
        <f t="shared" si="4"/>
        <v>0.54208131378943292</v>
      </c>
      <c r="M25">
        <f>IF(L25&lt;1,1,0)</f>
        <v>1</v>
      </c>
      <c r="Q25">
        <f t="shared" si="7"/>
        <v>1</v>
      </c>
      <c r="R25">
        <f t="shared" si="8"/>
        <v>1.6744675706777563</v>
      </c>
      <c r="S25">
        <f t="shared" si="9"/>
        <v>0.29525380589160694</v>
      </c>
    </row>
    <row r="26" spans="1:19" x14ac:dyDescent="0.25">
      <c r="A26">
        <f t="shared" si="0"/>
        <v>0</v>
      </c>
      <c r="B26">
        <v>230</v>
      </c>
      <c r="C26">
        <v>1420.4059999999999</v>
      </c>
      <c r="D26">
        <v>1420.3969999999999</v>
      </c>
      <c r="E26">
        <f t="shared" si="1"/>
        <v>1</v>
      </c>
      <c r="F26">
        <f t="shared" si="2"/>
        <v>1</v>
      </c>
      <c r="G26">
        <f t="shared" si="3"/>
        <v>0</v>
      </c>
      <c r="H26">
        <f>M26*(COS(A26)-SIN(A26)*SQRT(B26*B26/(3*10^5*(C26-D26)/C26+B26*SIN(A26)^2)^2-1))</f>
        <v>1</v>
      </c>
      <c r="I26">
        <f t="shared" si="5"/>
        <v>1</v>
      </c>
      <c r="J26">
        <f t="shared" si="6"/>
        <v>0</v>
      </c>
      <c r="K26">
        <v>0</v>
      </c>
      <c r="L26">
        <f t="shared" si="4"/>
        <v>0</v>
      </c>
      <c r="M26">
        <f>IF(L26&lt;1,1,0)</f>
        <v>1</v>
      </c>
      <c r="N26" t="s">
        <v>12</v>
      </c>
      <c r="Q26">
        <f t="shared" si="7"/>
        <v>1</v>
      </c>
      <c r="R26">
        <f t="shared" si="8"/>
        <v>1</v>
      </c>
      <c r="S26">
        <f t="shared" si="9"/>
        <v>0</v>
      </c>
    </row>
    <row r="27" spans="1:19" x14ac:dyDescent="0.25">
      <c r="A27">
        <f>K27/180*3.1415926</f>
        <v>0.17453292222222222</v>
      </c>
      <c r="B27">
        <v>230</v>
      </c>
      <c r="C27">
        <v>1420.4059999999999</v>
      </c>
      <c r="D27">
        <v>1420.577</v>
      </c>
      <c r="E27">
        <f>COS(A27)+SIN(A27)*SQRT(B27*B27/(3*10^5*(C27-D27)/C27+B27*SIN(A27)^2)^2-1)</f>
        <v>2.3424105777964419</v>
      </c>
      <c r="F27">
        <f>E27*COS(A27)</f>
        <v>2.3068240989627382</v>
      </c>
      <c r="G27">
        <f>SIN(A27)*E27</f>
        <v>0.40675532131419206</v>
      </c>
      <c r="H27">
        <f>M27*(COS(A27)-SIN(A27)*SQRT(B27*B27/(3*10^5*(C27-D27)/C27+B27*SIN(A27)^2)^2-1))</f>
        <v>0</v>
      </c>
      <c r="I27">
        <f>COS(A27)*H27</f>
        <v>0</v>
      </c>
      <c r="J27">
        <f>SIN(A27)*H27</f>
        <v>0</v>
      </c>
      <c r="K27">
        <v>10</v>
      </c>
      <c r="L27">
        <f>(F27-1)^2+G27^2</f>
        <v>1.8732391170471843</v>
      </c>
      <c r="M27">
        <f>IF(L27&lt;1,1,0)</f>
        <v>0</v>
      </c>
      <c r="Q27">
        <f t="shared" si="7"/>
        <v>1</v>
      </c>
      <c r="R27">
        <f t="shared" si="8"/>
        <v>2.3068240989627382</v>
      </c>
      <c r="S27">
        <f t="shared" si="9"/>
        <v>0.40675532131419206</v>
      </c>
    </row>
    <row r="28" spans="1:19" x14ac:dyDescent="0.25">
      <c r="A28">
        <f t="shared" si="0"/>
        <v>0.17453292222222222</v>
      </c>
      <c r="B28">
        <v>230</v>
      </c>
      <c r="C28">
        <v>1420.4059999999999</v>
      </c>
      <c r="D28">
        <v>1420.623</v>
      </c>
      <c r="E28">
        <f t="shared" si="1"/>
        <v>1.9968187642094417</v>
      </c>
      <c r="F28">
        <f t="shared" si="2"/>
        <v>1.9664826013860441</v>
      </c>
      <c r="G28">
        <f t="shared" si="3"/>
        <v>0.34674393368146833</v>
      </c>
      <c r="H28">
        <f>M28*(COS(A28)-SIN(A28)*SQRT(B28*B28/(3*10^5*(C28-D28)/C28+B28*SIN(A28)^2)^2-1))</f>
        <v>0</v>
      </c>
      <c r="I28">
        <f t="shared" si="5"/>
        <v>0</v>
      </c>
      <c r="J28">
        <f t="shared" si="6"/>
        <v>0</v>
      </c>
      <c r="K28">
        <v>10</v>
      </c>
      <c r="L28">
        <f t="shared" si="4"/>
        <v>1.0543199743268337</v>
      </c>
      <c r="M28">
        <f>IF(L28&lt;1,1,0)</f>
        <v>0</v>
      </c>
      <c r="Q28">
        <f t="shared" si="7"/>
        <v>1</v>
      </c>
      <c r="R28">
        <f t="shared" si="8"/>
        <v>1.9664826013860441</v>
      </c>
      <c r="S28">
        <f t="shared" si="9"/>
        <v>0.34674393368146833</v>
      </c>
    </row>
    <row r="29" spans="1:19" x14ac:dyDescent="0.25">
      <c r="A29">
        <f t="shared" si="0"/>
        <v>0.34906584444444444</v>
      </c>
      <c r="B29">
        <v>230</v>
      </c>
      <c r="C29">
        <v>1420.4059999999999</v>
      </c>
      <c r="D29">
        <v>1420.0409999999999</v>
      </c>
      <c r="E29">
        <f t="shared" si="1"/>
        <v>1.6143765216236465</v>
      </c>
      <c r="F29">
        <f t="shared" si="2"/>
        <v>1.5170177078274927</v>
      </c>
      <c r="G29">
        <f t="shared" si="3"/>
        <v>0.55214928027435128</v>
      </c>
      <c r="H29">
        <f>M29*(COS(A29)-SIN(A29)*SQRT(B29*B29/(3*10^5*(C29-D29)/C29+B29*SIN(A29)^2)^2-1))</f>
        <v>0.26500872402123443</v>
      </c>
      <c r="I29">
        <f t="shared" si="5"/>
        <v>0.24902674294634208</v>
      </c>
      <c r="J29">
        <f t="shared" si="6"/>
        <v>9.0638320289485E-2</v>
      </c>
      <c r="K29">
        <v>20</v>
      </c>
      <c r="L29">
        <f t="shared" si="4"/>
        <v>0.5721761379146787</v>
      </c>
      <c r="M29">
        <f>IF(L29&lt;1,1,0)</f>
        <v>1</v>
      </c>
      <c r="Q29">
        <f t="shared" si="7"/>
        <v>1</v>
      </c>
      <c r="R29">
        <f t="shared" si="8"/>
        <v>1.5170177078274927</v>
      </c>
      <c r="S29">
        <f t="shared" si="9"/>
        <v>0.55214928027435128</v>
      </c>
    </row>
    <row r="30" spans="1:19" x14ac:dyDescent="0.25">
      <c r="A30">
        <f t="shared" si="0"/>
        <v>0.34906584444444444</v>
      </c>
      <c r="B30">
        <v>230</v>
      </c>
      <c r="C30">
        <v>1420.4059999999999</v>
      </c>
      <c r="D30">
        <v>1420.171</v>
      </c>
      <c r="E30">
        <f t="shared" si="1"/>
        <v>1.9088926674158819</v>
      </c>
      <c r="F30">
        <f t="shared" si="2"/>
        <v>1.7937723573305546</v>
      </c>
      <c r="G30">
        <f t="shared" si="3"/>
        <v>0.6528797330220214</v>
      </c>
      <c r="H30">
        <f>M30*(COS(A30)-SIN(A30)*SQRT(B30*B30/(3*10^5*(C30-D30)/C30+B30*SIN(A30)^2)^2-1))</f>
        <v>0</v>
      </c>
      <c r="I30">
        <f t="shared" si="5"/>
        <v>0</v>
      </c>
      <c r="J30">
        <f t="shared" si="6"/>
        <v>0</v>
      </c>
      <c r="K30">
        <v>20</v>
      </c>
      <c r="L30">
        <f t="shared" si="4"/>
        <v>1.0563265010530116</v>
      </c>
      <c r="M30">
        <f>IF(L30&lt;1,1,0)</f>
        <v>0</v>
      </c>
      <c r="Q30">
        <f t="shared" si="7"/>
        <v>1</v>
      </c>
      <c r="R30">
        <f t="shared" si="8"/>
        <v>1.7937723573305546</v>
      </c>
      <c r="S30">
        <f t="shared" si="9"/>
        <v>0.6528797330220214</v>
      </c>
    </row>
    <row r="31" spans="1:19" x14ac:dyDescent="0.25">
      <c r="A31">
        <f t="shared" si="0"/>
        <v>0.34906584444444444</v>
      </c>
      <c r="B31">
        <v>230</v>
      </c>
      <c r="C31">
        <v>1420.4059999999999</v>
      </c>
      <c r="D31">
        <v>1420.2750000000001</v>
      </c>
      <c r="E31">
        <f t="shared" si="1"/>
        <v>2.3399846909119271</v>
      </c>
      <c r="F31">
        <f t="shared" si="2"/>
        <v>2.1988663515673865</v>
      </c>
      <c r="G31">
        <f t="shared" si="3"/>
        <v>0.80032188627259093</v>
      </c>
      <c r="H31">
        <f>M31*(COS(A31)-SIN(A31)*SQRT(B31*B31/(3*10^5*(C31-D31)/C31+B31*SIN(A31)^2)^2-1))</f>
        <v>0</v>
      </c>
      <c r="I31">
        <f t="shared" si="5"/>
        <v>0</v>
      </c>
      <c r="J31">
        <f t="shared" si="6"/>
        <v>0</v>
      </c>
      <c r="K31">
        <v>20</v>
      </c>
      <c r="L31">
        <f t="shared" si="4"/>
        <v>2.0777956505674142</v>
      </c>
      <c r="M31">
        <f>IF(L31&lt;1,1,0)</f>
        <v>0</v>
      </c>
      <c r="Q31">
        <f t="shared" si="7"/>
        <v>1</v>
      </c>
      <c r="R31">
        <f t="shared" si="8"/>
        <v>2.1988663515673865</v>
      </c>
      <c r="S31">
        <f t="shared" si="9"/>
        <v>0.80032188627259093</v>
      </c>
    </row>
    <row r="32" spans="1:19" x14ac:dyDescent="0.25">
      <c r="A32">
        <f t="shared" si="0"/>
        <v>0.34906584444444444</v>
      </c>
      <c r="B32">
        <v>230</v>
      </c>
      <c r="C32">
        <v>1420.4059999999999</v>
      </c>
      <c r="D32">
        <v>1420.377</v>
      </c>
      <c r="E32">
        <f t="shared" si="1"/>
        <v>3.2966252316396654</v>
      </c>
      <c r="F32">
        <f t="shared" si="2"/>
        <v>3.0978144103821124</v>
      </c>
      <c r="G32">
        <f t="shared" si="3"/>
        <v>1.1275122157707216</v>
      </c>
      <c r="H32">
        <f>M32*(COS(A32)-SIN(A32)*SQRT(B32*B32/(3*10^5*(C32-D32)/C32+B32*SIN(A32)^2)^2-1))</f>
        <v>0</v>
      </c>
      <c r="I32">
        <f t="shared" si="5"/>
        <v>0</v>
      </c>
      <c r="J32">
        <f t="shared" si="6"/>
        <v>0</v>
      </c>
      <c r="K32">
        <v>20</v>
      </c>
      <c r="L32">
        <f t="shared" si="4"/>
        <v>5.6721090971190522</v>
      </c>
      <c r="M32">
        <f>IF(L32&lt;1,1,0)</f>
        <v>0</v>
      </c>
      <c r="Q32">
        <f t="shared" si="7"/>
        <v>0</v>
      </c>
      <c r="R32">
        <f t="shared" si="8"/>
        <v>0</v>
      </c>
      <c r="S32">
        <f t="shared" si="9"/>
        <v>0</v>
      </c>
    </row>
    <row r="33" spans="1:19" x14ac:dyDescent="0.25">
      <c r="A33">
        <f t="shared" si="0"/>
        <v>0</v>
      </c>
      <c r="B33">
        <v>230</v>
      </c>
      <c r="C33">
        <v>1420.4059999999999</v>
      </c>
      <c r="D33">
        <v>1420.451</v>
      </c>
      <c r="E33">
        <f t="shared" si="1"/>
        <v>1</v>
      </c>
      <c r="F33">
        <f t="shared" si="2"/>
        <v>1</v>
      </c>
      <c r="G33">
        <f t="shared" si="3"/>
        <v>0</v>
      </c>
      <c r="H33">
        <f>M33*(COS(A33)-SIN(A33)*SQRT(B33*B33/(3*10^5*(C33-D33)/C33+B33*SIN(A33)^2)^2-1))</f>
        <v>1</v>
      </c>
      <c r="I33">
        <f t="shared" si="5"/>
        <v>1</v>
      </c>
      <c r="J33">
        <f t="shared" si="6"/>
        <v>0</v>
      </c>
      <c r="K33">
        <v>0</v>
      </c>
      <c r="L33">
        <f t="shared" si="4"/>
        <v>0</v>
      </c>
      <c r="M33">
        <f>IF(L33&lt;1,1,0)</f>
        <v>1</v>
      </c>
      <c r="N33" t="s">
        <v>19</v>
      </c>
      <c r="Q33">
        <f t="shared" si="7"/>
        <v>1</v>
      </c>
      <c r="R33">
        <f t="shared" si="8"/>
        <v>1</v>
      </c>
      <c r="S33">
        <f t="shared" si="9"/>
        <v>0</v>
      </c>
    </row>
    <row r="34" spans="1:19" x14ac:dyDescent="0.25">
      <c r="A34">
        <f t="shared" si="0"/>
        <v>0.34906584444444444</v>
      </c>
      <c r="B34">
        <v>230</v>
      </c>
      <c r="C34">
        <v>1420.4059999999999</v>
      </c>
      <c r="E34" t="e">
        <f t="shared" si="1"/>
        <v>#NUM!</v>
      </c>
      <c r="F34" t="e">
        <f t="shared" si="2"/>
        <v>#NUM!</v>
      </c>
      <c r="G34" t="e">
        <f t="shared" si="3"/>
        <v>#NUM!</v>
      </c>
      <c r="H34" t="e">
        <f>M34*(COS(A34)-SIN(A34)*SQRT(B34*B34/(3*10^5*(C34-D34)/C34+B34*SIN(A34)^2)^2-1))</f>
        <v>#NUM!</v>
      </c>
      <c r="I34" t="e">
        <f t="shared" si="5"/>
        <v>#NUM!</v>
      </c>
      <c r="J34" t="e">
        <f t="shared" si="6"/>
        <v>#NUM!</v>
      </c>
      <c r="K34">
        <v>20</v>
      </c>
      <c r="L34" t="e">
        <f t="shared" si="4"/>
        <v>#NUM!</v>
      </c>
      <c r="M34" t="e">
        <f>IF(L34&lt;1,1,0)</f>
        <v>#NUM!</v>
      </c>
      <c r="Q34" t="e">
        <f t="shared" si="7"/>
        <v>#NUM!</v>
      </c>
      <c r="R34" t="e">
        <f t="shared" si="8"/>
        <v>#NUM!</v>
      </c>
      <c r="S34" t="e">
        <f t="shared" si="9"/>
        <v>#NUM!</v>
      </c>
    </row>
    <row r="35" spans="1:19" x14ac:dyDescent="0.25">
      <c r="A35">
        <f t="shared" si="0"/>
        <v>0</v>
      </c>
      <c r="B35">
        <v>230</v>
      </c>
      <c r="C35">
        <v>1420.4059999999999</v>
      </c>
      <c r="D35">
        <v>1420.5650000000001</v>
      </c>
      <c r="E35">
        <f t="shared" si="1"/>
        <v>1</v>
      </c>
      <c r="F35">
        <f t="shared" si="2"/>
        <v>1</v>
      </c>
      <c r="G35">
        <f t="shared" si="3"/>
        <v>0</v>
      </c>
      <c r="H35">
        <f>M35*(COS(A35)-SIN(A35)*SQRT(B35*B35/(3*10^5*(C35-D35)/C35+B35*SIN(A35)^2)^2-1))</f>
        <v>1</v>
      </c>
      <c r="I35">
        <f t="shared" si="5"/>
        <v>1</v>
      </c>
      <c r="J35">
        <f t="shared" si="6"/>
        <v>0</v>
      </c>
      <c r="K35">
        <v>0</v>
      </c>
      <c r="L35">
        <f t="shared" si="4"/>
        <v>0</v>
      </c>
      <c r="M35">
        <f>IF(L35&lt;1,1,0)</f>
        <v>1</v>
      </c>
      <c r="N35" t="s">
        <v>19</v>
      </c>
      <c r="Q35">
        <f t="shared" si="7"/>
        <v>1</v>
      </c>
      <c r="R35">
        <f t="shared" si="8"/>
        <v>1</v>
      </c>
      <c r="S35">
        <f t="shared" si="9"/>
        <v>0</v>
      </c>
    </row>
    <row r="36" spans="1:19" x14ac:dyDescent="0.25">
      <c r="A36">
        <f t="shared" si="0"/>
        <v>0</v>
      </c>
      <c r="B36">
        <v>230</v>
      </c>
      <c r="C36">
        <v>1420.4059999999999</v>
      </c>
      <c r="D36">
        <v>1420.604</v>
      </c>
      <c r="E36">
        <f t="shared" si="1"/>
        <v>1</v>
      </c>
      <c r="F36">
        <f t="shared" si="2"/>
        <v>1</v>
      </c>
      <c r="G36">
        <f t="shared" si="3"/>
        <v>0</v>
      </c>
      <c r="H36">
        <f>M36*(COS(A36)-SIN(A36)*SQRT(B36*B36/(3*10^5*(C36-D36)/C36+B36*SIN(A36)^2)^2-1))</f>
        <v>1</v>
      </c>
      <c r="I36">
        <f t="shared" si="5"/>
        <v>1</v>
      </c>
      <c r="J36">
        <f t="shared" si="6"/>
        <v>0</v>
      </c>
      <c r="K36">
        <v>0</v>
      </c>
      <c r="L36">
        <f t="shared" si="4"/>
        <v>0</v>
      </c>
      <c r="M36">
        <f>IF(L36&lt;1,1,0)</f>
        <v>1</v>
      </c>
      <c r="N36" t="s">
        <v>19</v>
      </c>
      <c r="Q36">
        <f t="shared" si="7"/>
        <v>1</v>
      </c>
      <c r="R36">
        <f t="shared" si="8"/>
        <v>1</v>
      </c>
      <c r="S36">
        <f t="shared" si="9"/>
        <v>0</v>
      </c>
    </row>
    <row r="37" spans="1:19" x14ac:dyDescent="0.25">
      <c r="A37">
        <f t="shared" si="0"/>
        <v>0.5235987666666666</v>
      </c>
      <c r="B37">
        <v>230</v>
      </c>
      <c r="C37">
        <v>1420.4059999999999</v>
      </c>
      <c r="D37">
        <v>1420.0319999999999</v>
      </c>
      <c r="E37">
        <f t="shared" si="1"/>
        <v>1.5441693716476612</v>
      </c>
      <c r="F37">
        <f t="shared" si="2"/>
        <v>1.3372899104887053</v>
      </c>
      <c r="G37">
        <f t="shared" si="3"/>
        <v>0.77208467387964896</v>
      </c>
      <c r="H37">
        <f>M37*(COS(A37)-SIN(A37)*SQRT(B37*B37/(3*10^5*(C37-D37)/C37+B37*SIN(A37)^2)^2-1))</f>
        <v>0.1878814448528483</v>
      </c>
      <c r="I37">
        <f t="shared" si="5"/>
        <v>0.16271010498133567</v>
      </c>
      <c r="J37">
        <f t="shared" si="6"/>
        <v>9.3940720973157324E-2</v>
      </c>
      <c r="K37">
        <v>30</v>
      </c>
      <c r="L37">
        <f t="shared" si="4"/>
        <v>0.70987922735732267</v>
      </c>
      <c r="M37">
        <f>IF(L37&lt;1,1,0)</f>
        <v>1</v>
      </c>
      <c r="N37" t="s">
        <v>15</v>
      </c>
      <c r="Q37">
        <f t="shared" si="7"/>
        <v>1</v>
      </c>
      <c r="R37">
        <f t="shared" si="8"/>
        <v>1.3372899104887053</v>
      </c>
      <c r="S37">
        <f t="shared" si="9"/>
        <v>0.77208467387964896</v>
      </c>
    </row>
    <row r="38" spans="1:19" x14ac:dyDescent="0.25">
      <c r="A38">
        <f t="shared" si="0"/>
        <v>0.5235987666666666</v>
      </c>
      <c r="B38">
        <v>230</v>
      </c>
      <c r="C38">
        <v>1420.4059999999999</v>
      </c>
      <c r="D38">
        <v>1420.1690000000001</v>
      </c>
      <c r="E38">
        <f t="shared" si="1"/>
        <v>1.8111225776679394</v>
      </c>
      <c r="F38">
        <f t="shared" si="2"/>
        <v>1.568478169716131</v>
      </c>
      <c r="G38">
        <f t="shared" si="3"/>
        <v>0.90556127482489945</v>
      </c>
      <c r="H38">
        <f>M38*(COS(A38)-SIN(A38)*SQRT(B38*B38/(3*10^5*(C38-D38)/C38+B38*SIN(A38)^2)^2-1))</f>
        <v>0</v>
      </c>
      <c r="I38">
        <f t="shared" si="5"/>
        <v>0</v>
      </c>
      <c r="J38">
        <f t="shared" si="6"/>
        <v>0</v>
      </c>
      <c r="K38">
        <v>30</v>
      </c>
      <c r="L38">
        <f t="shared" si="4"/>
        <v>1.1432086519062994</v>
      </c>
      <c r="M38">
        <f>IF(L38&lt;1,1,0)</f>
        <v>0</v>
      </c>
      <c r="N38" t="s">
        <v>15</v>
      </c>
      <c r="Q38">
        <f t="shared" si="7"/>
        <v>1</v>
      </c>
      <c r="R38">
        <f t="shared" si="8"/>
        <v>1.568478169716131</v>
      </c>
      <c r="S38">
        <f t="shared" si="9"/>
        <v>0.90556127482489945</v>
      </c>
    </row>
    <row r="39" spans="1:19" x14ac:dyDescent="0.25">
      <c r="A39">
        <f t="shared" si="0"/>
        <v>0.5235987666666666</v>
      </c>
      <c r="B39">
        <v>230</v>
      </c>
      <c r="C39">
        <v>1420.4059999999999</v>
      </c>
      <c r="D39">
        <v>1420.386</v>
      </c>
      <c r="E39">
        <f t="shared" si="1"/>
        <v>2.6608087247336383</v>
      </c>
      <c r="F39">
        <f t="shared" si="2"/>
        <v>2.3043279621132888</v>
      </c>
      <c r="G39">
        <f t="shared" si="3"/>
        <v>1.3304043417854092</v>
      </c>
      <c r="H39">
        <f>M39*(COS(A39)-SIN(A39)*SQRT(B39*B39/(3*10^5*(C39-D39)/C39+B39*SIN(A39)^2)^2-1))</f>
        <v>0</v>
      </c>
      <c r="I39">
        <f t="shared" si="5"/>
        <v>0</v>
      </c>
      <c r="J39">
        <f t="shared" si="6"/>
        <v>0</v>
      </c>
      <c r="K39">
        <v>30</v>
      </c>
      <c r="L39">
        <f t="shared" si="4"/>
        <v>3.471247145392073</v>
      </c>
      <c r="M39">
        <f>IF(L39&lt;1,1,0)</f>
        <v>0</v>
      </c>
      <c r="N39" t="s">
        <v>13</v>
      </c>
      <c r="Q39">
        <f t="shared" si="7"/>
        <v>0</v>
      </c>
      <c r="R39">
        <f t="shared" si="8"/>
        <v>0</v>
      </c>
      <c r="S39">
        <f t="shared" si="9"/>
        <v>0</v>
      </c>
    </row>
    <row r="40" spans="1:19" x14ac:dyDescent="0.25">
      <c r="A40">
        <f t="shared" si="0"/>
        <v>0</v>
      </c>
      <c r="B40">
        <v>230</v>
      </c>
      <c r="C40">
        <v>1420.4059999999999</v>
      </c>
      <c r="D40">
        <v>1420.585</v>
      </c>
      <c r="E40">
        <f>COS(A40)+SIN(A40)*SQRT(B40*B40/(3*10^5*(C40-D40)/C40+B40*SIN(A40)^2)^2-1)</f>
        <v>1</v>
      </c>
      <c r="F40">
        <f t="shared" si="2"/>
        <v>1</v>
      </c>
      <c r="G40">
        <f t="shared" si="3"/>
        <v>0</v>
      </c>
      <c r="H40">
        <f>M40*(COS(A40)-SIN(A40)*SQRT(B40*B40/(3*10^5*(C40-D40)/C40+B40*SIN(A40)^2)^2-1))</f>
        <v>1</v>
      </c>
      <c r="I40">
        <f t="shared" si="5"/>
        <v>1</v>
      </c>
      <c r="J40">
        <f t="shared" si="6"/>
        <v>0</v>
      </c>
      <c r="K40">
        <v>0</v>
      </c>
      <c r="L40">
        <f t="shared" si="4"/>
        <v>0</v>
      </c>
      <c r="M40">
        <f>IF(L40&lt;1,1,0)</f>
        <v>1</v>
      </c>
      <c r="N40" t="s">
        <v>17</v>
      </c>
      <c r="Q40">
        <f t="shared" si="7"/>
        <v>1</v>
      </c>
      <c r="R40">
        <f t="shared" si="8"/>
        <v>1</v>
      </c>
      <c r="S40">
        <f t="shared" si="9"/>
        <v>0</v>
      </c>
    </row>
    <row r="41" spans="1:19" x14ac:dyDescent="0.25">
      <c r="A41">
        <f t="shared" si="0"/>
        <v>0</v>
      </c>
      <c r="B41">
        <v>230</v>
      </c>
      <c r="C41">
        <v>1420.4059999999999</v>
      </c>
      <c r="D41">
        <v>1420.8230000000001</v>
      </c>
      <c r="E41">
        <f t="shared" si="1"/>
        <v>1</v>
      </c>
      <c r="F41">
        <f t="shared" si="2"/>
        <v>1</v>
      </c>
      <c r="G41">
        <f t="shared" si="3"/>
        <v>0</v>
      </c>
      <c r="H41">
        <f>M41*(COS(A41)-SIN(A41)*SQRT(B41*B41/(3*10^5*(C41-D41)/C41+B41*SIN(A41)^2)^2-1))</f>
        <v>1</v>
      </c>
      <c r="I41">
        <f t="shared" si="5"/>
        <v>1</v>
      </c>
      <c r="J41">
        <f t="shared" si="6"/>
        <v>0</v>
      </c>
      <c r="K41">
        <v>0</v>
      </c>
      <c r="L41">
        <f t="shared" si="4"/>
        <v>0</v>
      </c>
      <c r="M41">
        <f>IF(L41&lt;1,1,0)</f>
        <v>1</v>
      </c>
      <c r="N41" t="s">
        <v>17</v>
      </c>
      <c r="Q41">
        <f t="shared" si="7"/>
        <v>1</v>
      </c>
      <c r="R41">
        <f t="shared" si="8"/>
        <v>1</v>
      </c>
      <c r="S41">
        <f t="shared" si="9"/>
        <v>0</v>
      </c>
    </row>
    <row r="42" spans="1:19" x14ac:dyDescent="0.25">
      <c r="A42">
        <f t="shared" si="0"/>
        <v>0.69813168888888888</v>
      </c>
      <c r="B42">
        <v>230</v>
      </c>
      <c r="C42">
        <v>1420.4059999999999</v>
      </c>
      <c r="D42">
        <v>1420.0450000000001</v>
      </c>
      <c r="E42">
        <f t="shared" si="1"/>
        <v>1.3421457989302965</v>
      </c>
      <c r="F42">
        <f t="shared" si="2"/>
        <v>1.0281433413999685</v>
      </c>
      <c r="G42">
        <f t="shared" si="3"/>
        <v>0.86271467770123844</v>
      </c>
      <c r="H42">
        <f>M42*(COS(A42)-SIN(A42)*SQRT(B42*B42/(3*10^5*(C42-D42)/C42+B42*SIN(A42)^2)^2-1))</f>
        <v>0.18994310261737268</v>
      </c>
      <c r="I42">
        <f t="shared" si="5"/>
        <v>0.14550485972280336</v>
      </c>
      <c r="J42">
        <f t="shared" si="6"/>
        <v>0.12209307117507152</v>
      </c>
      <c r="K42">
        <v>40</v>
      </c>
      <c r="L42">
        <f t="shared" si="4"/>
        <v>0.7450686627863069</v>
      </c>
      <c r="M42">
        <f>IF(L42&lt;1,1,0)</f>
        <v>1</v>
      </c>
      <c r="N42" t="s">
        <v>15</v>
      </c>
      <c r="Q42">
        <f t="shared" si="7"/>
        <v>1</v>
      </c>
      <c r="R42">
        <f t="shared" si="8"/>
        <v>1.0281433413999685</v>
      </c>
      <c r="S42">
        <f t="shared" si="9"/>
        <v>0.86271467770123844</v>
      </c>
    </row>
    <row r="43" spans="1:19" x14ac:dyDescent="0.25">
      <c r="A43">
        <f>K43/180*3.1415926</f>
        <v>0.69813168888888888</v>
      </c>
      <c r="B43">
        <v>230</v>
      </c>
      <c r="C43">
        <v>1420.4059999999999</v>
      </c>
      <c r="D43">
        <v>1420.19</v>
      </c>
      <c r="E43">
        <f>COS(A43)+SIN(A43)*SQRT(B43*B43/(3*10^5*(C43-D43)/C43+B43*SIN(A43)^2)^2-1)</f>
        <v>1.5977144531453118</v>
      </c>
      <c r="F43">
        <f>E43*COS(A43)</f>
        <v>1.2239202907531179</v>
      </c>
      <c r="G43">
        <f>SIN(A43)*E43</f>
        <v>1.026991039723437</v>
      </c>
      <c r="H43">
        <f>M43*(COS(A43)-SIN(A43)*SQRT(B43*B43/(3*10^5*(C43-D43)/C43+B43*SIN(A43)^2)^2-1))</f>
        <v>0</v>
      </c>
      <c r="I43">
        <f t="shared" si="5"/>
        <v>0</v>
      </c>
      <c r="J43">
        <f t="shared" si="6"/>
        <v>0</v>
      </c>
      <c r="K43">
        <v>40</v>
      </c>
      <c r="L43">
        <f t="shared" si="4"/>
        <v>1.1048508922831868</v>
      </c>
      <c r="M43">
        <f>IF(L43&lt;1,1,0)</f>
        <v>0</v>
      </c>
      <c r="N43" t="s">
        <v>15</v>
      </c>
      <c r="Q43">
        <f t="shared" si="7"/>
        <v>1</v>
      </c>
      <c r="R43">
        <f t="shared" si="8"/>
        <v>1.2239202907531179</v>
      </c>
      <c r="S43">
        <f t="shared" si="9"/>
        <v>1.026991039723437</v>
      </c>
    </row>
    <row r="44" spans="1:19" x14ac:dyDescent="0.25">
      <c r="A44">
        <f>K44/180*3.1415926</f>
        <v>0.69813168888888888</v>
      </c>
      <c r="B44">
        <v>230</v>
      </c>
      <c r="C44">
        <v>1420.4059999999999</v>
      </c>
      <c r="D44">
        <v>1420.5540000000001</v>
      </c>
      <c r="E44">
        <f>COS(A44)+SIN(A44)*SQRT(B44*B44/(3*10^5*(C44-D44)/C44+B44*SIN(A44)^2)^2-1)</f>
        <v>2.9934346413258881</v>
      </c>
      <c r="F44">
        <f>E44*COS(A44)</f>
        <v>2.2931039957418609</v>
      </c>
      <c r="G44">
        <f>SIN(A44)*E44</f>
        <v>1.9241426705425355</v>
      </c>
      <c r="H44">
        <f>M44*(COS(A44)-SIN(A44)*SQRT(B44*B44/(3*10^5*(C44-D44)/C44+B44*SIN(A44)^2)^2-1))</f>
        <v>0</v>
      </c>
      <c r="I44">
        <f>COS(A44)*H44</f>
        <v>0</v>
      </c>
      <c r="J44">
        <f>SIN(A44)*H44</f>
        <v>0</v>
      </c>
      <c r="K44">
        <v>40</v>
      </c>
      <c r="L44">
        <f>(F44-1)^2+G44^2</f>
        <v>5.3744429604061263</v>
      </c>
      <c r="M44">
        <f>IF(L44&lt;1,1,0)</f>
        <v>0</v>
      </c>
      <c r="Q44">
        <f t="shared" si="7"/>
        <v>0</v>
      </c>
      <c r="R44">
        <f t="shared" si="8"/>
        <v>0</v>
      </c>
      <c r="S44">
        <f t="shared" si="9"/>
        <v>0</v>
      </c>
    </row>
    <row r="45" spans="1:19" x14ac:dyDescent="0.25">
      <c r="A45">
        <f>K45/180*3.1415926</f>
        <v>0.69813168888888888</v>
      </c>
      <c r="B45">
        <v>230</v>
      </c>
      <c r="C45">
        <v>1420.4059999999999</v>
      </c>
      <c r="D45">
        <v>1420.6220000000001</v>
      </c>
      <c r="E45">
        <f>COS(A45)+SIN(A45)*SQRT(B45*B45/(3*10^5*(C45-D45)/C45+B45*SIN(A45)^2)^2-1)</f>
        <v>3.6883339916830282</v>
      </c>
      <c r="F45">
        <f>E45*COS(A45)</f>
        <v>2.8254277869292905</v>
      </c>
      <c r="G45">
        <f>SIN(A45)*E45</f>
        <v>2.3708153565919705</v>
      </c>
      <c r="H45">
        <f>M45*(COS(A45)-SIN(A45)*SQRT(B45*B45/(3*10^5*(C45-D45)/C45+B45*SIN(A45)^2)^2-1))</f>
        <v>0</v>
      </c>
      <c r="I45">
        <f>COS(A45)*H45</f>
        <v>0</v>
      </c>
      <c r="J45">
        <f>SIN(A45)*H45</f>
        <v>0</v>
      </c>
      <c r="K45">
        <v>40</v>
      </c>
      <c r="L45">
        <f>(F45-1)^2+G45^2</f>
        <v>8.9529520603458792</v>
      </c>
      <c r="M45">
        <f>IF(L45&lt;1,1,0)</f>
        <v>0</v>
      </c>
      <c r="N45" t="s">
        <v>14</v>
      </c>
      <c r="Q45">
        <f t="shared" si="7"/>
        <v>0</v>
      </c>
      <c r="R45">
        <f t="shared" si="8"/>
        <v>0</v>
      </c>
      <c r="S45">
        <f t="shared" si="9"/>
        <v>0</v>
      </c>
    </row>
    <row r="46" spans="1:19" x14ac:dyDescent="0.25">
      <c r="A46">
        <f>K46/180*3.1415926</f>
        <v>0</v>
      </c>
      <c r="B46">
        <v>230</v>
      </c>
      <c r="C46">
        <v>1420.4059999999999</v>
      </c>
      <c r="D46">
        <v>1420.79</v>
      </c>
      <c r="E46">
        <f>COS(A46)+SIN(A46)*SQRT(B46*B46/(3*10^5*(C46-D46)/C46+B46*SIN(A46)^2)^2-1)</f>
        <v>1</v>
      </c>
      <c r="F46">
        <f>E46*COS(A46)</f>
        <v>1</v>
      </c>
      <c r="G46">
        <f>SIN(A46)*E46</f>
        <v>0</v>
      </c>
      <c r="H46">
        <f>M46*(COS(A46)-SIN(A46)*SQRT(B46*B46/(3*10^5*(C46-D46)/C46+B46*SIN(A46)^2)^2-1))</f>
        <v>1</v>
      </c>
      <c r="I46">
        <f>COS(A46)*H46</f>
        <v>1</v>
      </c>
      <c r="J46">
        <f>SIN(A46)*H46</f>
        <v>0</v>
      </c>
      <c r="K46">
        <v>0</v>
      </c>
      <c r="L46">
        <f>(F46-1)^2+G46^2</f>
        <v>0</v>
      </c>
      <c r="M46">
        <f>IF(L46&lt;1,1,0)</f>
        <v>1</v>
      </c>
      <c r="N46" t="s">
        <v>18</v>
      </c>
      <c r="Q46">
        <f t="shared" si="7"/>
        <v>1</v>
      </c>
      <c r="R46">
        <f t="shared" si="8"/>
        <v>1</v>
      </c>
      <c r="S46">
        <f t="shared" si="9"/>
        <v>0</v>
      </c>
    </row>
    <row r="47" spans="1:19" x14ac:dyDescent="0.25">
      <c r="A47">
        <f t="shared" si="0"/>
        <v>0.87266461111111115</v>
      </c>
      <c r="B47">
        <v>230</v>
      </c>
      <c r="C47">
        <v>1420.4059999999999</v>
      </c>
      <c r="D47">
        <v>1420.0119999999999</v>
      </c>
      <c r="E47">
        <f t="shared" si="1"/>
        <v>0.89827590715090366</v>
      </c>
      <c r="F47">
        <f t="shared" si="2"/>
        <v>0.57740063343991732</v>
      </c>
      <c r="G47">
        <f t="shared" si="3"/>
        <v>0.68811925846539201</v>
      </c>
      <c r="H47">
        <f>M47*(COS(A47)-SIN(A47)*SQRT(B47*B47/(3*10^5*(C47-D47)/C47+B47*SIN(A47)^2)^2-1))</f>
        <v>0.38729933502893216</v>
      </c>
      <c r="I47">
        <f t="shared" si="5"/>
        <v>0.24895121821295443</v>
      </c>
      <c r="J47">
        <f t="shared" si="6"/>
        <v>0.29668849971668765</v>
      </c>
      <c r="K47">
        <v>50</v>
      </c>
      <c r="L47">
        <f t="shared" si="4"/>
        <v>0.65209833848794407</v>
      </c>
      <c r="M47">
        <f>IF(L47&lt;1,1,0)</f>
        <v>1</v>
      </c>
      <c r="N47" t="s">
        <v>16</v>
      </c>
      <c r="Q47">
        <f t="shared" si="7"/>
        <v>1</v>
      </c>
      <c r="R47">
        <f t="shared" si="8"/>
        <v>0.57740063343991732</v>
      </c>
      <c r="S47">
        <f t="shared" si="9"/>
        <v>0.68811925846539201</v>
      </c>
    </row>
    <row r="48" spans="1:19" x14ac:dyDescent="0.25">
      <c r="A48">
        <f t="shared" si="0"/>
        <v>0.87266461111111115</v>
      </c>
      <c r="B48">
        <v>230</v>
      </c>
      <c r="C48">
        <v>1420.4059999999999</v>
      </c>
      <c r="D48">
        <v>1420.19</v>
      </c>
      <c r="E48">
        <f t="shared" si="1"/>
        <v>1.2469727291789576</v>
      </c>
      <c r="F48">
        <f t="shared" si="2"/>
        <v>0.80153863415294468</v>
      </c>
      <c r="G48">
        <f t="shared" si="3"/>
        <v>0.95523651797669973</v>
      </c>
      <c r="H48">
        <f>M48*(COS(A48)-SIN(A48)*SQRT(B48*B48/(3*10^5*(C48-D48)/C48+B48*SIN(A48)^2)^2-1))</f>
        <v>3.8602513000878358E-2</v>
      </c>
      <c r="I48">
        <f t="shared" si="5"/>
        <v>2.481321749992723E-2</v>
      </c>
      <c r="J48">
        <f t="shared" si="6"/>
        <v>2.9571240205380087E-2</v>
      </c>
      <c r="K48">
        <v>50</v>
      </c>
      <c r="L48">
        <f t="shared" si="4"/>
        <v>0.95186371901012845</v>
      </c>
      <c r="M48">
        <f>IF(L48&lt;1,1,0)</f>
        <v>1</v>
      </c>
      <c r="N48" t="s">
        <v>13</v>
      </c>
      <c r="Q48">
        <f t="shared" si="7"/>
        <v>1</v>
      </c>
      <c r="R48">
        <f t="shared" si="8"/>
        <v>0.80153863415294468</v>
      </c>
      <c r="S48">
        <f t="shared" si="9"/>
        <v>0.95523651797669973</v>
      </c>
    </row>
    <row r="49" spans="1:19" x14ac:dyDescent="0.25">
      <c r="A49">
        <f t="shared" si="0"/>
        <v>0.87266461111111115</v>
      </c>
      <c r="B49">
        <v>230</v>
      </c>
      <c r="C49">
        <v>1420.4059999999999</v>
      </c>
      <c r="D49">
        <v>1420.384</v>
      </c>
      <c r="E49">
        <f t="shared" si="1"/>
        <v>1.6456456543877778</v>
      </c>
      <c r="F49">
        <f t="shared" si="2"/>
        <v>1.057800655340881</v>
      </c>
      <c r="G49">
        <f t="shared" si="3"/>
        <v>1.2606376931401742</v>
      </c>
      <c r="H49">
        <f>M49*(COS(A49)-SIN(A49)*SQRT(B49*B49/(3*10^5*(C49-D49)/C49+B49*SIN(A49)^2)^2-1))</f>
        <v>0</v>
      </c>
      <c r="I49">
        <f t="shared" si="5"/>
        <v>0</v>
      </c>
      <c r="J49">
        <f t="shared" si="6"/>
        <v>0</v>
      </c>
      <c r="K49">
        <v>50</v>
      </c>
      <c r="L49">
        <f t="shared" si="4"/>
        <v>1.5925483091236152</v>
      </c>
      <c r="M49">
        <f>IF(L49&lt;1,1,0)</f>
        <v>0</v>
      </c>
      <c r="N49" t="s">
        <v>13</v>
      </c>
      <c r="Q49">
        <f t="shared" si="7"/>
        <v>1</v>
      </c>
      <c r="R49">
        <f t="shared" si="8"/>
        <v>1.057800655340881</v>
      </c>
      <c r="S49">
        <f t="shared" si="9"/>
        <v>1.2606376931401742</v>
      </c>
    </row>
    <row r="50" spans="1:19" x14ac:dyDescent="0.25">
      <c r="A50">
        <f t="shared" si="0"/>
        <v>0.87266461111111115</v>
      </c>
      <c r="B50">
        <v>230</v>
      </c>
      <c r="C50">
        <v>1420.4059999999999</v>
      </c>
      <c r="D50">
        <v>1420.55</v>
      </c>
      <c r="E50">
        <f t="shared" si="1"/>
        <v>2.143736644287908</v>
      </c>
      <c r="F50">
        <f t="shared" si="2"/>
        <v>1.377967377825108</v>
      </c>
      <c r="G50">
        <f t="shared" si="3"/>
        <v>1.642197523354781</v>
      </c>
      <c r="H50">
        <f>M50*(COS(A50)-SIN(A50)*SQRT(B50*B50/(3*10^5*(C50-D50)/C50+B50*SIN(A50)^2)^2-1))</f>
        <v>0</v>
      </c>
      <c r="I50">
        <f t="shared" si="5"/>
        <v>0</v>
      </c>
      <c r="J50">
        <f t="shared" si="6"/>
        <v>0</v>
      </c>
      <c r="K50">
        <v>50</v>
      </c>
      <c r="L50">
        <f t="shared" si="4"/>
        <v>2.8396720444125645</v>
      </c>
      <c r="M50">
        <f>IF(L50&lt;1,1,0)</f>
        <v>0</v>
      </c>
      <c r="N50" t="s">
        <v>13</v>
      </c>
      <c r="Q50">
        <f t="shared" si="7"/>
        <v>0</v>
      </c>
      <c r="R50">
        <f t="shared" si="8"/>
        <v>0</v>
      </c>
      <c r="S50">
        <f t="shared" si="9"/>
        <v>0</v>
      </c>
    </row>
    <row r="51" spans="1:19" x14ac:dyDescent="0.25">
      <c r="A51">
        <f t="shared" si="0"/>
        <v>0</v>
      </c>
      <c r="B51">
        <v>230</v>
      </c>
      <c r="C51">
        <v>1420.4059999999999</v>
      </c>
      <c r="D51">
        <v>1420.87</v>
      </c>
      <c r="E51">
        <f t="shared" si="1"/>
        <v>1</v>
      </c>
      <c r="F51">
        <f t="shared" si="2"/>
        <v>1</v>
      </c>
      <c r="G51">
        <f t="shared" si="3"/>
        <v>0</v>
      </c>
      <c r="H51">
        <f>M51*(COS(A51)-SIN(A51)*SQRT(B51*B51/(3*10^5*(C51-D51)/C51+B51*SIN(A51)^2)^2-1))</f>
        <v>1</v>
      </c>
      <c r="I51">
        <f t="shared" si="5"/>
        <v>1</v>
      </c>
      <c r="J51">
        <f t="shared" si="6"/>
        <v>0</v>
      </c>
      <c r="K51">
        <v>0</v>
      </c>
      <c r="L51">
        <f t="shared" si="4"/>
        <v>0</v>
      </c>
      <c r="M51">
        <f>IF(L51&lt;1,1,0)</f>
        <v>1</v>
      </c>
      <c r="N51" t="s">
        <v>20</v>
      </c>
      <c r="Q51">
        <f t="shared" si="7"/>
        <v>1</v>
      </c>
      <c r="R51">
        <f t="shared" si="8"/>
        <v>1</v>
      </c>
      <c r="S51">
        <f t="shared" si="9"/>
        <v>0</v>
      </c>
    </row>
    <row r="52" spans="1:19" x14ac:dyDescent="0.25">
      <c r="A52">
        <f t="shared" si="0"/>
        <v>1.0471975333333332</v>
      </c>
      <c r="B52">
        <v>230</v>
      </c>
      <c r="C52">
        <v>1420.4059999999999</v>
      </c>
      <c r="D52">
        <v>1420.037</v>
      </c>
      <c r="E52" t="e">
        <f t="shared" si="1"/>
        <v>#NUM!</v>
      </c>
      <c r="F52" t="e">
        <f t="shared" si="2"/>
        <v>#NUM!</v>
      </c>
      <c r="G52" t="e">
        <f t="shared" si="3"/>
        <v>#NUM!</v>
      </c>
      <c r="H52" t="e">
        <f>M52*(COS(A52)-SIN(A52)*SQRT(B52*B52/(3*10^5*(C52-D52)/C52+B52*SIN(A52)^2)^2-1))</f>
        <v>#NUM!</v>
      </c>
      <c r="I52" t="e">
        <f t="shared" si="5"/>
        <v>#NUM!</v>
      </c>
      <c r="J52" t="e">
        <f t="shared" si="6"/>
        <v>#NUM!</v>
      </c>
      <c r="K52">
        <v>60</v>
      </c>
      <c r="L52" t="e">
        <f t="shared" si="4"/>
        <v>#NUM!</v>
      </c>
      <c r="M52" t="e">
        <f>IF(L52&lt;1,1,0)</f>
        <v>#NUM!</v>
      </c>
      <c r="Q52" t="e">
        <f t="shared" si="7"/>
        <v>#NUM!</v>
      </c>
      <c r="R52" t="e">
        <f t="shared" si="8"/>
        <v>#NUM!</v>
      </c>
      <c r="S52" t="e">
        <f t="shared" si="9"/>
        <v>#NUM!</v>
      </c>
    </row>
    <row r="53" spans="1:19" x14ac:dyDescent="0.25">
      <c r="A53">
        <f t="shared" si="0"/>
        <v>1.0471975333333332</v>
      </c>
      <c r="B53">
        <v>230</v>
      </c>
      <c r="C53">
        <v>1420.4059999999999</v>
      </c>
      <c r="D53">
        <v>1420.296</v>
      </c>
      <c r="E53">
        <f t="shared" si="1"/>
        <v>1.0344104883797209</v>
      </c>
      <c r="F53">
        <f t="shared" si="2"/>
        <v>0.5172052601922329</v>
      </c>
      <c r="G53">
        <f t="shared" si="3"/>
        <v>0.89582575163893197</v>
      </c>
      <c r="H53">
        <f>M53*(COS(A53)-SIN(A53)*SQRT(B53*B53/(3*10^5*(C53-D53)/C53+B53*SIN(A53)^2)^2-1))</f>
        <v>0</v>
      </c>
      <c r="I53">
        <f t="shared" si="5"/>
        <v>0</v>
      </c>
      <c r="J53">
        <f t="shared" si="6"/>
        <v>0</v>
      </c>
      <c r="K53">
        <v>60</v>
      </c>
      <c r="L53">
        <f t="shared" si="4"/>
        <v>1.0355945380855069</v>
      </c>
      <c r="M53">
        <f>IF(L53&lt;1,1,0)</f>
        <v>0</v>
      </c>
      <c r="Q53">
        <f t="shared" si="7"/>
        <v>1</v>
      </c>
      <c r="R53">
        <f t="shared" si="8"/>
        <v>0.5172052601922329</v>
      </c>
      <c r="S53">
        <f t="shared" si="9"/>
        <v>0.89582575163893197</v>
      </c>
    </row>
    <row r="54" spans="1:19" x14ac:dyDescent="0.25">
      <c r="A54">
        <f t="shared" si="0"/>
        <v>1.0471975333333332</v>
      </c>
      <c r="B54">
        <v>230</v>
      </c>
      <c r="C54">
        <v>1420.4059999999999</v>
      </c>
      <c r="D54">
        <v>1420.588</v>
      </c>
      <c r="E54">
        <f t="shared" si="1"/>
        <v>1.7073032506887054</v>
      </c>
      <c r="F54">
        <f t="shared" si="2"/>
        <v>0.85365165175640367</v>
      </c>
      <c r="G54">
        <f t="shared" si="3"/>
        <v>1.4785679718111657</v>
      </c>
      <c r="H54">
        <f>M54*(COS(A54)-SIN(A54)*SQRT(B54*B54/(3*10^5*(C54-D54)/C54+B54*SIN(A54)^2)^2-1))</f>
        <v>0</v>
      </c>
      <c r="I54">
        <f t="shared" si="5"/>
        <v>0</v>
      </c>
      <c r="J54">
        <f t="shared" si="6"/>
        <v>0</v>
      </c>
      <c r="K54">
        <v>60</v>
      </c>
      <c r="L54">
        <f t="shared" si="4"/>
        <v>2.2075810862994132</v>
      </c>
      <c r="M54">
        <f>IF(L54&lt;1,1,0)</f>
        <v>0</v>
      </c>
      <c r="Q54">
        <f t="shared" si="7"/>
        <v>1</v>
      </c>
      <c r="R54">
        <f t="shared" si="8"/>
        <v>0.85365165175640367</v>
      </c>
      <c r="S54">
        <f t="shared" si="9"/>
        <v>1.4785679718111657</v>
      </c>
    </row>
    <row r="55" spans="1:19" x14ac:dyDescent="0.25">
      <c r="A55">
        <f t="shared" si="0"/>
        <v>1.0471975333333332</v>
      </c>
      <c r="B55">
        <v>230</v>
      </c>
      <c r="C55">
        <v>1420.4059999999999</v>
      </c>
      <c r="D55">
        <v>1420.8879999999999</v>
      </c>
      <c r="E55">
        <f t="shared" si="1"/>
        <v>3.1810109643281073</v>
      </c>
      <c r="F55">
        <f t="shared" si="2"/>
        <v>1.590505531374423</v>
      </c>
      <c r="G55">
        <f t="shared" si="3"/>
        <v>2.7548362764133549</v>
      </c>
      <c r="H55">
        <f>M55*(COS(A55)-SIN(A55)*SQRT(B55*B55/(3*10^5*(C55-D55)/C55+B55*SIN(A55)^2)^2-1))</f>
        <v>0</v>
      </c>
      <c r="I55">
        <f t="shared" si="5"/>
        <v>0</v>
      </c>
      <c r="J55">
        <f t="shared" si="6"/>
        <v>0</v>
      </c>
      <c r="K55">
        <v>60</v>
      </c>
      <c r="L55">
        <f t="shared" si="4"/>
        <v>7.9378196924267881</v>
      </c>
      <c r="M55">
        <f>IF(L55&lt;1,1,0)</f>
        <v>0</v>
      </c>
      <c r="Q55">
        <f t="shared" si="7"/>
        <v>0</v>
      </c>
      <c r="R55">
        <f t="shared" si="8"/>
        <v>0</v>
      </c>
      <c r="S55">
        <f t="shared" si="9"/>
        <v>0</v>
      </c>
    </row>
    <row r="56" spans="1:19" x14ac:dyDescent="0.25">
      <c r="A56">
        <f t="shared" si="0"/>
        <v>1.2217304555555557</v>
      </c>
      <c r="B56">
        <v>230</v>
      </c>
      <c r="C56">
        <v>1420.4059999999999</v>
      </c>
      <c r="D56">
        <v>1420.0450000000001</v>
      </c>
      <c r="E56" t="e">
        <f t="shared" si="1"/>
        <v>#NUM!</v>
      </c>
      <c r="F56" t="e">
        <f t="shared" si="2"/>
        <v>#NUM!</v>
      </c>
      <c r="G56" t="e">
        <f t="shared" si="3"/>
        <v>#NUM!</v>
      </c>
      <c r="H56" t="e">
        <f>M56*(COS(A56)-SIN(A56)*SQRT(B56*B56/(3*10^5*(C56-D56)/C56+B56*SIN(A56)^2)^2-1))</f>
        <v>#NUM!</v>
      </c>
      <c r="I56" t="e">
        <f t="shared" si="5"/>
        <v>#NUM!</v>
      </c>
      <c r="J56" t="e">
        <f t="shared" si="6"/>
        <v>#NUM!</v>
      </c>
      <c r="K56">
        <v>70</v>
      </c>
      <c r="L56" t="e">
        <f t="shared" si="4"/>
        <v>#NUM!</v>
      </c>
      <c r="M56" t="e">
        <f>IF(L56&lt;1,1,0)</f>
        <v>#NUM!</v>
      </c>
      <c r="Q56" t="e">
        <f t="shared" si="7"/>
        <v>#NUM!</v>
      </c>
      <c r="R56" t="e">
        <f t="shared" si="8"/>
        <v>#NUM!</v>
      </c>
      <c r="S56" t="e">
        <f t="shared" si="9"/>
        <v>#NUM!</v>
      </c>
    </row>
    <row r="57" spans="1:19" x14ac:dyDescent="0.25">
      <c r="A57">
        <f t="shared" si="0"/>
        <v>1.2217304555555557</v>
      </c>
      <c r="B57">
        <v>230</v>
      </c>
      <c r="C57">
        <v>1420.4059999999999</v>
      </c>
      <c r="D57">
        <v>1420.2650000000001</v>
      </c>
      <c r="E57" t="e">
        <f t="shared" si="1"/>
        <v>#NUM!</v>
      </c>
      <c r="F57" t="e">
        <f t="shared" si="2"/>
        <v>#NUM!</v>
      </c>
      <c r="G57" t="e">
        <f t="shared" si="3"/>
        <v>#NUM!</v>
      </c>
      <c r="H57" t="e">
        <f>M57*(COS(A57)-SIN(A57)*SQRT(B57*B57/(3*10^5*(C57-D57)/C57+B57*SIN(A57)^2)^2-1))</f>
        <v>#NUM!</v>
      </c>
      <c r="I57" t="e">
        <f t="shared" si="5"/>
        <v>#NUM!</v>
      </c>
      <c r="J57" t="e">
        <f t="shared" si="6"/>
        <v>#NUM!</v>
      </c>
      <c r="K57">
        <v>70</v>
      </c>
      <c r="L57" t="e">
        <f t="shared" si="4"/>
        <v>#NUM!</v>
      </c>
      <c r="M57" t="e">
        <f>IF(L57&lt;1,1,0)</f>
        <v>#NUM!</v>
      </c>
      <c r="Q57" t="e">
        <f t="shared" si="7"/>
        <v>#NUM!</v>
      </c>
      <c r="R57" t="e">
        <f t="shared" si="8"/>
        <v>#NUM!</v>
      </c>
      <c r="S57" t="e">
        <f t="shared" si="9"/>
        <v>#NUM!</v>
      </c>
    </row>
    <row r="58" spans="1:19" x14ac:dyDescent="0.25">
      <c r="A58">
        <f t="shared" si="0"/>
        <v>1.2217304555555557</v>
      </c>
      <c r="B58">
        <v>230</v>
      </c>
      <c r="C58">
        <v>1420.4059999999999</v>
      </c>
      <c r="D58">
        <v>1420.5719999999999</v>
      </c>
      <c r="E58">
        <f t="shared" si="1"/>
        <v>1.2202769818117118</v>
      </c>
      <c r="F58">
        <f t="shared" si="2"/>
        <v>0.41735933211372189</v>
      </c>
      <c r="G58">
        <f t="shared" si="3"/>
        <v>1.1466852664253993</v>
      </c>
      <c r="H58">
        <f>M58*(COS(A58)-SIN(A58)*SQRT(B58*B58/(3*10^5*(C58-D58)/C58+B58*SIN(A58)^2)^2-1))</f>
        <v>0</v>
      </c>
      <c r="I58">
        <f t="shared" si="5"/>
        <v>0</v>
      </c>
      <c r="J58">
        <f t="shared" si="6"/>
        <v>0</v>
      </c>
      <c r="K58">
        <v>70</v>
      </c>
      <c r="L58">
        <f t="shared" si="4"/>
        <v>1.654357248112057</v>
      </c>
      <c r="M58">
        <f>IF(L58&lt;1,1,0)</f>
        <v>0</v>
      </c>
      <c r="Q58">
        <f t="shared" si="7"/>
        <v>1</v>
      </c>
      <c r="R58">
        <f t="shared" si="8"/>
        <v>0.41735933211372189</v>
      </c>
      <c r="S58">
        <f t="shared" si="9"/>
        <v>1.1466852664253993</v>
      </c>
    </row>
    <row r="59" spans="1:19" x14ac:dyDescent="0.25">
      <c r="A59">
        <f t="shared" si="0"/>
        <v>1.2217304555555557</v>
      </c>
      <c r="B59">
        <v>230</v>
      </c>
      <c r="C59">
        <v>1420.4059999999999</v>
      </c>
      <c r="D59">
        <v>1420.79</v>
      </c>
      <c r="E59">
        <f t="shared" ref="E59:E67" si="10">COS(A59)+SIN(A59)*SQRT(B59*B59/(3*10^5*(C59-D59)/C59+B59*SIN(A59)^2)^2-1)</f>
        <v>1.8439550956391457</v>
      </c>
      <c r="F59">
        <f t="shared" ref="F59:F73" si="11">E59*COS(A59)</f>
        <v>0.63066982220795154</v>
      </c>
      <c r="G59">
        <f t="shared" ref="G59:G73" si="12">SIN(A59)*E59</f>
        <v>1.7327509832892209</v>
      </c>
      <c r="H59">
        <f>M59*(COS(A59)-SIN(A59)*SQRT(B59*B59/(3*10^5*(C59-D59)/C59+B59*SIN(A59)^2)^2-1))</f>
        <v>0</v>
      </c>
      <c r="I59">
        <f t="shared" si="5"/>
        <v>0</v>
      </c>
      <c r="J59">
        <f t="shared" si="6"/>
        <v>0</v>
      </c>
      <c r="K59">
        <v>70</v>
      </c>
      <c r="L59">
        <f t="shared" si="4"/>
        <v>3.138830750317668</v>
      </c>
      <c r="M59">
        <f>IF(L59&lt;1,1,0)</f>
        <v>0</v>
      </c>
      <c r="Q59">
        <f t="shared" si="7"/>
        <v>0</v>
      </c>
      <c r="R59">
        <f t="shared" si="8"/>
        <v>0</v>
      </c>
      <c r="S59">
        <f t="shared" si="9"/>
        <v>0</v>
      </c>
    </row>
    <row r="60" spans="1:19" x14ac:dyDescent="0.25">
      <c r="A60">
        <f t="shared" si="0"/>
        <v>1.2217304555555557</v>
      </c>
      <c r="B60">
        <v>230</v>
      </c>
      <c r="C60">
        <v>1420.4059999999999</v>
      </c>
      <c r="D60">
        <v>1420.9649999999999</v>
      </c>
      <c r="E60">
        <f t="shared" si="10"/>
        <v>2.7037327576990871</v>
      </c>
      <c r="F60">
        <f t="shared" si="11"/>
        <v>0.92473111825147769</v>
      </c>
      <c r="G60">
        <f t="shared" si="12"/>
        <v>2.5406777017151314</v>
      </c>
      <c r="H60">
        <f>M60*(COS(A60)-SIN(A60)*SQRT(B60*B60/(3*10^5*(C60-D60)/C60+B60*SIN(A60)^2)^2-1))</f>
        <v>0</v>
      </c>
      <c r="I60">
        <f t="shared" si="5"/>
        <v>0</v>
      </c>
      <c r="J60">
        <f t="shared" si="6"/>
        <v>0</v>
      </c>
      <c r="K60">
        <v>70</v>
      </c>
      <c r="L60">
        <f t="shared" si="4"/>
        <v>6.4607085885521558</v>
      </c>
      <c r="M60">
        <f>IF(L60&lt;1,1,0)</f>
        <v>0</v>
      </c>
      <c r="Q60">
        <f t="shared" si="7"/>
        <v>0</v>
      </c>
      <c r="R60">
        <f t="shared" si="8"/>
        <v>0</v>
      </c>
      <c r="S60">
        <f t="shared" si="9"/>
        <v>0</v>
      </c>
    </row>
    <row r="61" spans="1:19" x14ac:dyDescent="0.25">
      <c r="A61">
        <f t="shared" si="0"/>
        <v>1.3962633777777778</v>
      </c>
      <c r="B61">
        <v>230</v>
      </c>
      <c r="C61">
        <v>1420.4059999999999</v>
      </c>
      <c r="D61">
        <v>1420.037</v>
      </c>
      <c r="E61" t="e">
        <f t="shared" si="10"/>
        <v>#NUM!</v>
      </c>
      <c r="F61" t="e">
        <f t="shared" si="11"/>
        <v>#NUM!</v>
      </c>
      <c r="G61" t="e">
        <f t="shared" si="12"/>
        <v>#NUM!</v>
      </c>
      <c r="H61" t="e">
        <f>M61*(COS(A61)-SIN(A61)*SQRT(B61*B61/(3*10^5*(C61-D61)/C61+B61*SIN(A61)^2)^2-1))</f>
        <v>#NUM!</v>
      </c>
      <c r="I61" t="e">
        <f t="shared" si="5"/>
        <v>#NUM!</v>
      </c>
      <c r="J61" t="e">
        <f t="shared" si="6"/>
        <v>#NUM!</v>
      </c>
      <c r="K61">
        <v>80</v>
      </c>
      <c r="L61" t="e">
        <f t="shared" si="4"/>
        <v>#NUM!</v>
      </c>
      <c r="M61" t="e">
        <f>IF(L61&lt;1,1,0)</f>
        <v>#NUM!</v>
      </c>
      <c r="Q61" t="e">
        <f t="shared" si="7"/>
        <v>#NUM!</v>
      </c>
      <c r="R61" t="e">
        <f t="shared" si="8"/>
        <v>#NUM!</v>
      </c>
      <c r="S61" t="e">
        <f t="shared" si="9"/>
        <v>#NUM!</v>
      </c>
    </row>
    <row r="62" spans="1:19" x14ac:dyDescent="0.25">
      <c r="A62">
        <f t="shared" si="0"/>
        <v>1.3962633777777778</v>
      </c>
      <c r="B62">
        <v>230</v>
      </c>
      <c r="C62">
        <v>1420.4059999999999</v>
      </c>
      <c r="D62">
        <v>1420.2539999999999</v>
      </c>
      <c r="E62" t="e">
        <f t="shared" si="10"/>
        <v>#NUM!</v>
      </c>
      <c r="F62" t="e">
        <f t="shared" si="11"/>
        <v>#NUM!</v>
      </c>
      <c r="G62" t="e">
        <f t="shared" si="12"/>
        <v>#NUM!</v>
      </c>
      <c r="H62" t="e">
        <f>M62*(COS(A62)-SIN(A62)*SQRT(B62*B62/(3*10^5*(C62-D62)/C62+B62*SIN(A62)^2)^2-1))</f>
        <v>#NUM!</v>
      </c>
      <c r="I62" t="e">
        <f t="shared" si="5"/>
        <v>#NUM!</v>
      </c>
      <c r="J62" t="e">
        <f t="shared" si="6"/>
        <v>#NUM!</v>
      </c>
      <c r="K62">
        <v>80</v>
      </c>
      <c r="L62" t="e">
        <f t="shared" si="4"/>
        <v>#NUM!</v>
      </c>
      <c r="M62" t="e">
        <f>IF(L62&lt;1,1,0)</f>
        <v>#NUM!</v>
      </c>
      <c r="Q62" t="e">
        <f t="shared" si="7"/>
        <v>#NUM!</v>
      </c>
      <c r="R62" t="e">
        <f t="shared" si="8"/>
        <v>#NUM!</v>
      </c>
      <c r="S62" t="e">
        <f t="shared" si="9"/>
        <v>#NUM!</v>
      </c>
    </row>
    <row r="63" spans="1:19" x14ac:dyDescent="0.25">
      <c r="A63">
        <f t="shared" ref="A63" si="13">K63/180*3.1415926</f>
        <v>1.3962633777777778</v>
      </c>
      <c r="B63">
        <v>230</v>
      </c>
      <c r="C63">
        <v>1420.4059999999999</v>
      </c>
      <c r="D63">
        <v>1420.38</v>
      </c>
      <c r="E63">
        <f t="shared" ref="E63" si="14">COS(A63)+SIN(A63)*SQRT(B63*B63/(3*10^5*(C63-D63)/C63+B63*SIN(A63)^2)^2-1)</f>
        <v>0.28452303225509346</v>
      </c>
      <c r="F63">
        <f t="shared" ref="F63" si="15">E63*COS(A63)</f>
        <v>4.9406912729093429E-2</v>
      </c>
      <c r="G63">
        <f t="shared" ref="G63" si="16">SIN(A63)*E63</f>
        <v>0.28020048689860033</v>
      </c>
      <c r="H63">
        <f>M63*(COS(A63)-SIN(A63)*SQRT(B63*B63/(3*10^5*(C63-D63)/C63+B63*SIN(A63)^2)^2-1))</f>
        <v>6.277336999045062E-2</v>
      </c>
      <c r="I63">
        <f t="shared" ref="I63" si="17">COS(A63)*H63</f>
        <v>1.0900482777255952E-2</v>
      </c>
      <c r="J63">
        <f t="shared" ref="J63" si="18">SIN(A63)*H63</f>
        <v>6.1819701189675391E-2</v>
      </c>
      <c r="K63">
        <v>80</v>
      </c>
      <c r="L63">
        <f t="shared" ref="L63" si="19">(F63-1)^2+G63^2</f>
        <v>0.98213953042544599</v>
      </c>
      <c r="M63">
        <f>IF(L63&lt;1,1,0)</f>
        <v>1</v>
      </c>
      <c r="Q63">
        <f t="shared" si="7"/>
        <v>1</v>
      </c>
      <c r="R63">
        <f t="shared" si="8"/>
        <v>4.9406912729093429E-2</v>
      </c>
      <c r="S63">
        <f t="shared" si="9"/>
        <v>0.28020048689860033</v>
      </c>
    </row>
    <row r="64" spans="1:19" x14ac:dyDescent="0.25">
      <c r="A64">
        <f t="shared" si="0"/>
        <v>1.3962633777777778</v>
      </c>
      <c r="B64">
        <v>230</v>
      </c>
      <c r="C64">
        <v>1420.4059999999999</v>
      </c>
      <c r="D64">
        <v>1420.4480000000001</v>
      </c>
      <c r="E64">
        <f t="shared" si="10"/>
        <v>0.55889790032969733</v>
      </c>
      <c r="F64">
        <f t="shared" si="11"/>
        <v>9.7051615003546282E-2</v>
      </c>
      <c r="G64">
        <f t="shared" si="12"/>
        <v>0.55040698307538549</v>
      </c>
      <c r="H64">
        <f>M64*(COS(A64)-SIN(A64)*SQRT(B64*B64/(3*10^5*(C64-D64)/C64+B64*SIN(A64)^2)^2-1))</f>
        <v>0</v>
      </c>
      <c r="I64">
        <f t="shared" si="5"/>
        <v>0</v>
      </c>
      <c r="J64">
        <f t="shared" si="6"/>
        <v>0</v>
      </c>
      <c r="K64">
        <v>80</v>
      </c>
      <c r="L64">
        <f t="shared" si="4"/>
        <v>1.1182636329858515</v>
      </c>
      <c r="M64">
        <f>IF(L64&lt;1,1,0)</f>
        <v>0</v>
      </c>
      <c r="Q64">
        <f t="shared" si="7"/>
        <v>1</v>
      </c>
      <c r="R64">
        <f t="shared" si="8"/>
        <v>9.7051615003546282E-2</v>
      </c>
      <c r="S64">
        <f t="shared" si="9"/>
        <v>0.55040698307538549</v>
      </c>
    </row>
    <row r="65" spans="1:19" x14ac:dyDescent="0.25">
      <c r="A65">
        <f t="shared" si="0"/>
        <v>1.3962633777777778</v>
      </c>
      <c r="B65">
        <v>230</v>
      </c>
      <c r="C65">
        <v>1420.4059999999999</v>
      </c>
      <c r="D65">
        <v>1420.576</v>
      </c>
      <c r="E65">
        <f t="shared" si="10"/>
        <v>0.8770742524000098</v>
      </c>
      <c r="F65">
        <f t="shared" si="11"/>
        <v>0.15230236618036183</v>
      </c>
      <c r="G65">
        <f t="shared" si="12"/>
        <v>0.8637495201034262</v>
      </c>
      <c r="H65">
        <f>M65*(COS(A65)-SIN(A65)*SQRT(B65*B65/(3*10^5*(C65-D65)/C65+B65*SIN(A65)^2)^2-1))</f>
        <v>0</v>
      </c>
      <c r="I65">
        <f t="shared" si="5"/>
        <v>0</v>
      </c>
      <c r="J65">
        <f t="shared" si="6"/>
        <v>0</v>
      </c>
      <c r="K65">
        <v>80</v>
      </c>
      <c r="L65">
        <f t="shared" si="4"/>
        <v>1.4646545118623124</v>
      </c>
      <c r="M65">
        <f>IF(L65&lt;1,1,0)</f>
        <v>0</v>
      </c>
      <c r="Q65">
        <f t="shared" si="7"/>
        <v>1</v>
      </c>
      <c r="R65">
        <f t="shared" si="8"/>
        <v>0.15230236618036183</v>
      </c>
      <c r="S65">
        <f t="shared" si="9"/>
        <v>0.8637495201034262</v>
      </c>
    </row>
    <row r="66" spans="1:19" x14ac:dyDescent="0.25">
      <c r="A66">
        <f t="shared" si="0"/>
        <v>1.3962633777777778</v>
      </c>
      <c r="B66">
        <v>230</v>
      </c>
      <c r="C66">
        <v>1420.4059999999999</v>
      </c>
      <c r="D66">
        <v>1420.79</v>
      </c>
      <c r="E66">
        <f t="shared" si="10"/>
        <v>1.4290081734911253</v>
      </c>
      <c r="F66">
        <f t="shared" si="11"/>
        <v>0.24814469871647205</v>
      </c>
      <c r="G66">
        <f t="shared" si="12"/>
        <v>1.4072983224616427</v>
      </c>
      <c r="H66">
        <f>M66*(COS(A66)-SIN(A66)*SQRT(B66*B66/(3*10^5*(C66-D66)/C66+B66*SIN(A66)^2)^2-1))</f>
        <v>0</v>
      </c>
      <c r="I66">
        <f t="shared" si="5"/>
        <v>0</v>
      </c>
      <c r="J66">
        <f t="shared" si="6"/>
        <v>0</v>
      </c>
      <c r="K66">
        <v>80</v>
      </c>
      <c r="L66">
        <f t="shared" si="4"/>
        <v>2.5457749624714983</v>
      </c>
      <c r="M66">
        <f>IF(L66&lt;1,1,0)</f>
        <v>0</v>
      </c>
      <c r="Q66">
        <f t="shared" si="7"/>
        <v>1</v>
      </c>
      <c r="R66">
        <f t="shared" si="8"/>
        <v>0.24814469871647205</v>
      </c>
      <c r="S66">
        <f t="shared" si="9"/>
        <v>1.4072983224616427</v>
      </c>
    </row>
    <row r="67" spans="1:19" x14ac:dyDescent="0.25">
      <c r="A67">
        <f t="shared" si="0"/>
        <v>1.3962633777777778</v>
      </c>
      <c r="B67">
        <v>230</v>
      </c>
      <c r="C67">
        <v>1420.4059999999999</v>
      </c>
      <c r="D67">
        <v>1420.9269999999999</v>
      </c>
      <c r="E67">
        <f t="shared" si="10"/>
        <v>1.9189995478390791</v>
      </c>
      <c r="F67">
        <f t="shared" si="11"/>
        <v>0.33323081943766902</v>
      </c>
      <c r="G67">
        <f t="shared" si="12"/>
        <v>1.8898456248020603</v>
      </c>
      <c r="H67">
        <f>M67*(COS(A67)-SIN(A67)*SQRT(B67*B67/(3*10^5*(C67-D67)/C67+B67*SIN(A67)^2)^2-1))</f>
        <v>0</v>
      </c>
      <c r="I67">
        <f t="shared" si="5"/>
        <v>0</v>
      </c>
      <c r="J67">
        <f t="shared" si="6"/>
        <v>0</v>
      </c>
      <c r="K67">
        <v>80</v>
      </c>
      <c r="L67">
        <f t="shared" si="4"/>
        <v>4.016097625731252</v>
      </c>
      <c r="M67">
        <f>IF(L67&lt;1,1,0)</f>
        <v>0</v>
      </c>
      <c r="P67" t="s">
        <v>29</v>
      </c>
      <c r="Q67">
        <f t="shared" si="7"/>
        <v>0</v>
      </c>
      <c r="R67">
        <f t="shared" si="8"/>
        <v>0</v>
      </c>
      <c r="S67">
        <f t="shared" si="9"/>
        <v>0</v>
      </c>
    </row>
    <row r="68" spans="1:19" x14ac:dyDescent="0.25">
      <c r="A68">
        <f t="shared" si="0"/>
        <v>1.5707963</v>
      </c>
      <c r="B68">
        <v>230</v>
      </c>
      <c r="C68">
        <v>1420.4059999999999</v>
      </c>
      <c r="D68">
        <v>1420.0450000000001</v>
      </c>
      <c r="E68" t="e">
        <f>SQRT(1/(P68/B68-1)^2-1)</f>
        <v>#NUM!</v>
      </c>
      <c r="F68" t="e">
        <f t="shared" si="11"/>
        <v>#NUM!</v>
      </c>
      <c r="G68" t="e">
        <f t="shared" si="12"/>
        <v>#NUM!</v>
      </c>
      <c r="H68">
        <v>0</v>
      </c>
      <c r="I68">
        <f t="shared" si="5"/>
        <v>0</v>
      </c>
      <c r="J68">
        <f t="shared" si="6"/>
        <v>0</v>
      </c>
      <c r="K68">
        <v>90</v>
      </c>
      <c r="L68" t="e">
        <f t="shared" si="4"/>
        <v>#NUM!</v>
      </c>
      <c r="M68" t="e">
        <f>IF(L68&lt;1,1,0)</f>
        <v>#NUM!</v>
      </c>
      <c r="P68">
        <f>3*10^5*(D68-C68)/C68</f>
        <v>-76.245805776632096</v>
      </c>
      <c r="Q68" t="e">
        <f t="shared" si="7"/>
        <v>#NUM!</v>
      </c>
      <c r="R68" t="e">
        <f t="shared" si="8"/>
        <v>#NUM!</v>
      </c>
      <c r="S68" t="e">
        <f t="shared" si="9"/>
        <v>#NUM!</v>
      </c>
    </row>
    <row r="69" spans="1:19" x14ac:dyDescent="0.25">
      <c r="A69">
        <f t="shared" si="0"/>
        <v>1.5707963</v>
      </c>
      <c r="B69">
        <v>230</v>
      </c>
      <c r="C69">
        <v>1420.4059999999999</v>
      </c>
      <c r="D69">
        <v>1420.174</v>
      </c>
      <c r="E69" t="e">
        <f>SQRT(1/(P69/B69-1)^2-1)</f>
        <v>#NUM!</v>
      </c>
      <c r="F69" t="e">
        <f t="shared" si="11"/>
        <v>#NUM!</v>
      </c>
      <c r="G69" t="e">
        <f t="shared" si="12"/>
        <v>#NUM!</v>
      </c>
      <c r="H69">
        <v>0</v>
      </c>
      <c r="I69">
        <f t="shared" si="5"/>
        <v>0</v>
      </c>
      <c r="J69">
        <f t="shared" si="6"/>
        <v>0</v>
      </c>
      <c r="K69">
        <v>90</v>
      </c>
      <c r="L69" t="e">
        <f t="shared" si="4"/>
        <v>#NUM!</v>
      </c>
      <c r="M69" t="e">
        <f>IF(L69&lt;1,1,0)</f>
        <v>#NUM!</v>
      </c>
      <c r="P69">
        <f>3*10^5*(D69-C69)/C69</f>
        <v>-49.00007462654429</v>
      </c>
      <c r="Q69" t="e">
        <f t="shared" ref="Q69:Q104" si="20">IF(L69&gt;2.6,0,1)</f>
        <v>#NUM!</v>
      </c>
      <c r="R69" t="e">
        <f t="shared" ref="R69:R104" si="21">F69*Q69</f>
        <v>#NUM!</v>
      </c>
      <c r="S69" t="e">
        <f t="shared" ref="S69:S104" si="22">G69*Q69</f>
        <v>#NUM!</v>
      </c>
    </row>
    <row r="70" spans="1:19" x14ac:dyDescent="0.25">
      <c r="A70">
        <f t="shared" ref="A70:A75" si="23">K70/180*3.1415926</f>
        <v>1.5707963</v>
      </c>
      <c r="B70">
        <v>230</v>
      </c>
      <c r="C70">
        <v>1420.4059999999999</v>
      </c>
      <c r="D70">
        <v>1420.3969999999999</v>
      </c>
      <c r="E70" t="e">
        <f>SQRT(1/(P70/B70-1)^2-1)</f>
        <v>#NUM!</v>
      </c>
      <c r="F70" t="e">
        <f t="shared" si="11"/>
        <v>#NUM!</v>
      </c>
      <c r="G70" t="e">
        <f t="shared" si="12"/>
        <v>#NUM!</v>
      </c>
      <c r="H70">
        <v>0</v>
      </c>
      <c r="I70">
        <f t="shared" si="5"/>
        <v>0</v>
      </c>
      <c r="J70">
        <f t="shared" si="6"/>
        <v>0</v>
      </c>
      <c r="K70">
        <v>90</v>
      </c>
      <c r="L70" t="e">
        <f t="shared" si="4"/>
        <v>#NUM!</v>
      </c>
      <c r="M70" t="e">
        <f>IF(L70&lt;1,1,0)</f>
        <v>#NUM!</v>
      </c>
      <c r="P70">
        <f>3*10^5*(D70-C70)/C70</f>
        <v>-1.9008649639640818</v>
      </c>
      <c r="Q70" t="e">
        <f t="shared" si="20"/>
        <v>#NUM!</v>
      </c>
      <c r="R70" t="e">
        <f t="shared" si="21"/>
        <v>#NUM!</v>
      </c>
      <c r="S70" t="e">
        <f t="shared" si="22"/>
        <v>#NUM!</v>
      </c>
    </row>
    <row r="71" spans="1:19" x14ac:dyDescent="0.25">
      <c r="A71">
        <f t="shared" si="23"/>
        <v>1.5707963</v>
      </c>
      <c r="B71">
        <v>230</v>
      </c>
      <c r="C71">
        <v>1420.4059999999999</v>
      </c>
      <c r="D71">
        <v>1420.5440000000001</v>
      </c>
      <c r="E71">
        <f>SQRT(1/(P71/B71-1)^2-1)</f>
        <v>0.55792971141400638</v>
      </c>
      <c r="F71">
        <f t="shared" si="11"/>
        <v>1.4949668919067165E-8</v>
      </c>
      <c r="G71">
        <f t="shared" si="12"/>
        <v>0.55792971141400616</v>
      </c>
      <c r="H71">
        <v>0</v>
      </c>
      <c r="I71">
        <f t="shared" si="5"/>
        <v>0</v>
      </c>
      <c r="J71">
        <f t="shared" si="6"/>
        <v>0</v>
      </c>
      <c r="K71">
        <v>90</v>
      </c>
      <c r="L71">
        <f>(F71-1)^2+G71^2</f>
        <v>1.3112855329791786</v>
      </c>
      <c r="M71">
        <f>IF(L71&lt;1,1,0)</f>
        <v>0</v>
      </c>
      <c r="N71" t="s">
        <v>28</v>
      </c>
      <c r="P71">
        <f>3*10^5*(D71-C71)/C71</f>
        <v>29.146596114099914</v>
      </c>
      <c r="Q71">
        <f t="shared" si="20"/>
        <v>1</v>
      </c>
      <c r="R71">
        <f t="shared" si="21"/>
        <v>1.4949668919067165E-8</v>
      </c>
      <c r="S71">
        <f t="shared" si="22"/>
        <v>0.55792971141400616</v>
      </c>
    </row>
    <row r="72" spans="1:19" x14ac:dyDescent="0.25">
      <c r="A72">
        <f t="shared" si="23"/>
        <v>1.5707963</v>
      </c>
      <c r="B72">
        <v>230</v>
      </c>
      <c r="C72">
        <v>1420.4059999999999</v>
      </c>
      <c r="D72">
        <v>1420.6949999999999</v>
      </c>
      <c r="E72">
        <f>SQRT(1/(P72/B72-1)^2-1)</f>
        <v>0.92359552383176802</v>
      </c>
      <c r="F72">
        <f t="shared" si="11"/>
        <v>2.4747646547490738E-8</v>
      </c>
      <c r="G72">
        <f t="shared" si="12"/>
        <v>0.92359552383176768</v>
      </c>
      <c r="H72">
        <v>0</v>
      </c>
      <c r="I72">
        <f>COS(A72)*H72</f>
        <v>0</v>
      </c>
      <c r="J72">
        <f>SIN(A72)*H72</f>
        <v>0</v>
      </c>
      <c r="K72">
        <v>90</v>
      </c>
      <c r="L72">
        <f>(F72-1)^2+G72^2</f>
        <v>1.8530286421467848</v>
      </c>
      <c r="M72">
        <f>IF(L72&lt;1,1,0)</f>
        <v>0</v>
      </c>
      <c r="P72">
        <f>3*10^5*(D72-C72)/C72</f>
        <v>61.038886064967471</v>
      </c>
      <c r="Q72">
        <f t="shared" si="20"/>
        <v>1</v>
      </c>
      <c r="R72">
        <f t="shared" si="21"/>
        <v>2.4747646547490738E-8</v>
      </c>
      <c r="S72">
        <f t="shared" si="22"/>
        <v>0.92359552383176768</v>
      </c>
    </row>
    <row r="73" spans="1:19" x14ac:dyDescent="0.25">
      <c r="A73">
        <f t="shared" si="23"/>
        <v>1.5707963</v>
      </c>
      <c r="B73">
        <v>230</v>
      </c>
      <c r="C73">
        <v>1420.4059999999999</v>
      </c>
      <c r="D73">
        <v>1420.914</v>
      </c>
      <c r="E73">
        <f>SQRT(1/(P73/B73-1)^2-1)</f>
        <v>1.5853483892356233</v>
      </c>
      <c r="F73">
        <f t="shared" si="11"/>
        <v>4.247924614085001E-8</v>
      </c>
      <c r="G73">
        <f t="shared" si="12"/>
        <v>1.5853483892356228</v>
      </c>
      <c r="H73">
        <v>0</v>
      </c>
      <c r="I73">
        <f>COS(A73)*H73</f>
        <v>0</v>
      </c>
      <c r="J73">
        <f>SIN(A73)*H73</f>
        <v>0</v>
      </c>
      <c r="K73">
        <v>90</v>
      </c>
      <c r="L73">
        <f>(F73-1)^2+G73^2</f>
        <v>3.5133294302934934</v>
      </c>
      <c r="M73">
        <f>IF(L73&lt;1,1,0)</f>
        <v>0</v>
      </c>
      <c r="P73">
        <f>3*10^5*(D73-C73)/C73</f>
        <v>107.2932668546961</v>
      </c>
      <c r="Q73">
        <f t="shared" si="20"/>
        <v>0</v>
      </c>
      <c r="R73">
        <f t="shared" si="21"/>
        <v>0</v>
      </c>
      <c r="S73">
        <f t="shared" si="22"/>
        <v>0</v>
      </c>
    </row>
    <row r="74" spans="1:19" x14ac:dyDescent="0.25">
      <c r="A74">
        <f t="shared" si="23"/>
        <v>1.5707963</v>
      </c>
      <c r="B74">
        <v>230</v>
      </c>
      <c r="C74">
        <v>1420.4059999999999</v>
      </c>
      <c r="D74">
        <v>1420.98</v>
      </c>
      <c r="E74">
        <f>SQRT(1/(P74/B74-1)^2-1)</f>
        <v>0</v>
      </c>
      <c r="F74">
        <f>E74*COS(A74)</f>
        <v>0</v>
      </c>
      <c r="G74">
        <f>SIN(A74)*E74</f>
        <v>0</v>
      </c>
      <c r="H74">
        <v>1</v>
      </c>
      <c r="I74">
        <f>COS(A74)*H74</f>
        <v>2.6794896585053716E-8</v>
      </c>
      <c r="J74">
        <f>SIN(A74)*H74</f>
        <v>0.99999999999999967</v>
      </c>
      <c r="K74">
        <v>90</v>
      </c>
      <c r="L74">
        <f>(F74-1)^2+G74^2</f>
        <v>1</v>
      </c>
      <c r="M74">
        <f>IF(L74&lt;1,1,0)</f>
        <v>0</v>
      </c>
      <c r="Q74">
        <f t="shared" si="20"/>
        <v>1</v>
      </c>
      <c r="R74">
        <f t="shared" si="21"/>
        <v>0</v>
      </c>
      <c r="S74">
        <f t="shared" si="22"/>
        <v>0</v>
      </c>
    </row>
    <row r="75" spans="1:19" x14ac:dyDescent="0.25">
      <c r="A75">
        <f t="shared" si="23"/>
        <v>0</v>
      </c>
      <c r="B75">
        <v>230</v>
      </c>
      <c r="C75">
        <v>1420.4059999999999</v>
      </c>
      <c r="L75">
        <f t="shared" ref="L75:L104" si="24">(F75-1)^2+G75^2</f>
        <v>1</v>
      </c>
      <c r="N75" t="s">
        <v>30</v>
      </c>
      <c r="Q75">
        <f t="shared" si="20"/>
        <v>1</v>
      </c>
      <c r="R75">
        <f t="shared" si="21"/>
        <v>0</v>
      </c>
      <c r="S75">
        <f t="shared" si="22"/>
        <v>0</v>
      </c>
    </row>
    <row r="76" spans="1:19" x14ac:dyDescent="0.25">
      <c r="F76">
        <v>1</v>
      </c>
      <c r="G76">
        <v>0</v>
      </c>
      <c r="H76" t="s">
        <v>31</v>
      </c>
      <c r="L76">
        <f t="shared" si="24"/>
        <v>0</v>
      </c>
      <c r="Q76">
        <f t="shared" si="20"/>
        <v>1</v>
      </c>
      <c r="R76">
        <f t="shared" si="21"/>
        <v>1</v>
      </c>
      <c r="S76">
        <f t="shared" si="22"/>
        <v>0</v>
      </c>
    </row>
    <row r="77" spans="1:19" x14ac:dyDescent="0.25">
      <c r="F77">
        <v>1</v>
      </c>
      <c r="G77">
        <v>0</v>
      </c>
      <c r="L77">
        <f t="shared" si="24"/>
        <v>0</v>
      </c>
      <c r="Q77">
        <f t="shared" si="20"/>
        <v>1</v>
      </c>
      <c r="R77">
        <f t="shared" si="21"/>
        <v>1</v>
      </c>
      <c r="S77">
        <f t="shared" si="22"/>
        <v>0</v>
      </c>
    </row>
    <row r="78" spans="1:19" x14ac:dyDescent="0.25">
      <c r="F78">
        <v>1</v>
      </c>
      <c r="G78">
        <v>0</v>
      </c>
      <c r="L78">
        <f t="shared" si="24"/>
        <v>0</v>
      </c>
      <c r="Q78">
        <f t="shared" si="20"/>
        <v>1</v>
      </c>
      <c r="R78">
        <f t="shared" si="21"/>
        <v>1</v>
      </c>
      <c r="S78">
        <f t="shared" si="22"/>
        <v>0</v>
      </c>
    </row>
    <row r="79" spans="1:19" x14ac:dyDescent="0.25">
      <c r="F79">
        <v>0.54158495317425615</v>
      </c>
      <c r="G79">
        <v>9.5496037927807587E-2</v>
      </c>
      <c r="L79">
        <f t="shared" si="24"/>
        <v>0.2192638484161582</v>
      </c>
      <c r="Q79">
        <f t="shared" si="20"/>
        <v>1</v>
      </c>
      <c r="R79">
        <f t="shared" si="21"/>
        <v>0.54158495317425615</v>
      </c>
      <c r="S79">
        <f t="shared" si="22"/>
        <v>9.5496037927807587E-2</v>
      </c>
    </row>
    <row r="80" spans="1:19" x14ac:dyDescent="0.25">
      <c r="F80">
        <v>0.26522505214468411</v>
      </c>
      <c r="G80">
        <v>4.6766331838735888E-2</v>
      </c>
      <c r="L80">
        <f t="shared" si="24"/>
        <v>0.54208131378943292</v>
      </c>
      <c r="Q80">
        <f t="shared" si="20"/>
        <v>1</v>
      </c>
      <c r="R80">
        <f t="shared" si="21"/>
        <v>0.26522505214468411</v>
      </c>
      <c r="S80">
        <f t="shared" si="22"/>
        <v>4.6766331838735888E-2</v>
      </c>
    </row>
    <row r="81" spans="6:19" x14ac:dyDescent="0.25">
      <c r="F81">
        <v>1</v>
      </c>
      <c r="G81">
        <v>0</v>
      </c>
      <c r="L81">
        <f t="shared" si="24"/>
        <v>0</v>
      </c>
      <c r="Q81">
        <f t="shared" si="20"/>
        <v>1</v>
      </c>
      <c r="R81">
        <f t="shared" si="21"/>
        <v>1</v>
      </c>
      <c r="S81">
        <f t="shared" si="22"/>
        <v>0</v>
      </c>
    </row>
    <row r="82" spans="6:19" x14ac:dyDescent="0.25">
      <c r="F82">
        <v>0</v>
      </c>
      <c r="G82">
        <v>0</v>
      </c>
      <c r="L82">
        <f t="shared" si="24"/>
        <v>1</v>
      </c>
      <c r="Q82">
        <f t="shared" si="20"/>
        <v>1</v>
      </c>
      <c r="R82">
        <f t="shared" si="21"/>
        <v>0</v>
      </c>
      <c r="S82">
        <f t="shared" si="22"/>
        <v>0</v>
      </c>
    </row>
    <row r="83" spans="6:19" x14ac:dyDescent="0.25">
      <c r="F83">
        <v>0</v>
      </c>
      <c r="G83">
        <v>0</v>
      </c>
      <c r="L83">
        <f t="shared" si="24"/>
        <v>1</v>
      </c>
      <c r="Q83">
        <f t="shared" si="20"/>
        <v>1</v>
      </c>
      <c r="R83">
        <f t="shared" si="21"/>
        <v>0</v>
      </c>
      <c r="S83">
        <f t="shared" si="22"/>
        <v>0</v>
      </c>
    </row>
    <row r="84" spans="6:19" x14ac:dyDescent="0.25">
      <c r="F84">
        <v>0.24902674294634208</v>
      </c>
      <c r="G84">
        <v>9.0638320289485E-2</v>
      </c>
      <c r="L84">
        <f t="shared" si="24"/>
        <v>0.5721761379146787</v>
      </c>
      <c r="Q84">
        <f t="shared" si="20"/>
        <v>1</v>
      </c>
      <c r="R84">
        <f t="shared" si="21"/>
        <v>0.24902674294634208</v>
      </c>
      <c r="S84">
        <f t="shared" si="22"/>
        <v>9.0638320289485E-2</v>
      </c>
    </row>
    <row r="85" spans="6:19" x14ac:dyDescent="0.25">
      <c r="F85">
        <v>0</v>
      </c>
      <c r="G85">
        <v>0</v>
      </c>
      <c r="L85">
        <f t="shared" si="24"/>
        <v>1</v>
      </c>
      <c r="Q85">
        <f t="shared" si="20"/>
        <v>1</v>
      </c>
      <c r="R85">
        <f t="shared" si="21"/>
        <v>0</v>
      </c>
      <c r="S85">
        <f t="shared" si="22"/>
        <v>0</v>
      </c>
    </row>
    <row r="86" spans="6:19" x14ac:dyDescent="0.25">
      <c r="F86">
        <v>0</v>
      </c>
      <c r="G86">
        <v>0</v>
      </c>
      <c r="L86">
        <f t="shared" si="24"/>
        <v>1</v>
      </c>
      <c r="Q86">
        <f t="shared" si="20"/>
        <v>1</v>
      </c>
      <c r="R86">
        <f t="shared" si="21"/>
        <v>0</v>
      </c>
      <c r="S86">
        <f t="shared" si="22"/>
        <v>0</v>
      </c>
    </row>
    <row r="87" spans="6:19" x14ac:dyDescent="0.25">
      <c r="F87">
        <v>0</v>
      </c>
      <c r="G87">
        <v>0</v>
      </c>
      <c r="L87">
        <f t="shared" si="24"/>
        <v>1</v>
      </c>
      <c r="Q87">
        <f t="shared" si="20"/>
        <v>1</v>
      </c>
      <c r="R87">
        <f t="shared" si="21"/>
        <v>0</v>
      </c>
      <c r="S87">
        <f t="shared" si="22"/>
        <v>0</v>
      </c>
    </row>
    <row r="88" spans="6:19" x14ac:dyDescent="0.25">
      <c r="F88">
        <v>1</v>
      </c>
      <c r="G88">
        <v>0</v>
      </c>
      <c r="L88">
        <f t="shared" si="24"/>
        <v>0</v>
      </c>
      <c r="Q88">
        <f t="shared" si="20"/>
        <v>1</v>
      </c>
      <c r="R88">
        <f t="shared" si="21"/>
        <v>1</v>
      </c>
      <c r="S88">
        <f t="shared" si="22"/>
        <v>0</v>
      </c>
    </row>
    <row r="89" spans="6:19" x14ac:dyDescent="0.25">
      <c r="F89" t="e">
        <v>#NUM!</v>
      </c>
      <c r="G89" t="e">
        <v>#NUM!</v>
      </c>
      <c r="L89" t="e">
        <f t="shared" si="24"/>
        <v>#NUM!</v>
      </c>
      <c r="Q89" t="e">
        <f t="shared" si="20"/>
        <v>#NUM!</v>
      </c>
      <c r="R89" t="e">
        <f t="shared" si="21"/>
        <v>#NUM!</v>
      </c>
      <c r="S89" t="e">
        <f t="shared" si="22"/>
        <v>#NUM!</v>
      </c>
    </row>
    <row r="90" spans="6:19" x14ac:dyDescent="0.25">
      <c r="F90">
        <v>1</v>
      </c>
      <c r="G90">
        <v>0</v>
      </c>
      <c r="L90">
        <f t="shared" si="24"/>
        <v>0</v>
      </c>
      <c r="Q90">
        <f t="shared" si="20"/>
        <v>1</v>
      </c>
      <c r="R90">
        <f t="shared" si="21"/>
        <v>1</v>
      </c>
      <c r="S90">
        <f t="shared" si="22"/>
        <v>0</v>
      </c>
    </row>
    <row r="91" spans="6:19" x14ac:dyDescent="0.25">
      <c r="F91">
        <v>1</v>
      </c>
      <c r="G91">
        <v>0</v>
      </c>
      <c r="L91">
        <f t="shared" si="24"/>
        <v>0</v>
      </c>
      <c r="Q91">
        <f t="shared" si="20"/>
        <v>1</v>
      </c>
      <c r="R91">
        <f t="shared" si="21"/>
        <v>1</v>
      </c>
      <c r="S91">
        <f t="shared" si="22"/>
        <v>0</v>
      </c>
    </row>
    <row r="92" spans="6:19" x14ac:dyDescent="0.25">
      <c r="F92">
        <v>0.16271010498133567</v>
      </c>
      <c r="G92">
        <v>9.3940720973157324E-2</v>
      </c>
      <c r="L92">
        <f t="shared" si="24"/>
        <v>0.70987922735732256</v>
      </c>
      <c r="Q92">
        <f t="shared" si="20"/>
        <v>1</v>
      </c>
      <c r="R92">
        <f t="shared" si="21"/>
        <v>0.16271010498133567</v>
      </c>
      <c r="S92">
        <f t="shared" si="22"/>
        <v>9.3940720973157324E-2</v>
      </c>
    </row>
    <row r="93" spans="6:19" x14ac:dyDescent="0.25">
      <c r="F93">
        <v>0</v>
      </c>
      <c r="G93">
        <v>0</v>
      </c>
      <c r="L93">
        <f t="shared" si="24"/>
        <v>1</v>
      </c>
      <c r="Q93">
        <f t="shared" si="20"/>
        <v>1</v>
      </c>
      <c r="R93">
        <f t="shared" si="21"/>
        <v>0</v>
      </c>
      <c r="S93">
        <f t="shared" si="22"/>
        <v>0</v>
      </c>
    </row>
    <row r="94" spans="6:19" x14ac:dyDescent="0.25">
      <c r="F94">
        <v>0</v>
      </c>
      <c r="G94">
        <v>0</v>
      </c>
      <c r="L94">
        <f t="shared" si="24"/>
        <v>1</v>
      </c>
      <c r="Q94">
        <f t="shared" si="20"/>
        <v>1</v>
      </c>
      <c r="R94">
        <f t="shared" si="21"/>
        <v>0</v>
      </c>
      <c r="S94">
        <f t="shared" si="22"/>
        <v>0</v>
      </c>
    </row>
    <row r="95" spans="6:19" x14ac:dyDescent="0.25">
      <c r="F95">
        <v>1</v>
      </c>
      <c r="G95">
        <v>0</v>
      </c>
      <c r="L95">
        <f t="shared" si="24"/>
        <v>0</v>
      </c>
      <c r="Q95">
        <f t="shared" si="20"/>
        <v>1</v>
      </c>
      <c r="R95">
        <f t="shared" si="21"/>
        <v>1</v>
      </c>
      <c r="S95">
        <f t="shared" si="22"/>
        <v>0</v>
      </c>
    </row>
    <row r="96" spans="6:19" x14ac:dyDescent="0.25">
      <c r="F96">
        <v>1</v>
      </c>
      <c r="G96">
        <v>0</v>
      </c>
      <c r="L96">
        <f t="shared" si="24"/>
        <v>0</v>
      </c>
      <c r="Q96">
        <f t="shared" si="20"/>
        <v>1</v>
      </c>
      <c r="R96">
        <f t="shared" si="21"/>
        <v>1</v>
      </c>
      <c r="S96">
        <f t="shared" si="22"/>
        <v>0</v>
      </c>
    </row>
    <row r="97" spans="1:19" x14ac:dyDescent="0.25">
      <c r="F97">
        <v>0.14550485972280336</v>
      </c>
      <c r="G97">
        <v>0.12209307117507152</v>
      </c>
      <c r="L97">
        <f t="shared" si="24"/>
        <v>0.74506866278630701</v>
      </c>
      <c r="Q97">
        <f t="shared" si="20"/>
        <v>1</v>
      </c>
      <c r="R97">
        <f t="shared" si="21"/>
        <v>0.14550485972280336</v>
      </c>
      <c r="S97">
        <f t="shared" si="22"/>
        <v>0.12209307117507152</v>
      </c>
    </row>
    <row r="98" spans="1:19" x14ac:dyDescent="0.25">
      <c r="F98">
        <v>0</v>
      </c>
      <c r="G98">
        <v>0</v>
      </c>
      <c r="L98">
        <f t="shared" si="24"/>
        <v>1</v>
      </c>
      <c r="Q98">
        <f t="shared" si="20"/>
        <v>1</v>
      </c>
      <c r="R98">
        <f t="shared" si="21"/>
        <v>0</v>
      </c>
      <c r="S98">
        <f t="shared" si="22"/>
        <v>0</v>
      </c>
    </row>
    <row r="99" spans="1:19" x14ac:dyDescent="0.25">
      <c r="F99">
        <v>0</v>
      </c>
      <c r="G99">
        <v>0</v>
      </c>
      <c r="L99">
        <f t="shared" si="24"/>
        <v>1</v>
      </c>
      <c r="Q99">
        <f t="shared" si="20"/>
        <v>1</v>
      </c>
      <c r="R99">
        <f t="shared" si="21"/>
        <v>0</v>
      </c>
      <c r="S99">
        <f t="shared" si="22"/>
        <v>0</v>
      </c>
    </row>
    <row r="100" spans="1:19" x14ac:dyDescent="0.25">
      <c r="F100">
        <v>0</v>
      </c>
      <c r="G100">
        <v>0</v>
      </c>
      <c r="L100">
        <f t="shared" si="24"/>
        <v>1</v>
      </c>
      <c r="Q100">
        <f t="shared" si="20"/>
        <v>1</v>
      </c>
      <c r="R100">
        <f t="shared" si="21"/>
        <v>0</v>
      </c>
      <c r="S100">
        <f t="shared" si="22"/>
        <v>0</v>
      </c>
    </row>
    <row r="101" spans="1:19" x14ac:dyDescent="0.25">
      <c r="F101">
        <v>1</v>
      </c>
      <c r="G101">
        <v>0</v>
      </c>
      <c r="L101">
        <f t="shared" si="24"/>
        <v>0</v>
      </c>
      <c r="Q101">
        <f t="shared" si="20"/>
        <v>1</v>
      </c>
      <c r="R101">
        <f t="shared" si="21"/>
        <v>1</v>
      </c>
      <c r="S101">
        <f t="shared" si="22"/>
        <v>0</v>
      </c>
    </row>
    <row r="102" spans="1:19" x14ac:dyDescent="0.25">
      <c r="F102">
        <v>0.24895121821295443</v>
      </c>
      <c r="G102">
        <v>0.29668849971668765</v>
      </c>
      <c r="L102">
        <f t="shared" si="24"/>
        <v>0.65209833848794418</v>
      </c>
      <c r="Q102">
        <f t="shared" si="20"/>
        <v>1</v>
      </c>
      <c r="R102">
        <f t="shared" si="21"/>
        <v>0.24895121821295443</v>
      </c>
      <c r="S102">
        <f t="shared" si="22"/>
        <v>0.29668849971668765</v>
      </c>
    </row>
    <row r="103" spans="1:19" x14ac:dyDescent="0.25">
      <c r="F103">
        <v>2.481321749992723E-2</v>
      </c>
      <c r="G103">
        <v>2.9571240205380087E-2</v>
      </c>
      <c r="L103">
        <f t="shared" si="24"/>
        <v>0.95186371901012845</v>
      </c>
      <c r="Q103">
        <f t="shared" si="20"/>
        <v>1</v>
      </c>
      <c r="R103">
        <f t="shared" si="21"/>
        <v>2.481321749992723E-2</v>
      </c>
      <c r="S103">
        <f t="shared" si="22"/>
        <v>2.9571240205380087E-2</v>
      </c>
    </row>
    <row r="104" spans="1:19" x14ac:dyDescent="0.25">
      <c r="F104">
        <v>0</v>
      </c>
      <c r="G104">
        <v>0</v>
      </c>
      <c r="L104">
        <f t="shared" si="24"/>
        <v>1</v>
      </c>
      <c r="Q104">
        <f t="shared" si="20"/>
        <v>1</v>
      </c>
      <c r="R104">
        <f t="shared" si="21"/>
        <v>0</v>
      </c>
      <c r="S104">
        <f t="shared" si="22"/>
        <v>0</v>
      </c>
    </row>
    <row r="105" spans="1:19" x14ac:dyDescent="0.25">
      <c r="A105" t="s">
        <v>33</v>
      </c>
    </row>
  </sheetData>
  <phoneticPr fontId="1" type="noConversion"/>
  <pageMargins left="0.7" right="0.7" top="0.75" bottom="0.75" header="0.3" footer="0.3"/>
  <ignoredErrors>
    <ignoredError sqref="F52" evalErro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冬云 朱</cp:lastModifiedBy>
  <dcterms:created xsi:type="dcterms:W3CDTF">2015-06-05T18:19:34Z</dcterms:created>
  <dcterms:modified xsi:type="dcterms:W3CDTF">2025-04-19T10:44:18Z</dcterms:modified>
</cp:coreProperties>
</file>