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20319\Desktop\dnegmian\"/>
    </mc:Choice>
  </mc:AlternateContent>
  <xr:revisionPtr revIDLastSave="0" documentId="13_ncr:1_{BC595E02-6E79-47B4-A737-7CAB28E5696D}" xr6:coauthVersionLast="47" xr6:coauthVersionMax="47" xr10:uidLastSave="{00000000-0000-0000-0000-000000000000}"/>
  <bookViews>
    <workbookView xWindow="-17835" yWindow="3795" windowWidth="16020" windowHeight="9225" xr2:uid="{B1ABDCFE-9C29-4D5C-AA77-7E834D3ED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10" i="1"/>
  <c r="AW11" i="1"/>
  <c r="AW12" i="1"/>
  <c r="AW13" i="1"/>
  <c r="AW14" i="1"/>
  <c r="AW17" i="1"/>
  <c r="AW18" i="1"/>
  <c r="AW19" i="1"/>
  <c r="AW20" i="1"/>
  <c r="AW21" i="1"/>
  <c r="AW24" i="1"/>
  <c r="AW25" i="1"/>
  <c r="AW26" i="1"/>
  <c r="AW27" i="1"/>
  <c r="AW28" i="1"/>
  <c r="AW31" i="1"/>
  <c r="AW32" i="1"/>
  <c r="AW33" i="1"/>
  <c r="AW34" i="1"/>
  <c r="AW35" i="1"/>
  <c r="AW38" i="1"/>
  <c r="AW39" i="1"/>
  <c r="AW40" i="1"/>
  <c r="AW41" i="1"/>
  <c r="AW42" i="1"/>
  <c r="AW3" i="1"/>
  <c r="AU4" i="1"/>
  <c r="AU5" i="1"/>
  <c r="AU6" i="1"/>
  <c r="AU7" i="1"/>
  <c r="AU10" i="1"/>
  <c r="AU11" i="1"/>
  <c r="AU12" i="1"/>
  <c r="AU13" i="1"/>
  <c r="AU14" i="1"/>
  <c r="AU17" i="1"/>
  <c r="AU18" i="1"/>
  <c r="AU19" i="1"/>
  <c r="AU20" i="1"/>
  <c r="AU21" i="1"/>
  <c r="AU24" i="1"/>
  <c r="AU25" i="1"/>
  <c r="AU26" i="1"/>
  <c r="AU27" i="1"/>
  <c r="AU28" i="1"/>
  <c r="AU31" i="1"/>
  <c r="AU32" i="1"/>
  <c r="AU33" i="1"/>
  <c r="AU34" i="1"/>
  <c r="AU35" i="1"/>
  <c r="AU38" i="1"/>
  <c r="AU39" i="1"/>
  <c r="AU40" i="1"/>
  <c r="AU41" i="1"/>
  <c r="AU42" i="1"/>
  <c r="AU3" i="1"/>
  <c r="AS4" i="1"/>
  <c r="AS5" i="1"/>
  <c r="AS6" i="1"/>
  <c r="AS7" i="1"/>
  <c r="AS10" i="1"/>
  <c r="AS11" i="1"/>
  <c r="AS12" i="1"/>
  <c r="AS13" i="1"/>
  <c r="AS14" i="1"/>
  <c r="AS17" i="1"/>
  <c r="AS18" i="1"/>
  <c r="AS19" i="1"/>
  <c r="AS20" i="1"/>
  <c r="AS21" i="1"/>
  <c r="AS24" i="1"/>
  <c r="AS25" i="1"/>
  <c r="AS26" i="1"/>
  <c r="AS27" i="1"/>
  <c r="AS28" i="1"/>
  <c r="AS31" i="1"/>
  <c r="AS32" i="1"/>
  <c r="AS33" i="1"/>
  <c r="AS34" i="1"/>
  <c r="AS35" i="1"/>
  <c r="AS38" i="1"/>
  <c r="AS39" i="1"/>
  <c r="AS40" i="1"/>
  <c r="AS41" i="1"/>
  <c r="AS42" i="1"/>
  <c r="AS3" i="1"/>
  <c r="AQ17" i="1"/>
  <c r="AQ18" i="1"/>
  <c r="AQ19" i="1"/>
  <c r="AQ20" i="1"/>
  <c r="AQ21" i="1"/>
  <c r="AQ24" i="1"/>
  <c r="AQ25" i="1"/>
  <c r="AQ26" i="1"/>
  <c r="AQ27" i="1"/>
  <c r="AQ28" i="1"/>
  <c r="AQ31" i="1"/>
  <c r="AQ32" i="1"/>
  <c r="AQ33" i="1"/>
  <c r="AQ34" i="1"/>
  <c r="AQ35" i="1"/>
  <c r="AQ38" i="1"/>
  <c r="AQ39" i="1"/>
  <c r="AQ40" i="1"/>
  <c r="AQ41" i="1"/>
  <c r="AQ42" i="1"/>
  <c r="AQ4" i="1"/>
  <c r="AQ5" i="1"/>
  <c r="AQ6" i="1"/>
  <c r="AQ7" i="1"/>
  <c r="AQ10" i="1"/>
  <c r="AQ11" i="1"/>
  <c r="AQ12" i="1"/>
  <c r="AQ13" i="1"/>
  <c r="AQ14" i="1"/>
  <c r="AQ3" i="1"/>
  <c r="U4" i="1"/>
  <c r="V4" i="1" s="1"/>
  <c r="U5" i="1"/>
  <c r="V5" i="1" s="1"/>
  <c r="U6" i="1"/>
  <c r="V6" i="1" s="1"/>
  <c r="U7" i="1"/>
  <c r="V7" i="1" s="1"/>
  <c r="U10" i="1"/>
  <c r="V10" i="1" s="1"/>
  <c r="U11" i="1"/>
  <c r="V11" i="1" s="1"/>
  <c r="U12" i="1"/>
  <c r="V12" i="1" s="1"/>
  <c r="U13" i="1"/>
  <c r="V13" i="1" s="1"/>
  <c r="U14" i="1"/>
  <c r="V14" i="1" s="1"/>
  <c r="AA14" i="1" s="1"/>
  <c r="U17" i="1"/>
  <c r="V17" i="1" s="1"/>
  <c r="U18" i="1"/>
  <c r="V18" i="1" s="1"/>
  <c r="U19" i="1"/>
  <c r="V19" i="1" s="1"/>
  <c r="U20" i="1"/>
  <c r="V20" i="1" s="1"/>
  <c r="U21" i="1"/>
  <c r="V21" i="1" s="1"/>
  <c r="U24" i="1"/>
  <c r="V24" i="1" s="1"/>
  <c r="U25" i="1"/>
  <c r="V25" i="1" s="1"/>
  <c r="U26" i="1"/>
  <c r="V26" i="1" s="1"/>
  <c r="U27" i="1"/>
  <c r="V27" i="1" s="1"/>
  <c r="U28" i="1"/>
  <c r="V28" i="1" s="1"/>
  <c r="U31" i="1"/>
  <c r="V31" i="1" s="1"/>
  <c r="Z31" i="1" s="1"/>
  <c r="U32" i="1"/>
  <c r="V32" i="1" s="1"/>
  <c r="U33" i="1"/>
  <c r="V33" i="1" s="1"/>
  <c r="U34" i="1"/>
  <c r="V34" i="1" s="1"/>
  <c r="AD34" i="1" s="1"/>
  <c r="U35" i="1"/>
  <c r="V35" i="1" s="1"/>
  <c r="U38" i="1"/>
  <c r="V38" i="1" s="1"/>
  <c r="U39" i="1"/>
  <c r="V39" i="1" s="1"/>
  <c r="U40" i="1"/>
  <c r="V40" i="1" s="1"/>
  <c r="U41" i="1"/>
  <c r="V41" i="1" s="1"/>
  <c r="U42" i="1"/>
  <c r="V42" i="1" s="1"/>
  <c r="U3" i="1"/>
  <c r="V3" i="1" s="1"/>
  <c r="G4" i="1"/>
  <c r="G5" i="1"/>
  <c r="G6" i="1"/>
  <c r="G7" i="1"/>
  <c r="G10" i="1"/>
  <c r="G11" i="1"/>
  <c r="G12" i="1"/>
  <c r="G13" i="1"/>
  <c r="G14" i="1"/>
  <c r="G17" i="1"/>
  <c r="G18" i="1"/>
  <c r="G19" i="1"/>
  <c r="G20" i="1"/>
  <c r="G21" i="1"/>
  <c r="G24" i="1"/>
  <c r="G25" i="1"/>
  <c r="G26" i="1"/>
  <c r="G27" i="1"/>
  <c r="G28" i="1"/>
  <c r="G31" i="1"/>
  <c r="G32" i="1"/>
  <c r="G33" i="1"/>
  <c r="G34" i="1"/>
  <c r="G35" i="1"/>
  <c r="G38" i="1"/>
  <c r="G39" i="1"/>
  <c r="G40" i="1"/>
  <c r="G41" i="1"/>
  <c r="G42" i="1"/>
  <c r="G3" i="1"/>
  <c r="Q10" i="1"/>
  <c r="R10" i="1" s="1"/>
  <c r="Q11" i="1"/>
  <c r="R11" i="1" s="1"/>
  <c r="Q12" i="1"/>
  <c r="R12" i="1" s="1"/>
  <c r="Q13" i="1"/>
  <c r="R13" i="1" s="1"/>
  <c r="Q14" i="1"/>
  <c r="R14" i="1" s="1"/>
  <c r="Q17" i="1"/>
  <c r="R17" i="1" s="1"/>
  <c r="Q18" i="1"/>
  <c r="R18" i="1" s="1"/>
  <c r="Q19" i="1"/>
  <c r="R19" i="1" s="1"/>
  <c r="Q20" i="1"/>
  <c r="R20" i="1" s="1"/>
  <c r="Q21" i="1"/>
  <c r="R21" i="1" s="1"/>
  <c r="Q24" i="1"/>
  <c r="R24" i="1" s="1"/>
  <c r="Q25" i="1"/>
  <c r="R25" i="1" s="1"/>
  <c r="Q26" i="1"/>
  <c r="R26" i="1" s="1"/>
  <c r="Q27" i="1"/>
  <c r="R27" i="1" s="1"/>
  <c r="Q28" i="1"/>
  <c r="R28" i="1" s="1"/>
  <c r="Q31" i="1"/>
  <c r="R31" i="1" s="1"/>
  <c r="Q32" i="1"/>
  <c r="R32" i="1" s="1"/>
  <c r="Q33" i="1"/>
  <c r="R33" i="1" s="1"/>
  <c r="Q34" i="1"/>
  <c r="R34" i="1" s="1"/>
  <c r="Q35" i="1"/>
  <c r="R35" i="1" s="1"/>
  <c r="Q38" i="1"/>
  <c r="R38" i="1" s="1"/>
  <c r="Q39" i="1"/>
  <c r="R39" i="1" s="1"/>
  <c r="Q40" i="1"/>
  <c r="R40" i="1" s="1"/>
  <c r="Q41" i="1"/>
  <c r="R41" i="1" s="1"/>
  <c r="Q42" i="1"/>
  <c r="R42" i="1" s="1"/>
  <c r="Q4" i="1"/>
  <c r="R4" i="1" s="1"/>
  <c r="Q5" i="1"/>
  <c r="R5" i="1" s="1"/>
  <c r="Q6" i="1"/>
  <c r="R6" i="1" s="1"/>
  <c r="Q7" i="1"/>
  <c r="R7" i="1" s="1"/>
  <c r="Q3" i="1"/>
  <c r="R3" i="1" s="1"/>
  <c r="D10" i="1"/>
  <c r="D11" i="1"/>
  <c r="D12" i="1"/>
  <c r="D13" i="1"/>
  <c r="D14" i="1"/>
  <c r="D17" i="1"/>
  <c r="D18" i="1"/>
  <c r="D19" i="1"/>
  <c r="D20" i="1"/>
  <c r="D21" i="1"/>
  <c r="D24" i="1"/>
  <c r="D25" i="1"/>
  <c r="D26" i="1"/>
  <c r="D27" i="1"/>
  <c r="AG27" i="1" s="1"/>
  <c r="D28" i="1"/>
  <c r="D31" i="1"/>
  <c r="D32" i="1"/>
  <c r="D33" i="1"/>
  <c r="D34" i="1"/>
  <c r="D35" i="1"/>
  <c r="D38" i="1"/>
  <c r="D39" i="1"/>
  <c r="D40" i="1"/>
  <c r="D41" i="1"/>
  <c r="D42" i="1"/>
  <c r="D4" i="1"/>
  <c r="D5" i="1"/>
  <c r="D6" i="1"/>
  <c r="D7" i="1"/>
  <c r="D3" i="1"/>
  <c r="AG3" i="1" s="1"/>
  <c r="AG18" i="1" l="1"/>
  <c r="AG39" i="1"/>
  <c r="AG40" i="1"/>
  <c r="AG11" i="1"/>
  <c r="Z41" i="1"/>
  <c r="AE3" i="1"/>
  <c r="AD25" i="1"/>
  <c r="AE24" i="1"/>
  <c r="AG38" i="1"/>
  <c r="AG34" i="1"/>
  <c r="Z40" i="1"/>
  <c r="Z39" i="1"/>
  <c r="AD10" i="1"/>
  <c r="Z7" i="1"/>
  <c r="AD6" i="1"/>
  <c r="AD27" i="1"/>
  <c r="Z42" i="1"/>
  <c r="AG21" i="1"/>
  <c r="Z19" i="1"/>
  <c r="Z18" i="1"/>
  <c r="AG14" i="1"/>
  <c r="AG13" i="1"/>
  <c r="AD41" i="1"/>
  <c r="AG4" i="1"/>
  <c r="Z35" i="1"/>
  <c r="AA13" i="1"/>
  <c r="AG33" i="1"/>
  <c r="AG7" i="1"/>
  <c r="Z34" i="1"/>
  <c r="Z12" i="1"/>
  <c r="AG32" i="1"/>
  <c r="AG6" i="1"/>
  <c r="Z33" i="1"/>
  <c r="Z11" i="1"/>
  <c r="AG31" i="1"/>
  <c r="AG5" i="1"/>
  <c r="Z32" i="1"/>
  <c r="AG28" i="1"/>
  <c r="AG26" i="1"/>
  <c r="AG17" i="1"/>
  <c r="AG25" i="1"/>
  <c r="Z26" i="1"/>
  <c r="Z4" i="1"/>
  <c r="AG24" i="1"/>
  <c r="AD11" i="1"/>
  <c r="AG42" i="1"/>
  <c r="AG20" i="1"/>
  <c r="AG41" i="1"/>
  <c r="AG19" i="1"/>
  <c r="AA17" i="1"/>
  <c r="AG35" i="1"/>
  <c r="AG12" i="1"/>
  <c r="AG10" i="1"/>
  <c r="Z38" i="1"/>
  <c r="Z14" i="1"/>
  <c r="AB14" i="1" s="1"/>
  <c r="AF14" i="1" s="1"/>
  <c r="Z25" i="1"/>
  <c r="Z24" i="1"/>
  <c r="Z17" i="1"/>
  <c r="AA3" i="1"/>
  <c r="Z13" i="1"/>
  <c r="Z28" i="1"/>
  <c r="Z6" i="1"/>
  <c r="Z10" i="1"/>
  <c r="Z27" i="1"/>
  <c r="Z5" i="1"/>
  <c r="AA39" i="1"/>
  <c r="AA38" i="1"/>
  <c r="AA35" i="1"/>
  <c r="AA34" i="1"/>
  <c r="AE21" i="1"/>
  <c r="AA42" i="1"/>
  <c r="AA20" i="1"/>
  <c r="AA41" i="1"/>
  <c r="AB41" i="1" s="1"/>
  <c r="AA19" i="1"/>
  <c r="AA40" i="1"/>
  <c r="AA18" i="1"/>
  <c r="AA12" i="1"/>
  <c r="Z20" i="1"/>
  <c r="AE31" i="1"/>
  <c r="AA31" i="1"/>
  <c r="AB31" i="1" s="1"/>
  <c r="AA7" i="1"/>
  <c r="AA28" i="1"/>
  <c r="AA6" i="1"/>
  <c r="AA27" i="1"/>
  <c r="AA5" i="1"/>
  <c r="AA32" i="1"/>
  <c r="AA26" i="1"/>
  <c r="AA4" i="1"/>
  <c r="AA25" i="1"/>
  <c r="AA33" i="1"/>
  <c r="AA24" i="1"/>
  <c r="AB24" i="1" s="1"/>
  <c r="AA21" i="1"/>
  <c r="AA10" i="1"/>
  <c r="AA11" i="1"/>
  <c r="Z3" i="1"/>
  <c r="AD24" i="1"/>
  <c r="Z21" i="1"/>
  <c r="AD31" i="1"/>
  <c r="AD7" i="1"/>
  <c r="AD28" i="1"/>
  <c r="AE4" i="1"/>
  <c r="AE5" i="1"/>
  <c r="AD5" i="1"/>
  <c r="AE27" i="1"/>
  <c r="AE26" i="1"/>
  <c r="AD26" i="1"/>
  <c r="AE25" i="1"/>
  <c r="AE11" i="1"/>
  <c r="AE34" i="1"/>
  <c r="AD3" i="1"/>
  <c r="AD12" i="1"/>
  <c r="AE12" i="1"/>
  <c r="AD33" i="1"/>
  <c r="AE33" i="1"/>
  <c r="AE10" i="1"/>
  <c r="AD38" i="1"/>
  <c r="AE38" i="1"/>
  <c r="AD14" i="1"/>
  <c r="AE14" i="1"/>
  <c r="AD32" i="1"/>
  <c r="AE32" i="1"/>
  <c r="AE40" i="1"/>
  <c r="AD40" i="1"/>
  <c r="AD18" i="1"/>
  <c r="AE18" i="1"/>
  <c r="AE17" i="1"/>
  <c r="AD39" i="1"/>
  <c r="AE35" i="1"/>
  <c r="AE13" i="1"/>
  <c r="AE42" i="1"/>
  <c r="AD17" i="1"/>
  <c r="AD35" i="1"/>
  <c r="AD13" i="1"/>
  <c r="AE19" i="1"/>
  <c r="AE39" i="1"/>
  <c r="AE7" i="1"/>
  <c r="AE41" i="1"/>
  <c r="AD19" i="1"/>
  <c r="AE28" i="1"/>
  <c r="AE6" i="1"/>
  <c r="AE20" i="1"/>
  <c r="AD21" i="1"/>
  <c r="AD20" i="1"/>
  <c r="AD4" i="1"/>
  <c r="AD42" i="1"/>
  <c r="AB12" i="1" l="1"/>
  <c r="AB13" i="1"/>
  <c r="AB34" i="1"/>
  <c r="AB40" i="1"/>
  <c r="AB39" i="1"/>
  <c r="AB7" i="1"/>
  <c r="AB18" i="1"/>
  <c r="AF18" i="1" s="1"/>
  <c r="AB19" i="1"/>
  <c r="AF19" i="1" s="1"/>
  <c r="AB42" i="1"/>
  <c r="AF42" i="1" s="1"/>
  <c r="AB35" i="1"/>
  <c r="AF35" i="1" s="1"/>
  <c r="AB3" i="1"/>
  <c r="AF3" i="1" s="1"/>
  <c r="AB20" i="1"/>
  <c r="AF20" i="1" s="1"/>
  <c r="AB26" i="1"/>
  <c r="AF26" i="1" s="1"/>
  <c r="AB21" i="1"/>
  <c r="AF21" i="1" s="1"/>
  <c r="AB38" i="1"/>
  <c r="AF38" i="1" s="1"/>
  <c r="AB6" i="1"/>
  <c r="AF6" i="1" s="1"/>
  <c r="AB33" i="1"/>
  <c r="AB17" i="1"/>
  <c r="AF17" i="1" s="1"/>
  <c r="AB25" i="1"/>
  <c r="AF25" i="1" s="1"/>
  <c r="AF40" i="1"/>
  <c r="AF34" i="1"/>
  <c r="AF12" i="1"/>
  <c r="AF13" i="1"/>
  <c r="AF39" i="1"/>
  <c r="AB27" i="1"/>
  <c r="AF41" i="1"/>
  <c r="AF7" i="1"/>
  <c r="AF33" i="1"/>
  <c r="AF31" i="1"/>
  <c r="AF24" i="1"/>
  <c r="AB10" i="1"/>
  <c r="AB4" i="1"/>
  <c r="AB28" i="1"/>
  <c r="AB32" i="1"/>
  <c r="AF32" i="1" s="1"/>
  <c r="AB5" i="1"/>
  <c r="AB11" i="1"/>
  <c r="AF11" i="1" s="1"/>
  <c r="AF28" i="1" l="1"/>
  <c r="AF4" i="1"/>
  <c r="AF27" i="1"/>
  <c r="AF5" i="1"/>
  <c r="AF10" i="1"/>
</calcChain>
</file>

<file path=xl/sharedStrings.xml><?xml version="1.0" encoding="utf-8"?>
<sst xmlns="http://schemas.openxmlformats.org/spreadsheetml/2006/main" count="375" uniqueCount="160">
  <si>
    <t>pingchipian</t>
  </si>
  <si>
    <t>dengbian</t>
    <phoneticPr fontId="1" type="noConversion"/>
  </si>
  <si>
    <t>zuozhijiao</t>
    <phoneticPr fontId="1" type="noConversion"/>
  </si>
  <si>
    <t>cold_liquid</t>
    <phoneticPr fontId="1" type="noConversion"/>
  </si>
  <si>
    <t xml:space="preserve">zuodunjiao </t>
    <phoneticPr fontId="1" type="noConversion"/>
  </si>
  <si>
    <t xml:space="preserve">youzhijiao </t>
    <phoneticPr fontId="1" type="noConversion"/>
  </si>
  <si>
    <t>youdunjiao</t>
    <phoneticPr fontId="1" type="noConversion"/>
  </si>
  <si>
    <t>RH(%)</t>
    <phoneticPr fontId="1" type="noConversion"/>
  </si>
  <si>
    <t>T_out(K)</t>
    <phoneticPr fontId="1" type="noConversion"/>
  </si>
  <si>
    <t>T_in(K)</t>
    <phoneticPr fontId="1" type="noConversion"/>
  </si>
  <si>
    <t>P_out(Pa)</t>
    <phoneticPr fontId="1" type="noConversion"/>
  </si>
  <si>
    <t>P_in(Pa)</t>
    <phoneticPr fontId="1" type="noConversion"/>
  </si>
  <si>
    <t>vapor_in(Y_in)</t>
    <phoneticPr fontId="1" type="noConversion"/>
  </si>
  <si>
    <t>vapor_out(Y_out)</t>
    <phoneticPr fontId="1" type="noConversion"/>
  </si>
  <si>
    <r>
      <rPr>
        <sz val="11"/>
        <color theme="1"/>
        <rFont val="等线"/>
        <family val="3"/>
        <charset val="134"/>
      </rPr>
      <t>△</t>
    </r>
    <r>
      <rPr>
        <sz val="11"/>
        <color theme="1"/>
        <rFont val="Times New Roman"/>
        <family val="1"/>
      </rPr>
      <t>P(Pa)</t>
    </r>
    <phoneticPr fontId="1" type="noConversion"/>
  </si>
  <si>
    <t>Y_in-Y_out</t>
    <phoneticPr fontId="1" type="noConversion"/>
  </si>
  <si>
    <t>MRUA</t>
    <phoneticPr fontId="1" type="noConversion"/>
  </si>
  <si>
    <t>FMTF</t>
    <phoneticPr fontId="1" type="noConversion"/>
  </si>
  <si>
    <t>LHR</t>
    <phoneticPr fontId="1" type="noConversion"/>
  </si>
  <si>
    <t>MEER</t>
    <phoneticPr fontId="1" type="noConversion"/>
  </si>
  <si>
    <t>u_air</t>
    <phoneticPr fontId="1" type="noConversion"/>
  </si>
  <si>
    <t>ρ_air</t>
    <phoneticPr fontId="1" type="noConversion"/>
  </si>
  <si>
    <t>A_cross</t>
    <phoneticPr fontId="1" type="noConversion"/>
  </si>
  <si>
    <t>A_f</t>
    <phoneticPr fontId="1" type="noConversion"/>
  </si>
  <si>
    <t>Cp</t>
    <phoneticPr fontId="1" type="noConversion"/>
  </si>
  <si>
    <t>L</t>
    <phoneticPr fontId="1" type="noConversion"/>
  </si>
  <si>
    <t>T_in-T_out</t>
    <phoneticPr fontId="1" type="noConversion"/>
  </si>
  <si>
    <t>.m_air</t>
    <phoneticPr fontId="1" type="noConversion"/>
  </si>
  <si>
    <t>.V</t>
    <phoneticPr fontId="1" type="noConversion"/>
  </si>
  <si>
    <t>xishilv</t>
    <phoneticPr fontId="1" type="noConversion"/>
  </si>
  <si>
    <t>Qs</t>
    <phoneticPr fontId="1" type="noConversion"/>
  </si>
  <si>
    <t>Ql</t>
    <phoneticPr fontId="1" type="noConversion"/>
  </si>
  <si>
    <t>Qt</t>
    <phoneticPr fontId="1" type="noConversion"/>
  </si>
  <si>
    <t>n</t>
    <phoneticPr fontId="1" type="noConversion"/>
  </si>
  <si>
    <t>MRUA</t>
  </si>
  <si>
    <t>FMTF</t>
  </si>
  <si>
    <t>LHR</t>
  </si>
  <si>
    <t>MEER</t>
  </si>
  <si>
    <t>8.31E-06</t>
  </si>
  <si>
    <t>1.48E-05</t>
  </si>
  <si>
    <t>2.46E-05</t>
  </si>
  <si>
    <t>2.56E-06</t>
  </si>
  <si>
    <t>6.39E-06</t>
  </si>
  <si>
    <t>1.05E-05</t>
  </si>
  <si>
    <t>1.90E-05</t>
  </si>
  <si>
    <t>2.58E-06</t>
  </si>
  <si>
    <t>6.44E-06</t>
  </si>
  <si>
    <t>3.28E-05</t>
  </si>
  <si>
    <t>2.57E-06</t>
  </si>
  <si>
    <t>6.42E-06</t>
  </si>
  <si>
    <t>1.91E-05</t>
  </si>
  <si>
    <t>3.33E-05</t>
  </si>
  <si>
    <t>2.75E-06</t>
  </si>
  <si>
    <t>7.06E-06</t>
  </si>
  <si>
    <t>1.14E-05</t>
  </si>
  <si>
    <t>2.03E-05</t>
  </si>
  <si>
    <t>3.42E-05</t>
  </si>
  <si>
    <t>2.59E-06</t>
  </si>
  <si>
    <t>6.49E-06</t>
  </si>
  <si>
    <t>1.06E-05</t>
  </si>
  <si>
    <t>1.94E-05</t>
  </si>
  <si>
    <t>3.39E-05</t>
  </si>
  <si>
    <t>4.46E-06</t>
  </si>
  <si>
    <t>3.12E-06</t>
  </si>
  <si>
    <t>3.74E-06</t>
  </si>
  <si>
    <t>5.22E-06</t>
  </si>
  <si>
    <t>6.84E-06</t>
  </si>
  <si>
    <t>-9.63E-06</t>
  </si>
  <si>
    <t>4.06E-06</t>
  </si>
  <si>
    <t>6.29E-06</t>
  </si>
  <si>
    <t>9.65E-06</t>
  </si>
  <si>
    <t>-2.98E-06</t>
  </si>
  <si>
    <t>2.78E-06</t>
  </si>
  <si>
    <t>7.07E-06</t>
  </si>
  <si>
    <t>1.02E-05</t>
  </si>
  <si>
    <t>-1.25E-06</t>
  </si>
  <si>
    <t>3.34E-06</t>
  </si>
  <si>
    <t>5.32E-06</t>
  </si>
  <si>
    <t>8.14E-06</t>
  </si>
  <si>
    <t>1.22E-05</t>
  </si>
  <si>
    <t>-3.40E-06</t>
  </si>
  <si>
    <t>4.97E-06</t>
  </si>
  <si>
    <t>7.28E-06</t>
  </si>
  <si>
    <t>1.08E-05</t>
  </si>
  <si>
    <t>-2.07E-06</t>
  </si>
  <si>
    <t>3.04E-06</t>
  </si>
  <si>
    <t>4.58E-06</t>
  </si>
  <si>
    <t>7.42E-06</t>
  </si>
  <si>
    <t>1.09E-05</t>
  </si>
  <si>
    <t>9.59E-04</t>
  </si>
  <si>
    <t>1.20E-05</t>
  </si>
  <si>
    <t>7.63E-06</t>
  </si>
  <si>
    <t>7.45E-06</t>
  </si>
  <si>
    <t>8.03E-06</t>
  </si>
  <si>
    <t>1.96E-03</t>
  </si>
  <si>
    <t>1.64E-05</t>
  </si>
  <si>
    <t>1.04E-05</t>
  </si>
  <si>
    <t>1.68E-05</t>
  </si>
  <si>
    <t>1.07E-05</t>
  </si>
  <si>
    <t>1.15E-05</t>
  </si>
  <si>
    <t>2.47E-03</t>
  </si>
  <si>
    <t>1.67E-05</t>
  </si>
  <si>
    <t>1.16E-05</t>
  </si>
  <si>
    <t>2.44E-04</t>
  </si>
  <si>
    <t>1.36E-05</t>
  </si>
  <si>
    <t>9.42E-06</t>
  </si>
  <si>
    <t>9.79E-06</t>
  </si>
  <si>
    <t>1.10E-05</t>
  </si>
  <si>
    <t>1.65E-03</t>
  </si>
  <si>
    <t>1.61E-05</t>
  </si>
  <si>
    <t>1.03E-05</t>
  </si>
  <si>
    <t>5.25E-04</t>
  </si>
  <si>
    <t>2.62E-03</t>
  </si>
  <si>
    <t>4.57E-03</t>
  </si>
  <si>
    <t>7.17E-03</t>
  </si>
  <si>
    <t>1.08E-02</t>
  </si>
  <si>
    <t>3.68E-03</t>
  </si>
  <si>
    <t>5.30E-03</t>
  </si>
  <si>
    <t>7.65E-03</t>
  </si>
  <si>
    <t>1.03E-02</t>
  </si>
  <si>
    <t>-9.58E-04</t>
  </si>
  <si>
    <t>3.67E-03</t>
  </si>
  <si>
    <t>5.01E-03</t>
  </si>
  <si>
    <t>6.79E-03</t>
  </si>
  <si>
    <t>9.64E-03</t>
  </si>
  <si>
    <t>3.05E-03</t>
  </si>
  <si>
    <t>4.06E-03</t>
  </si>
  <si>
    <t>5.93E-03</t>
  </si>
  <si>
    <t>8.18E-03</t>
  </si>
  <si>
    <t>-8.96E-04</t>
  </si>
  <si>
    <t>3.59E-03</t>
  </si>
  <si>
    <t>4.73E-03</t>
  </si>
  <si>
    <t>7.07E-03</t>
  </si>
  <si>
    <t>9.49E-03</t>
  </si>
  <si>
    <t>-1.39E-03</t>
  </si>
  <si>
    <t>3.38E-03</t>
  </si>
  <si>
    <t>4.78E-03</t>
  </si>
  <si>
    <t>6.64E-03</t>
  </si>
  <si>
    <t>LHR</t>
    <phoneticPr fontId="1" type="noConversion"/>
  </si>
  <si>
    <t>工况1</t>
    <phoneticPr fontId="1" type="noConversion"/>
  </si>
  <si>
    <r>
      <t>工况</t>
    </r>
    <r>
      <rPr>
        <sz val="11"/>
        <color theme="1"/>
        <rFont val="Times New Roman"/>
        <family val="1"/>
      </rPr>
      <t>5</t>
    </r>
    <phoneticPr fontId="1" type="noConversion"/>
  </si>
  <si>
    <r>
      <t>工况</t>
    </r>
    <r>
      <rPr>
        <sz val="11"/>
        <color theme="1"/>
        <rFont val="Times New Roman"/>
        <family val="1"/>
      </rPr>
      <t>4</t>
    </r>
    <phoneticPr fontId="1" type="noConversion"/>
  </si>
  <si>
    <r>
      <t>工况</t>
    </r>
    <r>
      <rPr>
        <sz val="11"/>
        <color theme="1"/>
        <rFont val="Times New Roman"/>
        <family val="1"/>
      </rPr>
      <t>3</t>
    </r>
    <phoneticPr fontId="1" type="noConversion"/>
  </si>
  <si>
    <r>
      <t>工况</t>
    </r>
    <r>
      <rPr>
        <sz val="11"/>
        <color theme="1"/>
        <rFont val="Times New Roman"/>
        <family val="1"/>
      </rPr>
      <t>2</t>
    </r>
    <phoneticPr fontId="1" type="noConversion"/>
  </si>
  <si>
    <t>平翅片FF</t>
    <phoneticPr fontId="1" type="noConversion"/>
  </si>
  <si>
    <t>等边翅片EF</t>
    <phoneticPr fontId="1" type="noConversion"/>
  </si>
  <si>
    <t>左直角翅片LRAF</t>
    <phoneticPr fontId="1" type="noConversion"/>
  </si>
  <si>
    <t>左钝角翅片LOOAF</t>
    <phoneticPr fontId="1" type="noConversion"/>
  </si>
  <si>
    <t>右直角翅片RRAF</t>
    <phoneticPr fontId="1" type="noConversion"/>
  </si>
  <si>
    <t>右钝角翅片ROOAF</t>
    <phoneticPr fontId="1" type="noConversion"/>
  </si>
  <si>
    <r>
      <rPr>
        <sz val="11"/>
        <color theme="1"/>
        <rFont val="宋体"/>
        <family val="1"/>
        <charset val="134"/>
      </rPr>
      <t>平翅片</t>
    </r>
    <r>
      <rPr>
        <sz val="11"/>
        <color theme="1"/>
        <rFont val="Times New Roman"/>
        <family val="1"/>
      </rPr>
      <t>FF</t>
    </r>
    <phoneticPr fontId="1" type="noConversion"/>
  </si>
  <si>
    <r>
      <rPr>
        <sz val="11"/>
        <color theme="1"/>
        <rFont val="宋体"/>
        <family val="1"/>
        <charset val="134"/>
      </rPr>
      <t>等边翅片</t>
    </r>
    <r>
      <rPr>
        <sz val="11"/>
        <color theme="1"/>
        <rFont val="Times New Roman"/>
        <family val="1"/>
      </rPr>
      <t>EF</t>
    </r>
    <phoneticPr fontId="1" type="noConversion"/>
  </si>
  <si>
    <r>
      <rPr>
        <sz val="11"/>
        <color theme="1"/>
        <rFont val="宋体"/>
        <family val="1"/>
        <charset val="134"/>
      </rPr>
      <t>左直角翅片</t>
    </r>
    <r>
      <rPr>
        <sz val="11"/>
        <color theme="1"/>
        <rFont val="Times New Roman"/>
        <family val="1"/>
      </rPr>
      <t>LRAF</t>
    </r>
    <phoneticPr fontId="1" type="noConversion"/>
  </si>
  <si>
    <r>
      <rPr>
        <sz val="11"/>
        <color theme="1"/>
        <rFont val="宋体"/>
        <family val="1"/>
        <charset val="134"/>
      </rPr>
      <t>左钝角翅片</t>
    </r>
    <r>
      <rPr>
        <sz val="11"/>
        <color theme="1"/>
        <rFont val="Times New Roman"/>
        <family val="1"/>
      </rPr>
      <t>LOOAF</t>
    </r>
    <phoneticPr fontId="1" type="noConversion"/>
  </si>
  <si>
    <t>折线1</t>
    <phoneticPr fontId="1" type="noConversion"/>
  </si>
  <si>
    <t>折线2</t>
    <phoneticPr fontId="1" type="noConversion"/>
  </si>
  <si>
    <t>折线3</t>
    <phoneticPr fontId="1" type="noConversion"/>
  </si>
  <si>
    <t>折线4</t>
    <phoneticPr fontId="1" type="noConversion"/>
  </si>
  <si>
    <t>折线5</t>
    <phoneticPr fontId="1" type="noConversion"/>
  </si>
  <si>
    <t>折线6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</si>
</sst>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00000_);[Red]\(0.000000\)"/>
    <numFmt numFmtId="178" formatCode="0.000000000000_);[Red]\(0.000000000000\)"/>
    <numFmt numFmtId="179" formatCode="0.0000_ "/>
    <numFmt numFmtId="180" formatCode="0_ "/>
    <numFmt numFmtId="181" formatCode="0.0000%"/>
    <numFmt numFmtId="182" formatCode="0.00000_ "/>
    <numFmt numFmtId="183" formatCode="0.0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宋体"/>
      <family val="1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2346-703A-4825-AC52-E639255BAA27}">
  <dimension ref="A1:BK56"/>
  <sheetViews>
    <sheetView tabSelected="1" topLeftCell="BB29" workbookViewId="0">
      <selection activeCell="BE1" sqref="BE1:BK33"/>
    </sheetView>
  </sheetViews>
  <sheetFormatPr defaultRowHeight="13.9" x14ac:dyDescent="0.4"/>
  <cols>
    <col min="1" max="1" width="14.265625" style="1" customWidth="1"/>
    <col min="2" max="6" width="9.06640625" style="2"/>
    <col min="7" max="7" width="11.33203125" style="2" customWidth="1"/>
    <col min="8" max="8" width="9.06640625" style="2"/>
    <col min="9" max="9" width="9.06640625" style="3"/>
    <col min="10" max="10" width="9.06640625" style="4"/>
    <col min="11" max="11" width="9.06640625" style="5"/>
    <col min="12" max="13" width="9.06640625" style="2"/>
    <col min="14" max="14" width="9.06640625" style="6"/>
    <col min="15" max="15" width="16.3984375" style="5" customWidth="1"/>
    <col min="16" max="16" width="18" style="7" customWidth="1"/>
    <col min="17" max="17" width="23.33203125" style="7" customWidth="1"/>
    <col min="18" max="18" width="23.33203125" style="8" customWidth="1"/>
    <col min="19" max="19" width="23.86328125" style="9" customWidth="1"/>
    <col min="20" max="25" width="9.06640625" style="1"/>
    <col min="26" max="26" width="16.3984375" style="1" customWidth="1"/>
    <col min="27" max="27" width="14.1328125" style="1" customWidth="1"/>
    <col min="28" max="28" width="15.86328125" style="1" customWidth="1"/>
    <col min="29" max="29" width="9.06640625" style="1"/>
    <col min="30" max="30" width="17.19921875" style="1" customWidth="1"/>
    <col min="31" max="31" width="16.796875" style="1" customWidth="1"/>
    <col min="32" max="32" width="20" style="1" customWidth="1"/>
    <col min="33" max="33" width="18.53125" style="1" customWidth="1"/>
    <col min="34" max="42" width="9.06640625" style="1"/>
    <col min="43" max="43" width="18.53125" style="1" customWidth="1"/>
    <col min="44" max="44" width="9.06640625" style="1"/>
    <col min="45" max="45" width="14.1328125" style="1" customWidth="1"/>
    <col min="46" max="46" width="9.06640625" style="1"/>
    <col min="47" max="47" width="13.53125" style="1" customWidth="1"/>
    <col min="48" max="48" width="9.06640625" style="1"/>
    <col min="49" max="49" width="17.59765625" style="1" customWidth="1"/>
    <col min="50" max="50" width="19.33203125" style="1" customWidth="1"/>
    <col min="51" max="56" width="9.06640625" style="1"/>
    <col min="57" max="57" width="11.19921875" style="1" customWidth="1"/>
    <col min="58" max="58" width="11.86328125" style="1" customWidth="1"/>
    <col min="59" max="59" width="12.6640625" style="1" customWidth="1"/>
    <col min="60" max="60" width="17.59765625" style="1" customWidth="1"/>
    <col min="61" max="61" width="18.6640625" style="1" customWidth="1"/>
    <col min="62" max="62" width="16.1328125" style="1" customWidth="1"/>
    <col min="63" max="63" width="16.265625" style="1" customWidth="1"/>
    <col min="64" max="16384" width="9.06640625" style="1"/>
  </cols>
  <sheetData>
    <row r="1" spans="1:63" s="14" customFormat="1" x14ac:dyDescent="0.4">
      <c r="B1" s="2"/>
      <c r="C1" s="2"/>
      <c r="D1" s="2"/>
      <c r="E1" s="2"/>
      <c r="F1" s="2"/>
      <c r="G1" s="2"/>
      <c r="H1" s="2"/>
      <c r="I1" s="3"/>
      <c r="J1" s="4"/>
      <c r="K1" s="5"/>
      <c r="L1" s="2"/>
      <c r="M1" s="2"/>
      <c r="N1" s="6"/>
      <c r="O1" s="5"/>
      <c r="P1" s="7"/>
      <c r="Q1" s="7"/>
      <c r="R1" s="8"/>
      <c r="S1" s="9"/>
      <c r="BF1" s="15" t="s">
        <v>154</v>
      </c>
      <c r="BG1" s="15" t="s">
        <v>155</v>
      </c>
      <c r="BH1" s="15" t="s">
        <v>156</v>
      </c>
      <c r="BI1" s="15" t="s">
        <v>157</v>
      </c>
      <c r="BJ1" s="15" t="s">
        <v>158</v>
      </c>
      <c r="BK1" s="15" t="s">
        <v>159</v>
      </c>
    </row>
    <row r="2" spans="1:63" x14ac:dyDescent="0.4">
      <c r="B2" s="2" t="s">
        <v>11</v>
      </c>
      <c r="C2" s="2" t="s">
        <v>10</v>
      </c>
      <c r="D2" s="2" t="s">
        <v>14</v>
      </c>
      <c r="E2" s="2" t="s">
        <v>9</v>
      </c>
      <c r="F2" s="2" t="s">
        <v>8</v>
      </c>
      <c r="G2" s="2" t="s">
        <v>26</v>
      </c>
      <c r="H2" s="2" t="s">
        <v>20</v>
      </c>
      <c r="I2" s="3" t="s">
        <v>21</v>
      </c>
      <c r="J2" s="4" t="s">
        <v>22</v>
      </c>
      <c r="K2" s="5" t="s">
        <v>23</v>
      </c>
      <c r="L2" s="2" t="s">
        <v>24</v>
      </c>
      <c r="M2" s="2" t="s">
        <v>25</v>
      </c>
      <c r="N2" s="6" t="s">
        <v>7</v>
      </c>
      <c r="O2" s="5" t="s">
        <v>12</v>
      </c>
      <c r="P2" s="7" t="s">
        <v>13</v>
      </c>
      <c r="Q2" s="7" t="s">
        <v>15</v>
      </c>
      <c r="R2" s="10" t="s">
        <v>29</v>
      </c>
      <c r="S2" s="9" t="s">
        <v>3</v>
      </c>
      <c r="U2" s="1" t="s">
        <v>28</v>
      </c>
      <c r="V2" s="1" t="s">
        <v>27</v>
      </c>
      <c r="X2" s="1" t="s">
        <v>33</v>
      </c>
      <c r="Z2" s="1" t="s">
        <v>30</v>
      </c>
      <c r="AA2" s="1" t="s">
        <v>31</v>
      </c>
      <c r="AB2" s="1" t="s">
        <v>32</v>
      </c>
      <c r="AD2" s="1" t="s">
        <v>16</v>
      </c>
      <c r="AE2" s="1" t="s">
        <v>17</v>
      </c>
      <c r="AF2" s="1" t="s">
        <v>18</v>
      </c>
      <c r="AG2" s="1" t="s">
        <v>19</v>
      </c>
      <c r="AP2" s="1" t="s">
        <v>34</v>
      </c>
      <c r="AQ2" s="1" t="s">
        <v>34</v>
      </c>
      <c r="AR2" s="1" t="s">
        <v>35</v>
      </c>
      <c r="AS2" s="1" t="s">
        <v>35</v>
      </c>
      <c r="AT2" s="1" t="s">
        <v>36</v>
      </c>
      <c r="AU2" s="1" t="s">
        <v>36</v>
      </c>
      <c r="AV2" s="1" t="s">
        <v>37</v>
      </c>
      <c r="AW2" s="1" t="s">
        <v>37</v>
      </c>
      <c r="AZ2" s="1" t="s">
        <v>34</v>
      </c>
      <c r="BA2" s="1" t="s">
        <v>35</v>
      </c>
      <c r="BB2" s="1" t="s">
        <v>36</v>
      </c>
      <c r="BC2" s="1" t="s">
        <v>37</v>
      </c>
      <c r="BE2" s="14" t="s">
        <v>34</v>
      </c>
      <c r="BF2" s="19" t="s">
        <v>150</v>
      </c>
      <c r="BG2" s="19" t="s">
        <v>151</v>
      </c>
      <c r="BH2" s="19" t="s">
        <v>152</v>
      </c>
      <c r="BI2" s="19" t="s">
        <v>153</v>
      </c>
      <c r="BJ2" s="15" t="s">
        <v>148</v>
      </c>
      <c r="BK2" s="15" t="s">
        <v>149</v>
      </c>
    </row>
    <row r="3" spans="1:63" x14ac:dyDescent="0.4">
      <c r="A3" s="1" t="s">
        <v>0</v>
      </c>
      <c r="B3" s="2">
        <v>0.47363441000000001</v>
      </c>
      <c r="C3" s="2">
        <v>0</v>
      </c>
      <c r="D3" s="2">
        <f>B3-C3</f>
        <v>0.47363441000000001</v>
      </c>
      <c r="E3" s="2">
        <v>300</v>
      </c>
      <c r="F3" s="2">
        <v>299.97451000000001</v>
      </c>
      <c r="G3" s="2">
        <f>E3-F3</f>
        <v>2.5489999999990687E-2</v>
      </c>
      <c r="H3" s="2">
        <v>0.7</v>
      </c>
      <c r="I3" s="3">
        <v>1.2250000000000001</v>
      </c>
      <c r="J3" s="4">
        <v>9.5E-4</v>
      </c>
      <c r="K3" s="5">
        <v>4.1999999999999997E-3</v>
      </c>
      <c r="L3" s="2">
        <v>1006.43</v>
      </c>
      <c r="M3" s="2">
        <v>2260</v>
      </c>
      <c r="N3" s="6">
        <v>60</v>
      </c>
      <c r="O3" s="5">
        <v>1.4999999999999999E-2</v>
      </c>
      <c r="P3" s="7">
        <v>1.4989109E-2</v>
      </c>
      <c r="Q3" s="7">
        <f>O3-P3</f>
        <v>1.0890999999998985E-5</v>
      </c>
      <c r="R3" s="8">
        <f>Q3/O3</f>
        <v>7.2606666666659902E-4</v>
      </c>
      <c r="S3" s="9">
        <v>2.2269855E-8</v>
      </c>
      <c r="U3" s="1">
        <f>H3*J3</f>
        <v>6.6500000000000001E-4</v>
      </c>
      <c r="V3" s="1">
        <f>I3*U3</f>
        <v>8.1462500000000003E-4</v>
      </c>
      <c r="X3" s="1">
        <v>0.6</v>
      </c>
      <c r="Z3" s="1">
        <f>V3*L3*G3</f>
        <v>2.0898308857729864E-2</v>
      </c>
      <c r="AA3" s="1">
        <f>V3*M3*Q3</f>
        <v>2.0050902777498132E-5</v>
      </c>
      <c r="AB3" s="1">
        <f>Z3+AA3</f>
        <v>2.0918359760507363E-2</v>
      </c>
      <c r="AD3" s="1">
        <f>V3*Q3/K3</f>
        <v>2.1124002083331366E-6</v>
      </c>
      <c r="AE3" s="1">
        <f>V3*Q3/(D3*K3)</f>
        <v>4.4599804484921963E-6</v>
      </c>
      <c r="AF3" s="1">
        <f>AA3/AB3</f>
        <v>9.5853130967529592E-4</v>
      </c>
      <c r="AG3" s="1">
        <f>(U3*D3)/X3</f>
        <v>5.2494480441666669E-4</v>
      </c>
      <c r="AP3" s="1">
        <v>2.1124002083331366E-6</v>
      </c>
      <c r="AQ3" s="1" t="str">
        <f>TEXT(AP3,"0.00E+00")</f>
        <v>2.11E-06</v>
      </c>
      <c r="AR3" s="1">
        <v>4.4599804484921963E-6</v>
      </c>
      <c r="AS3" s="1" t="str">
        <f>TEXT(AR3,"0.00E+00")</f>
        <v>4.46E-06</v>
      </c>
      <c r="AT3" s="1">
        <v>9.5853130967529592E-4</v>
      </c>
      <c r="AU3" s="1" t="str">
        <f>TEXT(AT3,"0.00E+00")</f>
        <v>9.59E-04</v>
      </c>
      <c r="AV3" s="1">
        <v>5.2494480441666669E-4</v>
      </c>
      <c r="AW3" s="1" t="str">
        <f>TEXT(AV3,"0.00E+00")</f>
        <v>5.25E-04</v>
      </c>
      <c r="AX3" s="16" t="s">
        <v>144</v>
      </c>
      <c r="AY3" s="12" t="s">
        <v>139</v>
      </c>
      <c r="AZ3" s="11">
        <v>2.1100000000000001E-6</v>
      </c>
      <c r="BA3" s="1" t="s">
        <v>62</v>
      </c>
      <c r="BB3" s="1" t="s">
        <v>89</v>
      </c>
      <c r="BC3" s="1" t="s">
        <v>111</v>
      </c>
      <c r="BE3" s="15" t="s">
        <v>139</v>
      </c>
      <c r="BF3" s="11">
        <v>2.1100000000000001E-6</v>
      </c>
      <c r="BG3" s="14" t="s">
        <v>41</v>
      </c>
      <c r="BH3" s="14" t="s">
        <v>45</v>
      </c>
      <c r="BI3" s="14" t="s">
        <v>48</v>
      </c>
      <c r="BJ3" s="11">
        <v>2.7499999999999999E-6</v>
      </c>
      <c r="BK3" s="14" t="s">
        <v>57</v>
      </c>
    </row>
    <row r="4" spans="1:63" x14ac:dyDescent="0.4">
      <c r="A4" s="18">
        <v>1</v>
      </c>
      <c r="B4" s="2">
        <v>1.6535332</v>
      </c>
      <c r="C4" s="2">
        <v>0</v>
      </c>
      <c r="D4" s="2">
        <f t="shared" ref="D4:D42" si="0">B4-C4</f>
        <v>1.6535332</v>
      </c>
      <c r="E4" s="2">
        <v>303</v>
      </c>
      <c r="F4" s="2">
        <v>299.51830000000001</v>
      </c>
      <c r="G4" s="2">
        <f t="shared" ref="G4:G42" si="1">E4-F4</f>
        <v>3.4816999999999894</v>
      </c>
      <c r="H4" s="2">
        <v>1</v>
      </c>
      <c r="I4" s="3">
        <v>1.2250000000000001</v>
      </c>
      <c r="J4" s="4">
        <v>9.5E-4</v>
      </c>
      <c r="K4" s="5">
        <v>4.1999999999999997E-3</v>
      </c>
      <c r="L4" s="2">
        <v>1006.43</v>
      </c>
      <c r="M4" s="2">
        <v>2260</v>
      </c>
      <c r="N4" s="6">
        <v>65</v>
      </c>
      <c r="O4" s="5">
        <v>1.8499999999999999E-2</v>
      </c>
      <c r="P4" s="7">
        <v>1.8481397E-2</v>
      </c>
      <c r="Q4" s="7">
        <f t="shared" ref="Q4:Q42" si="2">O4-P4</f>
        <v>1.8602999999998981E-5</v>
      </c>
      <c r="R4" s="8">
        <f t="shared" ref="R4:R42" si="3">Q4/O4</f>
        <v>1.0055675675675125E-3</v>
      </c>
      <c r="S4" s="9">
        <v>7.8677144999999994E-8</v>
      </c>
      <c r="U4" s="1">
        <f t="shared" ref="U4:U42" si="4">H4*J4</f>
        <v>9.5E-4</v>
      </c>
      <c r="V4" s="1">
        <f t="shared" ref="V4:V42" si="5">I4*U4</f>
        <v>1.1637500000000001E-3</v>
      </c>
      <c r="X4" s="1">
        <v>0.6</v>
      </c>
      <c r="Z4" s="1">
        <f t="shared" ref="Z4:Z42" si="6">V4*L4*G4</f>
        <v>4.0778816314512376</v>
      </c>
      <c r="AA4" s="1">
        <f t="shared" ref="AA4:AA42" si="7">V4*M4*Q4</f>
        <v>4.8927285224997322E-5</v>
      </c>
      <c r="AB4" s="1">
        <f t="shared" ref="AB4:AB42" si="8">Z4+AA4</f>
        <v>4.0779305587364627</v>
      </c>
      <c r="AD4" s="1">
        <f>V4*Q4/K4</f>
        <v>5.1545812499997181E-6</v>
      </c>
      <c r="AE4" s="1">
        <f>V4*Q4/(D4*K4)</f>
        <v>3.1173134292070569E-6</v>
      </c>
      <c r="AF4" s="1">
        <f t="shared" ref="AF4:AF42" si="9">AA4/AB4</f>
        <v>1.1998067284440795E-5</v>
      </c>
      <c r="AG4" s="1">
        <f>(U4*D4)/X4</f>
        <v>2.6180942333333336E-3</v>
      </c>
      <c r="AP4" s="1">
        <v>5.1545812499997181E-6</v>
      </c>
      <c r="AQ4" s="1" t="str">
        <f t="shared" ref="AQ4:AQ42" si="10">TEXT(AP4,"0.00E+00")</f>
        <v>5.15E-06</v>
      </c>
      <c r="AR4" s="1">
        <v>3.1173134292070569E-6</v>
      </c>
      <c r="AS4" s="1" t="str">
        <f t="shared" ref="AS4:AS42" si="11">TEXT(AR4,"0.00E+00")</f>
        <v>3.12E-06</v>
      </c>
      <c r="AT4" s="1">
        <v>1.1998067284440795E-5</v>
      </c>
      <c r="AU4" s="1" t="str">
        <f t="shared" ref="AU4:AU42" si="12">TEXT(AT4,"0.00E+00")</f>
        <v>1.20E-05</v>
      </c>
      <c r="AV4" s="1">
        <v>2.6180942333333336E-3</v>
      </c>
      <c r="AW4" s="1" t="str">
        <f t="shared" ref="AW4:AW42" si="13">TEXT(AV4,"0.00E+00")</f>
        <v>2.62E-03</v>
      </c>
      <c r="AX4" s="17"/>
      <c r="AY4" s="13" t="s">
        <v>143</v>
      </c>
      <c r="AZ4" s="11">
        <v>5.1499999999999998E-6</v>
      </c>
      <c r="BA4" s="1" t="s">
        <v>63</v>
      </c>
      <c r="BB4" s="1" t="s">
        <v>90</v>
      </c>
      <c r="BC4" s="1" t="s">
        <v>112</v>
      </c>
      <c r="BE4" s="13" t="s">
        <v>143</v>
      </c>
      <c r="BF4" s="11">
        <v>5.1499999999999998E-6</v>
      </c>
      <c r="BG4" s="14" t="s">
        <v>42</v>
      </c>
      <c r="BH4" s="14" t="s">
        <v>46</v>
      </c>
      <c r="BI4" s="14" t="s">
        <v>49</v>
      </c>
      <c r="BJ4" s="14" t="s">
        <v>53</v>
      </c>
      <c r="BK4" s="14" t="s">
        <v>58</v>
      </c>
    </row>
    <row r="5" spans="1:63" x14ac:dyDescent="0.4">
      <c r="A5" s="18"/>
      <c r="B5" s="2">
        <v>2.2189355000000002</v>
      </c>
      <c r="C5" s="2">
        <v>0</v>
      </c>
      <c r="D5" s="2">
        <f t="shared" si="0"/>
        <v>2.2189355000000002</v>
      </c>
      <c r="E5" s="2">
        <v>306</v>
      </c>
      <c r="F5" s="2">
        <v>299.21131000000003</v>
      </c>
      <c r="G5" s="2">
        <f t="shared" si="1"/>
        <v>6.7886899999999741</v>
      </c>
      <c r="H5" s="2">
        <v>1.3</v>
      </c>
      <c r="I5" s="3">
        <v>1.2250000000000001</v>
      </c>
      <c r="J5" s="4">
        <v>9.5E-4</v>
      </c>
      <c r="K5" s="5">
        <v>4.1999999999999997E-3</v>
      </c>
      <c r="L5" s="2">
        <v>1006.43</v>
      </c>
      <c r="M5" s="2">
        <v>2260</v>
      </c>
      <c r="N5" s="6">
        <v>70</v>
      </c>
      <c r="O5" s="5">
        <v>2.1999999999999999E-2</v>
      </c>
      <c r="P5" s="7">
        <v>2.1976942999999999E-2</v>
      </c>
      <c r="Q5" s="7">
        <f t="shared" si="2"/>
        <v>2.3056999999999939E-5</v>
      </c>
      <c r="R5" s="8">
        <f t="shared" si="3"/>
        <v>1.0480454545454519E-3</v>
      </c>
      <c r="S5" s="9">
        <v>1.0676667E-7</v>
      </c>
      <c r="U5" s="1">
        <f t="shared" si="4"/>
        <v>1.235E-3</v>
      </c>
      <c r="V5" s="1">
        <f t="shared" si="5"/>
        <v>1.5128750000000001E-3</v>
      </c>
      <c r="X5" s="1">
        <v>0.6</v>
      </c>
      <c r="Z5" s="1">
        <f t="shared" si="6"/>
        <v>10.336478308987473</v>
      </c>
      <c r="AA5" s="1">
        <f t="shared" si="7"/>
        <v>7.8834131057499798E-5</v>
      </c>
      <c r="AB5" s="1">
        <f t="shared" si="8"/>
        <v>10.336557143118531</v>
      </c>
      <c r="AD5" s="1">
        <f>V5*Q5/K5</f>
        <v>8.3053235416666459E-6</v>
      </c>
      <c r="AE5" s="1">
        <f>V5*Q5/(D5*K5)</f>
        <v>3.7429314829866149E-6</v>
      </c>
      <c r="AF5" s="1">
        <f t="shared" si="9"/>
        <v>7.6267300577913315E-6</v>
      </c>
      <c r="AG5" s="1">
        <f t="shared" ref="AG5:AG42" si="14">(U5*D5)/X5</f>
        <v>4.5673089041666677E-3</v>
      </c>
      <c r="AP5" s="1">
        <v>8.3053235416666459E-6</v>
      </c>
      <c r="AQ5" s="1" t="str">
        <f t="shared" si="10"/>
        <v>8.31E-06</v>
      </c>
      <c r="AR5" s="11">
        <v>3.7429314829866098E-6</v>
      </c>
      <c r="AS5" s="1" t="str">
        <f t="shared" si="11"/>
        <v>3.74E-06</v>
      </c>
      <c r="AT5" s="1">
        <v>7.6267300577913315E-6</v>
      </c>
      <c r="AU5" s="1" t="str">
        <f t="shared" si="12"/>
        <v>7.63E-06</v>
      </c>
      <c r="AV5" s="1">
        <v>4.5673089041666677E-3</v>
      </c>
      <c r="AW5" s="1" t="str">
        <f t="shared" si="13"/>
        <v>4.57E-03</v>
      </c>
      <c r="AX5" s="17"/>
      <c r="AY5" s="13" t="s">
        <v>142</v>
      </c>
      <c r="AZ5" s="1" t="s">
        <v>38</v>
      </c>
      <c r="BA5" s="1" t="s">
        <v>64</v>
      </c>
      <c r="BB5" s="1" t="s">
        <v>91</v>
      </c>
      <c r="BC5" s="1" t="s">
        <v>113</v>
      </c>
      <c r="BE5" s="13" t="s">
        <v>142</v>
      </c>
      <c r="BF5" s="14" t="s">
        <v>38</v>
      </c>
      <c r="BG5" s="14" t="s">
        <v>43</v>
      </c>
      <c r="BH5" s="14" t="s">
        <v>43</v>
      </c>
      <c r="BI5" s="14" t="s">
        <v>43</v>
      </c>
      <c r="BJ5" s="14" t="s">
        <v>54</v>
      </c>
      <c r="BK5" s="14" t="s">
        <v>59</v>
      </c>
    </row>
    <row r="6" spans="1:63" x14ac:dyDescent="0.4">
      <c r="A6" s="18"/>
      <c r="B6" s="2">
        <v>2.8283328999999999</v>
      </c>
      <c r="C6" s="2">
        <v>0</v>
      </c>
      <c r="D6" s="2">
        <f t="shared" si="0"/>
        <v>2.8283328999999999</v>
      </c>
      <c r="E6" s="2">
        <v>309</v>
      </c>
      <c r="F6" s="2">
        <v>298.95895999999999</v>
      </c>
      <c r="G6" s="2">
        <f t="shared" si="1"/>
        <v>10.04104000000001</v>
      </c>
      <c r="H6" s="2">
        <v>1.6</v>
      </c>
      <c r="I6" s="3">
        <v>1.2250000000000001</v>
      </c>
      <c r="J6" s="4">
        <v>9.5E-4</v>
      </c>
      <c r="K6" s="5">
        <v>4.1999999999999997E-3</v>
      </c>
      <c r="L6" s="2">
        <v>1006.43</v>
      </c>
      <c r="M6" s="2">
        <v>2260</v>
      </c>
      <c r="N6" s="6">
        <v>75</v>
      </c>
      <c r="O6" s="5">
        <v>2.75E-2</v>
      </c>
      <c r="P6" s="7">
        <v>2.7466684000000002E-2</v>
      </c>
      <c r="Q6" s="7">
        <f t="shared" si="2"/>
        <v>3.3315999999998513E-5</v>
      </c>
      <c r="R6" s="8">
        <f t="shared" si="3"/>
        <v>1.2114909090908551E-3</v>
      </c>
      <c r="S6" s="9">
        <v>1.5647851999999999E-7</v>
      </c>
      <c r="U6" s="1">
        <f t="shared" si="4"/>
        <v>1.5200000000000001E-3</v>
      </c>
      <c r="V6" s="1">
        <f t="shared" si="5"/>
        <v>1.8620000000000002E-3</v>
      </c>
      <c r="X6" s="1">
        <v>0.6</v>
      </c>
      <c r="Z6" s="1">
        <f t="shared" si="6"/>
        <v>18.816634437966417</v>
      </c>
      <c r="AA6" s="1">
        <f t="shared" si="7"/>
        <v>1.4019772591999374E-4</v>
      </c>
      <c r="AB6" s="1">
        <f t="shared" si="8"/>
        <v>18.816774635692337</v>
      </c>
      <c r="AD6" s="1">
        <f>V6*Q6/K6</f>
        <v>1.4770093333332676E-5</v>
      </c>
      <c r="AE6" s="1">
        <f>V6*Q6/(D6*K6)</f>
        <v>5.2221905467113425E-6</v>
      </c>
      <c r="AF6" s="1">
        <f t="shared" si="9"/>
        <v>7.450677846460553E-6</v>
      </c>
      <c r="AG6" s="1">
        <f t="shared" si="14"/>
        <v>7.1651100133333333E-3</v>
      </c>
      <c r="AP6" s="1">
        <v>1.4770093333332676E-5</v>
      </c>
      <c r="AQ6" s="1" t="str">
        <f t="shared" si="10"/>
        <v>1.48E-05</v>
      </c>
      <c r="AR6" s="1">
        <v>5.2221905467113425E-6</v>
      </c>
      <c r="AS6" s="1" t="str">
        <f t="shared" si="11"/>
        <v>5.22E-06</v>
      </c>
      <c r="AT6" s="1">
        <v>7.450677846460553E-6</v>
      </c>
      <c r="AU6" s="1" t="str">
        <f t="shared" si="12"/>
        <v>7.45E-06</v>
      </c>
      <c r="AV6" s="1">
        <v>7.1651100133333333E-3</v>
      </c>
      <c r="AW6" s="1" t="str">
        <f t="shared" si="13"/>
        <v>7.17E-03</v>
      </c>
      <c r="AX6" s="17"/>
      <c r="AY6" s="13" t="s">
        <v>141</v>
      </c>
      <c r="AZ6" s="1" t="s">
        <v>39</v>
      </c>
      <c r="BA6" s="1" t="s">
        <v>65</v>
      </c>
      <c r="BB6" s="1" t="s">
        <v>92</v>
      </c>
      <c r="BC6" s="1" t="s">
        <v>114</v>
      </c>
      <c r="BE6" s="13" t="s">
        <v>141</v>
      </c>
      <c r="BF6" s="14" t="s">
        <v>39</v>
      </c>
      <c r="BG6" s="14" t="s">
        <v>44</v>
      </c>
      <c r="BH6" s="14" t="s">
        <v>44</v>
      </c>
      <c r="BI6" s="14" t="s">
        <v>50</v>
      </c>
      <c r="BJ6" s="14" t="s">
        <v>55</v>
      </c>
      <c r="BK6" s="14" t="s">
        <v>60</v>
      </c>
    </row>
    <row r="7" spans="1:63" x14ac:dyDescent="0.4">
      <c r="A7" s="18"/>
      <c r="B7" s="2">
        <v>3.6036966000000001</v>
      </c>
      <c r="C7" s="2">
        <v>0</v>
      </c>
      <c r="D7" s="2">
        <f t="shared" si="0"/>
        <v>3.6036966000000001</v>
      </c>
      <c r="E7" s="2">
        <v>312</v>
      </c>
      <c r="F7" s="2">
        <v>298.91246000000001</v>
      </c>
      <c r="G7" s="2">
        <f t="shared" si="1"/>
        <v>13.08753999999999</v>
      </c>
      <c r="H7" s="2">
        <v>1.9</v>
      </c>
      <c r="I7" s="3">
        <v>1.2250000000000001</v>
      </c>
      <c r="J7" s="4">
        <v>9.5E-4</v>
      </c>
      <c r="K7" s="5">
        <v>4.1999999999999997E-3</v>
      </c>
      <c r="L7" s="2">
        <v>1006.43</v>
      </c>
      <c r="M7" s="2">
        <v>2260</v>
      </c>
      <c r="N7" s="6">
        <v>80</v>
      </c>
      <c r="O7" s="5">
        <v>3.4000000000000002E-2</v>
      </c>
      <c r="P7" s="7">
        <v>3.3953199000000003E-2</v>
      </c>
      <c r="Q7" s="7">
        <f t="shared" si="2"/>
        <v>4.6800999999999093E-5</v>
      </c>
      <c r="R7" s="8">
        <f t="shared" si="3"/>
        <v>1.3764999999999732E-3</v>
      </c>
      <c r="S7" s="9">
        <v>2.1841057000000001E-7</v>
      </c>
      <c r="U7" s="1">
        <f t="shared" si="4"/>
        <v>1.805E-3</v>
      </c>
      <c r="V7" s="1">
        <f t="shared" si="5"/>
        <v>2.211125E-3</v>
      </c>
      <c r="X7" s="1">
        <v>0.6</v>
      </c>
      <c r="Z7" s="1">
        <f t="shared" si="6"/>
        <v>29.124259424154449</v>
      </c>
      <c r="AA7" s="1">
        <f t="shared" si="7"/>
        <v>2.3387126614249546E-4</v>
      </c>
      <c r="AB7" s="1">
        <f t="shared" si="8"/>
        <v>29.124493295420592</v>
      </c>
      <c r="AD7" s="1">
        <f>V7*Q7/K7</f>
        <v>2.4638776458332855E-5</v>
      </c>
      <c r="AE7" s="1">
        <f>V7*Q7/(D7*K7)</f>
        <v>6.8370840259784511E-6</v>
      </c>
      <c r="AF7" s="1">
        <f t="shared" si="9"/>
        <v>8.0300544208701602E-6</v>
      </c>
      <c r="AG7" s="1">
        <f t="shared" si="14"/>
        <v>1.0841120605000001E-2</v>
      </c>
      <c r="AP7" s="1">
        <v>2.4638776458332855E-5</v>
      </c>
      <c r="AQ7" s="1" t="str">
        <f t="shared" si="10"/>
        <v>2.46E-05</v>
      </c>
      <c r="AR7" s="1">
        <v>6.8370840259784511E-6</v>
      </c>
      <c r="AS7" s="1" t="str">
        <f t="shared" si="11"/>
        <v>6.84E-06</v>
      </c>
      <c r="AT7" s="1">
        <v>8.0300544208701602E-6</v>
      </c>
      <c r="AU7" s="1" t="str">
        <f t="shared" si="12"/>
        <v>8.03E-06</v>
      </c>
      <c r="AV7" s="1">
        <v>1.0841120605000001E-2</v>
      </c>
      <c r="AW7" s="1" t="str">
        <f t="shared" si="13"/>
        <v>1.08E-02</v>
      </c>
      <c r="AX7" s="17"/>
      <c r="AY7" s="13" t="s">
        <v>140</v>
      </c>
      <c r="AZ7" s="1" t="s">
        <v>40</v>
      </c>
      <c r="BA7" s="1" t="s">
        <v>66</v>
      </c>
      <c r="BB7" s="1" t="s">
        <v>93</v>
      </c>
      <c r="BC7" s="1" t="s">
        <v>115</v>
      </c>
      <c r="BE7" s="13" t="s">
        <v>140</v>
      </c>
      <c r="BF7" s="14" t="s">
        <v>40</v>
      </c>
      <c r="BG7" s="11">
        <v>3.29E-5</v>
      </c>
      <c r="BH7" s="14" t="s">
        <v>47</v>
      </c>
      <c r="BI7" s="14" t="s">
        <v>51</v>
      </c>
      <c r="BJ7" s="14" t="s">
        <v>56</v>
      </c>
      <c r="BK7" s="14" t="s">
        <v>61</v>
      </c>
    </row>
    <row r="9" spans="1:63" x14ac:dyDescent="0.4">
      <c r="BF9" s="15" t="s">
        <v>154</v>
      </c>
      <c r="BG9" s="15" t="s">
        <v>155</v>
      </c>
      <c r="BH9" s="15" t="s">
        <v>156</v>
      </c>
      <c r="BI9" s="15" t="s">
        <v>157</v>
      </c>
      <c r="BJ9" s="15" t="s">
        <v>158</v>
      </c>
      <c r="BK9" s="15" t="s">
        <v>159</v>
      </c>
    </row>
    <row r="10" spans="1:63" x14ac:dyDescent="0.4">
      <c r="A10" s="1" t="s">
        <v>1</v>
      </c>
      <c r="B10" s="2">
        <v>-0.26578512999999998</v>
      </c>
      <c r="C10" s="2">
        <v>0</v>
      </c>
      <c r="D10" s="2">
        <f t="shared" si="0"/>
        <v>-0.26578512999999998</v>
      </c>
      <c r="E10" s="2">
        <v>300</v>
      </c>
      <c r="F10" s="2">
        <v>299.98495000000003</v>
      </c>
      <c r="G10" s="2">
        <f t="shared" si="1"/>
        <v>1.5049999999973807E-2</v>
      </c>
      <c r="H10" s="2">
        <v>0.7</v>
      </c>
      <c r="I10" s="3">
        <v>1.2250000000000001</v>
      </c>
      <c r="J10" s="4">
        <v>9.5E-4</v>
      </c>
      <c r="K10" s="5">
        <v>4.1999999999999997E-3</v>
      </c>
      <c r="L10" s="2">
        <v>1006.43</v>
      </c>
      <c r="M10" s="2">
        <v>2260</v>
      </c>
      <c r="N10" s="6">
        <v>60</v>
      </c>
      <c r="O10" s="5">
        <v>1.4999999999999999E-2</v>
      </c>
      <c r="P10" s="7">
        <v>1.4986807E-2</v>
      </c>
      <c r="Q10" s="7">
        <f t="shared" si="2"/>
        <v>1.3192999999999885E-5</v>
      </c>
      <c r="R10" s="8">
        <f t="shared" si="3"/>
        <v>8.7953333333332573E-4</v>
      </c>
      <c r="U10" s="1">
        <f t="shared" si="4"/>
        <v>6.6500000000000001E-4</v>
      </c>
      <c r="V10" s="1">
        <f t="shared" si="5"/>
        <v>8.1462500000000003E-4</v>
      </c>
      <c r="X10" s="1">
        <v>0.6</v>
      </c>
      <c r="Z10" s="1">
        <f t="shared" si="6"/>
        <v>1.2338938733166025E-2</v>
      </c>
      <c r="AA10" s="1">
        <f t="shared" si="7"/>
        <v>2.4289005632499788E-5</v>
      </c>
      <c r="AB10" s="1">
        <f t="shared" si="8"/>
        <v>1.2363227738798525E-2</v>
      </c>
      <c r="AD10" s="1">
        <f>V10*Q10/K10</f>
        <v>2.5588922916666444E-6</v>
      </c>
      <c r="AE10" s="1">
        <f>V10*Q10/(D10*K10)</f>
        <v>-9.6276728937643913E-6</v>
      </c>
      <c r="AF10" s="1">
        <f t="shared" si="9"/>
        <v>1.9646168578028819E-3</v>
      </c>
      <c r="AG10" s="1">
        <f>(U10*D10)/X10</f>
        <v>-2.9457851908333332E-4</v>
      </c>
      <c r="AP10" s="1">
        <v>2.5588922916666444E-6</v>
      </c>
      <c r="AQ10" s="1" t="str">
        <f t="shared" si="10"/>
        <v>2.56E-06</v>
      </c>
      <c r="AR10" s="1">
        <v>-9.6276728937643913E-6</v>
      </c>
      <c r="AS10" s="1" t="str">
        <f t="shared" si="11"/>
        <v>-9.63E-06</v>
      </c>
      <c r="AT10" s="1">
        <v>1.9646168578028819E-3</v>
      </c>
      <c r="AU10" s="1" t="str">
        <f t="shared" si="12"/>
        <v>1.96E-03</v>
      </c>
      <c r="AV10" s="1">
        <v>-2.9457851908333332E-4</v>
      </c>
      <c r="AW10" s="1" t="str">
        <f t="shared" si="13"/>
        <v>-2.95E-04</v>
      </c>
      <c r="AX10" s="16" t="s">
        <v>145</v>
      </c>
      <c r="AY10" s="12" t="s">
        <v>139</v>
      </c>
      <c r="AZ10" s="1" t="s">
        <v>41</v>
      </c>
      <c r="BA10" s="1" t="s">
        <v>67</v>
      </c>
      <c r="BB10" s="1" t="s">
        <v>94</v>
      </c>
      <c r="BC10" s="11">
        <v>-2.9500000000000001E-4</v>
      </c>
      <c r="BE10" s="14" t="s">
        <v>35</v>
      </c>
      <c r="BF10" s="19" t="s">
        <v>150</v>
      </c>
      <c r="BG10" s="19" t="s">
        <v>151</v>
      </c>
      <c r="BH10" s="19" t="s">
        <v>152</v>
      </c>
      <c r="BI10" s="19" t="s">
        <v>153</v>
      </c>
      <c r="BJ10" s="15" t="s">
        <v>148</v>
      </c>
      <c r="BK10" s="15" t="s">
        <v>149</v>
      </c>
    </row>
    <row r="11" spans="1:63" x14ac:dyDescent="0.4">
      <c r="A11" s="18">
        <v>2</v>
      </c>
      <c r="B11" s="2">
        <v>2.3247201</v>
      </c>
      <c r="C11" s="2">
        <v>0</v>
      </c>
      <c r="D11" s="2">
        <f t="shared" si="0"/>
        <v>2.3247201</v>
      </c>
      <c r="E11" s="2">
        <v>303</v>
      </c>
      <c r="F11" s="2">
        <v>299.84368999999998</v>
      </c>
      <c r="G11" s="2">
        <f t="shared" si="1"/>
        <v>3.156310000000019</v>
      </c>
      <c r="H11" s="2">
        <v>1</v>
      </c>
      <c r="I11" s="3">
        <v>1.2250000000000001</v>
      </c>
      <c r="J11" s="4">
        <v>9.5E-4</v>
      </c>
      <c r="K11" s="5">
        <v>4.1999999999999997E-3</v>
      </c>
      <c r="L11" s="2">
        <v>1006.43</v>
      </c>
      <c r="M11" s="2">
        <v>2260</v>
      </c>
      <c r="N11" s="6">
        <v>65</v>
      </c>
      <c r="O11" s="5">
        <v>1.8499999999999999E-2</v>
      </c>
      <c r="P11" s="7">
        <v>1.8476922E-2</v>
      </c>
      <c r="Q11" s="7">
        <f t="shared" si="2"/>
        <v>2.3077999999999294E-5</v>
      </c>
      <c r="R11" s="8">
        <f t="shared" si="3"/>
        <v>1.2474594594594213E-3</v>
      </c>
      <c r="U11" s="1">
        <f t="shared" si="4"/>
        <v>9.5E-4</v>
      </c>
      <c r="V11" s="1">
        <f t="shared" si="5"/>
        <v>1.1637500000000001E-3</v>
      </c>
      <c r="X11" s="1">
        <v>0.6</v>
      </c>
      <c r="Z11" s="1">
        <f t="shared" si="6"/>
        <v>3.6967741540528976</v>
      </c>
      <c r="AA11" s="1">
        <f t="shared" si="7"/>
        <v>6.0696870849998148E-5</v>
      </c>
      <c r="AB11" s="1">
        <f t="shared" si="8"/>
        <v>3.6968348509237474</v>
      </c>
      <c r="AD11" s="1">
        <f>V11*Q11/K11</f>
        <v>6.3945291666664714E-6</v>
      </c>
      <c r="AE11" s="1">
        <f>V11*Q11/(D11*K11)</f>
        <v>2.7506662701744058E-6</v>
      </c>
      <c r="AF11" s="1">
        <f>AA11/AB11</f>
        <v>1.6418604914101453E-5</v>
      </c>
      <c r="AG11" s="1">
        <f t="shared" si="14"/>
        <v>3.6808068249999997E-3</v>
      </c>
      <c r="AP11" s="1">
        <v>6.3945291666664714E-6</v>
      </c>
      <c r="AQ11" s="1" t="str">
        <f t="shared" si="10"/>
        <v>6.39E-06</v>
      </c>
      <c r="AR11" s="1">
        <v>2.7506662701744058E-6</v>
      </c>
      <c r="AS11" s="1" t="str">
        <f t="shared" si="11"/>
        <v>2.75E-06</v>
      </c>
      <c r="AT11" s="1">
        <v>1.6418604914101453E-5</v>
      </c>
      <c r="AU11" s="1" t="str">
        <f t="shared" si="12"/>
        <v>1.64E-05</v>
      </c>
      <c r="AV11" s="1">
        <v>3.6808068249999997E-3</v>
      </c>
      <c r="AW11" s="1" t="str">
        <f t="shared" si="13"/>
        <v>3.68E-03</v>
      </c>
      <c r="AX11" s="17"/>
      <c r="AY11" s="13" t="s">
        <v>143</v>
      </c>
      <c r="AZ11" s="1" t="s">
        <v>42</v>
      </c>
      <c r="BA11" s="1" t="s">
        <v>52</v>
      </c>
      <c r="BB11" s="1" t="s">
        <v>95</v>
      </c>
      <c r="BC11" s="1" t="s">
        <v>116</v>
      </c>
      <c r="BE11" s="15" t="s">
        <v>139</v>
      </c>
      <c r="BF11" s="14" t="s">
        <v>62</v>
      </c>
      <c r="BG11" s="14" t="s">
        <v>67</v>
      </c>
      <c r="BH11" s="14" t="s">
        <v>71</v>
      </c>
      <c r="BI11" s="14" t="s">
        <v>75</v>
      </c>
      <c r="BJ11" s="14" t="s">
        <v>80</v>
      </c>
      <c r="BK11" s="14" t="s">
        <v>84</v>
      </c>
    </row>
    <row r="12" spans="1:63" x14ac:dyDescent="0.4">
      <c r="A12" s="18"/>
      <c r="B12" s="2">
        <v>2.5756895000000002</v>
      </c>
      <c r="C12" s="2">
        <v>0</v>
      </c>
      <c r="D12" s="2">
        <f t="shared" si="0"/>
        <v>2.5756895000000002</v>
      </c>
      <c r="E12" s="2">
        <v>306</v>
      </c>
      <c r="F12" s="2">
        <v>299.77224999999999</v>
      </c>
      <c r="G12" s="2">
        <f t="shared" si="1"/>
        <v>6.2277500000000146</v>
      </c>
      <c r="H12" s="2">
        <v>1.3</v>
      </c>
      <c r="I12" s="3">
        <v>1.2250000000000001</v>
      </c>
      <c r="J12" s="4">
        <v>9.5E-4</v>
      </c>
      <c r="K12" s="5">
        <v>4.1999999999999997E-3</v>
      </c>
      <c r="L12" s="2">
        <v>1006.43</v>
      </c>
      <c r="M12" s="2">
        <v>2260</v>
      </c>
      <c r="N12" s="6">
        <v>70</v>
      </c>
      <c r="O12" s="5">
        <v>2.1999999999999999E-2</v>
      </c>
      <c r="P12" s="7">
        <v>2.1970967000000001E-2</v>
      </c>
      <c r="Q12" s="7">
        <f t="shared" si="2"/>
        <v>2.9032999999997755E-5</v>
      </c>
      <c r="R12" s="8">
        <f t="shared" si="3"/>
        <v>1.3196818181817162E-3</v>
      </c>
      <c r="U12" s="1">
        <f t="shared" si="4"/>
        <v>1.235E-3</v>
      </c>
      <c r="V12" s="1">
        <f t="shared" si="5"/>
        <v>1.5128750000000001E-3</v>
      </c>
      <c r="X12" s="1">
        <v>0.6</v>
      </c>
      <c r="Z12" s="1">
        <f t="shared" si="6"/>
        <v>9.4823895020684592</v>
      </c>
      <c r="AA12" s="1">
        <f t="shared" si="7"/>
        <v>9.9266657717492335E-5</v>
      </c>
      <c r="AB12" s="1">
        <f t="shared" si="8"/>
        <v>9.4824887687261761</v>
      </c>
      <c r="AD12" s="1">
        <f>V12*Q12/K12</f>
        <v>1.0457928541665861E-5</v>
      </c>
      <c r="AE12" s="1">
        <f>V12*Q12/(D12*K12)</f>
        <v>4.0602442731027397E-6</v>
      </c>
      <c r="AF12" s="1">
        <f t="shared" si="9"/>
        <v>1.046841816938184E-5</v>
      </c>
      <c r="AG12" s="1">
        <f t="shared" si="14"/>
        <v>5.3016275541666671E-3</v>
      </c>
      <c r="AP12" s="1">
        <v>1.0457928541665861E-5</v>
      </c>
      <c r="AQ12" s="1" t="str">
        <f t="shared" si="10"/>
        <v>1.05E-05</v>
      </c>
      <c r="AR12" s="1">
        <v>4.0602442731027397E-6</v>
      </c>
      <c r="AS12" s="1" t="str">
        <f t="shared" si="11"/>
        <v>4.06E-06</v>
      </c>
      <c r="AT12" s="1">
        <v>1.046841816938184E-5</v>
      </c>
      <c r="AU12" s="1" t="str">
        <f t="shared" si="12"/>
        <v>1.05E-05</v>
      </c>
      <c r="AV12" s="1">
        <v>5.3016275541666671E-3</v>
      </c>
      <c r="AW12" s="1" t="str">
        <f t="shared" si="13"/>
        <v>5.30E-03</v>
      </c>
      <c r="AX12" s="17"/>
      <c r="AY12" s="13" t="s">
        <v>142</v>
      </c>
      <c r="AZ12" s="1" t="s">
        <v>43</v>
      </c>
      <c r="BA12" s="1" t="s">
        <v>68</v>
      </c>
      <c r="BB12" s="1" t="s">
        <v>43</v>
      </c>
      <c r="BC12" s="1" t="s">
        <v>117</v>
      </c>
      <c r="BE12" s="13" t="s">
        <v>143</v>
      </c>
      <c r="BF12" s="14" t="s">
        <v>63</v>
      </c>
      <c r="BG12" s="14" t="s">
        <v>52</v>
      </c>
      <c r="BH12" s="14" t="s">
        <v>72</v>
      </c>
      <c r="BI12" s="14" t="s">
        <v>76</v>
      </c>
      <c r="BJ12" s="14" t="s">
        <v>63</v>
      </c>
      <c r="BK12" s="14" t="s">
        <v>85</v>
      </c>
    </row>
    <row r="13" spans="1:63" x14ac:dyDescent="0.4">
      <c r="A13" s="18"/>
      <c r="B13" s="2">
        <v>3.0208716</v>
      </c>
      <c r="C13" s="2" t="s">
        <v>138</v>
      </c>
      <c r="D13" s="2" t="e">
        <f t="shared" si="0"/>
        <v>#VALUE!</v>
      </c>
      <c r="E13" s="2">
        <v>309</v>
      </c>
      <c r="F13" s="2">
        <v>299.71409</v>
      </c>
      <c r="G13" s="2">
        <f t="shared" si="1"/>
        <v>9.2859100000000012</v>
      </c>
      <c r="H13" s="2">
        <v>1.6</v>
      </c>
      <c r="I13" s="3">
        <v>1.2250000000000001</v>
      </c>
      <c r="J13" s="4">
        <v>9.5E-4</v>
      </c>
      <c r="K13" s="5">
        <v>4.1999999999999997E-3</v>
      </c>
      <c r="L13" s="2">
        <v>1006.43</v>
      </c>
      <c r="M13" s="2">
        <v>2260</v>
      </c>
      <c r="N13" s="6">
        <v>75</v>
      </c>
      <c r="O13" s="5">
        <v>2.75E-2</v>
      </c>
      <c r="P13" s="7">
        <v>2.7457148000000001E-2</v>
      </c>
      <c r="Q13" s="7">
        <f t="shared" si="2"/>
        <v>4.2851999999999474E-5</v>
      </c>
      <c r="R13" s="8">
        <f t="shared" si="3"/>
        <v>1.5582545454545264E-3</v>
      </c>
      <c r="U13" s="1">
        <f t="shared" si="4"/>
        <v>1.5200000000000001E-3</v>
      </c>
      <c r="V13" s="1">
        <f t="shared" si="5"/>
        <v>1.8620000000000002E-3</v>
      </c>
      <c r="X13" s="1">
        <v>0.6</v>
      </c>
      <c r="Z13" s="1">
        <f t="shared" si="6"/>
        <v>17.401541463220603</v>
      </c>
      <c r="AA13" s="1">
        <f t="shared" si="7"/>
        <v>1.803263582399978E-4</v>
      </c>
      <c r="AB13" s="1">
        <f t="shared" si="8"/>
        <v>17.401721789578843</v>
      </c>
      <c r="AD13" s="1">
        <f>V13*Q13/K13</f>
        <v>1.899771999999977E-5</v>
      </c>
      <c r="AE13" s="1" t="e">
        <f>V13*Q13/(D13*K13)</f>
        <v>#VALUE!</v>
      </c>
      <c r="AF13" s="1">
        <f t="shared" si="9"/>
        <v>1.0362558396260974E-5</v>
      </c>
      <c r="AG13" s="1" t="e">
        <f t="shared" si="14"/>
        <v>#VALUE!</v>
      </c>
      <c r="AP13" s="1">
        <v>1.899771999999977E-5</v>
      </c>
      <c r="AQ13" s="1" t="str">
        <f t="shared" si="10"/>
        <v>1.90E-05</v>
      </c>
      <c r="AR13" s="1">
        <v>6.2888207496140417E-6</v>
      </c>
      <c r="AS13" s="1" t="str">
        <f t="shared" si="11"/>
        <v>6.29E-06</v>
      </c>
      <c r="AT13" s="1">
        <v>1.0362558396260974E-5</v>
      </c>
      <c r="AU13" s="1" t="str">
        <f t="shared" si="12"/>
        <v>1.04E-05</v>
      </c>
      <c r="AV13" s="1">
        <v>7.6528747200000011E-3</v>
      </c>
      <c r="AW13" s="1" t="str">
        <f t="shared" si="13"/>
        <v>7.65E-03</v>
      </c>
      <c r="AX13" s="17"/>
      <c r="AY13" s="13" t="s">
        <v>141</v>
      </c>
      <c r="AZ13" s="1" t="s">
        <v>44</v>
      </c>
      <c r="BA13" s="1" t="s">
        <v>69</v>
      </c>
      <c r="BB13" s="1" t="s">
        <v>96</v>
      </c>
      <c r="BC13" s="1" t="s">
        <v>118</v>
      </c>
      <c r="BE13" s="13" t="s">
        <v>142</v>
      </c>
      <c r="BF13" s="14" t="s">
        <v>64</v>
      </c>
      <c r="BG13" s="14" t="s">
        <v>68</v>
      </c>
      <c r="BH13" s="11">
        <v>4.3000000000000003E-6</v>
      </c>
      <c r="BI13" s="14" t="s">
        <v>77</v>
      </c>
      <c r="BJ13" s="14" t="s">
        <v>81</v>
      </c>
      <c r="BK13" s="14" t="s">
        <v>86</v>
      </c>
    </row>
    <row r="14" spans="1:63" x14ac:dyDescent="0.4">
      <c r="A14" s="18"/>
      <c r="B14" s="2">
        <v>3.4087448999999999</v>
      </c>
      <c r="C14" s="2">
        <v>0</v>
      </c>
      <c r="D14" s="2">
        <f t="shared" si="0"/>
        <v>3.4087448999999999</v>
      </c>
      <c r="E14" s="2">
        <v>312</v>
      </c>
      <c r="F14" s="2">
        <v>299.69707</v>
      </c>
      <c r="G14" s="2">
        <f t="shared" si="1"/>
        <v>12.302930000000003</v>
      </c>
      <c r="H14" s="2">
        <v>1.9</v>
      </c>
      <c r="I14" s="3">
        <v>1.2250000000000001</v>
      </c>
      <c r="J14" s="4">
        <v>9.5E-4</v>
      </c>
      <c r="K14" s="5">
        <v>4.1999999999999997E-3</v>
      </c>
      <c r="L14" s="2">
        <v>1006.43</v>
      </c>
      <c r="M14" s="2">
        <v>2260</v>
      </c>
      <c r="N14" s="6">
        <v>80</v>
      </c>
      <c r="O14" s="5">
        <v>3.4000000000000002E-2</v>
      </c>
      <c r="P14" s="7">
        <v>3.3937535999999997E-2</v>
      </c>
      <c r="Q14" s="7">
        <f t="shared" si="2"/>
        <v>6.2464000000005127E-5</v>
      </c>
      <c r="R14" s="8">
        <f t="shared" si="3"/>
        <v>1.837176470588386E-3</v>
      </c>
      <c r="U14" s="1">
        <f t="shared" si="4"/>
        <v>1.805E-3</v>
      </c>
      <c r="V14" s="1">
        <f t="shared" si="5"/>
        <v>2.211125E-3</v>
      </c>
      <c r="X14" s="1">
        <v>0.6</v>
      </c>
      <c r="Z14" s="1">
        <f t="shared" si="6"/>
        <v>27.378233418748891</v>
      </c>
      <c r="AA14" s="1">
        <f t="shared" si="7"/>
        <v>3.1214150912002559E-4</v>
      </c>
      <c r="AB14" s="1">
        <f t="shared" si="8"/>
        <v>27.378545560258011</v>
      </c>
      <c r="AD14" s="1">
        <f>V14*Q14/K14</f>
        <v>3.2884693333336035E-5</v>
      </c>
      <c r="AE14" s="1">
        <f>V14*Q14/(D14*K14)</f>
        <v>9.6471558588429531E-6</v>
      </c>
      <c r="AF14" s="1">
        <f t="shared" si="9"/>
        <v>1.1400952926189115E-5</v>
      </c>
      <c r="AG14" s="1">
        <f t="shared" si="14"/>
        <v>1.0254640907499999E-2</v>
      </c>
      <c r="AP14" s="1">
        <v>3.2884693333336035E-5</v>
      </c>
      <c r="AQ14" s="1" t="str">
        <f t="shared" si="10"/>
        <v>3.29E-05</v>
      </c>
      <c r="AR14" s="1">
        <v>9.6471558588429531E-6</v>
      </c>
      <c r="AS14" s="1" t="str">
        <f t="shared" si="11"/>
        <v>9.65E-06</v>
      </c>
      <c r="AT14" s="1">
        <v>1.1400952926189115E-5</v>
      </c>
      <c r="AU14" s="1" t="str">
        <f t="shared" si="12"/>
        <v>1.14E-05</v>
      </c>
      <c r="AV14" s="1">
        <v>1.0254640907499999E-2</v>
      </c>
      <c r="AW14" s="1" t="str">
        <f t="shared" si="13"/>
        <v>1.03E-02</v>
      </c>
      <c r="AX14" s="17"/>
      <c r="AY14" s="13" t="s">
        <v>140</v>
      </c>
      <c r="AZ14" s="11">
        <v>3.29E-5</v>
      </c>
      <c r="BA14" s="1" t="s">
        <v>70</v>
      </c>
      <c r="BB14" s="1" t="s">
        <v>54</v>
      </c>
      <c r="BC14" s="1" t="s">
        <v>119</v>
      </c>
      <c r="BE14" s="13" t="s">
        <v>141</v>
      </c>
      <c r="BF14" s="14" t="s">
        <v>65</v>
      </c>
      <c r="BG14" s="14" t="s">
        <v>69</v>
      </c>
      <c r="BH14" s="14" t="s">
        <v>73</v>
      </c>
      <c r="BI14" s="14" t="s">
        <v>78</v>
      </c>
      <c r="BJ14" s="14" t="s">
        <v>82</v>
      </c>
      <c r="BK14" s="14" t="s">
        <v>87</v>
      </c>
    </row>
    <row r="15" spans="1:63" x14ac:dyDescent="0.4">
      <c r="BE15" s="13" t="s">
        <v>140</v>
      </c>
      <c r="BF15" s="14" t="s">
        <v>66</v>
      </c>
      <c r="BG15" s="14" t="s">
        <v>70</v>
      </c>
      <c r="BH15" s="14" t="s">
        <v>74</v>
      </c>
      <c r="BI15" s="14" t="s">
        <v>79</v>
      </c>
      <c r="BJ15" s="14" t="s">
        <v>83</v>
      </c>
      <c r="BK15" s="14" t="s">
        <v>88</v>
      </c>
    </row>
    <row r="17" spans="1:63" x14ac:dyDescent="0.4">
      <c r="A17" s="1" t="s">
        <v>2</v>
      </c>
      <c r="B17" s="2">
        <v>-0.86411095999999998</v>
      </c>
      <c r="C17" s="2">
        <v>0</v>
      </c>
      <c r="D17" s="2">
        <f t="shared" si="0"/>
        <v>-0.86411095999999998</v>
      </c>
      <c r="E17" s="2">
        <v>300</v>
      </c>
      <c r="F17" s="2">
        <v>299.99002000000002</v>
      </c>
      <c r="G17" s="2">
        <f t="shared" si="1"/>
        <v>9.9799999999845568E-3</v>
      </c>
      <c r="H17" s="2">
        <v>0.7</v>
      </c>
      <c r="I17" s="3">
        <v>1.2250000000000001</v>
      </c>
      <c r="J17" s="4">
        <v>9.5E-4</v>
      </c>
      <c r="K17" s="5">
        <v>4.1999999999999997E-3</v>
      </c>
      <c r="L17" s="2">
        <v>1006.43</v>
      </c>
      <c r="M17" s="2">
        <v>2260</v>
      </c>
      <c r="N17" s="6">
        <v>60</v>
      </c>
      <c r="O17" s="5">
        <v>1.4999999999999999E-2</v>
      </c>
      <c r="P17" s="7">
        <v>1.498671E-2</v>
      </c>
      <c r="Q17" s="7">
        <f t="shared" si="2"/>
        <v>1.3289999999999136E-5</v>
      </c>
      <c r="R17" s="8">
        <f t="shared" si="3"/>
        <v>8.8599999999994239E-4</v>
      </c>
      <c r="S17" s="9">
        <v>2.1969157E-8</v>
      </c>
      <c r="U17" s="1">
        <f t="shared" si="4"/>
        <v>6.6500000000000001E-4</v>
      </c>
      <c r="V17" s="1">
        <f t="shared" si="5"/>
        <v>8.1462500000000003E-4</v>
      </c>
      <c r="X17" s="1">
        <v>0.6</v>
      </c>
      <c r="Z17" s="1">
        <f t="shared" si="6"/>
        <v>8.1822331267123391E-3</v>
      </c>
      <c r="AA17" s="1">
        <f t="shared" si="7"/>
        <v>2.4467587724998407E-5</v>
      </c>
      <c r="AB17" s="1">
        <f t="shared" si="8"/>
        <v>8.2067007144373382E-3</v>
      </c>
      <c r="AD17" s="1">
        <f>V17*Q17/K17</f>
        <v>2.5777062499998326E-6</v>
      </c>
      <c r="AE17" s="1">
        <f>V17*Q17/(D17*K17)</f>
        <v>-2.9830732039318567E-6</v>
      </c>
      <c r="AF17" s="1">
        <f t="shared" si="9"/>
        <v>2.9814158669091827E-3</v>
      </c>
      <c r="AG17" s="1">
        <f>(U17*D17)/X17</f>
        <v>-9.5772298066666662E-4</v>
      </c>
      <c r="AP17" s="1">
        <v>2.5777062499998326E-6</v>
      </c>
      <c r="AQ17" s="1" t="str">
        <f t="shared" si="10"/>
        <v>2.58E-06</v>
      </c>
      <c r="AR17" s="1">
        <v>-2.9830732039318567E-6</v>
      </c>
      <c r="AS17" s="1" t="str">
        <f t="shared" si="11"/>
        <v>-2.98E-06</v>
      </c>
      <c r="AT17" s="1">
        <v>2.9814158669091827E-3</v>
      </c>
      <c r="AU17" s="1" t="str">
        <f t="shared" si="12"/>
        <v>2.98E-03</v>
      </c>
      <c r="AV17" s="1">
        <v>-9.5772298066666662E-4</v>
      </c>
      <c r="AW17" s="1" t="str">
        <f t="shared" si="13"/>
        <v>-9.58E-04</v>
      </c>
      <c r="AX17" s="16" t="s">
        <v>146</v>
      </c>
      <c r="AY17" s="12" t="s">
        <v>139</v>
      </c>
      <c r="AZ17" s="1" t="s">
        <v>45</v>
      </c>
      <c r="BA17" s="1" t="s">
        <v>71</v>
      </c>
      <c r="BB17" s="11">
        <v>2.98E-3</v>
      </c>
      <c r="BC17" s="1" t="s">
        <v>120</v>
      </c>
    </row>
    <row r="18" spans="1:63" x14ac:dyDescent="0.4">
      <c r="A18" s="18">
        <v>3</v>
      </c>
      <c r="B18" s="2">
        <v>2.3194338999999999</v>
      </c>
      <c r="C18" s="2">
        <v>0</v>
      </c>
      <c r="D18" s="2">
        <f t="shared" si="0"/>
        <v>2.3194338999999999</v>
      </c>
      <c r="E18" s="2">
        <v>303</v>
      </c>
      <c r="F18" s="2">
        <v>299.90069999999997</v>
      </c>
      <c r="G18" s="2">
        <f t="shared" si="1"/>
        <v>3.0993000000000279</v>
      </c>
      <c r="H18" s="2">
        <v>1</v>
      </c>
      <c r="I18" s="3">
        <v>1.2250000000000001</v>
      </c>
      <c r="J18" s="4">
        <v>9.5E-4</v>
      </c>
      <c r="K18" s="5">
        <v>4.1999999999999997E-3</v>
      </c>
      <c r="L18" s="2">
        <v>1006.43</v>
      </c>
      <c r="M18" s="2">
        <v>2260</v>
      </c>
      <c r="N18" s="6">
        <v>65</v>
      </c>
      <c r="O18" s="5">
        <v>1.8499999999999999E-2</v>
      </c>
      <c r="P18" s="7">
        <v>1.8476767000000002E-2</v>
      </c>
      <c r="Q18" s="7">
        <f t="shared" si="2"/>
        <v>2.3232999999997506E-5</v>
      </c>
      <c r="R18" s="8">
        <f t="shared" si="3"/>
        <v>1.2558378378377032E-3</v>
      </c>
      <c r="S18" s="9">
        <v>7.9178248999999999E-8</v>
      </c>
      <c r="U18" s="1">
        <f t="shared" si="4"/>
        <v>9.5E-4</v>
      </c>
      <c r="V18" s="1">
        <f t="shared" si="5"/>
        <v>1.1637500000000001E-3</v>
      </c>
      <c r="X18" s="1">
        <v>0.6</v>
      </c>
      <c r="Z18" s="1">
        <f t="shared" si="6"/>
        <v>3.6300021657112831</v>
      </c>
      <c r="AA18" s="1">
        <f t="shared" si="7"/>
        <v>6.1104532474993449E-5</v>
      </c>
      <c r="AB18" s="1">
        <f t="shared" si="8"/>
        <v>3.6300632702437583</v>
      </c>
      <c r="AD18" s="1">
        <f>V18*Q18/K18</f>
        <v>6.4374770833326431E-6</v>
      </c>
      <c r="AE18" s="1">
        <f>V18*Q18/(D18*K18)</f>
        <v>2.7754518390597999E-6</v>
      </c>
      <c r="AF18" s="1">
        <f t="shared" si="9"/>
        <v>1.683291114396755E-5</v>
      </c>
      <c r="AG18" s="1">
        <f t="shared" si="14"/>
        <v>3.6724370083333333E-3</v>
      </c>
      <c r="AP18" s="1">
        <v>6.4374770833326431E-6</v>
      </c>
      <c r="AQ18" s="1" t="str">
        <f t="shared" si="10"/>
        <v>6.44E-06</v>
      </c>
      <c r="AR18" s="1">
        <v>2.7754518390597999E-6</v>
      </c>
      <c r="AS18" s="1" t="str">
        <f t="shared" si="11"/>
        <v>2.78E-06</v>
      </c>
      <c r="AT18" s="1">
        <v>1.683291114396755E-5</v>
      </c>
      <c r="AU18" s="1" t="str">
        <f t="shared" si="12"/>
        <v>1.68E-05</v>
      </c>
      <c r="AV18" s="1">
        <v>3.6724370083333333E-3</v>
      </c>
      <c r="AW18" s="1" t="str">
        <f t="shared" si="13"/>
        <v>3.67E-03</v>
      </c>
      <c r="AX18" s="17"/>
      <c r="AY18" s="13" t="s">
        <v>143</v>
      </c>
      <c r="AZ18" s="1" t="s">
        <v>46</v>
      </c>
      <c r="BA18" s="1" t="s">
        <v>72</v>
      </c>
      <c r="BB18" s="1" t="s">
        <v>97</v>
      </c>
      <c r="BC18" s="1" t="s">
        <v>121</v>
      </c>
      <c r="BF18" s="15" t="s">
        <v>154</v>
      </c>
      <c r="BG18" s="15" t="s">
        <v>155</v>
      </c>
      <c r="BH18" s="15" t="s">
        <v>156</v>
      </c>
      <c r="BI18" s="15" t="s">
        <v>157</v>
      </c>
      <c r="BJ18" s="15" t="s">
        <v>158</v>
      </c>
      <c r="BK18" s="15" t="s">
        <v>159</v>
      </c>
    </row>
    <row r="19" spans="1:63" x14ac:dyDescent="0.4">
      <c r="A19" s="18"/>
      <c r="B19" s="2">
        <v>2.4355999000000002</v>
      </c>
      <c r="C19" s="2">
        <v>0</v>
      </c>
      <c r="D19" s="2">
        <f t="shared" si="0"/>
        <v>2.4355999000000002</v>
      </c>
      <c r="E19" s="2">
        <v>306</v>
      </c>
      <c r="F19" s="2">
        <v>299.86516</v>
      </c>
      <c r="G19" s="2">
        <f t="shared" si="1"/>
        <v>6.134839999999997</v>
      </c>
      <c r="H19" s="2">
        <v>1.3</v>
      </c>
      <c r="I19" s="3">
        <v>1.2250000000000001</v>
      </c>
      <c r="J19" s="4">
        <v>9.5E-4</v>
      </c>
      <c r="K19" s="5">
        <v>4.1999999999999997E-3</v>
      </c>
      <c r="L19" s="2">
        <v>1006.43</v>
      </c>
      <c r="M19" s="2">
        <v>2260</v>
      </c>
      <c r="N19" s="6">
        <v>70</v>
      </c>
      <c r="O19" s="5">
        <v>2.1999999999999999E-2</v>
      </c>
      <c r="P19" s="7">
        <v>2.1970897E-2</v>
      </c>
      <c r="Q19" s="7">
        <f t="shared" si="2"/>
        <v>2.9102999999999074E-5</v>
      </c>
      <c r="R19" s="8">
        <f t="shared" si="3"/>
        <v>1.3228636363635943E-3</v>
      </c>
      <c r="S19" s="9">
        <v>1.0740688E-7</v>
      </c>
      <c r="U19" s="1">
        <f t="shared" si="4"/>
        <v>1.235E-3</v>
      </c>
      <c r="V19" s="1">
        <f t="shared" si="5"/>
        <v>1.5128750000000001E-3</v>
      </c>
      <c r="X19" s="1">
        <v>0.6</v>
      </c>
      <c r="Z19" s="1">
        <f t="shared" si="6"/>
        <v>9.3409244771979463</v>
      </c>
      <c r="AA19" s="1">
        <f t="shared" si="7"/>
        <v>9.950599454249685E-5</v>
      </c>
      <c r="AB19" s="1">
        <f t="shared" si="8"/>
        <v>9.3410239831924891</v>
      </c>
      <c r="AD19" s="1">
        <f>V19*Q19/K19</f>
        <v>1.0483143124999668E-5</v>
      </c>
      <c r="AE19" s="1">
        <f>V19*Q19/(D19*K19)</f>
        <v>4.3041318588490939E-6</v>
      </c>
      <c r="AF19" s="1">
        <f t="shared" si="9"/>
        <v>1.0652578852333554E-5</v>
      </c>
      <c r="AG19" s="1">
        <f t="shared" si="14"/>
        <v>5.0132764608333338E-3</v>
      </c>
      <c r="AP19" s="1">
        <v>1.0483143124999668E-5</v>
      </c>
      <c r="AQ19" s="1" t="str">
        <f t="shared" si="10"/>
        <v>1.05E-05</v>
      </c>
      <c r="AR19" s="1">
        <v>4.3041318588490939E-6</v>
      </c>
      <c r="AS19" s="1" t="str">
        <f t="shared" si="11"/>
        <v>4.30E-06</v>
      </c>
      <c r="AT19" s="1">
        <v>1.0652578852333554E-5</v>
      </c>
      <c r="AU19" s="1" t="str">
        <f t="shared" si="12"/>
        <v>1.07E-05</v>
      </c>
      <c r="AV19" s="1">
        <v>5.0132764608333338E-3</v>
      </c>
      <c r="AW19" s="1" t="str">
        <f t="shared" si="13"/>
        <v>5.01E-03</v>
      </c>
      <c r="AX19" s="17"/>
      <c r="AY19" s="13" t="s">
        <v>142</v>
      </c>
      <c r="AZ19" s="1" t="s">
        <v>43</v>
      </c>
      <c r="BA19" s="11">
        <v>4.3000000000000003E-6</v>
      </c>
      <c r="BB19" s="1" t="s">
        <v>98</v>
      </c>
      <c r="BC19" s="1" t="s">
        <v>122</v>
      </c>
      <c r="BE19" s="14" t="s">
        <v>36</v>
      </c>
      <c r="BF19" s="19" t="s">
        <v>150</v>
      </c>
      <c r="BG19" s="19" t="s">
        <v>151</v>
      </c>
      <c r="BH19" s="19" t="s">
        <v>152</v>
      </c>
      <c r="BI19" s="19" t="s">
        <v>153</v>
      </c>
      <c r="BJ19" s="15" t="s">
        <v>148</v>
      </c>
      <c r="BK19" s="15" t="s">
        <v>149</v>
      </c>
    </row>
    <row r="20" spans="1:63" x14ac:dyDescent="0.4">
      <c r="A20" s="18"/>
      <c r="B20" s="2">
        <v>2.6816800000000001</v>
      </c>
      <c r="C20" s="2">
        <v>0</v>
      </c>
      <c r="D20" s="2">
        <f t="shared" si="0"/>
        <v>2.6816800000000001</v>
      </c>
      <c r="E20" s="2">
        <v>309</v>
      </c>
      <c r="F20" s="2">
        <v>299.84048000000001</v>
      </c>
      <c r="G20" s="2">
        <f t="shared" si="1"/>
        <v>9.1595199999999863</v>
      </c>
      <c r="H20" s="2">
        <v>1.6</v>
      </c>
      <c r="I20" s="3">
        <v>1.2250000000000001</v>
      </c>
      <c r="J20" s="4">
        <v>9.5E-4</v>
      </c>
      <c r="K20" s="5">
        <v>4.1999999999999997E-3</v>
      </c>
      <c r="L20" s="2">
        <v>1006.43</v>
      </c>
      <c r="M20" s="2">
        <v>2260</v>
      </c>
      <c r="N20" s="6">
        <v>75</v>
      </c>
      <c r="O20" s="5">
        <v>2.75E-2</v>
      </c>
      <c r="P20" s="7">
        <v>2.7457237999999998E-2</v>
      </c>
      <c r="Q20" s="7">
        <f t="shared" si="2"/>
        <v>4.2762000000001743E-5</v>
      </c>
      <c r="R20" s="8">
        <f t="shared" si="3"/>
        <v>1.5549818181818816E-3</v>
      </c>
      <c r="S20" s="9">
        <v>1.5672723000000001E-7</v>
      </c>
      <c r="U20" s="1">
        <f t="shared" si="4"/>
        <v>1.5200000000000001E-3</v>
      </c>
      <c r="V20" s="1">
        <f t="shared" si="5"/>
        <v>1.8620000000000002E-3</v>
      </c>
      <c r="X20" s="1">
        <v>0.6</v>
      </c>
      <c r="Z20" s="1">
        <f t="shared" si="6"/>
        <v>17.164690058723174</v>
      </c>
      <c r="AA20" s="1">
        <f t="shared" si="7"/>
        <v>1.7994762744000733E-4</v>
      </c>
      <c r="AB20" s="1">
        <f t="shared" si="8"/>
        <v>17.164870006350615</v>
      </c>
      <c r="AD20" s="1">
        <f>V20*Q20/K20</f>
        <v>1.8957820000000777E-5</v>
      </c>
      <c r="AE20" s="1">
        <f>V20*Q20/(D20*K20)</f>
        <v>7.069381880015803E-6</v>
      </c>
      <c r="AF20" s="1">
        <f t="shared" si="9"/>
        <v>1.0483483263982237E-5</v>
      </c>
      <c r="AG20" s="1">
        <f t="shared" si="14"/>
        <v>6.7935893333333341E-3</v>
      </c>
      <c r="AP20" s="1">
        <v>1.8957820000000777E-5</v>
      </c>
      <c r="AQ20" s="1" t="str">
        <f t="shared" si="10"/>
        <v>1.90E-05</v>
      </c>
      <c r="AR20" s="1">
        <v>7.069381880015803E-6</v>
      </c>
      <c r="AS20" s="1" t="str">
        <f t="shared" si="11"/>
        <v>7.07E-06</v>
      </c>
      <c r="AT20" s="1">
        <v>1.0483483263982237E-5</v>
      </c>
      <c r="AU20" s="1" t="str">
        <f t="shared" si="12"/>
        <v>1.05E-05</v>
      </c>
      <c r="AV20" s="1">
        <v>6.7935893333333341E-3</v>
      </c>
      <c r="AW20" s="1" t="str">
        <f t="shared" si="13"/>
        <v>6.79E-03</v>
      </c>
      <c r="AX20" s="17"/>
      <c r="AY20" s="13" t="s">
        <v>141</v>
      </c>
      <c r="AZ20" s="1" t="s">
        <v>44</v>
      </c>
      <c r="BA20" s="1" t="s">
        <v>73</v>
      </c>
      <c r="BB20" s="1" t="s">
        <v>43</v>
      </c>
      <c r="BC20" s="1" t="s">
        <v>123</v>
      </c>
      <c r="BE20" s="15" t="s">
        <v>139</v>
      </c>
      <c r="BF20" s="14" t="s">
        <v>89</v>
      </c>
      <c r="BG20" s="14" t="s">
        <v>94</v>
      </c>
      <c r="BH20" s="11">
        <v>2.98E-3</v>
      </c>
      <c r="BI20" s="14" t="s">
        <v>100</v>
      </c>
      <c r="BJ20" s="14" t="s">
        <v>103</v>
      </c>
      <c r="BK20" s="14" t="s">
        <v>108</v>
      </c>
    </row>
    <row r="21" spans="1:63" x14ac:dyDescent="0.4">
      <c r="A21" s="18"/>
      <c r="B21" s="2">
        <v>3.2050578999999999</v>
      </c>
      <c r="C21" s="2">
        <v>0</v>
      </c>
      <c r="D21" s="2">
        <f t="shared" si="0"/>
        <v>3.2050578999999999</v>
      </c>
      <c r="E21" s="2">
        <v>312</v>
      </c>
      <c r="F21" s="2">
        <v>299.83798999999999</v>
      </c>
      <c r="G21" s="2">
        <f t="shared" si="1"/>
        <v>12.162010000000009</v>
      </c>
      <c r="H21" s="2">
        <v>1.9</v>
      </c>
      <c r="I21" s="3">
        <v>1.2250000000000001</v>
      </c>
      <c r="J21" s="4">
        <v>9.5E-4</v>
      </c>
      <c r="K21" s="5">
        <v>4.1999999999999997E-3</v>
      </c>
      <c r="L21" s="2">
        <v>1006.43</v>
      </c>
      <c r="M21" s="2">
        <v>2260</v>
      </c>
      <c r="N21" s="6">
        <v>80</v>
      </c>
      <c r="O21" s="5">
        <v>3.4000000000000002E-2</v>
      </c>
      <c r="P21" s="7">
        <v>3.3937767000000001E-2</v>
      </c>
      <c r="Q21" s="7">
        <f t="shared" si="2"/>
        <v>6.2233000000001815E-5</v>
      </c>
      <c r="R21" s="8">
        <f t="shared" si="3"/>
        <v>1.8303823529412298E-3</v>
      </c>
      <c r="S21" s="9">
        <v>2.1735259E-7</v>
      </c>
      <c r="U21" s="1">
        <f t="shared" si="4"/>
        <v>1.805E-3</v>
      </c>
      <c r="V21" s="1">
        <f t="shared" si="5"/>
        <v>2.211125E-3</v>
      </c>
      <c r="X21" s="1">
        <v>0.6</v>
      </c>
      <c r="Z21" s="1">
        <f t="shared" si="6"/>
        <v>27.064638148892854</v>
      </c>
      <c r="AA21" s="1">
        <f t="shared" si="7"/>
        <v>3.1098716920250908E-4</v>
      </c>
      <c r="AB21" s="1">
        <f t="shared" si="8"/>
        <v>27.064949136062058</v>
      </c>
      <c r="AD21" s="1">
        <f>V21*Q21/K21</f>
        <v>3.2763081458334291E-5</v>
      </c>
      <c r="AE21" s="1">
        <f>V21*Q21/(D21*K21)</f>
        <v>1.0222305643319046E-5</v>
      </c>
      <c r="AF21" s="1">
        <f t="shared" si="9"/>
        <v>1.1490402869006005E-5</v>
      </c>
      <c r="AG21" s="1">
        <f t="shared" si="14"/>
        <v>9.6418825158333336E-3</v>
      </c>
      <c r="AP21" s="1">
        <v>3.2763081458334291E-5</v>
      </c>
      <c r="AQ21" s="1" t="str">
        <f t="shared" si="10"/>
        <v>3.28E-05</v>
      </c>
      <c r="AR21" s="1">
        <v>1.0222305643319046E-5</v>
      </c>
      <c r="AS21" s="1" t="str">
        <f t="shared" si="11"/>
        <v>1.02E-05</v>
      </c>
      <c r="AT21" s="1">
        <v>1.1490402869006005E-5</v>
      </c>
      <c r="AU21" s="1" t="str">
        <f t="shared" si="12"/>
        <v>1.15E-05</v>
      </c>
      <c r="AV21" s="1">
        <v>9.6418825158333336E-3</v>
      </c>
      <c r="AW21" s="1" t="str">
        <f t="shared" si="13"/>
        <v>9.64E-03</v>
      </c>
      <c r="AX21" s="17"/>
      <c r="AY21" s="13" t="s">
        <v>140</v>
      </c>
      <c r="AZ21" s="1" t="s">
        <v>47</v>
      </c>
      <c r="BA21" s="1" t="s">
        <v>74</v>
      </c>
      <c r="BB21" s="1" t="s">
        <v>99</v>
      </c>
      <c r="BC21" s="1" t="s">
        <v>124</v>
      </c>
      <c r="BE21" s="13" t="s">
        <v>143</v>
      </c>
      <c r="BF21" s="14" t="s">
        <v>90</v>
      </c>
      <c r="BG21" s="14" t="s">
        <v>95</v>
      </c>
      <c r="BH21" s="14" t="s">
        <v>97</v>
      </c>
      <c r="BI21" s="14" t="s">
        <v>101</v>
      </c>
      <c r="BJ21" s="14" t="s">
        <v>104</v>
      </c>
      <c r="BK21" s="14" t="s">
        <v>109</v>
      </c>
    </row>
    <row r="22" spans="1:63" x14ac:dyDescent="0.4">
      <c r="BE22" s="13" t="s">
        <v>142</v>
      </c>
      <c r="BF22" s="14" t="s">
        <v>91</v>
      </c>
      <c r="BG22" s="14" t="s">
        <v>43</v>
      </c>
      <c r="BH22" s="14" t="s">
        <v>98</v>
      </c>
      <c r="BI22" s="11">
        <v>1.06E-5</v>
      </c>
      <c r="BJ22" s="14" t="s">
        <v>105</v>
      </c>
      <c r="BK22" s="14" t="s">
        <v>110</v>
      </c>
    </row>
    <row r="23" spans="1:63" x14ac:dyDescent="0.4">
      <c r="BE23" s="13" t="s">
        <v>141</v>
      </c>
      <c r="BF23" s="14" t="s">
        <v>92</v>
      </c>
      <c r="BG23" s="14" t="s">
        <v>96</v>
      </c>
      <c r="BH23" s="14" t="s">
        <v>43</v>
      </c>
      <c r="BI23" s="14" t="s">
        <v>43</v>
      </c>
      <c r="BJ23" s="14" t="s">
        <v>106</v>
      </c>
      <c r="BK23" s="14" t="s">
        <v>110</v>
      </c>
    </row>
    <row r="24" spans="1:63" x14ac:dyDescent="0.4">
      <c r="A24" s="1" t="s">
        <v>4</v>
      </c>
      <c r="B24" s="2">
        <v>-2.0568493000000001</v>
      </c>
      <c r="C24" s="2">
        <v>0</v>
      </c>
      <c r="D24" s="2">
        <f t="shared" si="0"/>
        <v>-2.0568493000000001</v>
      </c>
      <c r="E24" s="2">
        <v>300</v>
      </c>
      <c r="F24" s="2">
        <v>299.98795999999999</v>
      </c>
      <c r="G24" s="2">
        <f t="shared" si="1"/>
        <v>1.2040000000013151E-2</v>
      </c>
      <c r="H24" s="2">
        <v>0.7</v>
      </c>
      <c r="I24" s="3">
        <v>1.2250000000000001</v>
      </c>
      <c r="J24" s="4">
        <v>9.5E-4</v>
      </c>
      <c r="K24" s="5">
        <v>4.1999999999999997E-3</v>
      </c>
      <c r="L24" s="2">
        <v>1006.43</v>
      </c>
      <c r="M24" s="2">
        <v>2260</v>
      </c>
      <c r="N24" s="6">
        <v>60</v>
      </c>
      <c r="O24" s="5">
        <v>1.4999999999999999E-2</v>
      </c>
      <c r="P24" s="7">
        <v>1.4986737999999999E-2</v>
      </c>
      <c r="Q24" s="7">
        <f t="shared" si="2"/>
        <v>1.3261999999999996E-5</v>
      </c>
      <c r="R24" s="8">
        <f t="shared" si="3"/>
        <v>8.841333333333331E-4</v>
      </c>
      <c r="S24" s="9">
        <v>1.494382E-2</v>
      </c>
      <c r="U24" s="1">
        <f t="shared" si="4"/>
        <v>6.6500000000000001E-4</v>
      </c>
      <c r="V24" s="1">
        <f t="shared" si="5"/>
        <v>8.1462500000000003E-4</v>
      </c>
      <c r="X24" s="1">
        <v>0.6</v>
      </c>
      <c r="Z24" s="1">
        <f t="shared" si="6"/>
        <v>9.8711509865607814E-3</v>
      </c>
      <c r="AA24" s="1">
        <f t="shared" si="7"/>
        <v>2.4416038254999992E-5</v>
      </c>
      <c r="AB24" s="1">
        <f t="shared" si="8"/>
        <v>9.8955670248157806E-3</v>
      </c>
      <c r="AD24" s="1">
        <f>V24*Q24/K24</f>
        <v>2.5722754166666663E-6</v>
      </c>
      <c r="AE24" s="1">
        <f>V24*Q24/(D24*K24)</f>
        <v>-1.2505901218269447E-6</v>
      </c>
      <c r="AF24" s="1">
        <f t="shared" si="9"/>
        <v>2.4673713182650622E-3</v>
      </c>
      <c r="AG24" s="1">
        <f t="shared" si="14"/>
        <v>-2.2796746408333336E-3</v>
      </c>
      <c r="AP24" s="1">
        <v>2.5722754166666663E-6</v>
      </c>
      <c r="AQ24" s="1" t="str">
        <f t="shared" si="10"/>
        <v>2.57E-06</v>
      </c>
      <c r="AR24" s="1">
        <v>-1.2505901218269447E-6</v>
      </c>
      <c r="AS24" s="1" t="str">
        <f t="shared" si="11"/>
        <v>-1.25E-06</v>
      </c>
      <c r="AT24" s="1">
        <v>2.4673713182650622E-3</v>
      </c>
      <c r="AU24" s="1" t="str">
        <f t="shared" si="12"/>
        <v>2.47E-03</v>
      </c>
      <c r="AV24" s="1">
        <v>-2.2796746408333336E-3</v>
      </c>
      <c r="AW24" s="1" t="str">
        <f t="shared" si="13"/>
        <v>-2.28E-03</v>
      </c>
      <c r="AX24" s="16" t="s">
        <v>147</v>
      </c>
      <c r="AY24" s="12" t="s">
        <v>139</v>
      </c>
      <c r="AZ24" s="1" t="s">
        <v>48</v>
      </c>
      <c r="BA24" s="1" t="s">
        <v>75</v>
      </c>
      <c r="BB24" s="1" t="s">
        <v>100</v>
      </c>
      <c r="BC24" s="11">
        <v>-2.2799999999999999E-3</v>
      </c>
      <c r="BE24" s="13" t="s">
        <v>140</v>
      </c>
      <c r="BF24" s="14" t="s">
        <v>93</v>
      </c>
      <c r="BG24" s="14" t="s">
        <v>54</v>
      </c>
      <c r="BH24" s="14" t="s">
        <v>99</v>
      </c>
      <c r="BI24" s="14" t="s">
        <v>102</v>
      </c>
      <c r="BJ24" s="14" t="s">
        <v>107</v>
      </c>
      <c r="BK24" s="14" t="s">
        <v>99</v>
      </c>
    </row>
    <row r="25" spans="1:63" x14ac:dyDescent="0.4">
      <c r="A25" s="18">
        <v>4</v>
      </c>
      <c r="B25" s="2">
        <v>1.9248057000000001</v>
      </c>
      <c r="C25" s="2">
        <v>0</v>
      </c>
      <c r="D25" s="2">
        <f t="shared" si="0"/>
        <v>1.9248057000000001</v>
      </c>
      <c r="E25" s="2">
        <v>303</v>
      </c>
      <c r="F25" s="2">
        <v>299.88481999999999</v>
      </c>
      <c r="G25" s="2">
        <f t="shared" si="1"/>
        <v>3.1151800000000094</v>
      </c>
      <c r="H25" s="2">
        <v>1</v>
      </c>
      <c r="I25" s="3">
        <v>1.2250000000000001</v>
      </c>
      <c r="J25" s="4">
        <v>9.5E-4</v>
      </c>
      <c r="K25" s="5">
        <v>4.1999999999999997E-3</v>
      </c>
      <c r="L25" s="2">
        <v>1006.43</v>
      </c>
      <c r="M25" s="2">
        <v>2260</v>
      </c>
      <c r="N25" s="6">
        <v>65</v>
      </c>
      <c r="O25" s="5">
        <v>1.8499999999999999E-2</v>
      </c>
      <c r="P25" s="7">
        <v>1.8476821000000001E-2</v>
      </c>
      <c r="Q25" s="7">
        <f t="shared" si="2"/>
        <v>2.3178999999998173E-5</v>
      </c>
      <c r="R25" s="8">
        <f t="shared" si="3"/>
        <v>1.2529189189188202E-3</v>
      </c>
      <c r="S25" s="9">
        <v>1.8390357E-2</v>
      </c>
      <c r="U25" s="1">
        <f t="shared" si="4"/>
        <v>9.5E-4</v>
      </c>
      <c r="V25" s="1">
        <f t="shared" si="5"/>
        <v>1.1637500000000001E-3</v>
      </c>
      <c r="X25" s="1">
        <v>0.6</v>
      </c>
      <c r="Z25" s="1">
        <f t="shared" si="6"/>
        <v>3.6486013443617611</v>
      </c>
      <c r="AA25" s="1">
        <f t="shared" si="7"/>
        <v>6.0962508424995196E-5</v>
      </c>
      <c r="AB25" s="1">
        <f t="shared" si="8"/>
        <v>3.648662306870186</v>
      </c>
      <c r="AD25" s="1">
        <f>V25*Q25/K25</f>
        <v>6.422514583332828E-6</v>
      </c>
      <c r="AE25" s="1">
        <f>V25*Q25/(D25*K25)</f>
        <v>3.3367080029598977E-6</v>
      </c>
      <c r="AF25" s="1">
        <f t="shared" si="9"/>
        <v>1.670818050500505E-5</v>
      </c>
      <c r="AG25" s="1">
        <f t="shared" si="14"/>
        <v>3.0476090250000001E-3</v>
      </c>
      <c r="AP25" s="1">
        <v>6.422514583332828E-6</v>
      </c>
      <c r="AQ25" s="1" t="str">
        <f t="shared" si="10"/>
        <v>6.42E-06</v>
      </c>
      <c r="AR25" s="1">
        <v>3.3367080029598977E-6</v>
      </c>
      <c r="AS25" s="1" t="str">
        <f t="shared" si="11"/>
        <v>3.34E-06</v>
      </c>
      <c r="AT25" s="1">
        <v>1.670818050500505E-5</v>
      </c>
      <c r="AU25" s="1" t="str">
        <f t="shared" si="12"/>
        <v>1.67E-05</v>
      </c>
      <c r="AV25" s="1">
        <v>3.0476090250000001E-3</v>
      </c>
      <c r="AW25" s="1" t="str">
        <f t="shared" si="13"/>
        <v>3.05E-03</v>
      </c>
      <c r="AX25" s="17"/>
      <c r="AY25" s="13" t="s">
        <v>143</v>
      </c>
      <c r="AZ25" s="1" t="s">
        <v>49</v>
      </c>
      <c r="BA25" s="1" t="s">
        <v>76</v>
      </c>
      <c r="BB25" s="1" t="s">
        <v>101</v>
      </c>
      <c r="BC25" s="1" t="s">
        <v>125</v>
      </c>
    </row>
    <row r="26" spans="1:63" x14ac:dyDescent="0.4">
      <c r="A26" s="18"/>
      <c r="B26" s="2">
        <v>1.9714375</v>
      </c>
      <c r="C26" s="2">
        <v>0</v>
      </c>
      <c r="D26" s="2">
        <f t="shared" si="0"/>
        <v>1.9714375</v>
      </c>
      <c r="E26" s="2">
        <v>306</v>
      </c>
      <c r="F26" s="2">
        <v>299.83942000000002</v>
      </c>
      <c r="G26" s="2">
        <f t="shared" si="1"/>
        <v>6.1605799999999817</v>
      </c>
      <c r="H26" s="2">
        <v>1.3</v>
      </c>
      <c r="I26" s="3">
        <v>1.2250000000000001</v>
      </c>
      <c r="J26" s="4">
        <v>9.5E-4</v>
      </c>
      <c r="K26" s="5">
        <v>4.1999999999999997E-3</v>
      </c>
      <c r="L26" s="2">
        <v>1006.43</v>
      </c>
      <c r="M26" s="2">
        <v>2260</v>
      </c>
      <c r="N26" s="6">
        <v>70</v>
      </c>
      <c r="O26" s="5">
        <v>2.1999999999999999E-2</v>
      </c>
      <c r="P26" s="7">
        <v>2.197091E-2</v>
      </c>
      <c r="Q26" s="7">
        <f t="shared" si="2"/>
        <v>2.9089999999998978E-5</v>
      </c>
      <c r="R26" s="8">
        <f t="shared" si="3"/>
        <v>1.3222727272726809E-3</v>
      </c>
      <c r="S26" s="9">
        <v>2.1858217999999999E-2</v>
      </c>
      <c r="U26" s="1">
        <f t="shared" si="4"/>
        <v>1.235E-3</v>
      </c>
      <c r="V26" s="1">
        <f t="shared" si="5"/>
        <v>1.5128750000000001E-3</v>
      </c>
      <c r="X26" s="1">
        <v>0.6</v>
      </c>
      <c r="Z26" s="1">
        <f t="shared" si="6"/>
        <v>9.3801162729159966</v>
      </c>
      <c r="AA26" s="1">
        <f t="shared" si="7"/>
        <v>9.9461546274996513E-5</v>
      </c>
      <c r="AB26" s="1">
        <f t="shared" si="8"/>
        <v>9.3802157344622721</v>
      </c>
      <c r="AD26" s="1">
        <f>V26*Q26/K26</f>
        <v>1.04784604166663E-5</v>
      </c>
      <c r="AE26" s="1">
        <f>V26*Q26/(D26*K26)</f>
        <v>5.3151370087392071E-6</v>
      </c>
      <c r="AF26" s="1">
        <f t="shared" si="9"/>
        <v>1.0603332491552575E-5</v>
      </c>
      <c r="AG26" s="1">
        <f t="shared" si="14"/>
        <v>4.0578755208333329E-3</v>
      </c>
      <c r="AP26" s="1">
        <v>1.04784604166663E-5</v>
      </c>
      <c r="AQ26" s="1" t="str">
        <f t="shared" si="10"/>
        <v>1.05E-05</v>
      </c>
      <c r="AR26" s="1">
        <v>5.3151370087392071E-6</v>
      </c>
      <c r="AS26" s="1" t="str">
        <f t="shared" si="11"/>
        <v>5.32E-06</v>
      </c>
      <c r="AT26" s="1">
        <v>1.0603332491552575E-5</v>
      </c>
      <c r="AU26" s="1" t="str">
        <f t="shared" si="12"/>
        <v>1.06E-05</v>
      </c>
      <c r="AV26" s="1">
        <v>4.0578755208333329E-3</v>
      </c>
      <c r="AW26" s="1" t="str">
        <f t="shared" si="13"/>
        <v>4.06E-03</v>
      </c>
      <c r="AX26" s="17"/>
      <c r="AY26" s="13" t="s">
        <v>142</v>
      </c>
      <c r="AZ26" s="1" t="s">
        <v>43</v>
      </c>
      <c r="BA26" s="1" t="s">
        <v>77</v>
      </c>
      <c r="BB26" s="11">
        <v>1.06E-5</v>
      </c>
      <c r="BC26" s="1" t="s">
        <v>126</v>
      </c>
    </row>
    <row r="27" spans="1:63" x14ac:dyDescent="0.4">
      <c r="A27" s="18"/>
      <c r="B27" s="2">
        <v>2.3398512999999999</v>
      </c>
      <c r="C27" s="2">
        <v>0</v>
      </c>
      <c r="D27" s="2">
        <f t="shared" si="0"/>
        <v>2.3398512999999999</v>
      </c>
      <c r="E27" s="2">
        <v>309</v>
      </c>
      <c r="F27" s="2">
        <v>299.80405000000002</v>
      </c>
      <c r="G27" s="2">
        <f t="shared" si="1"/>
        <v>9.1959499999999821</v>
      </c>
      <c r="H27" s="2">
        <v>1.6</v>
      </c>
      <c r="I27" s="3">
        <v>1.2250000000000001</v>
      </c>
      <c r="J27" s="4">
        <v>9.5E-4</v>
      </c>
      <c r="K27" s="5">
        <v>4.1999999999999997E-3</v>
      </c>
      <c r="L27" s="2">
        <v>1006.43</v>
      </c>
      <c r="M27" s="2">
        <v>2260</v>
      </c>
      <c r="N27" s="6">
        <v>75</v>
      </c>
      <c r="O27" s="5">
        <v>2.75E-2</v>
      </c>
      <c r="P27" s="7">
        <v>2.7457023000000001E-2</v>
      </c>
      <c r="Q27" s="7">
        <f t="shared" si="2"/>
        <v>4.2976999999999599E-5</v>
      </c>
      <c r="R27" s="8">
        <f t="shared" si="3"/>
        <v>1.5627999999999855E-3</v>
      </c>
      <c r="S27" s="9">
        <v>2.7294075000000001E-2</v>
      </c>
      <c r="U27" s="1">
        <f t="shared" si="4"/>
        <v>1.5200000000000001E-3</v>
      </c>
      <c r="V27" s="1">
        <f t="shared" si="5"/>
        <v>1.8620000000000002E-3</v>
      </c>
      <c r="X27" s="1">
        <v>0.6</v>
      </c>
      <c r="Z27" s="1">
        <f t="shared" si="6"/>
        <v>17.232958882726965</v>
      </c>
      <c r="AA27" s="1">
        <f t="shared" si="7"/>
        <v>1.8085237323999832E-4</v>
      </c>
      <c r="AB27" s="1">
        <f t="shared" si="8"/>
        <v>17.233139735100206</v>
      </c>
      <c r="AD27" s="1">
        <f>V27*Q27/K27</f>
        <v>1.9053136666666491E-5</v>
      </c>
      <c r="AE27" s="1">
        <f>V27*Q27/(D27*K27)</f>
        <v>8.1428835527567469E-6</v>
      </c>
      <c r="AF27" s="1">
        <f t="shared" si="9"/>
        <v>1.0494452898309696E-5</v>
      </c>
      <c r="AG27" s="1">
        <f t="shared" si="14"/>
        <v>5.9276232933333332E-3</v>
      </c>
      <c r="AP27" s="1">
        <v>1.9053136666666491E-5</v>
      </c>
      <c r="AQ27" s="1" t="str">
        <f t="shared" si="10"/>
        <v>1.91E-05</v>
      </c>
      <c r="AR27" s="1">
        <v>8.1428835527567469E-6</v>
      </c>
      <c r="AS27" s="1" t="str">
        <f t="shared" si="11"/>
        <v>8.14E-06</v>
      </c>
      <c r="AT27" s="1">
        <v>1.0494452898309696E-5</v>
      </c>
      <c r="AU27" s="1" t="str">
        <f t="shared" si="12"/>
        <v>1.05E-05</v>
      </c>
      <c r="AV27" s="1">
        <v>5.9276232933333332E-3</v>
      </c>
      <c r="AW27" s="1" t="str">
        <f t="shared" si="13"/>
        <v>5.93E-03</v>
      </c>
      <c r="AX27" s="17"/>
      <c r="AY27" s="13" t="s">
        <v>141</v>
      </c>
      <c r="AZ27" s="1" t="s">
        <v>50</v>
      </c>
      <c r="BA27" s="1" t="s">
        <v>78</v>
      </c>
      <c r="BB27" s="1" t="s">
        <v>43</v>
      </c>
      <c r="BC27" s="1" t="s">
        <v>127</v>
      </c>
      <c r="BF27" s="15" t="s">
        <v>154</v>
      </c>
      <c r="BG27" s="15" t="s">
        <v>155</v>
      </c>
      <c r="BH27" s="15" t="s">
        <v>156</v>
      </c>
      <c r="BI27" s="15" t="s">
        <v>157</v>
      </c>
      <c r="BJ27" s="15" t="s">
        <v>158</v>
      </c>
      <c r="BK27" s="15" t="s">
        <v>159</v>
      </c>
    </row>
    <row r="28" spans="1:63" x14ac:dyDescent="0.4">
      <c r="A28" s="18"/>
      <c r="B28" s="2">
        <v>2.7183353000000001</v>
      </c>
      <c r="C28" s="2">
        <v>0</v>
      </c>
      <c r="D28" s="2">
        <f t="shared" si="0"/>
        <v>2.7183353000000001</v>
      </c>
      <c r="E28" s="2">
        <v>312</v>
      </c>
      <c r="F28" s="2">
        <v>299.79784000000001</v>
      </c>
      <c r="G28" s="2">
        <f t="shared" si="1"/>
        <v>12.202159999999992</v>
      </c>
      <c r="H28" s="2">
        <v>1.9</v>
      </c>
      <c r="I28" s="3">
        <v>1.2250000000000001</v>
      </c>
      <c r="J28" s="4">
        <v>9.5E-4</v>
      </c>
      <c r="K28" s="5">
        <v>4.1999999999999997E-3</v>
      </c>
      <c r="L28" s="2">
        <v>1006.43</v>
      </c>
      <c r="M28" s="2">
        <v>2260</v>
      </c>
      <c r="N28" s="6">
        <v>80</v>
      </c>
      <c r="O28" s="5">
        <v>3.4000000000000002E-2</v>
      </c>
      <c r="P28" s="7">
        <v>3.3936780999999999E-2</v>
      </c>
      <c r="Q28" s="7">
        <f t="shared" si="2"/>
        <v>6.3219000000003245E-5</v>
      </c>
      <c r="R28" s="8">
        <f t="shared" si="3"/>
        <v>1.8593823529412718E-3</v>
      </c>
      <c r="S28" s="9">
        <v>3.3713568999999999E-2</v>
      </c>
      <c r="U28" s="1">
        <f t="shared" si="4"/>
        <v>1.805E-3</v>
      </c>
      <c r="V28" s="1">
        <f t="shared" si="5"/>
        <v>2.211125E-3</v>
      </c>
      <c r="X28" s="1">
        <v>0.6</v>
      </c>
      <c r="Z28" s="1">
        <f t="shared" si="6"/>
        <v>27.153985651622879</v>
      </c>
      <c r="AA28" s="1">
        <f t="shared" si="7"/>
        <v>3.1591435170751618E-4</v>
      </c>
      <c r="AB28" s="1">
        <f t="shared" si="8"/>
        <v>27.154301565974585</v>
      </c>
      <c r="AD28" s="1">
        <f>V28*Q28/K28</f>
        <v>3.3282169375001713E-5</v>
      </c>
      <c r="AE28" s="1">
        <f>V28*Q28/(D28*K28)</f>
        <v>1.2243585026100978E-5</v>
      </c>
      <c r="AF28" s="1">
        <f t="shared" si="9"/>
        <v>1.1634044460321137E-5</v>
      </c>
      <c r="AG28" s="1">
        <f t="shared" si="14"/>
        <v>8.1776586941666677E-3</v>
      </c>
      <c r="AP28" s="1">
        <v>3.3282169375001713E-5</v>
      </c>
      <c r="AQ28" s="1" t="str">
        <f t="shared" si="10"/>
        <v>3.33E-05</v>
      </c>
      <c r="AR28" s="1">
        <v>1.2243585026100978E-5</v>
      </c>
      <c r="AS28" s="1" t="str">
        <f t="shared" si="11"/>
        <v>1.22E-05</v>
      </c>
      <c r="AT28" s="1">
        <v>1.1634044460321137E-5</v>
      </c>
      <c r="AU28" s="1" t="str">
        <f t="shared" si="12"/>
        <v>1.16E-05</v>
      </c>
      <c r="AV28" s="1">
        <v>8.1776586941666677E-3</v>
      </c>
      <c r="AW28" s="1" t="str">
        <f t="shared" si="13"/>
        <v>8.18E-03</v>
      </c>
      <c r="AX28" s="17"/>
      <c r="AY28" s="13" t="s">
        <v>140</v>
      </c>
      <c r="AZ28" s="1" t="s">
        <v>51</v>
      </c>
      <c r="BA28" s="1" t="s">
        <v>79</v>
      </c>
      <c r="BB28" s="1" t="s">
        <v>102</v>
      </c>
      <c r="BC28" s="1" t="s">
        <v>128</v>
      </c>
      <c r="BE28" s="14" t="s">
        <v>37</v>
      </c>
      <c r="BF28" s="19" t="s">
        <v>150</v>
      </c>
      <c r="BG28" s="19" t="s">
        <v>151</v>
      </c>
      <c r="BH28" s="19" t="s">
        <v>152</v>
      </c>
      <c r="BI28" s="19" t="s">
        <v>153</v>
      </c>
      <c r="BJ28" s="15" t="s">
        <v>148</v>
      </c>
      <c r="BK28" s="15" t="s">
        <v>149</v>
      </c>
    </row>
    <row r="29" spans="1:63" x14ac:dyDescent="0.4">
      <c r="BE29" s="15" t="s">
        <v>139</v>
      </c>
      <c r="BF29" s="14" t="s">
        <v>111</v>
      </c>
      <c r="BG29" s="11">
        <v>-2.9500000000000001E-4</v>
      </c>
      <c r="BH29" s="14" t="s">
        <v>120</v>
      </c>
      <c r="BI29" s="11">
        <v>-2.2799999999999999E-3</v>
      </c>
      <c r="BJ29" s="14" t="s">
        <v>129</v>
      </c>
      <c r="BK29" s="14" t="s">
        <v>134</v>
      </c>
    </row>
    <row r="30" spans="1:63" x14ac:dyDescent="0.4">
      <c r="BE30" s="13" t="s">
        <v>143</v>
      </c>
      <c r="BF30" s="14" t="s">
        <v>112</v>
      </c>
      <c r="BG30" s="14" t="s">
        <v>116</v>
      </c>
      <c r="BH30" s="14" t="s">
        <v>121</v>
      </c>
      <c r="BI30" s="14" t="s">
        <v>125</v>
      </c>
      <c r="BJ30" s="14" t="s">
        <v>130</v>
      </c>
      <c r="BK30" s="14" t="s">
        <v>135</v>
      </c>
    </row>
    <row r="31" spans="1:63" x14ac:dyDescent="0.4">
      <c r="A31" s="1" t="s">
        <v>5</v>
      </c>
      <c r="B31" s="2">
        <v>-0.80807918000000001</v>
      </c>
      <c r="C31" s="2">
        <v>0</v>
      </c>
      <c r="D31" s="2">
        <f t="shared" si="0"/>
        <v>-0.80807918000000001</v>
      </c>
      <c r="E31" s="2">
        <v>300</v>
      </c>
      <c r="F31" s="2">
        <v>299.86953</v>
      </c>
      <c r="G31" s="2">
        <f t="shared" si="1"/>
        <v>0.13047000000000253</v>
      </c>
      <c r="H31" s="2">
        <v>0.7</v>
      </c>
      <c r="I31" s="3">
        <v>1.2250000000000001</v>
      </c>
      <c r="J31" s="4">
        <v>9.5E-4</v>
      </c>
      <c r="K31" s="5">
        <v>4.1999999999999997E-3</v>
      </c>
      <c r="L31" s="2">
        <v>1006.43</v>
      </c>
      <c r="M31" s="2">
        <v>2260</v>
      </c>
      <c r="N31" s="6">
        <v>60</v>
      </c>
      <c r="O31" s="5">
        <v>1.4999999999999999E-2</v>
      </c>
      <c r="P31" s="7">
        <v>1.4985816000000001E-2</v>
      </c>
      <c r="Q31" s="7">
        <f t="shared" si="2"/>
        <v>1.4183999999998684E-5</v>
      </c>
      <c r="R31" s="8">
        <f t="shared" si="3"/>
        <v>9.4559999999991229E-4</v>
      </c>
      <c r="S31" s="9">
        <v>2.1958538E-8</v>
      </c>
      <c r="U31" s="1">
        <f t="shared" si="4"/>
        <v>6.6500000000000001E-4</v>
      </c>
      <c r="V31" s="1">
        <f t="shared" si="5"/>
        <v>8.1462500000000003E-4</v>
      </c>
      <c r="X31" s="1">
        <v>0.6</v>
      </c>
      <c r="Z31" s="1">
        <f t="shared" si="6"/>
        <v>0.10696753066571457</v>
      </c>
      <c r="AA31" s="1">
        <f t="shared" si="7"/>
        <v>2.6113488659997577E-5</v>
      </c>
      <c r="AB31" s="1">
        <f t="shared" si="8"/>
        <v>0.10699364415437457</v>
      </c>
      <c r="AD31" s="1">
        <f>V31*Q31/K31</f>
        <v>2.7511049999997448E-6</v>
      </c>
      <c r="AE31" s="1">
        <f>V31*Q31/(D31*K31)</f>
        <v>-3.4044992967146423E-6</v>
      </c>
      <c r="AF31" s="1">
        <f t="shared" si="9"/>
        <v>2.4406579350003281E-4</v>
      </c>
      <c r="AG31" s="1">
        <f t="shared" si="14"/>
        <v>-8.9562109116666665E-4</v>
      </c>
      <c r="AP31" s="1">
        <v>2.7511049999997448E-6</v>
      </c>
      <c r="AQ31" s="1" t="str">
        <f t="shared" si="10"/>
        <v>2.75E-06</v>
      </c>
      <c r="AR31" s="1">
        <v>-3.4044992967146423E-6</v>
      </c>
      <c r="AS31" s="1" t="str">
        <f t="shared" si="11"/>
        <v>-3.40E-06</v>
      </c>
      <c r="AT31" s="1">
        <v>2.4406579350003281E-4</v>
      </c>
      <c r="AU31" s="1" t="str">
        <f t="shared" si="12"/>
        <v>2.44E-04</v>
      </c>
      <c r="AV31" s="1">
        <v>-8.9562109116666665E-4</v>
      </c>
      <c r="AW31" s="1" t="str">
        <f t="shared" si="13"/>
        <v>-8.96E-04</v>
      </c>
      <c r="AX31" s="16" t="s">
        <v>148</v>
      </c>
      <c r="AY31" s="12" t="s">
        <v>139</v>
      </c>
      <c r="AZ31" s="11">
        <v>2.7499999999999999E-6</v>
      </c>
      <c r="BA31" s="1" t="s">
        <v>80</v>
      </c>
      <c r="BB31" s="1" t="s">
        <v>103</v>
      </c>
      <c r="BC31" s="1" t="s">
        <v>129</v>
      </c>
      <c r="BE31" s="13" t="s">
        <v>142</v>
      </c>
      <c r="BF31" s="14" t="s">
        <v>113</v>
      </c>
      <c r="BG31" s="14" t="s">
        <v>117</v>
      </c>
      <c r="BH31" s="14" t="s">
        <v>122</v>
      </c>
      <c r="BI31" s="14" t="s">
        <v>126</v>
      </c>
      <c r="BJ31" s="14" t="s">
        <v>131</v>
      </c>
      <c r="BK31" s="14" t="s">
        <v>136</v>
      </c>
    </row>
    <row r="32" spans="1:63" x14ac:dyDescent="0.4">
      <c r="A32" s="18">
        <v>5</v>
      </c>
      <c r="B32" s="2">
        <v>2.2662702000000001</v>
      </c>
      <c r="C32" s="2">
        <v>0</v>
      </c>
      <c r="D32" s="2">
        <f t="shared" si="0"/>
        <v>2.2662702000000001</v>
      </c>
      <c r="E32" s="2">
        <v>303</v>
      </c>
      <c r="F32" s="2">
        <v>298.77782000000002</v>
      </c>
      <c r="G32" s="2">
        <f t="shared" si="1"/>
        <v>4.2221799999999803</v>
      </c>
      <c r="H32" s="2">
        <v>1</v>
      </c>
      <c r="I32" s="3">
        <v>1.2250000000000001</v>
      </c>
      <c r="J32" s="4">
        <v>9.5E-4</v>
      </c>
      <c r="K32" s="5">
        <v>4.1999999999999997E-3</v>
      </c>
      <c r="L32" s="2">
        <v>1006.43</v>
      </c>
      <c r="M32" s="2">
        <v>2260</v>
      </c>
      <c r="N32" s="6">
        <v>65</v>
      </c>
      <c r="O32" s="5">
        <v>1.8499999999999999E-2</v>
      </c>
      <c r="P32" s="7">
        <v>1.8474516999999999E-2</v>
      </c>
      <c r="Q32" s="7">
        <f t="shared" si="2"/>
        <v>2.5482999999999756E-5</v>
      </c>
      <c r="R32" s="8">
        <f t="shared" si="3"/>
        <v>1.3774594594594463E-3</v>
      </c>
      <c r="S32" s="9">
        <v>7.8646573000000002E-8</v>
      </c>
      <c r="U32" s="1">
        <f t="shared" si="4"/>
        <v>9.5E-4</v>
      </c>
      <c r="V32" s="1">
        <f t="shared" si="5"/>
        <v>1.1637500000000001E-3</v>
      </c>
      <c r="X32" s="1">
        <v>0.6</v>
      </c>
      <c r="Z32" s="1">
        <f t="shared" si="6"/>
        <v>4.9451561784992268</v>
      </c>
      <c r="AA32" s="1">
        <f t="shared" si="7"/>
        <v>6.702220122499936E-5</v>
      </c>
      <c r="AB32" s="1">
        <f t="shared" si="8"/>
        <v>4.9452232007004522</v>
      </c>
      <c r="AD32" s="1">
        <f>V32*Q32/K32</f>
        <v>7.0609145833332665E-6</v>
      </c>
      <c r="AE32" s="1">
        <f>V32*Q32/(D32*K32)</f>
        <v>3.1156543395987228E-6</v>
      </c>
      <c r="AF32" s="1">
        <f t="shared" si="9"/>
        <v>1.355291733151826E-5</v>
      </c>
      <c r="AG32" s="1">
        <f t="shared" si="14"/>
        <v>3.58826115E-3</v>
      </c>
      <c r="AP32" s="1">
        <v>7.0609145833332665E-6</v>
      </c>
      <c r="AQ32" s="1" t="str">
        <f t="shared" si="10"/>
        <v>7.06E-06</v>
      </c>
      <c r="AR32" s="1">
        <v>3.1156543395987228E-6</v>
      </c>
      <c r="AS32" s="1" t="str">
        <f t="shared" si="11"/>
        <v>3.12E-06</v>
      </c>
      <c r="AT32" s="1">
        <v>1.355291733151826E-5</v>
      </c>
      <c r="AU32" s="1" t="str">
        <f t="shared" si="12"/>
        <v>1.36E-05</v>
      </c>
      <c r="AV32" s="1">
        <v>3.58826115E-3</v>
      </c>
      <c r="AW32" s="1" t="str">
        <f t="shared" si="13"/>
        <v>3.59E-03</v>
      </c>
      <c r="AX32" s="17"/>
      <c r="AY32" s="13" t="s">
        <v>143</v>
      </c>
      <c r="AZ32" s="1" t="s">
        <v>53</v>
      </c>
      <c r="BA32" s="1" t="s">
        <v>63</v>
      </c>
      <c r="BB32" s="1" t="s">
        <v>104</v>
      </c>
      <c r="BC32" s="1" t="s">
        <v>130</v>
      </c>
      <c r="BE32" s="13" t="s">
        <v>141</v>
      </c>
      <c r="BF32" s="14" t="s">
        <v>114</v>
      </c>
      <c r="BG32" s="14" t="s">
        <v>118</v>
      </c>
      <c r="BH32" s="14" t="s">
        <v>123</v>
      </c>
      <c r="BI32" s="14" t="s">
        <v>127</v>
      </c>
      <c r="BJ32" s="14" t="s">
        <v>132</v>
      </c>
      <c r="BK32" s="14" t="s">
        <v>137</v>
      </c>
    </row>
    <row r="33" spans="1:63" x14ac:dyDescent="0.4">
      <c r="A33" s="18"/>
      <c r="B33" s="2">
        <v>2.3001342</v>
      </c>
      <c r="C33" s="2">
        <v>0</v>
      </c>
      <c r="D33" s="2">
        <f t="shared" si="0"/>
        <v>2.3001342</v>
      </c>
      <c r="E33" s="2">
        <v>306</v>
      </c>
      <c r="F33" s="2">
        <v>298.44011</v>
      </c>
      <c r="G33" s="2">
        <f t="shared" si="1"/>
        <v>7.5598899999999958</v>
      </c>
      <c r="H33" s="2">
        <v>1.3</v>
      </c>
      <c r="I33" s="3">
        <v>1.2250000000000001</v>
      </c>
      <c r="J33" s="4">
        <v>9.5E-4</v>
      </c>
      <c r="K33" s="5">
        <v>4.1999999999999997E-3</v>
      </c>
      <c r="L33" s="2">
        <v>1006.43</v>
      </c>
      <c r="M33" s="2">
        <v>2260</v>
      </c>
      <c r="N33" s="6">
        <v>70</v>
      </c>
      <c r="O33" s="5">
        <v>2.1999999999999999E-2</v>
      </c>
      <c r="P33" s="7">
        <v>2.1968285000000001E-2</v>
      </c>
      <c r="Q33" s="7">
        <f t="shared" si="2"/>
        <v>3.1714999999998134E-5</v>
      </c>
      <c r="R33" s="8">
        <f t="shared" si="3"/>
        <v>1.4415909090908243E-3</v>
      </c>
      <c r="S33" s="9">
        <v>1.0701619E-7</v>
      </c>
      <c r="U33" s="1">
        <f t="shared" si="4"/>
        <v>1.235E-3</v>
      </c>
      <c r="V33" s="1">
        <f t="shared" si="5"/>
        <v>1.5128750000000001E-3</v>
      </c>
      <c r="X33" s="1">
        <v>0.6</v>
      </c>
      <c r="Z33" s="1">
        <f t="shared" si="6"/>
        <v>11.510709577743507</v>
      </c>
      <c r="AA33" s="1">
        <f t="shared" si="7"/>
        <v>1.0843667721249363E-4</v>
      </c>
      <c r="AB33" s="1">
        <f t="shared" si="8"/>
        <v>11.510818014420719</v>
      </c>
      <c r="AD33" s="1">
        <f>V33*Q33/K33</f>
        <v>1.1424007291665995E-5</v>
      </c>
      <c r="AE33" s="1">
        <f>V33*Q33/(D33*K33)</f>
        <v>4.9666698976372752E-6</v>
      </c>
      <c r="AF33" s="1">
        <f t="shared" si="9"/>
        <v>9.4204145245493832E-6</v>
      </c>
      <c r="AG33" s="1">
        <f t="shared" si="14"/>
        <v>4.7344428950000005E-3</v>
      </c>
      <c r="AP33" s="1">
        <v>1.1424007291665995E-5</v>
      </c>
      <c r="AQ33" s="1" t="str">
        <f t="shared" si="10"/>
        <v>1.14E-05</v>
      </c>
      <c r="AR33" s="1">
        <v>4.9666698976372752E-6</v>
      </c>
      <c r="AS33" s="1" t="str">
        <f t="shared" si="11"/>
        <v>4.97E-06</v>
      </c>
      <c r="AT33" s="1">
        <v>9.4204145245493832E-6</v>
      </c>
      <c r="AU33" s="1" t="str">
        <f t="shared" si="12"/>
        <v>9.42E-06</v>
      </c>
      <c r="AV33" s="1">
        <v>4.7344428950000005E-3</v>
      </c>
      <c r="AW33" s="1" t="str">
        <f t="shared" si="13"/>
        <v>4.73E-03</v>
      </c>
      <c r="AX33" s="17"/>
      <c r="AY33" s="13" t="s">
        <v>142</v>
      </c>
      <c r="AZ33" s="1" t="s">
        <v>54</v>
      </c>
      <c r="BA33" s="1" t="s">
        <v>81</v>
      </c>
      <c r="BB33" s="1" t="s">
        <v>105</v>
      </c>
      <c r="BC33" s="1" t="s">
        <v>131</v>
      </c>
      <c r="BE33" s="13" t="s">
        <v>140</v>
      </c>
      <c r="BF33" s="14" t="s">
        <v>115</v>
      </c>
      <c r="BG33" s="14" t="s">
        <v>119</v>
      </c>
      <c r="BH33" s="14" t="s">
        <v>124</v>
      </c>
      <c r="BI33" s="14" t="s">
        <v>128</v>
      </c>
      <c r="BJ33" s="14" t="s">
        <v>133</v>
      </c>
      <c r="BK33" s="11">
        <v>9.3600000000000003E-3</v>
      </c>
    </row>
    <row r="34" spans="1:63" x14ac:dyDescent="0.4">
      <c r="A34" s="18"/>
      <c r="B34" s="2">
        <v>2.7900830999999999</v>
      </c>
      <c r="C34" s="2">
        <v>0</v>
      </c>
      <c r="D34" s="2">
        <f t="shared" si="0"/>
        <v>2.7900830999999999</v>
      </c>
      <c r="E34" s="2">
        <v>309</v>
      </c>
      <c r="F34" s="2">
        <v>298.48482999999999</v>
      </c>
      <c r="G34" s="2">
        <f t="shared" si="1"/>
        <v>10.515170000000012</v>
      </c>
      <c r="H34" s="2">
        <v>1.6</v>
      </c>
      <c r="I34" s="3">
        <v>1.2250000000000001</v>
      </c>
      <c r="J34" s="4">
        <v>9.5E-4</v>
      </c>
      <c r="K34" s="5">
        <v>4.1999999999999997E-3</v>
      </c>
      <c r="L34" s="2">
        <v>1006.43</v>
      </c>
      <c r="M34" s="2">
        <v>2260</v>
      </c>
      <c r="N34" s="6">
        <v>75</v>
      </c>
      <c r="O34" s="5">
        <v>2.75E-2</v>
      </c>
      <c r="P34" s="7">
        <v>2.7454164999999999E-2</v>
      </c>
      <c r="Q34" s="7">
        <f t="shared" si="2"/>
        <v>4.5835000000001014E-5</v>
      </c>
      <c r="R34" s="8">
        <f t="shared" si="3"/>
        <v>1.6667272727273095E-3</v>
      </c>
      <c r="S34" s="9">
        <v>1.5778816000000001E-7</v>
      </c>
      <c r="U34" s="1">
        <f t="shared" si="4"/>
        <v>1.5200000000000001E-3</v>
      </c>
      <c r="V34" s="1">
        <f t="shared" si="5"/>
        <v>1.8620000000000002E-3</v>
      </c>
      <c r="X34" s="1">
        <v>0.6</v>
      </c>
      <c r="Z34" s="1">
        <f t="shared" si="6"/>
        <v>19.705141095252223</v>
      </c>
      <c r="AA34" s="1">
        <f t="shared" si="7"/>
        <v>1.9287918020000427E-4</v>
      </c>
      <c r="AB34" s="1">
        <f t="shared" si="8"/>
        <v>19.705333974432424</v>
      </c>
      <c r="AD34" s="1">
        <f>V34*Q34/K34</f>
        <v>2.0320183333333786E-5</v>
      </c>
      <c r="AE34" s="1">
        <f>V34*Q34/(D34*K34)</f>
        <v>7.2830029088860417E-6</v>
      </c>
      <c r="AF34" s="1">
        <f t="shared" si="9"/>
        <v>9.7881710835382987E-6</v>
      </c>
      <c r="AG34" s="1">
        <f t="shared" si="14"/>
        <v>7.0682105200000006E-3</v>
      </c>
      <c r="AP34" s="1">
        <v>2.0320183333333786E-5</v>
      </c>
      <c r="AQ34" s="1" t="str">
        <f t="shared" si="10"/>
        <v>2.03E-05</v>
      </c>
      <c r="AR34" s="1">
        <v>7.2830029088860417E-6</v>
      </c>
      <c r="AS34" s="1" t="str">
        <f t="shared" si="11"/>
        <v>7.28E-06</v>
      </c>
      <c r="AT34" s="1">
        <v>9.7881710835382987E-6</v>
      </c>
      <c r="AU34" s="1" t="str">
        <f t="shared" si="12"/>
        <v>9.79E-06</v>
      </c>
      <c r="AV34" s="1">
        <v>7.0682105200000006E-3</v>
      </c>
      <c r="AW34" s="1" t="str">
        <f t="shared" si="13"/>
        <v>7.07E-03</v>
      </c>
      <c r="AX34" s="17"/>
      <c r="AY34" s="13" t="s">
        <v>141</v>
      </c>
      <c r="AZ34" s="1" t="s">
        <v>55</v>
      </c>
      <c r="BA34" s="1" t="s">
        <v>82</v>
      </c>
      <c r="BB34" s="1" t="s">
        <v>106</v>
      </c>
      <c r="BC34" s="1" t="s">
        <v>132</v>
      </c>
    </row>
    <row r="35" spans="1:63" x14ac:dyDescent="0.4">
      <c r="A35" s="18"/>
      <c r="B35" s="2">
        <v>3.1548791</v>
      </c>
      <c r="C35" s="2">
        <v>0</v>
      </c>
      <c r="D35" s="2">
        <f t="shared" si="0"/>
        <v>3.1548791</v>
      </c>
      <c r="E35" s="2">
        <v>312</v>
      </c>
      <c r="F35" s="2">
        <v>298.74426</v>
      </c>
      <c r="G35" s="2">
        <f t="shared" si="1"/>
        <v>13.255740000000003</v>
      </c>
      <c r="H35" s="2">
        <v>1.9</v>
      </c>
      <c r="I35" s="3">
        <v>1.2250000000000001</v>
      </c>
      <c r="J35" s="4">
        <v>9.5E-4</v>
      </c>
      <c r="K35" s="5">
        <v>4.1999999999999997E-3</v>
      </c>
      <c r="L35" s="2">
        <v>1006.43</v>
      </c>
      <c r="M35" s="2">
        <v>2260</v>
      </c>
      <c r="N35" s="6">
        <v>80</v>
      </c>
      <c r="O35" s="5">
        <v>3.4000000000000002E-2</v>
      </c>
      <c r="P35" s="7">
        <v>3.3935086000000003E-2</v>
      </c>
      <c r="Q35" s="7">
        <f t="shared" si="2"/>
        <v>6.491399999999925E-5</v>
      </c>
      <c r="R35" s="8">
        <f t="shared" si="3"/>
        <v>1.9092352941176248E-3</v>
      </c>
      <c r="S35" s="9">
        <v>2.212219E-7</v>
      </c>
      <c r="U35" s="1">
        <f t="shared" si="4"/>
        <v>1.805E-3</v>
      </c>
      <c r="V35" s="1">
        <f t="shared" si="5"/>
        <v>2.211125E-3</v>
      </c>
      <c r="X35" s="1">
        <v>0.6</v>
      </c>
      <c r="Z35" s="1">
        <f t="shared" si="6"/>
        <v>29.498562038331226</v>
      </c>
      <c r="AA35" s="1">
        <f t="shared" si="7"/>
        <v>3.2438450824499626E-4</v>
      </c>
      <c r="AB35" s="1">
        <f t="shared" si="8"/>
        <v>29.498886422839472</v>
      </c>
      <c r="AD35" s="1">
        <f>V35*Q35/K35</f>
        <v>3.4174516249999606E-5</v>
      </c>
      <c r="AE35" s="1">
        <f>V35*Q35/(D35*K35)</f>
        <v>1.0832274444367648E-5</v>
      </c>
      <c r="AF35" s="1">
        <f t="shared" si="9"/>
        <v>1.0996500125301069E-5</v>
      </c>
      <c r="AG35" s="1">
        <f t="shared" si="14"/>
        <v>9.4909279591666677E-3</v>
      </c>
      <c r="AP35" s="1">
        <v>3.4174516249999606E-5</v>
      </c>
      <c r="AQ35" s="1" t="str">
        <f t="shared" si="10"/>
        <v>3.42E-05</v>
      </c>
      <c r="AR35" s="1">
        <v>1.0832274444367648E-5</v>
      </c>
      <c r="AS35" s="1" t="str">
        <f t="shared" si="11"/>
        <v>1.08E-05</v>
      </c>
      <c r="AT35" s="1">
        <v>1.0996500125301069E-5</v>
      </c>
      <c r="AU35" s="1" t="str">
        <f t="shared" si="12"/>
        <v>1.10E-05</v>
      </c>
      <c r="AV35" s="1">
        <v>9.4909279591666677E-3</v>
      </c>
      <c r="AW35" s="1" t="str">
        <f t="shared" si="13"/>
        <v>9.49E-03</v>
      </c>
      <c r="AX35" s="17"/>
      <c r="AY35" s="13" t="s">
        <v>140</v>
      </c>
      <c r="AZ35" s="1" t="s">
        <v>56</v>
      </c>
      <c r="BA35" s="1" t="s">
        <v>83</v>
      </c>
      <c r="BB35" s="1" t="s">
        <v>107</v>
      </c>
      <c r="BC35" s="1" t="s">
        <v>133</v>
      </c>
    </row>
    <row r="38" spans="1:63" x14ac:dyDescent="0.4">
      <c r="A38" s="1" t="s">
        <v>6</v>
      </c>
      <c r="B38" s="2">
        <v>-1.253252</v>
      </c>
      <c r="C38" s="2">
        <v>0</v>
      </c>
      <c r="D38" s="2">
        <f t="shared" si="0"/>
        <v>-1.253252</v>
      </c>
      <c r="E38" s="2">
        <v>300</v>
      </c>
      <c r="F38" s="2">
        <v>299.98187000000001</v>
      </c>
      <c r="G38" s="2">
        <f t="shared" si="1"/>
        <v>1.8129999999985102E-2</v>
      </c>
      <c r="H38" s="2">
        <v>0.7</v>
      </c>
      <c r="I38" s="3">
        <v>1.2250000000000001</v>
      </c>
      <c r="J38" s="4">
        <v>9.5E-4</v>
      </c>
      <c r="K38" s="5">
        <v>4.1999999999999997E-3</v>
      </c>
      <c r="L38" s="2">
        <v>1006.43</v>
      </c>
      <c r="M38" s="2">
        <v>2260</v>
      </c>
      <c r="N38" s="6">
        <v>60</v>
      </c>
      <c r="O38" s="5">
        <v>1.4999999999999999E-2</v>
      </c>
      <c r="P38" s="7">
        <v>1.4986655999999999E-2</v>
      </c>
      <c r="Q38" s="7">
        <f t="shared" si="2"/>
        <v>1.3344000000000203E-5</v>
      </c>
      <c r="R38" s="8">
        <f t="shared" si="3"/>
        <v>8.896000000000136E-4</v>
      </c>
      <c r="S38" s="9">
        <v>2.2039946E-8</v>
      </c>
      <c r="U38" s="1">
        <f t="shared" si="4"/>
        <v>6.6500000000000001E-4</v>
      </c>
      <c r="V38" s="1">
        <f t="shared" si="5"/>
        <v>8.1462500000000003E-4</v>
      </c>
      <c r="X38" s="1">
        <v>0.6</v>
      </c>
      <c r="Z38" s="1">
        <f t="shared" si="6"/>
        <v>1.4864116892525286E-2</v>
      </c>
      <c r="AA38" s="1">
        <f t="shared" si="7"/>
        <v>2.4567004560000374E-5</v>
      </c>
      <c r="AB38" s="1">
        <f t="shared" si="8"/>
        <v>1.4888683897085286E-2</v>
      </c>
      <c r="AD38" s="1">
        <f>V38*Q38/K38</f>
        <v>2.5881800000000397E-6</v>
      </c>
      <c r="AE38" s="1">
        <f>V38*Q38/(D38*K38)</f>
        <v>-2.0651712504747961E-6</v>
      </c>
      <c r="AF38" s="1">
        <f t="shared" si="9"/>
        <v>1.6500454123288752E-3</v>
      </c>
      <c r="AG38" s="1">
        <f t="shared" si="14"/>
        <v>-1.3890209666666668E-3</v>
      </c>
      <c r="AP38" s="1">
        <v>2.5881800000000397E-6</v>
      </c>
      <c r="AQ38" s="1" t="str">
        <f t="shared" si="10"/>
        <v>2.59E-06</v>
      </c>
      <c r="AR38" s="1">
        <v>-2.0651712504747961E-6</v>
      </c>
      <c r="AS38" s="1" t="str">
        <f t="shared" si="11"/>
        <v>-2.07E-06</v>
      </c>
      <c r="AT38" s="1">
        <v>1.6500454123288752E-3</v>
      </c>
      <c r="AU38" s="1" t="str">
        <f t="shared" si="12"/>
        <v>1.65E-03</v>
      </c>
      <c r="AV38" s="1">
        <v>-1.3890209666666668E-3</v>
      </c>
      <c r="AW38" s="1" t="str">
        <f t="shared" si="13"/>
        <v>-1.39E-03</v>
      </c>
      <c r="AX38" s="16" t="s">
        <v>149</v>
      </c>
      <c r="AY38" s="12" t="s">
        <v>139</v>
      </c>
      <c r="AZ38" s="1" t="s">
        <v>57</v>
      </c>
      <c r="BA38" s="1" t="s">
        <v>84</v>
      </c>
      <c r="BB38" s="1" t="s">
        <v>108</v>
      </c>
      <c r="BC38" s="1" t="s">
        <v>134</v>
      </c>
    </row>
    <row r="39" spans="1:63" x14ac:dyDescent="0.4">
      <c r="A39" s="18">
        <v>6</v>
      </c>
      <c r="B39" s="2">
        <v>2.1340838999999998</v>
      </c>
      <c r="C39" s="2">
        <v>0</v>
      </c>
      <c r="D39" s="2">
        <f t="shared" si="0"/>
        <v>2.1340838999999998</v>
      </c>
      <c r="E39" s="2">
        <v>303</v>
      </c>
      <c r="F39" s="2">
        <v>299.73320999999999</v>
      </c>
      <c r="G39" s="2">
        <f t="shared" si="1"/>
        <v>3.2667900000000145</v>
      </c>
      <c r="H39" s="2">
        <v>1</v>
      </c>
      <c r="I39" s="3">
        <v>1.2250000000000001</v>
      </c>
      <c r="J39" s="4">
        <v>9.5E-4</v>
      </c>
      <c r="K39" s="5">
        <v>4.1999999999999997E-3</v>
      </c>
      <c r="L39" s="2">
        <v>1006.43</v>
      </c>
      <c r="M39" s="2">
        <v>2260</v>
      </c>
      <c r="N39" s="6">
        <v>65</v>
      </c>
      <c r="O39" s="5">
        <v>1.8499999999999999E-2</v>
      </c>
      <c r="P39" s="7">
        <v>1.8476564000000001E-2</v>
      </c>
      <c r="Q39" s="7">
        <f t="shared" si="2"/>
        <v>2.3435999999998208E-5</v>
      </c>
      <c r="R39" s="8">
        <f t="shared" si="3"/>
        <v>1.2668108108107141E-3</v>
      </c>
      <c r="S39" s="9">
        <v>7.8963149000000002E-8</v>
      </c>
      <c r="U39" s="1">
        <f t="shared" si="4"/>
        <v>9.5E-4</v>
      </c>
      <c r="V39" s="1">
        <f t="shared" si="5"/>
        <v>1.1637500000000001E-3</v>
      </c>
      <c r="X39" s="1">
        <v>0.6</v>
      </c>
      <c r="Z39" s="1">
        <f t="shared" si="6"/>
        <v>3.8261719662258922</v>
      </c>
      <c r="AA39" s="1">
        <f t="shared" si="7"/>
        <v>6.1638437699995289E-5</v>
      </c>
      <c r="AB39" s="1">
        <f t="shared" si="8"/>
        <v>3.8262336046635923</v>
      </c>
      <c r="AD39" s="1">
        <f>V39*Q39/K39</f>
        <v>6.4937249999995047E-6</v>
      </c>
      <c r="AE39" s="1">
        <f>V39*Q39/(D39*K39)</f>
        <v>3.0428630289556588E-6</v>
      </c>
      <c r="AF39" s="1">
        <f t="shared" si="9"/>
        <v>1.6109428766938716E-5</v>
      </c>
      <c r="AG39" s="1">
        <f t="shared" si="14"/>
        <v>3.3789661749999999E-3</v>
      </c>
      <c r="AP39" s="1">
        <v>6.4937249999995047E-6</v>
      </c>
      <c r="AQ39" s="1" t="str">
        <f t="shared" si="10"/>
        <v>6.49E-06</v>
      </c>
      <c r="AR39" s="1">
        <v>3.0428630289556588E-6</v>
      </c>
      <c r="AS39" s="1" t="str">
        <f t="shared" si="11"/>
        <v>3.04E-06</v>
      </c>
      <c r="AT39" s="1">
        <v>1.6109428766938716E-5</v>
      </c>
      <c r="AU39" s="1" t="str">
        <f t="shared" si="12"/>
        <v>1.61E-05</v>
      </c>
      <c r="AV39" s="1">
        <v>3.3789661749999999E-3</v>
      </c>
      <c r="AW39" s="1" t="str">
        <f t="shared" si="13"/>
        <v>3.38E-03</v>
      </c>
      <c r="AX39" s="17"/>
      <c r="AY39" s="13" t="s">
        <v>143</v>
      </c>
      <c r="AZ39" s="1" t="s">
        <v>58</v>
      </c>
      <c r="BA39" s="1" t="s">
        <v>85</v>
      </c>
      <c r="BB39" s="1" t="s">
        <v>109</v>
      </c>
      <c r="BC39" s="1" t="s">
        <v>135</v>
      </c>
    </row>
    <row r="40" spans="1:63" x14ac:dyDescent="0.4">
      <c r="A40" s="18"/>
      <c r="B40" s="2">
        <v>2.3238289999999999</v>
      </c>
      <c r="C40" s="2">
        <v>0</v>
      </c>
      <c r="D40" s="2">
        <f t="shared" si="0"/>
        <v>2.3238289999999999</v>
      </c>
      <c r="E40" s="2">
        <v>306</v>
      </c>
      <c r="F40" s="2">
        <v>299.57754999999997</v>
      </c>
      <c r="G40" s="2">
        <f t="shared" si="1"/>
        <v>6.4224500000000262</v>
      </c>
      <c r="H40" s="2">
        <v>1.3</v>
      </c>
      <c r="I40" s="3">
        <v>1.2250000000000001</v>
      </c>
      <c r="J40" s="4">
        <v>9.5E-4</v>
      </c>
      <c r="K40" s="5">
        <v>4.1999999999999997E-3</v>
      </c>
      <c r="L40" s="2">
        <v>1006.43</v>
      </c>
      <c r="M40" s="2">
        <v>2260</v>
      </c>
      <c r="N40" s="6">
        <v>70</v>
      </c>
      <c r="O40" s="5">
        <v>2.1999999999999999E-2</v>
      </c>
      <c r="P40" s="7">
        <v>2.1970456999999999E-2</v>
      </c>
      <c r="Q40" s="7">
        <f t="shared" si="2"/>
        <v>2.954299999999993E-5</v>
      </c>
      <c r="R40" s="8">
        <f t="shared" si="3"/>
        <v>1.3428636363636334E-3</v>
      </c>
      <c r="S40" s="9">
        <v>1.0726644E-7</v>
      </c>
      <c r="U40" s="1">
        <f t="shared" si="4"/>
        <v>1.235E-3</v>
      </c>
      <c r="V40" s="1">
        <f t="shared" si="5"/>
        <v>1.5128750000000001E-3</v>
      </c>
      <c r="X40" s="1">
        <v>0.6</v>
      </c>
      <c r="Z40" s="1">
        <f t="shared" si="6"/>
        <v>9.7788402645513521</v>
      </c>
      <c r="AA40" s="1">
        <f t="shared" si="7"/>
        <v>1.0101039744249977E-4</v>
      </c>
      <c r="AB40" s="1">
        <f t="shared" si="8"/>
        <v>9.7789412749487941</v>
      </c>
      <c r="AD40" s="1">
        <f>V40*Q40/K40</f>
        <v>1.0641634791666643E-5</v>
      </c>
      <c r="AE40" s="1">
        <f>V40*Q40/(D40*K40)</f>
        <v>4.5793536407655824E-6</v>
      </c>
      <c r="AF40" s="1">
        <f t="shared" si="9"/>
        <v>1.0329379694841116E-5</v>
      </c>
      <c r="AG40" s="1">
        <f t="shared" si="14"/>
        <v>4.7832146916666667E-3</v>
      </c>
      <c r="AP40" s="1">
        <v>1.0641634791666643E-5</v>
      </c>
      <c r="AQ40" s="1" t="str">
        <f t="shared" si="10"/>
        <v>1.06E-05</v>
      </c>
      <c r="AR40" s="1">
        <v>4.5793536407655824E-6</v>
      </c>
      <c r="AS40" s="1" t="str">
        <f t="shared" si="11"/>
        <v>4.58E-06</v>
      </c>
      <c r="AT40" s="1">
        <v>1.0329379694841116E-5</v>
      </c>
      <c r="AU40" s="1" t="str">
        <f t="shared" si="12"/>
        <v>1.03E-05</v>
      </c>
      <c r="AV40" s="1">
        <v>4.7832146916666667E-3</v>
      </c>
      <c r="AW40" s="1" t="str">
        <f t="shared" si="13"/>
        <v>4.78E-03</v>
      </c>
      <c r="AX40" s="17"/>
      <c r="AY40" s="13" t="s">
        <v>142</v>
      </c>
      <c r="AZ40" s="1" t="s">
        <v>59</v>
      </c>
      <c r="BA40" s="1" t="s">
        <v>86</v>
      </c>
      <c r="BB40" s="1" t="s">
        <v>110</v>
      </c>
      <c r="BC40" s="1" t="s">
        <v>136</v>
      </c>
    </row>
    <row r="41" spans="1:63" x14ac:dyDescent="0.4">
      <c r="A41" s="18"/>
      <c r="B41" s="2">
        <v>2.6193759000000001</v>
      </c>
      <c r="C41" s="2">
        <v>0</v>
      </c>
      <c r="D41" s="2">
        <f t="shared" si="0"/>
        <v>2.6193759000000001</v>
      </c>
      <c r="E41" s="2">
        <v>309</v>
      </c>
      <c r="F41" s="2">
        <v>299.44673999999998</v>
      </c>
      <c r="G41" s="2">
        <f t="shared" si="1"/>
        <v>9.553260000000023</v>
      </c>
      <c r="H41" s="2">
        <v>1.6</v>
      </c>
      <c r="I41" s="3">
        <v>1.2250000000000001</v>
      </c>
      <c r="J41" s="4">
        <v>9.5E-4</v>
      </c>
      <c r="K41" s="5">
        <v>4.1999999999999997E-3</v>
      </c>
      <c r="L41" s="2">
        <v>1006.43</v>
      </c>
      <c r="M41" s="2">
        <v>2260</v>
      </c>
      <c r="N41" s="6">
        <v>75</v>
      </c>
      <c r="O41" s="5">
        <v>2.75E-2</v>
      </c>
      <c r="P41" s="7">
        <v>2.7456187E-2</v>
      </c>
      <c r="Q41" s="7">
        <f t="shared" si="2"/>
        <v>4.3813000000000185E-5</v>
      </c>
      <c r="R41" s="8">
        <f t="shared" si="3"/>
        <v>1.5932000000000066E-3</v>
      </c>
      <c r="S41" s="9">
        <v>1.5772706E-7</v>
      </c>
      <c r="U41" s="1">
        <f t="shared" si="4"/>
        <v>1.5200000000000001E-3</v>
      </c>
      <c r="V41" s="1">
        <f t="shared" si="5"/>
        <v>1.8620000000000002E-3</v>
      </c>
      <c r="X41" s="1">
        <v>0.6</v>
      </c>
      <c r="Z41" s="1">
        <f t="shared" si="6"/>
        <v>17.902548053871641</v>
      </c>
      <c r="AA41" s="1">
        <f t="shared" si="7"/>
        <v>1.843703615600008E-4</v>
      </c>
      <c r="AB41" s="1">
        <f t="shared" si="8"/>
        <v>17.9027324242332</v>
      </c>
      <c r="AD41" s="1">
        <f>V41*Q41/K41</f>
        <v>1.9423763333333419E-5</v>
      </c>
      <c r="AE41" s="1">
        <f>V41*Q41/(D41*K41)</f>
        <v>7.415416524727672E-6</v>
      </c>
      <c r="AF41" s="1">
        <f t="shared" si="9"/>
        <v>1.029844814696758E-5</v>
      </c>
      <c r="AG41" s="1">
        <f t="shared" si="14"/>
        <v>6.6357522800000015E-3</v>
      </c>
      <c r="AP41" s="1">
        <v>1.9423763333333419E-5</v>
      </c>
      <c r="AQ41" s="1" t="str">
        <f t="shared" si="10"/>
        <v>1.94E-05</v>
      </c>
      <c r="AR41" s="1">
        <v>7.415416524727672E-6</v>
      </c>
      <c r="AS41" s="1" t="str">
        <f t="shared" si="11"/>
        <v>7.42E-06</v>
      </c>
      <c r="AT41" s="1">
        <v>1.029844814696758E-5</v>
      </c>
      <c r="AU41" s="1" t="str">
        <f t="shared" si="12"/>
        <v>1.03E-05</v>
      </c>
      <c r="AV41" s="1">
        <v>6.6357522800000015E-3</v>
      </c>
      <c r="AW41" s="1" t="str">
        <f t="shared" si="13"/>
        <v>6.64E-03</v>
      </c>
      <c r="AX41" s="17"/>
      <c r="AY41" s="13" t="s">
        <v>141</v>
      </c>
      <c r="AZ41" s="1" t="s">
        <v>60</v>
      </c>
      <c r="BA41" s="1" t="s">
        <v>87</v>
      </c>
      <c r="BB41" s="1" t="s">
        <v>110</v>
      </c>
      <c r="BC41" s="1" t="s">
        <v>137</v>
      </c>
    </row>
    <row r="42" spans="1:63" x14ac:dyDescent="0.4">
      <c r="A42" s="18"/>
      <c r="B42" s="2">
        <v>3.1112915999999999</v>
      </c>
      <c r="C42" s="2">
        <v>0</v>
      </c>
      <c r="D42" s="2">
        <f t="shared" si="0"/>
        <v>3.1112915999999999</v>
      </c>
      <c r="E42" s="2">
        <v>312</v>
      </c>
      <c r="F42" s="2">
        <v>299.42201</v>
      </c>
      <c r="G42" s="2">
        <f t="shared" si="1"/>
        <v>12.57799</v>
      </c>
      <c r="H42" s="2">
        <v>1.9</v>
      </c>
      <c r="I42" s="3">
        <v>1.2250000000000001</v>
      </c>
      <c r="J42" s="4">
        <v>9.5E-4</v>
      </c>
      <c r="K42" s="5">
        <v>4.1999999999999997E-3</v>
      </c>
      <c r="L42" s="2">
        <v>1006.43</v>
      </c>
      <c r="M42" s="2">
        <v>2260</v>
      </c>
      <c r="N42" s="6">
        <v>80</v>
      </c>
      <c r="O42" s="5">
        <v>3.4000000000000002E-2</v>
      </c>
      <c r="P42" s="7">
        <v>3.3935674999999998E-2</v>
      </c>
      <c r="Q42" s="7">
        <f t="shared" si="2"/>
        <v>6.4325000000003962E-5</v>
      </c>
      <c r="R42" s="8">
        <f t="shared" si="3"/>
        <v>1.8919117647059989E-3</v>
      </c>
      <c r="S42" s="9">
        <v>2.2048546999999999E-7</v>
      </c>
      <c r="U42" s="1">
        <f t="shared" si="4"/>
        <v>1.805E-3</v>
      </c>
      <c r="V42" s="1">
        <f t="shared" si="5"/>
        <v>2.211125E-3</v>
      </c>
      <c r="X42" s="1">
        <v>0.6</v>
      </c>
      <c r="Z42" s="1">
        <f t="shared" si="6"/>
        <v>27.990336136082156</v>
      </c>
      <c r="AA42" s="1">
        <f t="shared" si="7"/>
        <v>3.2144119131251981E-4</v>
      </c>
      <c r="AB42" s="1">
        <f t="shared" si="8"/>
        <v>27.99065757727347</v>
      </c>
      <c r="AD42" s="1">
        <f>V42*Q42/K42</f>
        <v>3.3864432291668756E-5</v>
      </c>
      <c r="AE42" s="1">
        <f>V42*Q42/(D42*K42)</f>
        <v>1.0884364645110332E-5</v>
      </c>
      <c r="AF42" s="1">
        <f t="shared" si="9"/>
        <v>1.1483874232862197E-5</v>
      </c>
      <c r="AG42" s="1">
        <f t="shared" si="14"/>
        <v>9.3598022300000003E-3</v>
      </c>
      <c r="AP42" s="1">
        <v>3.3864432291668756E-5</v>
      </c>
      <c r="AQ42" s="1" t="str">
        <f t="shared" si="10"/>
        <v>3.39E-05</v>
      </c>
      <c r="AR42" s="1">
        <v>1.0884364645110332E-5</v>
      </c>
      <c r="AS42" s="1" t="str">
        <f t="shared" si="11"/>
        <v>1.09E-05</v>
      </c>
      <c r="AT42" s="1">
        <v>1.1483874232862197E-5</v>
      </c>
      <c r="AU42" s="1" t="str">
        <f t="shared" si="12"/>
        <v>1.15E-05</v>
      </c>
      <c r="AV42" s="1">
        <v>9.3598022300000003E-3</v>
      </c>
      <c r="AW42" s="1" t="str">
        <f t="shared" si="13"/>
        <v>9.36E-03</v>
      </c>
      <c r="AX42" s="17"/>
      <c r="AY42" s="13" t="s">
        <v>140</v>
      </c>
      <c r="AZ42" s="1" t="s">
        <v>61</v>
      </c>
      <c r="BA42" s="1" t="s">
        <v>88</v>
      </c>
      <c r="BB42" s="1" t="s">
        <v>99</v>
      </c>
      <c r="BC42" s="11">
        <v>9.3600000000000003E-3</v>
      </c>
    </row>
    <row r="51" spans="29:30" x14ac:dyDescent="0.4">
      <c r="AC51" s="1">
        <v>1</v>
      </c>
      <c r="AD51" s="1">
        <v>2.1124002083331366E-6</v>
      </c>
    </row>
    <row r="52" spans="29:30" x14ac:dyDescent="0.4">
      <c r="AC52" s="1">
        <v>2</v>
      </c>
      <c r="AD52" s="1">
        <v>2.5588922916666444E-6</v>
      </c>
    </row>
    <row r="53" spans="29:30" x14ac:dyDescent="0.4">
      <c r="AC53" s="1">
        <v>3</v>
      </c>
      <c r="AD53" s="1">
        <v>2.5777062499998326E-6</v>
      </c>
    </row>
    <row r="54" spans="29:30" x14ac:dyDescent="0.4">
      <c r="AC54" s="1">
        <v>4</v>
      </c>
      <c r="AD54" s="1">
        <v>2.5722754166666663E-6</v>
      </c>
    </row>
    <row r="55" spans="29:30" x14ac:dyDescent="0.4">
      <c r="AC55" s="1">
        <v>5</v>
      </c>
      <c r="AD55" s="1">
        <v>2.7511049999997448E-6</v>
      </c>
    </row>
    <row r="56" spans="29:30" x14ac:dyDescent="0.4">
      <c r="AC56" s="1">
        <v>6</v>
      </c>
      <c r="AD56" s="1">
        <v>2.5881800000000397E-6</v>
      </c>
    </row>
  </sheetData>
  <mergeCells count="12">
    <mergeCell ref="A39:A42"/>
    <mergeCell ref="A4:A7"/>
    <mergeCell ref="A11:A14"/>
    <mergeCell ref="A18:A21"/>
    <mergeCell ref="A25:A28"/>
    <mergeCell ref="A32:A35"/>
    <mergeCell ref="AX3:AX7"/>
    <mergeCell ref="AX38:AX42"/>
    <mergeCell ref="AX31:AX35"/>
    <mergeCell ref="AX24:AX28"/>
    <mergeCell ref="AX17:AX21"/>
    <mergeCell ref="AX10:AX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闻子江</dc:creator>
  <cp:lastModifiedBy>wenzijiang</cp:lastModifiedBy>
  <dcterms:created xsi:type="dcterms:W3CDTF">2025-03-12T01:28:38Z</dcterms:created>
  <dcterms:modified xsi:type="dcterms:W3CDTF">2025-03-20T05:33:14Z</dcterms:modified>
</cp:coreProperties>
</file>