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ublic\Documents\Setdb1 PGC Manuscript\"/>
    </mc:Choice>
  </mc:AlternateContent>
  <bookViews>
    <workbookView xWindow="7155" yWindow="1455" windowWidth="28815" windowHeight="23025" tabRatio="500" activeTab="1"/>
  </bookViews>
  <sheets>
    <sheet name="Male.Het" sheetId="1" r:id="rId1"/>
    <sheet name="Male.KO" sheetId="2" r:id="rId2"/>
    <sheet name="GRAPHs" sheetId="3" r:id="rId3"/>
    <sheet name="Kobayashi TableS1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2" l="1"/>
  <c r="B39" i="2"/>
  <c r="B40" i="1"/>
  <c r="B39" i="1"/>
  <c r="D33" i="3"/>
  <c r="E33" i="3"/>
  <c r="D32" i="3"/>
  <c r="E32" i="3"/>
  <c r="D5" i="3"/>
  <c r="D6" i="3"/>
  <c r="B29" i="2"/>
  <c r="B33" i="1"/>
  <c r="B33" i="2"/>
  <c r="B15" i="2"/>
  <c r="B36" i="2"/>
  <c r="B36" i="1"/>
  <c r="C4" i="2"/>
  <c r="C4" i="1"/>
  <c r="C7" i="1"/>
  <c r="C7" i="2"/>
  <c r="B15" i="1"/>
  <c r="B29" i="1"/>
</calcChain>
</file>

<file path=xl/sharedStrings.xml><?xml version="1.0" encoding="utf-8"?>
<sst xmlns="http://schemas.openxmlformats.org/spreadsheetml/2006/main" count="220" uniqueCount="159">
  <si>
    <t>Final Alignment report</t>
  </si>
  <si>
    <t>======================</t>
  </si>
  <si>
    <t>Number of sequences with unique best (first) alignment came from the bowtie output:</t>
  </si>
  <si>
    <t>Final Cytosine Methylation Report</t>
  </si>
  <si>
    <t>=================================</t>
  </si>
  <si>
    <t xml:space="preserve">Total methylated C's in CpG context:    </t>
  </si>
  <si>
    <t xml:space="preserve">Total unmethylated C's in CpG context:  </t>
  </si>
  <si>
    <t xml:space="preserve">Total methylated C's in CpG context:   </t>
  </si>
  <si>
    <t>Sequences did not map uniquely:</t>
  </si>
  <si>
    <t xml:space="preserve">Sequences with no alignments under any condition:       </t>
  </si>
  <si>
    <t xml:space="preserve">Total number of C's analysed:   </t>
  </si>
  <si>
    <t xml:space="preserve">Total methylated C's in CHG context:    </t>
  </si>
  <si>
    <t xml:space="preserve">Total methylated C's in CHH context:    </t>
  </si>
  <si>
    <t xml:space="preserve">Total unmethylated C's in CHG context: </t>
  </si>
  <si>
    <t xml:space="preserve">Total unmethylated C's in CHH context: </t>
  </si>
  <si>
    <t>GA/CT:      (complementary to (converted) top strand)</t>
  </si>
  <si>
    <t>GA/GA:        (complementary to (converted) bottom strand)</t>
  </si>
  <si>
    <t>TOTAL:</t>
  </si>
  <si>
    <t>Total Gb</t>
  </si>
  <si>
    <t xml:space="preserve">Sequences did not map uniquely: </t>
  </si>
  <si>
    <t>GA/CT:   (complementary to (converted) top strand)</t>
  </si>
  <si>
    <t>GA/GA:  (complementary to (converted) bottom strand)</t>
  </si>
  <si>
    <t xml:space="preserve">Total unmethylated C's in CHG context:  </t>
  </si>
  <si>
    <t xml:space="preserve">Total unmethylated C's in CHH context:  </t>
  </si>
  <si>
    <t xml:space="preserve">C methylated in CpG context:    </t>
  </si>
  <si>
    <t>KO</t>
  </si>
  <si>
    <t>HET</t>
  </si>
  <si>
    <t>Supplementary Table 1. Summary of PBAT mapping of the PGC methylome</t>
  </si>
  <si>
    <t>Sample</t>
  </si>
  <si>
    <t>Library name</t>
  </si>
  <si>
    <t>Run No.</t>
  </si>
  <si>
    <t>No. of
cells</t>
    <phoneticPr fontId="2"/>
  </si>
  <si>
    <t>No. of
sequenced bases</t>
  </si>
  <si>
    <t>No. of
mapped bases</t>
  </si>
  <si>
    <t>mC/C ratios</t>
  </si>
  <si>
    <t>Bisulfite
conversion rate</t>
  </si>
  <si>
    <t>Average
depth</t>
  </si>
  <si>
    <t>CpG cover</t>
  </si>
  <si>
    <t>CpG</t>
  </si>
  <si>
    <t>CpHpG</t>
  </si>
  <si>
    <t>CpHpH</t>
  </si>
  <si>
    <r>
      <rPr>
        <b/>
        <sz val="10"/>
        <rFont val="ＭＳ Ｐゴシック"/>
        <family val="3"/>
        <charset val="128"/>
      </rPr>
      <t>≥</t>
    </r>
    <r>
      <rPr>
        <b/>
        <sz val="10"/>
        <rFont val="Arial"/>
        <family val="2"/>
      </rPr>
      <t xml:space="preserve"> × 1</t>
    </r>
  </si>
  <si>
    <r>
      <rPr>
        <b/>
        <sz val="10"/>
        <rFont val="ＭＳ Ｐゴシック"/>
        <family val="3"/>
        <charset val="128"/>
      </rPr>
      <t>≥</t>
    </r>
    <r>
      <rPr>
        <b/>
        <sz val="10"/>
        <rFont val="Arial"/>
        <family val="2"/>
      </rPr>
      <t xml:space="preserve"> × 3</t>
    </r>
  </si>
  <si>
    <r>
      <rPr>
        <b/>
        <sz val="10"/>
        <rFont val="ＭＳ Ｐゴシック"/>
        <family val="3"/>
        <charset val="128"/>
      </rPr>
      <t>≥</t>
    </r>
    <r>
      <rPr>
        <b/>
        <sz val="10"/>
        <rFont val="Arial"/>
        <family val="2"/>
      </rPr>
      <t xml:space="preserve"> × 5</t>
    </r>
  </si>
  <si>
    <t>E10.5mPGC</t>
  </si>
  <si>
    <t>111115_10.5mPGC</t>
    <phoneticPr fontId="2"/>
  </si>
  <si>
    <t>SR × 2</t>
  </si>
  <si>
    <r>
      <t>1 × 10</t>
    </r>
    <r>
      <rPr>
        <vertAlign val="superscript"/>
        <sz val="10"/>
        <rFont val="Arial"/>
        <family val="2"/>
      </rPr>
      <t>3</t>
    </r>
  </si>
  <si>
    <t>25.9 Gb</t>
  </si>
  <si>
    <t>11.0 Gb</t>
    <phoneticPr fontId="2"/>
  </si>
  <si>
    <t>110826_10.5mPGC*</t>
    <phoneticPr fontId="2"/>
  </si>
  <si>
    <t>PE × 1</t>
  </si>
  <si>
    <t>7.2 Gb</t>
  </si>
  <si>
    <t>2.4 Gb</t>
    <phoneticPr fontId="2"/>
  </si>
  <si>
    <t>110913_10.5mPGC**</t>
    <phoneticPr fontId="2"/>
  </si>
  <si>
    <t>14.2 Gb</t>
  </si>
  <si>
    <t>5.3 Gb</t>
    <phoneticPr fontId="2"/>
  </si>
  <si>
    <t>110930_10.5mPGC***</t>
    <phoneticPr fontId="2"/>
  </si>
  <si>
    <t>15.7 Gb</t>
  </si>
  <si>
    <t>5.9 Gb</t>
    <phoneticPr fontId="2"/>
  </si>
  <si>
    <t>Total</t>
    <phoneticPr fontId="2"/>
  </si>
  <si>
    <t>SR × 2, PE × 3</t>
  </si>
  <si>
    <r>
      <t>4 × 10</t>
    </r>
    <r>
      <rPr>
        <b/>
        <vertAlign val="superscript"/>
        <sz val="10"/>
        <rFont val="Arial"/>
        <family val="2"/>
      </rPr>
      <t>3</t>
    </r>
  </si>
  <si>
    <t>63.1 Gb</t>
  </si>
  <si>
    <t>24.6 Gb</t>
    <phoneticPr fontId="2"/>
  </si>
  <si>
    <t>E10.5fPGC</t>
  </si>
  <si>
    <t>110602_10.5fPGC</t>
  </si>
  <si>
    <t>3.9 Gb</t>
  </si>
  <si>
    <t>1.1 Gb</t>
    <phoneticPr fontId="2"/>
  </si>
  <si>
    <t>110826_10.5fPGC*</t>
    <phoneticPr fontId="2"/>
  </si>
  <si>
    <t>8.5 Gb</t>
  </si>
  <si>
    <t>2.7 Gb</t>
    <phoneticPr fontId="2"/>
  </si>
  <si>
    <t>110913_10.5fPGC**</t>
    <phoneticPr fontId="2"/>
  </si>
  <si>
    <t>16.7 Gb</t>
  </si>
  <si>
    <t>6.2 Gb</t>
    <phoneticPr fontId="2"/>
  </si>
  <si>
    <t>110930_10.5fPGC***</t>
    <phoneticPr fontId="2"/>
  </si>
  <si>
    <t>15.1 Gb</t>
  </si>
  <si>
    <t>7.9 Gb</t>
    <phoneticPr fontId="2"/>
  </si>
  <si>
    <t>111115_10.5fPGC</t>
  </si>
  <si>
    <t>17.9 Gb</t>
  </si>
  <si>
    <t>5.2 Gb</t>
    <phoneticPr fontId="2"/>
  </si>
  <si>
    <t>SR × 2, PE × 4</t>
  </si>
  <si>
    <r>
      <t>5 × 10</t>
    </r>
    <r>
      <rPr>
        <b/>
        <vertAlign val="superscript"/>
        <sz val="10"/>
        <rFont val="Arial"/>
        <family val="2"/>
      </rPr>
      <t>3</t>
    </r>
  </si>
  <si>
    <t>62.0 Gb</t>
  </si>
  <si>
    <t>23.2 Gb</t>
    <phoneticPr fontId="2"/>
  </si>
  <si>
    <t>E13.5mPGC</t>
  </si>
  <si>
    <t>110805_13.5mPGC</t>
  </si>
  <si>
    <t>SR × 1</t>
  </si>
  <si>
    <t>9.0 Gb</t>
  </si>
  <si>
    <t>4.2 Gb</t>
    <phoneticPr fontId="2"/>
  </si>
  <si>
    <t>110901_13.5mPGC†</t>
    <phoneticPr fontId="2"/>
  </si>
  <si>
    <t>6.5 Gb</t>
  </si>
  <si>
    <t>2.5 Gb</t>
    <phoneticPr fontId="2"/>
  </si>
  <si>
    <t>110922_13.5mPGC‡</t>
    <phoneticPr fontId="2"/>
  </si>
  <si>
    <t>PE × 3</t>
  </si>
  <si>
    <t>44.4 Gb</t>
  </si>
  <si>
    <t>16.5 Gb</t>
    <phoneticPr fontId="2"/>
  </si>
  <si>
    <t>SR × 1, PE × 4</t>
  </si>
  <si>
    <r>
      <t>3 × 10</t>
    </r>
    <r>
      <rPr>
        <b/>
        <vertAlign val="superscript"/>
        <sz val="10"/>
        <rFont val="Arial"/>
        <family val="2"/>
      </rPr>
      <t>3</t>
    </r>
  </si>
  <si>
    <t>59.9 Gb</t>
  </si>
  <si>
    <t>E13.5fPGC</t>
  </si>
  <si>
    <t>110506_13.5fPGC</t>
  </si>
  <si>
    <t>18.2 Gb</t>
  </si>
  <si>
    <t>7.2 Gb</t>
    <phoneticPr fontId="2"/>
  </si>
  <si>
    <t>110801_13.5fPGC</t>
  </si>
  <si>
    <t>7.7 Gb</t>
  </si>
  <si>
    <t>110901_13.5fPGC†</t>
    <phoneticPr fontId="2"/>
  </si>
  <si>
    <t>8.0 Gb</t>
  </si>
  <si>
    <t>3.0 Gb</t>
    <phoneticPr fontId="2"/>
  </si>
  <si>
    <t>110922_13.5fPGC‡</t>
    <phoneticPr fontId="2"/>
  </si>
  <si>
    <t>PE × 2</t>
  </si>
  <si>
    <t>28.0 Gb</t>
  </si>
  <si>
    <t>10.8 Gb</t>
    <phoneticPr fontId="2"/>
  </si>
  <si>
    <t>SR × 3, PE × 3</t>
  </si>
  <si>
    <t>61.8 Gb</t>
  </si>
  <si>
    <t>23.8 Gb</t>
    <phoneticPr fontId="2"/>
  </si>
  <si>
    <t>E16.5mPGC</t>
  </si>
  <si>
    <t>120131_16.5mPGC</t>
  </si>
  <si>
    <t>SR × 7</t>
  </si>
  <si>
    <r>
      <t>2 × 10</t>
    </r>
    <r>
      <rPr>
        <vertAlign val="superscript"/>
        <sz val="10"/>
        <rFont val="Arial"/>
        <family val="2"/>
      </rPr>
      <t>3</t>
    </r>
  </si>
  <si>
    <t>59.5 Gb</t>
  </si>
  <si>
    <t>26.8 Gb</t>
    <phoneticPr fontId="2"/>
  </si>
  <si>
    <t>120117_16.5mPGC</t>
  </si>
  <si>
    <t>24.4 Gb</t>
  </si>
  <si>
    <t>4.5 Gb</t>
    <phoneticPr fontId="2"/>
  </si>
  <si>
    <t>SR × 7, PE × 2</t>
  </si>
  <si>
    <t>83.9 Gb</t>
  </si>
  <si>
    <t>31.4 Gb</t>
    <phoneticPr fontId="2"/>
  </si>
  <si>
    <t>E16.5fPGC</t>
  </si>
  <si>
    <t>120118_16.5fPGC</t>
  </si>
  <si>
    <t>SR × 7</t>
    <phoneticPr fontId="2"/>
  </si>
  <si>
    <r>
      <t>2 × 10</t>
    </r>
    <r>
      <rPr>
        <b/>
        <vertAlign val="superscript"/>
        <sz val="10"/>
        <rFont val="Arial"/>
        <family val="2"/>
      </rPr>
      <t>3</t>
    </r>
  </si>
  <si>
    <t>63.8 Gb</t>
  </si>
  <si>
    <t>23.7 Gb</t>
    <phoneticPr fontId="2"/>
  </si>
  <si>
    <t>*110826_10.5mPGC and *110826_10.5fPGC, **110913_10.5mPGC and **110913_10.5fPGC, ***110930_10.5mPGC and ***110930_10.5fPGC, †110901_13.5mPGC and †110901_13.5fPGC, and ‡110922_13.5mPGC and ‡110922_13.5fPGC were derived from the same littermates at E10.5 or E13.5, respectively.</t>
    <phoneticPr fontId="2"/>
  </si>
  <si>
    <t>OUR DATA HET</t>
  </si>
  <si>
    <t>84% COVERED BY AT LEAST 1 READ</t>
  </si>
  <si>
    <t>(mC/C ratio CpG)</t>
  </si>
  <si>
    <t>(mC/C ratio CpHpG)</t>
  </si>
  <si>
    <t xml:space="preserve">Sequences which were discarded because genomic sequence could not be extracted: </t>
  </si>
  <si>
    <t>% CpGS COVERED BY AT LEAST 1 READ</t>
  </si>
  <si>
    <t>(mC/C ratio CpG) at CpGs covered &gt;5x</t>
  </si>
  <si>
    <t>X% CpGS COVERED BY AT LEAST 5 READs</t>
  </si>
  <si>
    <t>X% CpGS COVERED BY AT LEAST 3 READs</t>
  </si>
  <si>
    <t>CpGS COVERED BY AT LEAST 1 READ</t>
  </si>
  <si>
    <t>CT/CT:       ((converted) top strand)</t>
  </si>
  <si>
    <t>CT/GA:    ((converted) bottom strand)</t>
  </si>
  <si>
    <t>CT/CT:     ((converted) top strand)</t>
  </si>
  <si>
    <t xml:space="preserve">Mapping efficiency:     </t>
  </si>
  <si>
    <t xml:space="preserve">Mapping efficiency:  </t>
  </si>
  <si>
    <t xml:space="preserve">C methylated in CHG context:    </t>
  </si>
  <si>
    <t xml:space="preserve">C methylated in CHH context:   </t>
  </si>
  <si>
    <t>C methylated in CpG context:</t>
  </si>
  <si>
    <t xml:space="preserve">C methylated in CpG context: </t>
  </si>
  <si>
    <t xml:space="preserve">C methylated in CHH context:    </t>
  </si>
  <si>
    <t>CT/GA:      ((converted) bottom strand)</t>
  </si>
  <si>
    <t xml:space="preserve">Number of alignments with a unique best hit from the different alignments:     </t>
  </si>
  <si>
    <t xml:space="preserve">Sequences analysed in total (3 lanes):    </t>
  </si>
  <si>
    <t>% CpGs covered by at leas X reads: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</si>
</sst>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  <charset val="128"/>
    </font>
    <font>
      <b/>
      <sz val="10"/>
      <color theme="1"/>
      <name val="Arial"/>
      <family val="2"/>
    </font>
    <font>
      <sz val="10"/>
      <name val="Arial"/>
      <family val="2"/>
      <charset val="128"/>
    </font>
    <font>
      <b/>
      <sz val="10"/>
      <name val="Arial"/>
      <family val="2"/>
    </font>
    <font>
      <b/>
      <sz val="10"/>
      <color rgb="FFFF0000"/>
      <name val="Arial"/>
    </font>
    <font>
      <b/>
      <sz val="10"/>
      <name val="ＭＳ Ｐゴシック"/>
      <family val="3"/>
      <charset val="128"/>
    </font>
    <font>
      <vertAlign val="superscript"/>
      <sz val="10"/>
      <name val="Arial"/>
      <family val="2"/>
    </font>
    <font>
      <sz val="10"/>
      <color rgb="FFFF0000"/>
      <name val="Arial"/>
    </font>
    <font>
      <b/>
      <vertAlign val="superscript"/>
      <sz val="1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12"/>
      <color rgb="FF000000"/>
      <name val="Calibri"/>
      <scheme val="minor"/>
    </font>
    <font>
      <sz val="12"/>
      <color theme="1"/>
      <name val="Helvetica"/>
    </font>
    <font>
      <b/>
      <u/>
      <sz val="12"/>
      <color theme="1"/>
      <name val="Helvetica"/>
    </font>
    <font>
      <b/>
      <sz val="12"/>
      <color theme="1"/>
      <name val="Helvetica"/>
    </font>
    <font>
      <b/>
      <sz val="12"/>
      <color rgb="FFFF0000"/>
      <name val="Helvetica"/>
    </font>
    <font>
      <u val="singleAccounting"/>
      <sz val="12"/>
      <color theme="1"/>
      <name val="Helvetica"/>
    </font>
    <font>
      <sz val="12"/>
      <color rgb="FFFF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5" fillId="0" borderId="0" xfId="0" applyFont="1"/>
    <xf numFmtId="0" fontId="8" fillId="0" borderId="0" xfId="22" applyFont="1" applyFill="1">
      <alignment vertical="center"/>
    </xf>
    <xf numFmtId="0" fontId="6" fillId="0" borderId="0" xfId="22">
      <alignment vertical="center"/>
    </xf>
    <xf numFmtId="0" fontId="9" fillId="0" borderId="1" xfId="22" applyFont="1" applyFill="1" applyBorder="1" applyAlignment="1">
      <alignment horizontal="center" vertical="center"/>
    </xf>
    <xf numFmtId="0" fontId="8" fillId="0" borderId="2" xfId="22" applyFont="1" applyFill="1" applyBorder="1" applyAlignment="1">
      <alignment horizontal="center" vertical="center"/>
    </xf>
    <xf numFmtId="38" fontId="8" fillId="0" borderId="2" xfId="23" applyFont="1" applyFill="1" applyBorder="1" applyAlignment="1">
      <alignment horizontal="center" vertical="center"/>
    </xf>
    <xf numFmtId="38" fontId="13" fillId="0" borderId="2" xfId="23" applyFont="1" applyFill="1" applyBorder="1" applyAlignment="1">
      <alignment horizontal="center" vertical="center"/>
    </xf>
    <xf numFmtId="166" fontId="8" fillId="0" borderId="2" xfId="24" applyNumberFormat="1" applyFont="1" applyFill="1" applyBorder="1" applyAlignment="1">
      <alignment horizontal="center" vertical="center"/>
    </xf>
    <xf numFmtId="0" fontId="8" fillId="0" borderId="0" xfId="22" applyFont="1" applyFill="1" applyBorder="1" applyAlignment="1">
      <alignment horizontal="center" vertical="center"/>
    </xf>
    <xf numFmtId="38" fontId="8" fillId="0" borderId="0" xfId="23" applyFont="1" applyFill="1" applyBorder="1" applyAlignment="1">
      <alignment horizontal="center" vertical="center"/>
    </xf>
    <xf numFmtId="38" fontId="13" fillId="0" borderId="0" xfId="23" applyFont="1" applyFill="1" applyBorder="1" applyAlignment="1">
      <alignment horizontal="center" vertical="center"/>
    </xf>
    <xf numFmtId="166" fontId="8" fillId="0" borderId="0" xfId="24" applyNumberFormat="1" applyFont="1" applyFill="1" applyBorder="1" applyAlignment="1">
      <alignment horizontal="center" vertical="center"/>
    </xf>
    <xf numFmtId="0" fontId="8" fillId="0" borderId="3" xfId="22" applyFont="1" applyFill="1" applyBorder="1" applyAlignment="1">
      <alignment horizontal="center" vertical="center"/>
    </xf>
    <xf numFmtId="38" fontId="8" fillId="0" borderId="3" xfId="23" applyFont="1" applyFill="1" applyBorder="1" applyAlignment="1">
      <alignment horizontal="center" vertical="center"/>
    </xf>
    <xf numFmtId="38" fontId="13" fillId="0" borderId="3" xfId="23" applyFont="1" applyFill="1" applyBorder="1" applyAlignment="1">
      <alignment horizontal="center" vertical="center"/>
    </xf>
    <xf numFmtId="166" fontId="8" fillId="0" borderId="3" xfId="24" applyNumberFormat="1" applyFont="1" applyFill="1" applyBorder="1" applyAlignment="1">
      <alignment horizontal="center" vertical="center"/>
    </xf>
    <xf numFmtId="0" fontId="9" fillId="0" borderId="3" xfId="22" applyFont="1" applyFill="1" applyBorder="1" applyAlignment="1">
      <alignment horizontal="center" vertical="center"/>
    </xf>
    <xf numFmtId="38" fontId="9" fillId="0" borderId="3" xfId="23" applyFont="1" applyFill="1" applyBorder="1" applyAlignment="1">
      <alignment horizontal="center" vertical="center"/>
    </xf>
    <xf numFmtId="38" fontId="10" fillId="0" borderId="3" xfId="23" applyFont="1" applyFill="1" applyBorder="1" applyAlignment="1">
      <alignment horizontal="center" vertical="center"/>
    </xf>
    <xf numFmtId="166" fontId="9" fillId="0" borderId="3" xfId="24" applyNumberFormat="1" applyFont="1" applyFill="1" applyBorder="1" applyAlignment="1">
      <alignment horizontal="center" vertical="center"/>
    </xf>
    <xf numFmtId="166" fontId="8" fillId="2" borderId="0" xfId="24" applyNumberFormat="1" applyFont="1" applyFill="1" applyBorder="1" applyAlignment="1">
      <alignment horizontal="center" vertical="center"/>
    </xf>
    <xf numFmtId="166" fontId="8" fillId="2" borderId="3" xfId="24" applyNumberFormat="1" applyFont="1" applyFill="1" applyBorder="1" applyAlignment="1">
      <alignment horizontal="center" vertical="center"/>
    </xf>
    <xf numFmtId="166" fontId="10" fillId="0" borderId="3" xfId="24" applyNumberFormat="1" applyFont="1" applyFill="1" applyBorder="1" applyAlignment="1">
      <alignment horizontal="center" vertical="center"/>
    </xf>
    <xf numFmtId="3" fontId="8" fillId="0" borderId="0" xfId="22" applyNumberFormat="1" applyFont="1" applyFill="1" applyBorder="1" applyAlignment="1">
      <alignment horizontal="center" vertical="center"/>
    </xf>
    <xf numFmtId="3" fontId="13" fillId="0" borderId="0" xfId="22" applyNumberFormat="1" applyFont="1" applyFill="1" applyBorder="1" applyAlignment="1">
      <alignment horizontal="center" vertical="center"/>
    </xf>
    <xf numFmtId="166" fontId="8" fillId="0" borderId="0" xfId="24" applyNumberFormat="1" applyFont="1" applyFill="1" applyBorder="1" applyAlignment="1">
      <alignment horizontal="center" vertical="center" wrapText="1"/>
    </xf>
    <xf numFmtId="3" fontId="8" fillId="0" borderId="3" xfId="22" applyNumberFormat="1" applyFont="1" applyFill="1" applyBorder="1" applyAlignment="1">
      <alignment horizontal="center" vertical="center"/>
    </xf>
    <xf numFmtId="3" fontId="13" fillId="0" borderId="3" xfId="22" applyNumberFormat="1" applyFont="1" applyFill="1" applyBorder="1" applyAlignment="1">
      <alignment horizontal="center" vertical="center"/>
    </xf>
    <xf numFmtId="3" fontId="9" fillId="0" borderId="3" xfId="22" applyNumberFormat="1" applyFont="1" applyFill="1" applyBorder="1" applyAlignment="1">
      <alignment horizontal="center" vertical="center"/>
    </xf>
    <xf numFmtId="3" fontId="10" fillId="0" borderId="3" xfId="22" applyNumberFormat="1" applyFont="1" applyFill="1" applyBorder="1" applyAlignment="1">
      <alignment horizontal="center" vertical="center"/>
    </xf>
    <xf numFmtId="0" fontId="8" fillId="0" borderId="0" xfId="22" applyFont="1" applyFill="1" applyBorder="1" applyAlignment="1">
      <alignment horizontal="center" vertical="center" wrapText="1"/>
    </xf>
    <xf numFmtId="166" fontId="8" fillId="0" borderId="3" xfId="22" applyNumberFormat="1" applyFont="1" applyFill="1" applyBorder="1" applyAlignment="1">
      <alignment horizontal="center" vertical="center"/>
    </xf>
    <xf numFmtId="166" fontId="9" fillId="0" borderId="3" xfId="22" applyNumberFormat="1" applyFont="1" applyFill="1" applyBorder="1" applyAlignment="1">
      <alignment horizontal="center" vertical="center"/>
    </xf>
    <xf numFmtId="0" fontId="8" fillId="0" borderId="1" xfId="22" applyFont="1" applyFill="1" applyBorder="1" applyAlignment="1">
      <alignment horizontal="center" vertical="center"/>
    </xf>
    <xf numFmtId="3" fontId="9" fillId="0" borderId="1" xfId="22" applyNumberFormat="1" applyFont="1" applyFill="1" applyBorder="1" applyAlignment="1">
      <alignment horizontal="center" vertical="center" wrapText="1"/>
    </xf>
    <xf numFmtId="3" fontId="10" fillId="0" borderId="1" xfId="22" applyNumberFormat="1" applyFont="1" applyFill="1" applyBorder="1" applyAlignment="1">
      <alignment horizontal="center" vertical="center" wrapText="1"/>
    </xf>
    <xf numFmtId="166" fontId="9" fillId="0" borderId="1" xfId="24" applyNumberFormat="1" applyFont="1" applyFill="1" applyBorder="1" applyAlignment="1">
      <alignment horizontal="center" vertical="center"/>
    </xf>
    <xf numFmtId="166" fontId="9" fillId="0" borderId="1" xfId="22" applyNumberFormat="1" applyFont="1" applyFill="1" applyBorder="1" applyAlignment="1">
      <alignment horizontal="center" vertical="center"/>
    </xf>
    <xf numFmtId="40" fontId="9" fillId="0" borderId="1" xfId="23" applyNumberFormat="1" applyFont="1" applyFill="1" applyBorder="1" applyAlignment="1">
      <alignment horizontal="center" vertical="center"/>
    </xf>
    <xf numFmtId="0" fontId="6" fillId="0" borderId="0" xfId="22" applyAlignment="1">
      <alignment horizontal="center" vertical="center"/>
    </xf>
    <xf numFmtId="10" fontId="8" fillId="0" borderId="0" xfId="22" applyNumberFormat="1" applyFont="1" applyFill="1">
      <alignment vertical="center"/>
    </xf>
    <xf numFmtId="166" fontId="0" fillId="0" borderId="0" xfId="79" applyNumberFormat="1" applyFont="1"/>
    <xf numFmtId="166" fontId="0" fillId="0" borderId="0" xfId="0" applyNumberFormat="1"/>
    <xf numFmtId="0" fontId="1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8" fillId="0" borderId="0" xfId="0" applyFont="1"/>
    <xf numFmtId="0" fontId="19" fillId="0" borderId="0" xfId="0" applyFont="1" applyAlignment="1">
      <alignment horizontal="center"/>
    </xf>
    <xf numFmtId="164" fontId="20" fillId="0" borderId="0" xfId="1" applyNumberFormat="1" applyFont="1"/>
    <xf numFmtId="164" fontId="21" fillId="0" borderId="0" xfId="1" applyNumberFormat="1" applyFont="1"/>
    <xf numFmtId="165" fontId="18" fillId="0" borderId="0" xfId="0" applyNumberFormat="1" applyFont="1"/>
    <xf numFmtId="164" fontId="18" fillId="0" borderId="0" xfId="1" applyNumberFormat="1" applyFont="1"/>
    <xf numFmtId="37" fontId="18" fillId="0" borderId="0" xfId="1" applyNumberFormat="1" applyFont="1"/>
    <xf numFmtId="164" fontId="22" fillId="0" borderId="0" xfId="1" applyNumberFormat="1" applyFont="1"/>
    <xf numFmtId="164" fontId="20" fillId="0" borderId="0" xfId="0" applyNumberFormat="1" applyFont="1"/>
    <xf numFmtId="0" fontId="23" fillId="0" borderId="0" xfId="0" applyFont="1"/>
    <xf numFmtId="164" fontId="23" fillId="0" borderId="0" xfId="1" applyNumberFormat="1" applyFont="1"/>
    <xf numFmtId="0" fontId="20" fillId="0" borderId="0" xfId="0" applyFont="1"/>
    <xf numFmtId="166" fontId="18" fillId="0" borderId="0" xfId="79" applyNumberFormat="1" applyFont="1"/>
    <xf numFmtId="43" fontId="18" fillId="0" borderId="0" xfId="0" applyNumberFormat="1" applyFont="1"/>
    <xf numFmtId="166" fontId="18" fillId="0" borderId="0" xfId="0" applyNumberFormat="1" applyFont="1"/>
    <xf numFmtId="166" fontId="23" fillId="0" borderId="0" xfId="79" applyNumberFormat="1" applyFont="1"/>
    <xf numFmtId="2" fontId="23" fillId="0" borderId="0" xfId="0" applyNumberFormat="1" applyFont="1"/>
    <xf numFmtId="165" fontId="20" fillId="0" borderId="0" xfId="0" applyNumberFormat="1" applyFont="1"/>
    <xf numFmtId="164" fontId="18" fillId="0" borderId="0" xfId="0" applyNumberFormat="1" applyFont="1"/>
    <xf numFmtId="166" fontId="0" fillId="2" borderId="0" xfId="0" applyNumberFormat="1" applyFill="1"/>
    <xf numFmtId="166" fontId="20" fillId="0" borderId="0" xfId="0" applyNumberFormat="1" applyFont="1"/>
    <xf numFmtId="166" fontId="20" fillId="0" borderId="0" xfId="1" applyNumberFormat="1" applyFont="1"/>
    <xf numFmtId="0" fontId="5" fillId="0" borderId="0" xfId="0" applyFont="1"/>
    <xf numFmtId="0" fontId="7" fillId="0" borderId="1" xfId="22" applyFont="1" applyBorder="1" applyAlignment="1">
      <alignment horizontal="left" vertical="center"/>
    </xf>
    <xf numFmtId="0" fontId="9" fillId="0" borderId="2" xfId="22" applyFont="1" applyFill="1" applyBorder="1" applyAlignment="1">
      <alignment horizontal="center" vertical="center"/>
    </xf>
    <xf numFmtId="0" fontId="9" fillId="0" borderId="1" xfId="22" applyFont="1" applyFill="1" applyBorder="1" applyAlignment="1">
      <alignment horizontal="center" vertical="center"/>
    </xf>
    <xf numFmtId="0" fontId="9" fillId="0" borderId="2" xfId="22" applyFont="1" applyFill="1" applyBorder="1" applyAlignment="1">
      <alignment horizontal="center" vertical="center" wrapText="1"/>
    </xf>
    <xf numFmtId="0" fontId="9" fillId="0" borderId="1" xfId="22" applyFont="1" applyFill="1" applyBorder="1" applyAlignment="1">
      <alignment horizontal="center" vertical="center" wrapText="1"/>
    </xf>
    <xf numFmtId="0" fontId="10" fillId="0" borderId="2" xfId="22" applyFont="1" applyFill="1" applyBorder="1" applyAlignment="1">
      <alignment horizontal="center" vertical="center" wrapText="1"/>
    </xf>
    <xf numFmtId="0" fontId="10" fillId="0" borderId="1" xfId="22" applyFont="1" applyFill="1" applyBorder="1" applyAlignment="1">
      <alignment horizontal="center" vertical="center" wrapText="1"/>
    </xf>
    <xf numFmtId="0" fontId="9" fillId="0" borderId="0" xfId="22" applyFont="1" applyFill="1" applyBorder="1" applyAlignment="1">
      <alignment horizontal="center" vertical="center"/>
    </xf>
    <xf numFmtId="0" fontId="9" fillId="0" borderId="3" xfId="22" applyFont="1" applyFill="1" applyBorder="1" applyAlignment="1">
      <alignment horizontal="center" vertical="center"/>
    </xf>
    <xf numFmtId="40" fontId="9" fillId="0" borderId="2" xfId="23" applyNumberFormat="1" applyFont="1" applyFill="1" applyBorder="1" applyAlignment="1">
      <alignment horizontal="center" vertical="center"/>
    </xf>
    <xf numFmtId="40" fontId="9" fillId="0" borderId="0" xfId="23" applyNumberFormat="1" applyFont="1" applyFill="1" applyBorder="1" applyAlignment="1">
      <alignment horizontal="center" vertical="center"/>
    </xf>
    <xf numFmtId="40" fontId="9" fillId="0" borderId="3" xfId="23" applyNumberFormat="1" applyFont="1" applyFill="1" applyBorder="1" applyAlignment="1">
      <alignment horizontal="center" vertical="center"/>
    </xf>
    <xf numFmtId="166" fontId="9" fillId="0" borderId="2" xfId="24" applyNumberFormat="1" applyFont="1" applyFill="1" applyBorder="1" applyAlignment="1">
      <alignment horizontal="center" vertical="center"/>
    </xf>
    <xf numFmtId="166" fontId="9" fillId="0" borderId="0" xfId="24" applyNumberFormat="1" applyFont="1" applyFill="1" applyBorder="1" applyAlignment="1">
      <alignment horizontal="center" vertical="center"/>
    </xf>
    <xf numFmtId="166" fontId="9" fillId="0" borderId="3" xfId="24" applyNumberFormat="1" applyFont="1" applyFill="1" applyBorder="1" applyAlignment="1">
      <alignment horizontal="center" vertical="center"/>
    </xf>
    <xf numFmtId="0" fontId="9" fillId="0" borderId="4" xfId="22" applyFont="1" applyFill="1" applyBorder="1" applyAlignment="1">
      <alignment horizontal="center" vertical="center"/>
    </xf>
    <xf numFmtId="40" fontId="9" fillId="0" borderId="4" xfId="23" applyNumberFormat="1" applyFont="1" applyFill="1" applyBorder="1" applyAlignment="1">
      <alignment horizontal="center" vertical="center"/>
    </xf>
    <xf numFmtId="166" fontId="9" fillId="0" borderId="4" xfId="24" applyNumberFormat="1" applyFont="1" applyFill="1" applyBorder="1" applyAlignment="1">
      <alignment horizontal="center" vertical="center"/>
    </xf>
    <xf numFmtId="166" fontId="10" fillId="0" borderId="4" xfId="24" applyNumberFormat="1" applyFont="1" applyFill="1" applyBorder="1" applyAlignment="1">
      <alignment horizontal="center" vertical="center"/>
    </xf>
    <xf numFmtId="166" fontId="10" fillId="0" borderId="0" xfId="24" applyNumberFormat="1" applyFont="1" applyFill="1" applyBorder="1" applyAlignment="1">
      <alignment horizontal="center" vertical="center"/>
    </xf>
    <xf numFmtId="166" fontId="10" fillId="0" borderId="3" xfId="24" applyNumberFormat="1" applyFont="1" applyFill="1" applyBorder="1" applyAlignment="1">
      <alignment horizontal="center" vertical="center"/>
    </xf>
    <xf numFmtId="0" fontId="8" fillId="0" borderId="2" xfId="22" applyFont="1" applyFill="1" applyBorder="1" applyAlignment="1">
      <alignment vertical="center" wrapText="1"/>
    </xf>
    <xf numFmtId="0" fontId="8" fillId="0" borderId="0" xfId="22" applyFont="1" applyFill="1" applyBorder="1" applyAlignment="1">
      <alignment vertical="center" wrapText="1"/>
    </xf>
  </cellXfs>
  <cellStyles count="126">
    <cellStyle name="Comma" xfId="1" builtinId="3"/>
    <cellStyle name="Comma [0] 2" xf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Normal 2" xfId="22"/>
    <cellStyle name="Percent" xfId="79" builtinId="5"/>
    <cellStyle name="Percent 2" xfId="24"/>
    <cellStyle name="パーセント 2" xfId="25"/>
    <cellStyle name="パーセント 2 2" xfId="26"/>
    <cellStyle name="桁区切り 2" xfId="27"/>
    <cellStyle name="桁区切り 2 2" xfId="28"/>
    <cellStyle name="桁区切り 2 2 2" xfId="29"/>
    <cellStyle name="桁区切り 2 2 2 2" xfId="30"/>
    <cellStyle name="桁区切り 2 2 2 3" xfId="31"/>
    <cellStyle name="桁区切り 2 2 2 4" xfId="32"/>
    <cellStyle name="桁区切り 2 2 2 5" xfId="33"/>
    <cellStyle name="桁区切り 2 2 2 6" xfId="34"/>
    <cellStyle name="桁区切り 2 2 3" xfId="35"/>
    <cellStyle name="桁区切り 2 2 4" xfId="36"/>
    <cellStyle name="桁区切り 2 2 5" xfId="37"/>
    <cellStyle name="桁区切り 2 2 6" xfId="38"/>
    <cellStyle name="桁区切り 2 2 7" xfId="39"/>
    <cellStyle name="桁区切り 2 2 8" xfId="40"/>
    <cellStyle name="桁区切り 2 3" xfId="41"/>
    <cellStyle name="桁区切り 2 4" xfId="42"/>
    <cellStyle name="桁区切り 2 5" xfId="43"/>
    <cellStyle name="桁区切り 2 6" xfId="44"/>
    <cellStyle name="桁区切り 2 7" xfId="45"/>
    <cellStyle name="桁区切り 3" xfId="46"/>
    <cellStyle name="桁区切り 3 2" xfId="47"/>
    <cellStyle name="桁区切り 3 3" xfId="48"/>
    <cellStyle name="桁区切り 3 4" xfId="49"/>
    <cellStyle name="桁区切り 3 5" xfId="50"/>
    <cellStyle name="桁区切り 3 6" xfId="51"/>
    <cellStyle name="桁区切り 4" xfId="52"/>
    <cellStyle name="桁区切り 5" xfId="53"/>
    <cellStyle name="桁区切り 5 2" xfId="54"/>
    <cellStyle name="標準 2" xfId="55"/>
    <cellStyle name="標準 2 2" xfId="56"/>
    <cellStyle name="標準 2 3" xfId="57"/>
    <cellStyle name="標準 3" xfId="58"/>
    <cellStyle name="標準 3 2" xfId="59"/>
    <cellStyle name="標準 3_110615_run_PBAT_10.5PGC" xfId="60"/>
    <cellStyle name="標準 4" xfId="61"/>
    <cellStyle name="標準 5" xfId="62"/>
    <cellStyle name="標準 6" xfId="63"/>
    <cellStyle name="標準 7" xfId="64"/>
    <cellStyle name="標準 7 2" xfId="65"/>
    <cellStyle name="標準 7 3" xfId="6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GRAPHs!$B$5:$B$6</c:f>
              <c:strCache>
                <c:ptCount val="2"/>
                <c:pt idx="0">
                  <c:v>HET</c:v>
                </c:pt>
                <c:pt idx="1">
                  <c:v>KO</c:v>
                </c:pt>
              </c:strCache>
            </c:strRef>
          </c:cat>
          <c:val>
            <c:numRef>
              <c:f>GRAPHs!$C$5:$C$6</c:f>
              <c:numCache>
                <c:formatCode>0.0%</c:formatCode>
                <c:ptCount val="2"/>
                <c:pt idx="0">
                  <c:v>0.14000000000000001</c:v>
                </c:pt>
                <c:pt idx="1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59824"/>
        <c:axId val="236964136"/>
      </c:barChart>
      <c:catAx>
        <c:axId val="23695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6964136"/>
        <c:crosses val="autoZero"/>
        <c:auto val="1"/>
        <c:lblAlgn val="ctr"/>
        <c:lblOffset val="100"/>
        <c:noMultiLvlLbl val="0"/>
      </c:catAx>
      <c:valAx>
        <c:axId val="236964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% CpG methylation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695982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 b="1">
          <a:latin typeface="Helvetica"/>
          <a:cs typeface="Helvetica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GRAPHs!$B$5:$B$6</c:f>
              <c:strCache>
                <c:ptCount val="2"/>
                <c:pt idx="0">
                  <c:v>HET</c:v>
                </c:pt>
                <c:pt idx="1">
                  <c:v>KO</c:v>
                </c:pt>
              </c:strCache>
            </c:strRef>
          </c:cat>
          <c:val>
            <c:numRef>
              <c:f>GRAPHs!$D$5:$D$6</c:f>
              <c:numCache>
                <c:formatCode>0.0%</c:formatCode>
                <c:ptCount val="2"/>
                <c:pt idx="0">
                  <c:v>0.16706638595534865</c:v>
                </c:pt>
                <c:pt idx="1">
                  <c:v>0.37967249094693806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57080"/>
        <c:axId val="236957472"/>
      </c:barChart>
      <c:catAx>
        <c:axId val="23695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6957472"/>
        <c:crosses val="autoZero"/>
        <c:auto val="1"/>
        <c:lblAlgn val="ctr"/>
        <c:lblOffset val="100"/>
        <c:noMultiLvlLbl val="0"/>
      </c:catAx>
      <c:valAx>
        <c:axId val="236957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mC/C ratio CpG</a:t>
                </a:r>
              </a:p>
              <a:p>
                <a:pPr>
                  <a:defRPr/>
                </a:pPr>
                <a:r>
                  <a:rPr lang="en-US"/>
                  <a:t> at CpGs covered &gt;5x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695708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 b="1">
          <a:latin typeface="Helvetica"/>
          <a:cs typeface="Helvetica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6056391154698"/>
          <c:y val="4.85074626865672E-2"/>
          <c:w val="0.69557711348955598"/>
          <c:h val="0.75388059701492505"/>
        </c:manualLayout>
      </c:layout>
      <c:barChart>
        <c:barDir val="col"/>
        <c:grouping val="clustered"/>
        <c:varyColors val="0"/>
        <c:ser>
          <c:idx val="0"/>
          <c:order val="0"/>
          <c:tx>
            <c:v>HET</c:v>
          </c:tx>
          <c:spPr>
            <a:solidFill>
              <a:schemeClr val="tx1"/>
            </a:solidFill>
          </c:spPr>
          <c:invertIfNegative val="0"/>
          <c:cat>
            <c:numRef>
              <c:f>GRAPHs!$C$31:$E$31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GRAPHs!$C$32:$E$32</c:f>
              <c:numCache>
                <c:formatCode>0.0%</c:formatCode>
                <c:ptCount val="3"/>
                <c:pt idx="0">
                  <c:v>0.84</c:v>
                </c:pt>
                <c:pt idx="1">
                  <c:v>0.66906352729417284</c:v>
                </c:pt>
                <c:pt idx="2">
                  <c:v>0.47340081626671016</c:v>
                </c:pt>
              </c:numCache>
            </c:numRef>
          </c:val>
        </c:ser>
        <c:ser>
          <c:idx val="1"/>
          <c:order val="1"/>
          <c:tx>
            <c:v>KO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GRAPHs!$C$33:$E$33</c:f>
              <c:numCache>
                <c:formatCode>0.0%</c:formatCode>
                <c:ptCount val="3"/>
                <c:pt idx="0">
                  <c:v>0.83909999999999996</c:v>
                </c:pt>
                <c:pt idx="1">
                  <c:v>0.6472996323487209</c:v>
                </c:pt>
                <c:pt idx="2">
                  <c:v>0.44266793935316484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60608"/>
        <c:axId val="238631472"/>
      </c:barChart>
      <c:catAx>
        <c:axId val="2369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By at least read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8631472"/>
        <c:crosses val="autoZero"/>
        <c:auto val="1"/>
        <c:lblAlgn val="ctr"/>
        <c:lblOffset val="100"/>
        <c:noMultiLvlLbl val="0"/>
      </c:catAx>
      <c:valAx>
        <c:axId val="238631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CpGS COVERED 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696060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205266632090103"/>
          <c:y val="8.6287166529556897E-2"/>
          <c:w val="0.13112428685935201"/>
          <c:h val="0.14832118932894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>
          <a:latin typeface="Helvetica"/>
          <a:cs typeface="Helvetica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12</xdr:row>
      <xdr:rowOff>139700</xdr:rowOff>
    </xdr:from>
    <xdr:to>
      <xdr:col>3</xdr:col>
      <xdr:colOff>1066800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12</xdr:row>
      <xdr:rowOff>139700</xdr:rowOff>
    </xdr:from>
    <xdr:to>
      <xdr:col>8</xdr:col>
      <xdr:colOff>241300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34</xdr:row>
      <xdr:rowOff>63500</xdr:rowOff>
    </xdr:from>
    <xdr:to>
      <xdr:col>5</xdr:col>
      <xdr:colOff>266700</xdr:colOff>
      <xdr:row>52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3" zoomScale="150" zoomScaleNormal="150" zoomScalePageLayoutView="150" workbookViewId="0">
      <selection activeCell="A5" sqref="A5:B5"/>
    </sheetView>
  </sheetViews>
  <sheetFormatPr defaultColWidth="11" defaultRowHeight="15.75"/>
  <cols>
    <col min="1" max="1" width="73.875" customWidth="1"/>
    <col min="2" max="2" width="17.125" bestFit="1" customWidth="1"/>
    <col min="3" max="3" width="12.5" bestFit="1" customWidth="1"/>
  </cols>
  <sheetData>
    <row r="1" spans="1:4">
      <c r="A1" s="46" t="s">
        <v>0</v>
      </c>
      <c r="B1" s="46"/>
      <c r="C1" s="46"/>
      <c r="D1" s="46"/>
    </row>
    <row r="2" spans="1:4">
      <c r="A2" s="46" t="s">
        <v>1</v>
      </c>
      <c r="B2" s="46"/>
      <c r="C2" s="47" t="s">
        <v>18</v>
      </c>
      <c r="D2" s="46"/>
    </row>
    <row r="3" spans="1:4">
      <c r="A3" s="46" t="s">
        <v>157</v>
      </c>
      <c r="B3" s="48">
        <v>436935173</v>
      </c>
      <c r="C3" s="50"/>
      <c r="D3" s="46"/>
    </row>
    <row r="4" spans="1:4">
      <c r="A4" s="46" t="s">
        <v>156</v>
      </c>
      <c r="B4" s="49">
        <v>253811695</v>
      </c>
      <c r="C4" s="50">
        <f>(B4*100)/1000000000</f>
        <v>25.381169499999999</v>
      </c>
      <c r="D4" s="46"/>
    </row>
    <row r="5" spans="1:4">
      <c r="A5" s="46" t="s">
        <v>148</v>
      </c>
      <c r="B5" s="66">
        <v>0.58099999999999996</v>
      </c>
      <c r="C5" s="46"/>
      <c r="D5" s="46"/>
    </row>
    <row r="6" spans="1:4">
      <c r="A6" s="46" t="s">
        <v>9</v>
      </c>
      <c r="B6" s="51">
        <v>150853434</v>
      </c>
      <c r="C6" s="46"/>
      <c r="D6" s="46"/>
    </row>
    <row r="7" spans="1:4">
      <c r="A7" s="46" t="s">
        <v>8</v>
      </c>
      <c r="B7" s="48">
        <v>32270044</v>
      </c>
      <c r="C7" s="63">
        <f>B7/B4*100</f>
        <v>12.714167485465946</v>
      </c>
      <c r="D7" s="46"/>
    </row>
    <row r="8" spans="1:4">
      <c r="A8" s="46" t="s">
        <v>139</v>
      </c>
      <c r="B8" s="46">
        <v>13</v>
      </c>
      <c r="C8" s="64"/>
      <c r="D8" s="46"/>
    </row>
    <row r="9" spans="1:4">
      <c r="A9" s="46"/>
      <c r="B9" s="46"/>
      <c r="C9" s="46"/>
      <c r="D9" s="46"/>
    </row>
    <row r="10" spans="1:4">
      <c r="A10" s="46" t="s">
        <v>2</v>
      </c>
      <c r="B10" s="46"/>
      <c r="C10" s="46"/>
      <c r="D10" s="46"/>
    </row>
    <row r="11" spans="1:4">
      <c r="A11" s="46" t="s">
        <v>145</v>
      </c>
      <c r="B11" s="46">
        <v>0</v>
      </c>
      <c r="C11" s="46"/>
      <c r="D11" s="46"/>
    </row>
    <row r="12" spans="1:4">
      <c r="A12" s="46" t="s">
        <v>155</v>
      </c>
      <c r="B12" s="46">
        <v>0</v>
      </c>
      <c r="C12" s="46"/>
      <c r="D12" s="46"/>
    </row>
    <row r="13" spans="1:4">
      <c r="A13" s="46" t="s">
        <v>15</v>
      </c>
      <c r="B13" s="51">
        <v>127095599</v>
      </c>
      <c r="C13" s="46"/>
      <c r="D13" s="46"/>
    </row>
    <row r="14" spans="1:4" ht="17.25">
      <c r="A14" s="46" t="s">
        <v>16</v>
      </c>
      <c r="B14" s="53">
        <v>126716096</v>
      </c>
      <c r="C14" s="46"/>
      <c r="D14" s="46"/>
    </row>
    <row r="15" spans="1:4">
      <c r="A15" s="46" t="s">
        <v>17</v>
      </c>
      <c r="B15" s="54">
        <f>B13+B14</f>
        <v>253811695</v>
      </c>
      <c r="C15" s="46"/>
      <c r="D15" s="46"/>
    </row>
    <row r="16" spans="1:4">
      <c r="A16" s="46"/>
      <c r="B16" s="46"/>
      <c r="C16" s="46"/>
      <c r="D16" s="46"/>
    </row>
    <row r="17" spans="1:4">
      <c r="A17" s="46" t="s">
        <v>3</v>
      </c>
      <c r="B17" s="46"/>
      <c r="C17" s="46"/>
      <c r="D17" s="46"/>
    </row>
    <row r="18" spans="1:4">
      <c r="A18" s="46" t="s">
        <v>4</v>
      </c>
      <c r="B18" s="46"/>
      <c r="C18" s="46"/>
      <c r="D18" s="46"/>
    </row>
    <row r="19" spans="1:4">
      <c r="A19" s="46" t="s">
        <v>10</v>
      </c>
      <c r="B19" s="51">
        <v>5322750810</v>
      </c>
      <c r="C19" s="46"/>
      <c r="D19" s="46"/>
    </row>
    <row r="20" spans="1:4">
      <c r="A20" s="46"/>
      <c r="B20" s="51"/>
      <c r="C20" s="46"/>
      <c r="D20" s="46"/>
    </row>
    <row r="21" spans="1:4">
      <c r="A21" s="55" t="s">
        <v>5</v>
      </c>
      <c r="B21" s="56">
        <v>33307949</v>
      </c>
      <c r="C21" s="46"/>
      <c r="D21" s="46"/>
    </row>
    <row r="22" spans="1:4">
      <c r="A22" s="46" t="s">
        <v>11</v>
      </c>
      <c r="B22" s="51">
        <v>8744279</v>
      </c>
      <c r="C22" s="46"/>
      <c r="D22" s="46"/>
    </row>
    <row r="23" spans="1:4">
      <c r="A23" s="46" t="s">
        <v>12</v>
      </c>
      <c r="B23" s="51">
        <v>21358853</v>
      </c>
      <c r="C23" s="55"/>
      <c r="D23" s="46"/>
    </row>
    <row r="24" spans="1:4">
      <c r="A24" s="46"/>
      <c r="B24" s="51"/>
      <c r="C24" s="55"/>
      <c r="D24" s="46"/>
    </row>
    <row r="25" spans="1:4">
      <c r="A25" s="55" t="s">
        <v>6</v>
      </c>
      <c r="B25" s="56">
        <v>204187436</v>
      </c>
      <c r="C25" s="46"/>
      <c r="D25" s="46"/>
    </row>
    <row r="26" spans="1:4">
      <c r="A26" s="46" t="s">
        <v>13</v>
      </c>
      <c r="B26" s="51">
        <v>1194258694</v>
      </c>
      <c r="C26" s="46"/>
      <c r="D26" s="46"/>
    </row>
    <row r="27" spans="1:4">
      <c r="A27" s="46" t="s">
        <v>14</v>
      </c>
      <c r="B27" s="51">
        <v>3860893599</v>
      </c>
      <c r="C27" s="46"/>
      <c r="D27" s="46"/>
    </row>
    <row r="28" spans="1:4">
      <c r="A28" s="46"/>
      <c r="B28" s="46"/>
      <c r="C28" s="46"/>
      <c r="D28" s="46"/>
    </row>
    <row r="29" spans="1:4">
      <c r="A29" s="57" t="s">
        <v>153</v>
      </c>
      <c r="B29" s="58">
        <f>B21/(B21+B25)</f>
        <v>0.14024672100470501</v>
      </c>
      <c r="C29" s="46"/>
      <c r="D29" s="46"/>
    </row>
    <row r="30" spans="1:4">
      <c r="A30" s="46" t="s">
        <v>150</v>
      </c>
      <c r="B30" s="60">
        <v>7.0000000000000001E-3</v>
      </c>
      <c r="C30" s="46"/>
      <c r="D30" s="46"/>
    </row>
    <row r="31" spans="1:4">
      <c r="A31" s="46" t="s">
        <v>154</v>
      </c>
      <c r="B31" s="60">
        <v>6.0000000000000001E-3</v>
      </c>
      <c r="C31" s="46"/>
      <c r="D31" s="46"/>
    </row>
    <row r="32" spans="1:4">
      <c r="A32" s="46"/>
      <c r="B32" s="46"/>
      <c r="C32" s="46"/>
      <c r="D32" s="46"/>
    </row>
    <row r="33" spans="1:4">
      <c r="A33" s="46" t="s">
        <v>137</v>
      </c>
      <c r="B33" s="61">
        <f>(B21/B25)</f>
        <v>0.16312438048342995</v>
      </c>
      <c r="C33" s="46"/>
      <c r="D33" s="46"/>
    </row>
    <row r="34" spans="1:4">
      <c r="A34" s="46" t="s">
        <v>141</v>
      </c>
      <c r="B34" s="60">
        <v>0.17</v>
      </c>
      <c r="C34" s="46"/>
      <c r="D34" s="46"/>
    </row>
    <row r="35" spans="1:4">
      <c r="A35" s="46"/>
      <c r="B35" s="46"/>
      <c r="C35" s="46"/>
      <c r="D35" s="46"/>
    </row>
    <row r="36" spans="1:4">
      <c r="A36" s="46" t="s">
        <v>138</v>
      </c>
      <c r="B36" s="62">
        <f>(B22/B26)*100</f>
        <v>0.73219303689657711</v>
      </c>
      <c r="C36" s="46"/>
      <c r="D36" s="46"/>
    </row>
    <row r="37" spans="1:4">
      <c r="A37" s="46"/>
      <c r="B37" s="46"/>
      <c r="C37" s="46"/>
      <c r="D37" s="46"/>
    </row>
    <row r="38" spans="1:4">
      <c r="A38" s="57" t="s">
        <v>144</v>
      </c>
      <c r="B38" s="60">
        <v>0.84</v>
      </c>
      <c r="C38" s="46"/>
      <c r="D38" s="46"/>
    </row>
    <row r="39" spans="1:4">
      <c r="A39" s="57" t="s">
        <v>143</v>
      </c>
      <c r="B39" s="65">
        <f>28559350/42685558</f>
        <v>0.66906352729417284</v>
      </c>
      <c r="C39" s="46"/>
      <c r="D39" s="46"/>
    </row>
    <row r="40" spans="1:4">
      <c r="A40" s="57" t="s">
        <v>142</v>
      </c>
      <c r="B40" s="65">
        <f>20207378/42685558</f>
        <v>0.47340081626671016</v>
      </c>
      <c r="C40" s="46"/>
      <c r="D40" s="4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="150" zoomScaleNormal="150" zoomScalePageLayoutView="150" workbookViewId="0">
      <selection activeCell="B5" sqref="B5"/>
    </sheetView>
  </sheetViews>
  <sheetFormatPr defaultColWidth="11" defaultRowHeight="15.75"/>
  <cols>
    <col min="1" max="1" width="72.125" customWidth="1"/>
    <col min="2" max="2" width="15" customWidth="1"/>
  </cols>
  <sheetData>
    <row r="1" spans="1:4">
      <c r="A1" s="46" t="s">
        <v>0</v>
      </c>
      <c r="B1" s="46"/>
      <c r="C1" s="46"/>
      <c r="D1" s="46"/>
    </row>
    <row r="2" spans="1:4">
      <c r="A2" s="46" t="s">
        <v>1</v>
      </c>
      <c r="B2" s="46"/>
      <c r="C2" s="47" t="s">
        <v>18</v>
      </c>
      <c r="D2" s="46"/>
    </row>
    <row r="3" spans="1:4">
      <c r="A3" s="46" t="s">
        <v>157</v>
      </c>
      <c r="B3" s="48">
        <v>392191308</v>
      </c>
      <c r="C3" s="46"/>
      <c r="D3" s="46"/>
    </row>
    <row r="4" spans="1:4">
      <c r="A4" s="46" t="s">
        <v>156</v>
      </c>
      <c r="B4" s="49">
        <v>230646069</v>
      </c>
      <c r="C4" s="50">
        <f>(B4*100)/1000000000</f>
        <v>23.064606900000001</v>
      </c>
      <c r="D4" s="46"/>
    </row>
    <row r="5" spans="1:4">
      <c r="A5" s="46" t="s">
        <v>149</v>
      </c>
      <c r="B5" s="67">
        <v>0.58799999999999997</v>
      </c>
      <c r="C5" s="46"/>
      <c r="D5" s="46"/>
    </row>
    <row r="6" spans="1:4">
      <c r="A6" s="46" t="s">
        <v>9</v>
      </c>
      <c r="B6" s="51">
        <v>131957897</v>
      </c>
      <c r="C6" s="46"/>
      <c r="D6" s="46"/>
    </row>
    <row r="7" spans="1:4">
      <c r="A7" s="46" t="s">
        <v>19</v>
      </c>
      <c r="B7" s="48">
        <v>29587342</v>
      </c>
      <c r="C7" s="50">
        <f>B7/B4*100</f>
        <v>12.828027864632716</v>
      </c>
      <c r="D7" s="46"/>
    </row>
    <row r="8" spans="1:4">
      <c r="A8" s="46" t="s">
        <v>139</v>
      </c>
      <c r="B8" s="51">
        <v>20</v>
      </c>
      <c r="C8" s="46"/>
      <c r="D8" s="46"/>
    </row>
    <row r="9" spans="1:4">
      <c r="A9" s="46"/>
      <c r="B9" s="51"/>
      <c r="C9" s="46"/>
      <c r="D9" s="46"/>
    </row>
    <row r="10" spans="1:4">
      <c r="A10" s="46" t="s">
        <v>2</v>
      </c>
      <c r="B10" s="51"/>
      <c r="C10" s="46"/>
      <c r="D10" s="46"/>
    </row>
    <row r="11" spans="1:4">
      <c r="A11" s="46" t="s">
        <v>147</v>
      </c>
      <c r="B11" s="52">
        <v>0</v>
      </c>
      <c r="C11" s="46"/>
      <c r="D11" s="46"/>
    </row>
    <row r="12" spans="1:4">
      <c r="A12" s="46" t="s">
        <v>146</v>
      </c>
      <c r="B12" s="52">
        <v>0</v>
      </c>
      <c r="C12" s="46"/>
      <c r="D12" s="46"/>
    </row>
    <row r="13" spans="1:4">
      <c r="A13" s="46" t="s">
        <v>20</v>
      </c>
      <c r="B13" s="51">
        <v>115318225</v>
      </c>
      <c r="C13" s="46"/>
      <c r="D13" s="46"/>
    </row>
    <row r="14" spans="1:4" ht="17.25">
      <c r="A14" s="46" t="s">
        <v>21</v>
      </c>
      <c r="B14" s="53">
        <v>115327844</v>
      </c>
      <c r="C14" s="46"/>
      <c r="D14" s="46"/>
    </row>
    <row r="15" spans="1:4">
      <c r="A15" s="46" t="s">
        <v>17</v>
      </c>
      <c r="B15" s="54">
        <f>B13+B14</f>
        <v>230646069</v>
      </c>
      <c r="C15" s="46"/>
      <c r="D15" s="46"/>
    </row>
    <row r="16" spans="1:4">
      <c r="A16" s="46"/>
      <c r="B16" s="51"/>
      <c r="C16" s="46"/>
      <c r="D16" s="46"/>
    </row>
    <row r="17" spans="1:4">
      <c r="A17" s="46" t="s">
        <v>3</v>
      </c>
      <c r="B17" s="51"/>
      <c r="C17" s="46"/>
      <c r="D17" s="46"/>
    </row>
    <row r="18" spans="1:4">
      <c r="A18" s="46" t="s">
        <v>4</v>
      </c>
      <c r="B18" s="51"/>
      <c r="C18" s="46"/>
      <c r="D18" s="46"/>
    </row>
    <row r="19" spans="1:4">
      <c r="A19" s="46" t="s">
        <v>10</v>
      </c>
      <c r="B19" s="51">
        <v>4842357006</v>
      </c>
      <c r="C19" s="46"/>
      <c r="D19" s="46"/>
    </row>
    <row r="20" spans="1:4">
      <c r="A20" s="46"/>
      <c r="B20" s="51"/>
      <c r="C20" s="46"/>
      <c r="D20" s="46"/>
    </row>
    <row r="21" spans="1:4">
      <c r="A21" s="55" t="s">
        <v>7</v>
      </c>
      <c r="B21" s="56">
        <v>59824131</v>
      </c>
      <c r="C21" s="46"/>
      <c r="D21" s="46"/>
    </row>
    <row r="22" spans="1:4">
      <c r="A22" s="46" t="s">
        <v>11</v>
      </c>
      <c r="B22" s="51">
        <v>8315965</v>
      </c>
      <c r="C22" s="46"/>
      <c r="D22" s="46"/>
    </row>
    <row r="23" spans="1:4">
      <c r="A23" s="46" t="s">
        <v>12</v>
      </c>
      <c r="B23" s="51">
        <v>20238388</v>
      </c>
      <c r="C23" s="46"/>
      <c r="D23" s="46"/>
    </row>
    <row r="24" spans="1:4">
      <c r="A24" s="46"/>
      <c r="B24" s="51"/>
      <c r="C24" s="46"/>
      <c r="D24" s="46"/>
    </row>
    <row r="25" spans="1:4">
      <c r="A25" s="55" t="s">
        <v>6</v>
      </c>
      <c r="B25" s="56">
        <v>161765551</v>
      </c>
      <c r="C25" s="46"/>
      <c r="D25" s="46"/>
    </row>
    <row r="26" spans="1:4">
      <c r="A26" s="46" t="s">
        <v>22</v>
      </c>
      <c r="B26" s="51">
        <v>1105590324</v>
      </c>
      <c r="C26" s="46"/>
      <c r="D26" s="46"/>
    </row>
    <row r="27" spans="1:4">
      <c r="A27" s="46" t="s">
        <v>23</v>
      </c>
      <c r="B27" s="51">
        <v>3486622647</v>
      </c>
      <c r="C27" s="46"/>
      <c r="D27" s="46"/>
    </row>
    <row r="28" spans="1:4">
      <c r="A28" s="46"/>
      <c r="B28" s="46"/>
      <c r="C28" s="46"/>
      <c r="D28" s="46"/>
    </row>
    <row r="29" spans="1:4">
      <c r="A29" s="57" t="s">
        <v>152</v>
      </c>
      <c r="B29" s="58">
        <f>B21/(B21+B25)</f>
        <v>0.26997706057450815</v>
      </c>
      <c r="C29" s="59"/>
      <c r="D29" s="46"/>
    </row>
    <row r="30" spans="1:4">
      <c r="A30" s="46" t="s">
        <v>150</v>
      </c>
      <c r="B30" s="60">
        <v>7.0000000000000001E-3</v>
      </c>
      <c r="C30" s="46"/>
      <c r="D30" s="46"/>
    </row>
    <row r="31" spans="1:4">
      <c r="A31" s="46" t="s">
        <v>151</v>
      </c>
      <c r="B31" s="60">
        <v>6.0000000000000001E-3</v>
      </c>
      <c r="C31" s="46"/>
      <c r="D31" s="46"/>
    </row>
    <row r="32" spans="1:4">
      <c r="A32" s="46"/>
      <c r="B32" s="46"/>
      <c r="C32" s="46"/>
      <c r="D32" s="46"/>
    </row>
    <row r="33" spans="1:4">
      <c r="A33" s="46" t="s">
        <v>137</v>
      </c>
      <c r="B33" s="61">
        <f>(B21/B25)</f>
        <v>0.36981996865327649</v>
      </c>
      <c r="C33" s="46"/>
      <c r="D33" s="46"/>
    </row>
    <row r="34" spans="1:4">
      <c r="A34" s="46" t="s">
        <v>141</v>
      </c>
      <c r="B34" s="60">
        <v>0.38500000000000001</v>
      </c>
      <c r="C34" s="46"/>
      <c r="D34" s="46"/>
    </row>
    <row r="35" spans="1:4">
      <c r="A35" s="46"/>
      <c r="B35" s="46"/>
      <c r="C35" s="46"/>
      <c r="D35" s="46"/>
    </row>
    <row r="36" spans="1:4">
      <c r="A36" s="46" t="s">
        <v>138</v>
      </c>
      <c r="B36" s="62">
        <f>(B22/B26)*100</f>
        <v>0.75217418418723425</v>
      </c>
      <c r="C36" s="46"/>
      <c r="D36" s="46"/>
    </row>
    <row r="37" spans="1:4">
      <c r="A37" s="46"/>
      <c r="B37" s="46"/>
      <c r="C37" s="46"/>
      <c r="D37" s="46"/>
    </row>
    <row r="38" spans="1:4">
      <c r="A38" s="57" t="s">
        <v>140</v>
      </c>
      <c r="B38" s="58">
        <v>0.83909999999999996</v>
      </c>
      <c r="C38" s="46"/>
      <c r="D38" s="46"/>
    </row>
    <row r="39" spans="1:4">
      <c r="A39" s="57" t="s">
        <v>143</v>
      </c>
      <c r="B39" s="65">
        <f>27630346/42685558</f>
        <v>0.6472996323487209</v>
      </c>
      <c r="C39" s="46"/>
      <c r="D39" s="46"/>
    </row>
    <row r="40" spans="1:4">
      <c r="A40" s="57" t="s">
        <v>142</v>
      </c>
      <c r="B40" s="65">
        <f>18895528/42685558</f>
        <v>0.44266793935316484</v>
      </c>
      <c r="C40" s="46"/>
      <c r="D40" s="4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4"/>
  <sheetViews>
    <sheetView workbookViewId="0">
      <selection activeCell="B31" sqref="B31:E33"/>
    </sheetView>
  </sheetViews>
  <sheetFormatPr defaultColWidth="11" defaultRowHeight="15.75"/>
  <cols>
    <col min="3" max="3" width="19.5" customWidth="1"/>
    <col min="4" max="4" width="17.625" customWidth="1"/>
  </cols>
  <sheetData>
    <row r="4" spans="2:5" ht="42" customHeight="1">
      <c r="C4" s="44" t="s">
        <v>24</v>
      </c>
      <c r="D4" s="45" t="s">
        <v>141</v>
      </c>
      <c r="E4" s="45"/>
    </row>
    <row r="5" spans="2:5">
      <c r="B5" t="s">
        <v>26</v>
      </c>
      <c r="C5" s="43">
        <v>0.14000000000000001</v>
      </c>
      <c r="D5" s="43">
        <f>26724386/159962675</f>
        <v>0.16706638595534865</v>
      </c>
    </row>
    <row r="6" spans="2:5">
      <c r="B6" t="s">
        <v>25</v>
      </c>
      <c r="C6" s="43">
        <v>0.27</v>
      </c>
      <c r="D6" s="43">
        <f>46684236/122959227</f>
        <v>0.37967249094693806</v>
      </c>
    </row>
    <row r="30" spans="2:5">
      <c r="C30" s="68" t="s">
        <v>158</v>
      </c>
      <c r="D30" s="68"/>
      <c r="E30" s="68"/>
    </row>
    <row r="31" spans="2:5">
      <c r="C31">
        <v>1</v>
      </c>
      <c r="D31">
        <v>3</v>
      </c>
      <c r="E31">
        <v>5</v>
      </c>
    </row>
    <row r="32" spans="2:5">
      <c r="B32" t="s">
        <v>26</v>
      </c>
      <c r="C32" s="43">
        <v>0.84</v>
      </c>
      <c r="D32" s="43">
        <f>28559350/42685558</f>
        <v>0.66906352729417284</v>
      </c>
      <c r="E32" s="43">
        <f>20207378/42685558</f>
        <v>0.47340081626671016</v>
      </c>
    </row>
    <row r="33" spans="2:5">
      <c r="B33" t="s">
        <v>25</v>
      </c>
      <c r="C33" s="42">
        <v>0.83909999999999996</v>
      </c>
      <c r="D33" s="43">
        <f>27630346/42685558</f>
        <v>0.6472996323487209</v>
      </c>
      <c r="E33" s="43">
        <f>18895528/42685558</f>
        <v>0.44266793935316484</v>
      </c>
    </row>
    <row r="34" spans="2:5">
      <c r="B34" s="1"/>
    </row>
  </sheetData>
  <mergeCells count="1">
    <mergeCell ref="C30:E3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"/>
  <sheetViews>
    <sheetView workbookViewId="0">
      <selection activeCell="L15" sqref="L15:N18"/>
    </sheetView>
  </sheetViews>
  <sheetFormatPr defaultColWidth="8.875" defaultRowHeight="12.75"/>
  <cols>
    <col min="1" max="1" width="12.5" style="3" bestFit="1" customWidth="1"/>
    <col min="2" max="2" width="21.375" style="3" bestFit="1" customWidth="1"/>
    <col min="3" max="3" width="15" style="3" bestFit="1" customWidth="1"/>
    <col min="4" max="4" width="7.625" style="3" bestFit="1" customWidth="1"/>
    <col min="5" max="5" width="18.125" style="3" bestFit="1" customWidth="1"/>
    <col min="6" max="6" width="15.5" style="40" bestFit="1" customWidth="1"/>
    <col min="7" max="8" width="8.625" style="2" customWidth="1"/>
    <col min="9" max="9" width="8.5" style="2" customWidth="1"/>
    <col min="10" max="10" width="11.625" style="3" bestFit="1" customWidth="1"/>
    <col min="11" max="11" width="9.375" style="3" bestFit="1" customWidth="1"/>
    <col min="12" max="14" width="6.625" style="3" bestFit="1" customWidth="1"/>
    <col min="15" max="16384" width="8.875" style="3"/>
  </cols>
  <sheetData>
    <row r="1" spans="1:15" ht="13.5" thickBot="1">
      <c r="A1" s="69" t="s">
        <v>27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2"/>
    </row>
    <row r="2" spans="1:15" ht="12.75" customHeight="1">
      <c r="A2" s="70" t="s">
        <v>28</v>
      </c>
      <c r="B2" s="72" t="s">
        <v>29</v>
      </c>
      <c r="C2" s="70" t="s">
        <v>30</v>
      </c>
      <c r="D2" s="72" t="s">
        <v>31</v>
      </c>
      <c r="E2" s="72" t="s">
        <v>32</v>
      </c>
      <c r="F2" s="74" t="s">
        <v>33</v>
      </c>
      <c r="G2" s="70" t="s">
        <v>34</v>
      </c>
      <c r="H2" s="70"/>
      <c r="I2" s="70"/>
      <c r="J2" s="72" t="s">
        <v>35</v>
      </c>
      <c r="K2" s="72" t="s">
        <v>36</v>
      </c>
      <c r="L2" s="70" t="s">
        <v>37</v>
      </c>
      <c r="M2" s="70"/>
      <c r="N2" s="70"/>
      <c r="O2" s="2"/>
    </row>
    <row r="3" spans="1:15" ht="13.5" thickBot="1">
      <c r="A3" s="71"/>
      <c r="B3" s="73"/>
      <c r="C3" s="71"/>
      <c r="D3" s="73"/>
      <c r="E3" s="73"/>
      <c r="F3" s="75"/>
      <c r="G3" s="4" t="s">
        <v>38</v>
      </c>
      <c r="H3" s="4" t="s">
        <v>39</v>
      </c>
      <c r="I3" s="4" t="s">
        <v>40</v>
      </c>
      <c r="J3" s="73"/>
      <c r="K3" s="73"/>
      <c r="L3" s="4" t="s">
        <v>41</v>
      </c>
      <c r="M3" s="4" t="s">
        <v>42</v>
      </c>
      <c r="N3" s="4" t="s">
        <v>43</v>
      </c>
      <c r="O3" s="2"/>
    </row>
    <row r="4" spans="1:15" ht="14.25">
      <c r="A4" s="70" t="s">
        <v>44</v>
      </c>
      <c r="B4" s="5" t="s">
        <v>45</v>
      </c>
      <c r="C4" s="5" t="s">
        <v>46</v>
      </c>
      <c r="D4" s="5" t="s">
        <v>47</v>
      </c>
      <c r="E4" s="6" t="s">
        <v>48</v>
      </c>
      <c r="F4" s="7" t="s">
        <v>49</v>
      </c>
      <c r="G4" s="8">
        <v>0.1542</v>
      </c>
      <c r="H4" s="8">
        <v>7.9000000000000008E-3</v>
      </c>
      <c r="I4" s="8">
        <v>8.0000000000000002E-3</v>
      </c>
      <c r="J4" s="8">
        <v>0.99</v>
      </c>
      <c r="K4" s="78">
        <v>9.6178339694875792</v>
      </c>
      <c r="L4" s="81">
        <v>0.92300000000000004</v>
      </c>
      <c r="M4" s="81">
        <v>0.87319999999999998</v>
      </c>
      <c r="N4" s="81">
        <v>0.7954</v>
      </c>
      <c r="O4" s="2"/>
    </row>
    <row r="5" spans="1:15" ht="14.25">
      <c r="A5" s="76"/>
      <c r="B5" s="9" t="s">
        <v>50</v>
      </c>
      <c r="C5" s="9" t="s">
        <v>51</v>
      </c>
      <c r="D5" s="9" t="s">
        <v>47</v>
      </c>
      <c r="E5" s="10" t="s">
        <v>52</v>
      </c>
      <c r="F5" s="11" t="s">
        <v>53</v>
      </c>
      <c r="G5" s="12">
        <v>0.1542</v>
      </c>
      <c r="H5" s="12">
        <v>7.7999999999999996E-3</v>
      </c>
      <c r="I5" s="12">
        <v>8.0000000000000002E-3</v>
      </c>
      <c r="J5" s="12">
        <v>0.99099999999999999</v>
      </c>
      <c r="K5" s="79"/>
      <c r="L5" s="82"/>
      <c r="M5" s="82"/>
      <c r="N5" s="82"/>
      <c r="O5" s="2"/>
    </row>
    <row r="6" spans="1:15" ht="14.25">
      <c r="A6" s="76"/>
      <c r="B6" s="9" t="s">
        <v>54</v>
      </c>
      <c r="C6" s="9" t="s">
        <v>51</v>
      </c>
      <c r="D6" s="9" t="s">
        <v>47</v>
      </c>
      <c r="E6" s="10" t="s">
        <v>55</v>
      </c>
      <c r="F6" s="11" t="s">
        <v>56</v>
      </c>
      <c r="G6" s="12">
        <v>0.20039999999999999</v>
      </c>
      <c r="H6" s="12">
        <v>7.1999999999999998E-3</v>
      </c>
      <c r="I6" s="12">
        <v>7.1999999999999998E-3</v>
      </c>
      <c r="J6" s="12">
        <v>0.98899999999999999</v>
      </c>
      <c r="K6" s="79"/>
      <c r="L6" s="82"/>
      <c r="M6" s="82"/>
      <c r="N6" s="82"/>
      <c r="O6" s="2"/>
    </row>
    <row r="7" spans="1:15" ht="14.25">
      <c r="A7" s="76"/>
      <c r="B7" s="13" t="s">
        <v>57</v>
      </c>
      <c r="C7" s="13" t="s">
        <v>51</v>
      </c>
      <c r="D7" s="13" t="s">
        <v>47</v>
      </c>
      <c r="E7" s="14" t="s">
        <v>58</v>
      </c>
      <c r="F7" s="15" t="s">
        <v>59</v>
      </c>
      <c r="G7" s="16">
        <v>0.1578</v>
      </c>
      <c r="H7" s="16">
        <v>8.3999999999999995E-3</v>
      </c>
      <c r="I7" s="16">
        <v>8.3999999999999995E-3</v>
      </c>
      <c r="J7" s="16">
        <v>0.99099999999999999</v>
      </c>
      <c r="K7" s="79"/>
      <c r="L7" s="82"/>
      <c r="M7" s="82"/>
      <c r="N7" s="82"/>
      <c r="O7" s="2"/>
    </row>
    <row r="8" spans="1:15" ht="14.25">
      <c r="A8" s="77"/>
      <c r="B8" s="13" t="s">
        <v>60</v>
      </c>
      <c r="C8" s="17" t="s">
        <v>61</v>
      </c>
      <c r="D8" s="17" t="s">
        <v>62</v>
      </c>
      <c r="E8" s="18" t="s">
        <v>63</v>
      </c>
      <c r="F8" s="19" t="s">
        <v>64</v>
      </c>
      <c r="G8" s="20">
        <v>0.16924753503088599</v>
      </c>
      <c r="H8" s="20">
        <v>7.0539300698484499E-3</v>
      </c>
      <c r="I8" s="20">
        <v>7.0570993714202702E-3</v>
      </c>
      <c r="J8" s="20">
        <v>0.99008698315569599</v>
      </c>
      <c r="K8" s="80"/>
      <c r="L8" s="83"/>
      <c r="M8" s="83"/>
      <c r="N8" s="83"/>
      <c r="O8" s="2"/>
    </row>
    <row r="9" spans="1:15" ht="14.25">
      <c r="A9" s="84" t="s">
        <v>65</v>
      </c>
      <c r="B9" s="9" t="s">
        <v>66</v>
      </c>
      <c r="C9" s="9" t="s">
        <v>46</v>
      </c>
      <c r="D9" s="9" t="s">
        <v>47</v>
      </c>
      <c r="E9" s="10" t="s">
        <v>67</v>
      </c>
      <c r="F9" s="11" t="s">
        <v>68</v>
      </c>
      <c r="G9" s="12">
        <v>0.15179999999999999</v>
      </c>
      <c r="H9" s="12">
        <v>5.1999999999999998E-3</v>
      </c>
      <c r="I9" s="12">
        <v>5.4000000000000003E-3</v>
      </c>
      <c r="J9" s="12">
        <v>0.99</v>
      </c>
      <c r="K9" s="85">
        <v>9.0505649461185502</v>
      </c>
      <c r="L9" s="86">
        <v>0.92210000000000003</v>
      </c>
      <c r="M9" s="86">
        <v>0.87009999999999998</v>
      </c>
      <c r="N9" s="86">
        <v>0.78610000000000002</v>
      </c>
      <c r="O9" s="2"/>
    </row>
    <row r="10" spans="1:15" ht="14.25">
      <c r="A10" s="76"/>
      <c r="B10" s="9" t="s">
        <v>69</v>
      </c>
      <c r="C10" s="9" t="s">
        <v>51</v>
      </c>
      <c r="D10" s="9" t="s">
        <v>47</v>
      </c>
      <c r="E10" s="10" t="s">
        <v>70</v>
      </c>
      <c r="F10" s="11" t="s">
        <v>71</v>
      </c>
      <c r="G10" s="12">
        <v>0.13139999999999999</v>
      </c>
      <c r="H10" s="12">
        <v>8.0000000000000002E-3</v>
      </c>
      <c r="I10" s="12">
        <v>8.2000000000000007E-3</v>
      </c>
      <c r="J10" s="12">
        <v>0.98899999999999999</v>
      </c>
      <c r="K10" s="79"/>
      <c r="L10" s="82"/>
      <c r="M10" s="82"/>
      <c r="N10" s="82"/>
      <c r="O10" s="2"/>
    </row>
    <row r="11" spans="1:15" ht="14.25">
      <c r="A11" s="76"/>
      <c r="B11" s="9" t="s">
        <v>72</v>
      </c>
      <c r="C11" s="9" t="s">
        <v>51</v>
      </c>
      <c r="D11" s="9" t="s">
        <v>47</v>
      </c>
      <c r="E11" s="10" t="s">
        <v>73</v>
      </c>
      <c r="F11" s="11" t="s">
        <v>74</v>
      </c>
      <c r="G11" s="12">
        <v>0.16850000000000001</v>
      </c>
      <c r="H11" s="12">
        <v>6.7999999999999996E-3</v>
      </c>
      <c r="I11" s="12">
        <v>6.8999999999999999E-3</v>
      </c>
      <c r="J11" s="12">
        <v>0.99099999999999999</v>
      </c>
      <c r="K11" s="79"/>
      <c r="L11" s="82"/>
      <c r="M11" s="82"/>
      <c r="N11" s="82"/>
      <c r="O11" s="2"/>
    </row>
    <row r="12" spans="1:15" ht="14.25">
      <c r="A12" s="76"/>
      <c r="B12" s="9" t="s">
        <v>75</v>
      </c>
      <c r="C12" s="9" t="s">
        <v>51</v>
      </c>
      <c r="D12" s="9" t="s">
        <v>47</v>
      </c>
      <c r="E12" s="10" t="s">
        <v>76</v>
      </c>
      <c r="F12" s="11" t="s">
        <v>77</v>
      </c>
      <c r="G12" s="12">
        <v>0.14710000000000001</v>
      </c>
      <c r="H12" s="12">
        <v>7.7999999999999996E-3</v>
      </c>
      <c r="I12" s="12">
        <v>7.7999999999999996E-3</v>
      </c>
      <c r="J12" s="12">
        <v>0.99</v>
      </c>
      <c r="K12" s="79"/>
      <c r="L12" s="82"/>
      <c r="M12" s="82"/>
      <c r="N12" s="82"/>
      <c r="O12" s="2"/>
    </row>
    <row r="13" spans="1:15" ht="14.25">
      <c r="A13" s="76"/>
      <c r="B13" s="13" t="s">
        <v>78</v>
      </c>
      <c r="C13" s="13" t="s">
        <v>51</v>
      </c>
      <c r="D13" s="13" t="s">
        <v>47</v>
      </c>
      <c r="E13" s="14" t="s">
        <v>79</v>
      </c>
      <c r="F13" s="15" t="s">
        <v>80</v>
      </c>
      <c r="G13" s="16">
        <v>0.1918</v>
      </c>
      <c r="H13" s="16">
        <v>6.3E-3</v>
      </c>
      <c r="I13" s="16">
        <v>6.4000000000000003E-3</v>
      </c>
      <c r="J13" s="16">
        <v>0.99099999999999999</v>
      </c>
      <c r="K13" s="79"/>
      <c r="L13" s="82"/>
      <c r="M13" s="82"/>
      <c r="N13" s="82"/>
      <c r="O13" s="2"/>
    </row>
    <row r="14" spans="1:15" ht="14.25">
      <c r="A14" s="77"/>
      <c r="B14" s="13" t="s">
        <v>60</v>
      </c>
      <c r="C14" s="17" t="s">
        <v>81</v>
      </c>
      <c r="D14" s="17" t="s">
        <v>82</v>
      </c>
      <c r="E14" s="18" t="s">
        <v>83</v>
      </c>
      <c r="F14" s="19" t="s">
        <v>84</v>
      </c>
      <c r="G14" s="20">
        <v>0.161</v>
      </c>
      <c r="H14" s="20">
        <v>7.0000000000000001E-3</v>
      </c>
      <c r="I14" s="20">
        <v>7.0000000000000001E-3</v>
      </c>
      <c r="J14" s="20">
        <v>0.98987784017676572</v>
      </c>
      <c r="K14" s="80"/>
      <c r="L14" s="83"/>
      <c r="M14" s="83"/>
      <c r="N14" s="83"/>
      <c r="O14" s="2"/>
    </row>
    <row r="15" spans="1:15" ht="14.25">
      <c r="A15" s="84" t="s">
        <v>85</v>
      </c>
      <c r="B15" s="9" t="s">
        <v>86</v>
      </c>
      <c r="C15" s="9" t="s">
        <v>87</v>
      </c>
      <c r="D15" s="9" t="s">
        <v>47</v>
      </c>
      <c r="E15" s="10" t="s">
        <v>88</v>
      </c>
      <c r="F15" s="11" t="s">
        <v>89</v>
      </c>
      <c r="G15" s="21">
        <v>5.2400000000000002E-2</v>
      </c>
      <c r="H15" s="12">
        <v>6.4000000000000003E-3</v>
      </c>
      <c r="I15" s="12">
        <v>6.6E-3</v>
      </c>
      <c r="J15" s="12">
        <v>0.99099999999999999</v>
      </c>
      <c r="K15" s="85">
        <v>9.0654189141405883</v>
      </c>
      <c r="L15" s="86">
        <v>0.92310000000000003</v>
      </c>
      <c r="M15" s="86">
        <v>0.87119999999999997</v>
      </c>
      <c r="N15" s="87">
        <v>0.78800000000000003</v>
      </c>
      <c r="O15" s="2"/>
    </row>
    <row r="16" spans="1:15" ht="14.25">
      <c r="A16" s="76"/>
      <c r="B16" s="9" t="s">
        <v>90</v>
      </c>
      <c r="C16" s="9" t="s">
        <v>51</v>
      </c>
      <c r="D16" s="9" t="s">
        <v>47</v>
      </c>
      <c r="E16" s="10" t="s">
        <v>91</v>
      </c>
      <c r="F16" s="11" t="s">
        <v>92</v>
      </c>
      <c r="G16" s="21">
        <v>4.8800000000000003E-2</v>
      </c>
      <c r="H16" s="12">
        <v>7.3000000000000001E-3</v>
      </c>
      <c r="I16" s="12">
        <v>7.3000000000000001E-3</v>
      </c>
      <c r="J16" s="12">
        <v>0.99</v>
      </c>
      <c r="K16" s="79"/>
      <c r="L16" s="82"/>
      <c r="M16" s="82"/>
      <c r="N16" s="88"/>
      <c r="O16" s="2"/>
    </row>
    <row r="17" spans="1:15" ht="14.25">
      <c r="A17" s="76"/>
      <c r="B17" s="13" t="s">
        <v>93</v>
      </c>
      <c r="C17" s="13" t="s">
        <v>94</v>
      </c>
      <c r="D17" s="13" t="s">
        <v>47</v>
      </c>
      <c r="E17" s="14" t="s">
        <v>95</v>
      </c>
      <c r="F17" s="15" t="s">
        <v>96</v>
      </c>
      <c r="G17" s="22">
        <v>3.2199999999999999E-2</v>
      </c>
      <c r="H17" s="16">
        <v>6.6E-3</v>
      </c>
      <c r="I17" s="16">
        <v>6.7000000000000002E-3</v>
      </c>
      <c r="J17" s="16">
        <v>0.99</v>
      </c>
      <c r="K17" s="79"/>
      <c r="L17" s="82"/>
      <c r="M17" s="82"/>
      <c r="N17" s="88"/>
      <c r="O17" s="2"/>
    </row>
    <row r="18" spans="1:15" ht="14.25">
      <c r="A18" s="77"/>
      <c r="B18" s="13" t="s">
        <v>60</v>
      </c>
      <c r="C18" s="17" t="s">
        <v>97</v>
      </c>
      <c r="D18" s="17" t="s">
        <v>98</v>
      </c>
      <c r="E18" s="19" t="s">
        <v>99</v>
      </c>
      <c r="F18" s="19" t="s">
        <v>84</v>
      </c>
      <c r="G18" s="23">
        <v>3.76569163413987E-2</v>
      </c>
      <c r="H18" s="20">
        <v>6.66012456950104E-3</v>
      </c>
      <c r="I18" s="20">
        <v>6.7361345509769702E-3</v>
      </c>
      <c r="J18" s="20">
        <v>0.99063759385130701</v>
      </c>
      <c r="K18" s="80"/>
      <c r="L18" s="83"/>
      <c r="M18" s="83"/>
      <c r="N18" s="89"/>
      <c r="O18" s="2"/>
    </row>
    <row r="19" spans="1:15" ht="14.25">
      <c r="A19" s="84" t="s">
        <v>100</v>
      </c>
      <c r="B19" s="9" t="s">
        <v>101</v>
      </c>
      <c r="C19" s="9" t="s">
        <v>46</v>
      </c>
      <c r="D19" s="9" t="s">
        <v>47</v>
      </c>
      <c r="E19" s="24" t="s">
        <v>102</v>
      </c>
      <c r="F19" s="25" t="s">
        <v>103</v>
      </c>
      <c r="G19" s="21">
        <v>3.4200000000000001E-2</v>
      </c>
      <c r="H19" s="12">
        <v>5.3E-3</v>
      </c>
      <c r="I19" s="26">
        <v>5.4000000000000003E-3</v>
      </c>
      <c r="J19" s="12">
        <v>0.99160000000000004</v>
      </c>
      <c r="K19" s="85">
        <v>9.2775959106471628</v>
      </c>
      <c r="L19" s="86">
        <v>0.9244</v>
      </c>
      <c r="M19" s="86">
        <v>0.87760000000000005</v>
      </c>
      <c r="N19" s="86">
        <v>0.79910000000000003</v>
      </c>
      <c r="O19" s="2"/>
    </row>
    <row r="20" spans="1:15" ht="14.25">
      <c r="A20" s="76"/>
      <c r="B20" s="9" t="s">
        <v>104</v>
      </c>
      <c r="C20" s="9" t="s">
        <v>87</v>
      </c>
      <c r="D20" s="9" t="s">
        <v>47</v>
      </c>
      <c r="E20" s="24" t="s">
        <v>105</v>
      </c>
      <c r="F20" s="25" t="s">
        <v>71</v>
      </c>
      <c r="G20" s="21">
        <v>4.2099999999999999E-2</v>
      </c>
      <c r="H20" s="12">
        <v>6.4000000000000003E-3</v>
      </c>
      <c r="I20" s="12">
        <v>6.6E-3</v>
      </c>
      <c r="J20" s="12">
        <v>0.99199999999999999</v>
      </c>
      <c r="K20" s="79"/>
      <c r="L20" s="82"/>
      <c r="M20" s="82"/>
      <c r="N20" s="82"/>
      <c r="O20" s="2"/>
    </row>
    <row r="21" spans="1:15" ht="14.25">
      <c r="A21" s="76"/>
      <c r="B21" s="9" t="s">
        <v>106</v>
      </c>
      <c r="C21" s="9" t="s">
        <v>51</v>
      </c>
      <c r="D21" s="9" t="s">
        <v>47</v>
      </c>
      <c r="E21" s="24" t="s">
        <v>107</v>
      </c>
      <c r="F21" s="25" t="s">
        <v>108</v>
      </c>
      <c r="G21" s="21">
        <v>4.0399999999999998E-2</v>
      </c>
      <c r="H21" s="12">
        <v>7.6E-3</v>
      </c>
      <c r="I21" s="12">
        <v>7.6E-3</v>
      </c>
      <c r="J21" s="12">
        <v>0.98909999999999998</v>
      </c>
      <c r="K21" s="79"/>
      <c r="L21" s="82"/>
      <c r="M21" s="82"/>
      <c r="N21" s="82"/>
      <c r="O21" s="2"/>
    </row>
    <row r="22" spans="1:15" ht="14.25">
      <c r="A22" s="76"/>
      <c r="B22" s="13" t="s">
        <v>109</v>
      </c>
      <c r="C22" s="13" t="s">
        <v>110</v>
      </c>
      <c r="D22" s="13" t="s">
        <v>47</v>
      </c>
      <c r="E22" s="27" t="s">
        <v>111</v>
      </c>
      <c r="F22" s="28" t="s">
        <v>112</v>
      </c>
      <c r="G22" s="16">
        <v>2.6800000000000001E-2</v>
      </c>
      <c r="H22" s="16">
        <v>6.0000000000000001E-3</v>
      </c>
      <c r="I22" s="16">
        <v>6.0000000000000001E-3</v>
      </c>
      <c r="J22" s="16">
        <v>0.99080000000000001</v>
      </c>
      <c r="K22" s="79"/>
      <c r="L22" s="82"/>
      <c r="M22" s="82"/>
      <c r="N22" s="82"/>
      <c r="O22" s="2"/>
    </row>
    <row r="23" spans="1:15" ht="14.25">
      <c r="A23" s="77"/>
      <c r="B23" s="13" t="s">
        <v>60</v>
      </c>
      <c r="C23" s="17" t="s">
        <v>113</v>
      </c>
      <c r="D23" s="17" t="s">
        <v>62</v>
      </c>
      <c r="E23" s="29" t="s">
        <v>114</v>
      </c>
      <c r="F23" s="30" t="s">
        <v>115</v>
      </c>
      <c r="G23" s="20">
        <v>3.3000000000000002E-2</v>
      </c>
      <c r="H23" s="20">
        <v>6.0000000000000001E-3</v>
      </c>
      <c r="I23" s="20">
        <v>6.0000000000000001E-3</v>
      </c>
      <c r="J23" s="20">
        <v>0.99069332039619773</v>
      </c>
      <c r="K23" s="80"/>
      <c r="L23" s="83"/>
      <c r="M23" s="83"/>
      <c r="N23" s="83"/>
      <c r="O23" s="2"/>
    </row>
    <row r="24" spans="1:15" ht="14.25">
      <c r="A24" s="84" t="s">
        <v>116</v>
      </c>
      <c r="B24" s="31" t="s">
        <v>117</v>
      </c>
      <c r="C24" s="9" t="s">
        <v>118</v>
      </c>
      <c r="D24" s="9" t="s">
        <v>119</v>
      </c>
      <c r="E24" s="24" t="s">
        <v>120</v>
      </c>
      <c r="F24" s="25" t="s">
        <v>121</v>
      </c>
      <c r="G24" s="12">
        <v>0.3034</v>
      </c>
      <c r="H24" s="26">
        <v>1.4E-2</v>
      </c>
      <c r="I24" s="26">
        <v>1.32E-2</v>
      </c>
      <c r="J24" s="12">
        <v>0.9929</v>
      </c>
      <c r="K24" s="85">
        <v>12.225827183958685</v>
      </c>
      <c r="L24" s="86">
        <v>0.92200000000000004</v>
      </c>
      <c r="M24" s="86">
        <v>0.88080000000000003</v>
      </c>
      <c r="N24" s="86">
        <v>0.82369999999999999</v>
      </c>
      <c r="O24" s="2"/>
    </row>
    <row r="25" spans="1:15" ht="14.25">
      <c r="A25" s="76"/>
      <c r="B25" s="13" t="s">
        <v>122</v>
      </c>
      <c r="C25" s="13" t="s">
        <v>110</v>
      </c>
      <c r="D25" s="13" t="s">
        <v>47</v>
      </c>
      <c r="E25" s="27" t="s">
        <v>123</v>
      </c>
      <c r="F25" s="28" t="s">
        <v>124</v>
      </c>
      <c r="G25" s="32">
        <v>0.35699999999999998</v>
      </c>
      <c r="H25" s="32">
        <v>1.7399999999999999E-2</v>
      </c>
      <c r="I25" s="32">
        <v>1.6299999999999999E-2</v>
      </c>
      <c r="J25" s="32">
        <v>0.99239999999999995</v>
      </c>
      <c r="K25" s="79"/>
      <c r="L25" s="82"/>
      <c r="M25" s="82"/>
      <c r="N25" s="82"/>
      <c r="O25" s="2"/>
    </row>
    <row r="26" spans="1:15" ht="14.25">
      <c r="A26" s="77"/>
      <c r="B26" s="13" t="s">
        <v>60</v>
      </c>
      <c r="C26" s="17" t="s">
        <v>125</v>
      </c>
      <c r="D26" s="17" t="s">
        <v>98</v>
      </c>
      <c r="E26" s="29" t="s">
        <v>126</v>
      </c>
      <c r="F26" s="30" t="s">
        <v>127</v>
      </c>
      <c r="G26" s="33">
        <v>0.31782490746453601</v>
      </c>
      <c r="H26" s="33">
        <v>1.4869609731612599E-2</v>
      </c>
      <c r="I26" s="33">
        <v>1.39978853343276E-2</v>
      </c>
      <c r="J26" s="20">
        <v>0.992585078871971</v>
      </c>
      <c r="K26" s="80"/>
      <c r="L26" s="83"/>
      <c r="M26" s="83"/>
      <c r="N26" s="83"/>
      <c r="O26" s="2"/>
    </row>
    <row r="27" spans="1:15" ht="15" thickBot="1">
      <c r="A27" s="4" t="s">
        <v>128</v>
      </c>
      <c r="B27" s="34" t="s">
        <v>129</v>
      </c>
      <c r="C27" s="4" t="s">
        <v>130</v>
      </c>
      <c r="D27" s="4" t="s">
        <v>131</v>
      </c>
      <c r="E27" s="35" t="s">
        <v>132</v>
      </c>
      <c r="F27" s="36" t="s">
        <v>133</v>
      </c>
      <c r="G27" s="37">
        <v>2.9000000000000001E-2</v>
      </c>
      <c r="H27" s="37">
        <v>5.0000000000000001E-3</v>
      </c>
      <c r="I27" s="37">
        <v>5.0000000000000001E-3</v>
      </c>
      <c r="J27" s="38">
        <v>0.99299999999999999</v>
      </c>
      <c r="K27" s="39">
        <v>9.248398390925642</v>
      </c>
      <c r="L27" s="37">
        <v>0.91539999999999999</v>
      </c>
      <c r="M27" s="37">
        <v>0.85650000000000004</v>
      </c>
      <c r="N27" s="37">
        <v>0.76839999999999997</v>
      </c>
      <c r="O27" s="2"/>
    </row>
    <row r="28" spans="1:15" ht="12.75" customHeight="1">
      <c r="A28" s="90" t="s">
        <v>134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2"/>
    </row>
    <row r="29" spans="1:15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</row>
    <row r="33" spans="6:8">
      <c r="F33" s="40" t="s">
        <v>135</v>
      </c>
      <c r="G33" s="41">
        <v>0.16200000000000001</v>
      </c>
      <c r="H33" s="2" t="s">
        <v>136</v>
      </c>
    </row>
    <row r="34" spans="6:8">
      <c r="F34" s="40" t="s">
        <v>25</v>
      </c>
      <c r="G34" s="2">
        <v>36.9</v>
      </c>
    </row>
  </sheetData>
  <mergeCells count="37">
    <mergeCell ref="A28:N29"/>
    <mergeCell ref="A19:A23"/>
    <mergeCell ref="K19:K23"/>
    <mergeCell ref="L19:L23"/>
    <mergeCell ref="M19:M23"/>
    <mergeCell ref="N19:N23"/>
    <mergeCell ref="A24:A26"/>
    <mergeCell ref="K24:K26"/>
    <mergeCell ref="L24:L26"/>
    <mergeCell ref="M24:M26"/>
    <mergeCell ref="N24:N26"/>
    <mergeCell ref="A9:A14"/>
    <mergeCell ref="K9:K14"/>
    <mergeCell ref="L9:L14"/>
    <mergeCell ref="M9:M14"/>
    <mergeCell ref="N9:N14"/>
    <mergeCell ref="A15:A18"/>
    <mergeCell ref="K15:K18"/>
    <mergeCell ref="L15:L18"/>
    <mergeCell ref="M15:M18"/>
    <mergeCell ref="N15:N18"/>
    <mergeCell ref="A4:A8"/>
    <mergeCell ref="K4:K8"/>
    <mergeCell ref="L4:L8"/>
    <mergeCell ref="M4:M8"/>
    <mergeCell ref="N4:N8"/>
    <mergeCell ref="A1:N1"/>
    <mergeCell ref="A2:A3"/>
    <mergeCell ref="B2:B3"/>
    <mergeCell ref="C2:C3"/>
    <mergeCell ref="D2:D3"/>
    <mergeCell ref="E2:E3"/>
    <mergeCell ref="F2:F3"/>
    <mergeCell ref="G2:I2"/>
    <mergeCell ref="J2:J3"/>
    <mergeCell ref="K2:K3"/>
    <mergeCell ref="L2:N2"/>
  </mergeCells>
  <pageMargins left="0.7" right="0.7" top="0.75" bottom="0.75" header="0.3" footer="0.3"/>
  <pageSetup paperSize="9" scale="87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Male.Het</vt:lpstr>
      <vt:lpstr>Male.KO</vt:lpstr>
      <vt:lpstr>GRAPHs</vt:lpstr>
      <vt:lpstr>Kobayashi TableS1</vt:lpstr>
    </vt:vector>
  </TitlesOfParts>
  <Company>BC Genome Sciences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Karimi</dc:creator>
  <cp:lastModifiedBy>Julie B</cp:lastModifiedBy>
  <dcterms:created xsi:type="dcterms:W3CDTF">2014-01-17T17:32:11Z</dcterms:created>
  <dcterms:modified xsi:type="dcterms:W3CDTF">2014-03-29T16:46:08Z</dcterms:modified>
</cp:coreProperties>
</file>