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aron\Desktop\大學修課\基物實\phys_exp6\"/>
    </mc:Choice>
  </mc:AlternateContent>
  <xr:revisionPtr revIDLastSave="0" documentId="13_ncr:1_{B9254402-101D-4292-864E-14ED53BA6874}" xr6:coauthVersionLast="47" xr6:coauthVersionMax="47" xr10:uidLastSave="{00000000-0000-0000-0000-000000000000}"/>
  <bookViews>
    <workbookView xWindow="-98" yWindow="-98" windowWidth="21795" windowHeight="12345" xr2:uid="{00000000-000D-0000-FFFF-FFFF00000000}"/>
  </bookViews>
  <sheets>
    <sheet name="Sheet1" sheetId="1" r:id="rId1"/>
  </sheets>
  <definedNames>
    <definedName name="_xlnm._FilterDatabase" localSheetId="0" hidden="1">Sheet1!$N$2:$N$3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B23" i="1"/>
  <c r="C23" i="1"/>
  <c r="K19" i="1"/>
  <c r="O17" i="1"/>
  <c r="O18" i="1" s="1"/>
  <c r="Q17" i="1"/>
  <c r="Q18" i="1" s="1"/>
  <c r="P17" i="1"/>
  <c r="P18" i="1" s="1"/>
  <c r="L17" i="1"/>
  <c r="K17" i="1"/>
  <c r="J17" i="1"/>
  <c r="J18" i="1"/>
  <c r="K18" i="1"/>
  <c r="L18" i="1"/>
  <c r="G18" i="1"/>
  <c r="F18" i="1"/>
  <c r="C18" i="1"/>
  <c r="B18" i="1"/>
  <c r="G16" i="1"/>
  <c r="F16" i="1"/>
  <c r="C16" i="1"/>
  <c r="B16" i="1"/>
  <c r="K6" i="1"/>
  <c r="P5" i="1"/>
  <c r="P6" i="1" s="1"/>
  <c r="O5" i="1"/>
  <c r="C10" i="1"/>
  <c r="J4" i="1"/>
  <c r="J5" i="1" s="1"/>
  <c r="K4" i="1"/>
  <c r="K5" i="1" s="1"/>
  <c r="L4" i="1"/>
  <c r="L5" i="1" s="1"/>
  <c r="O4" i="1"/>
  <c r="Q4" i="1"/>
  <c r="Q5" i="1" s="1"/>
  <c r="P4" i="1"/>
  <c r="G6" i="1"/>
  <c r="F6" i="1"/>
  <c r="C6" i="1"/>
  <c r="B6" i="1"/>
  <c r="B4" i="1"/>
  <c r="C4" i="1"/>
  <c r="G4" i="1"/>
  <c r="F4" i="1"/>
  <c r="F22" i="1" l="1"/>
  <c r="G22" i="1"/>
  <c r="C22" i="1"/>
  <c r="B22" i="1"/>
  <c r="C11" i="1"/>
  <c r="G10" i="1"/>
  <c r="F10" i="1"/>
  <c r="B11" i="1"/>
  <c r="B10" i="1"/>
</calcChain>
</file>

<file path=xl/sharedStrings.xml><?xml version="1.0" encoding="utf-8"?>
<sst xmlns="http://schemas.openxmlformats.org/spreadsheetml/2006/main" count="48" uniqueCount="12">
  <si>
    <t>最大頻率</t>
  </si>
  <si>
    <t>振幅比值</t>
  </si>
  <si>
    <t>相位差</t>
  </si>
  <si>
    <t>Si</t>
    <phoneticPr fontId="1" type="noConversion"/>
  </si>
  <si>
    <t>TB</t>
    <phoneticPr fontId="1" type="noConversion"/>
  </si>
  <si>
    <t>rho</t>
    <phoneticPr fontId="1" type="noConversion"/>
  </si>
  <si>
    <t>C</t>
    <phoneticPr fontId="1" type="noConversion"/>
  </si>
  <si>
    <t>delta x</t>
    <phoneticPr fontId="1" type="noConversion"/>
  </si>
  <si>
    <t>ln(A/A)</t>
    <phoneticPr fontId="1" type="noConversion"/>
  </si>
  <si>
    <t>次大頻率</t>
    <phoneticPr fontId="1" type="noConversion"/>
  </si>
  <si>
    <t>K</t>
    <phoneticPr fontId="1" type="noConversion"/>
  </si>
  <si>
    <t>delta 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</si>
</sst>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K19" sqref="K19"/>
    </sheetView>
  </sheetViews>
  <sheetFormatPr defaultRowHeight="15" x14ac:dyDescent="0.45"/>
  <sheetData>
    <row r="1" spans="1:17" ht="17.649999999999999" x14ac:dyDescent="0.7">
      <c r="B1" t="s">
        <v>3</v>
      </c>
      <c r="C1" t="s">
        <v>4</v>
      </c>
      <c r="F1" t="s">
        <v>3</v>
      </c>
      <c r="G1" t="s">
        <v>4</v>
      </c>
      <c r="I1" s="3" t="s">
        <v>3</v>
      </c>
      <c r="N1" s="3" t="s">
        <v>4</v>
      </c>
    </row>
    <row r="2" spans="1:17" x14ac:dyDescent="0.45">
      <c r="A2" t="s">
        <v>0</v>
      </c>
      <c r="B2">
        <v>5.8929999999999998E-3</v>
      </c>
      <c r="C2">
        <v>5.1570000000000001E-3</v>
      </c>
      <c r="E2" t="s">
        <v>9</v>
      </c>
      <c r="F2">
        <v>5.1570000000000001E-3</v>
      </c>
      <c r="G2">
        <v>5.8929999999999998E-3</v>
      </c>
      <c r="I2">
        <v>1261.32535725</v>
      </c>
      <c r="J2">
        <v>5.1565400000000003E-3</v>
      </c>
      <c r="K2">
        <v>1.6558342500000001</v>
      </c>
      <c r="L2">
        <v>0.61621738000000004</v>
      </c>
      <c r="N2">
        <v>407.78495736999997</v>
      </c>
      <c r="O2">
        <v>5.1565400000000003E-3</v>
      </c>
      <c r="P2">
        <v>4.8251793200000002</v>
      </c>
      <c r="Q2">
        <v>1.06344653</v>
      </c>
    </row>
    <row r="3" spans="1:17" x14ac:dyDescent="0.45">
      <c r="A3" t="s">
        <v>1</v>
      </c>
      <c r="B3">
        <v>1.8392999999999999</v>
      </c>
      <c r="C3">
        <v>4.8250999999999999</v>
      </c>
      <c r="E3" t="s">
        <v>1</v>
      </c>
      <c r="F3">
        <v>1.6558342500000001</v>
      </c>
      <c r="G3">
        <v>21.474803860000002</v>
      </c>
      <c r="I3">
        <v>1674.1507504599999</v>
      </c>
      <c r="J3">
        <v>5.8931900000000004E-3</v>
      </c>
      <c r="K3">
        <v>1.83932049</v>
      </c>
      <c r="L3">
        <v>0.48431906000000002</v>
      </c>
      <c r="N3">
        <v>361.03637276000001</v>
      </c>
      <c r="O3">
        <v>5.8931900000000004E-3</v>
      </c>
      <c r="P3">
        <v>21.474803860000002</v>
      </c>
      <c r="Q3">
        <v>1.1262293999999999</v>
      </c>
    </row>
    <row r="4" spans="1:17" x14ac:dyDescent="0.45">
      <c r="A4" t="s">
        <v>8</v>
      </c>
      <c r="B4">
        <f>LN(B3)</f>
        <v>0.60938506445461482</v>
      </c>
      <c r="C4">
        <f>LN(C3)</f>
        <v>1.5738314599647825</v>
      </c>
      <c r="E4" t="s">
        <v>8</v>
      </c>
      <c r="F4">
        <f>LN(F3)</f>
        <v>0.50430496037396155</v>
      </c>
      <c r="G4">
        <f>LN(G3)</f>
        <v>3.0668803344176663</v>
      </c>
      <c r="J4">
        <f>J3-J2</f>
        <v>7.3665000000000015E-4</v>
      </c>
      <c r="K4">
        <f>K3-K2</f>
        <v>0.18348623999999991</v>
      </c>
      <c r="L4">
        <f>L3-L2</f>
        <v>-0.13189832000000001</v>
      </c>
      <c r="O4">
        <f>O3-O2</f>
        <v>7.3665000000000015E-4</v>
      </c>
      <c r="P4">
        <f t="shared" ref="P4" si="0">P3-P2</f>
        <v>16.649624540000001</v>
      </c>
      <c r="Q4">
        <f t="shared" ref="Q4" si="1">Q3-Q2</f>
        <v>6.2782869999999935E-2</v>
      </c>
    </row>
    <row r="5" spans="1:17" x14ac:dyDescent="0.45">
      <c r="A5" t="s">
        <v>2</v>
      </c>
      <c r="B5">
        <v>0.48430000000000001</v>
      </c>
      <c r="C5">
        <v>1.0633999999999999</v>
      </c>
      <c r="E5" t="s">
        <v>2</v>
      </c>
      <c r="F5">
        <v>0.61621738000000004</v>
      </c>
      <c r="G5">
        <v>1.1262293999999999</v>
      </c>
      <c r="J5">
        <f>J4/SQRT(12)</f>
        <v>2.1265253789926896E-4</v>
      </c>
      <c r="K5">
        <f t="shared" ref="K5:L5" si="2">K4/SQRT(12)</f>
        <v>5.296791502829612E-2</v>
      </c>
      <c r="L5">
        <f t="shared" si="2"/>
        <v>-3.8075765278829707E-2</v>
      </c>
      <c r="O5">
        <f>O4/SQRT(12)</f>
        <v>2.1265253789926896E-4</v>
      </c>
      <c r="P5">
        <f>P4/SQRT(12)</f>
        <v>4.8063326050375998</v>
      </c>
      <c r="Q5">
        <f t="shared" ref="Q5" si="3">Q4/SQRT(12)</f>
        <v>1.8123853447498624E-2</v>
      </c>
    </row>
    <row r="6" spans="1:17" x14ac:dyDescent="0.45">
      <c r="A6" t="s">
        <v>11</v>
      </c>
      <c r="B6">
        <f>B5*180/2/PI()</f>
        <v>13.874173009092885</v>
      </c>
      <c r="C6">
        <f>C5*180/2/PI()</f>
        <v>30.464165967105867</v>
      </c>
      <c r="E6" t="s">
        <v>11</v>
      </c>
      <c r="F6">
        <f>F5*180/2/PI()</f>
        <v>17.653327568304633</v>
      </c>
      <c r="G6">
        <f>G5*180/2/PI()</f>
        <v>32.264095691775495</v>
      </c>
      <c r="K6">
        <f>K5/K3</f>
        <v>2.8797545243622071E-2</v>
      </c>
      <c r="P6">
        <f>P5/P2</f>
        <v>0.9960940902477381</v>
      </c>
    </row>
    <row r="7" spans="1:17" x14ac:dyDescent="0.45">
      <c r="A7" t="s">
        <v>5</v>
      </c>
      <c r="B7">
        <v>2330</v>
      </c>
      <c r="C7">
        <v>6966</v>
      </c>
      <c r="E7" t="s">
        <v>5</v>
      </c>
      <c r="F7">
        <v>2330</v>
      </c>
      <c r="G7">
        <v>6966</v>
      </c>
    </row>
    <row r="8" spans="1:17" x14ac:dyDescent="0.45">
      <c r="A8" t="s">
        <v>6</v>
      </c>
      <c r="B8">
        <v>700</v>
      </c>
      <c r="C8">
        <v>126.19</v>
      </c>
      <c r="E8" t="s">
        <v>6</v>
      </c>
      <c r="F8">
        <v>700</v>
      </c>
      <c r="G8">
        <v>126.19</v>
      </c>
    </row>
    <row r="9" spans="1:17" x14ac:dyDescent="0.45">
      <c r="A9" t="s">
        <v>7</v>
      </c>
      <c r="B9">
        <v>2.8979999999999999E-2</v>
      </c>
      <c r="C9">
        <v>0.03</v>
      </c>
      <c r="E9" t="s">
        <v>7</v>
      </c>
      <c r="F9">
        <v>2.8979999999999999E-2</v>
      </c>
      <c r="G9">
        <v>0.03</v>
      </c>
    </row>
    <row r="10" spans="1:17" x14ac:dyDescent="0.45">
      <c r="A10" s="1" t="s">
        <v>10</v>
      </c>
      <c r="B10" s="2">
        <f>B8*B7*B9^2/2/B6/B4</f>
        <v>81.006863309135767</v>
      </c>
      <c r="C10" s="2">
        <f>C8*C7*C9^2/2/C6/C4</f>
        <v>8.2503696886806885</v>
      </c>
      <c r="D10" s="2"/>
      <c r="E10" s="2" t="s">
        <v>10</v>
      </c>
      <c r="F10" s="2">
        <f>F8*F7*F9^2/2/F6/F4</f>
        <v>76.930916764292249</v>
      </c>
      <c r="G10" s="2">
        <f>G8*G7*G9^2/2/G6/G4</f>
        <v>3.9976484178278038</v>
      </c>
    </row>
    <row r="11" spans="1:17" x14ac:dyDescent="0.45">
      <c r="B11">
        <f>SQRT(SUMSQ(B8*B7*B9^2/2/B6/B4^2*K6,B8*B7*B9^2/2/B6^2/B4*L5))</f>
        <v>3.8345692284007766</v>
      </c>
      <c r="C11">
        <f>SQRT(SUMSQ(C8*C7*C9^2/2/C6/C4^2*P6,C8*C7*C9^2/2/C6^2/C4*Q5))</f>
        <v>5.2217459930982741</v>
      </c>
    </row>
    <row r="13" spans="1:17" ht="17.649999999999999" x14ac:dyDescent="0.7">
      <c r="B13" t="s">
        <v>3</v>
      </c>
      <c r="C13" t="s">
        <v>4</v>
      </c>
      <c r="F13" t="s">
        <v>3</v>
      </c>
      <c r="G13" t="s">
        <v>4</v>
      </c>
      <c r="I13" s="3" t="s">
        <v>3</v>
      </c>
      <c r="N13" s="3" t="s">
        <v>4</v>
      </c>
    </row>
    <row r="14" spans="1:17" x14ac:dyDescent="0.45">
      <c r="A14" t="s">
        <v>0</v>
      </c>
      <c r="B14">
        <v>5.8929999999999998E-3</v>
      </c>
      <c r="C14">
        <v>5.1570000000000001E-3</v>
      </c>
      <c r="E14" t="s">
        <v>9</v>
      </c>
      <c r="F14">
        <v>5.1570000000000001E-3</v>
      </c>
      <c r="G14">
        <v>5.8929999999999998E-3</v>
      </c>
      <c r="I14">
        <v>1261.32535725</v>
      </c>
      <c r="J14">
        <v>5.1565400000000003E-3</v>
      </c>
      <c r="K14">
        <v>1.6558342500000001</v>
      </c>
      <c r="L14">
        <v>0.61621738000000004</v>
      </c>
      <c r="N14">
        <v>213.34603288</v>
      </c>
      <c r="O14">
        <v>4.4198900000000001E-3</v>
      </c>
      <c r="P14">
        <v>5.6850331699999996</v>
      </c>
      <c r="Q14">
        <v>0.78757421000000005</v>
      </c>
    </row>
    <row r="15" spans="1:17" x14ac:dyDescent="0.45">
      <c r="A15" t="s">
        <v>1</v>
      </c>
      <c r="B15">
        <v>1.8392999999999999</v>
      </c>
      <c r="C15">
        <v>4.8250999999999999</v>
      </c>
      <c r="E15" t="s">
        <v>1</v>
      </c>
      <c r="F15">
        <v>1.6558342500000001</v>
      </c>
      <c r="G15">
        <v>21.474803860000002</v>
      </c>
      <c r="I15">
        <v>1674.1507504599999</v>
      </c>
      <c r="J15">
        <v>5.8931900000000004E-3</v>
      </c>
      <c r="K15">
        <v>1.83932049</v>
      </c>
      <c r="L15">
        <v>0.48431906000000002</v>
      </c>
      <c r="N15">
        <v>407.78495736999997</v>
      </c>
      <c r="O15">
        <v>5.1565400000000003E-3</v>
      </c>
      <c r="P15">
        <v>4.8251793200000002</v>
      </c>
      <c r="Q15">
        <v>1.06344653</v>
      </c>
    </row>
    <row r="16" spans="1:17" x14ac:dyDescent="0.45">
      <c r="A16" t="s">
        <v>8</v>
      </c>
      <c r="B16">
        <f>LN(B15)</f>
        <v>0.60938506445461482</v>
      </c>
      <c r="C16">
        <f>LN(C15)</f>
        <v>1.5738314599647825</v>
      </c>
      <c r="E16" t="s">
        <v>8</v>
      </c>
      <c r="F16">
        <f>LN(F15)</f>
        <v>0.50430496037396155</v>
      </c>
      <c r="G16">
        <f>LN(G15)</f>
        <v>3.0668803344176663</v>
      </c>
      <c r="I16">
        <v>579.06175398000005</v>
      </c>
      <c r="J16">
        <v>6.6298299999999998E-3</v>
      </c>
      <c r="K16">
        <v>1.90119744</v>
      </c>
      <c r="L16">
        <v>0.34824338999999999</v>
      </c>
      <c r="N16">
        <v>361.03637276000001</v>
      </c>
      <c r="O16">
        <v>5.8931900000000004E-3</v>
      </c>
      <c r="P16">
        <v>21.474803860000002</v>
      </c>
      <c r="Q16">
        <v>1.1262293999999999</v>
      </c>
    </row>
    <row r="17" spans="1:17" x14ac:dyDescent="0.45">
      <c r="A17" t="s">
        <v>2</v>
      </c>
      <c r="B17">
        <v>0.48430000000000001</v>
      </c>
      <c r="C17">
        <v>1.0633999999999999</v>
      </c>
      <c r="E17" t="s">
        <v>2</v>
      </c>
      <c r="F17">
        <v>0.61621738000000004</v>
      </c>
      <c r="G17">
        <v>1.1262293999999999</v>
      </c>
      <c r="J17">
        <f>AVERAGE(J15-J14,J16-J15)</f>
        <v>7.3664499999999975E-4</v>
      </c>
      <c r="K17">
        <f t="shared" ref="K17:L17" si="4">AVERAGE(K15-K14,K16-K15)</f>
        <v>0.12268159499999998</v>
      </c>
      <c r="L17">
        <f t="shared" si="4"/>
        <v>-0.13398699500000003</v>
      </c>
      <c r="O17">
        <f>AVERAGE(O15-O14,O16-O15)</f>
        <v>7.3665000000000015E-4</v>
      </c>
      <c r="P17">
        <f t="shared" ref="P17" si="5">AVERAGE(P15-P14,P16-P15)</f>
        <v>7.8948853450000005</v>
      </c>
      <c r="Q17">
        <f t="shared" ref="Q17" si="6">AVERAGE(Q15-Q14,Q16-Q15)</f>
        <v>0.16932759499999994</v>
      </c>
    </row>
    <row r="18" spans="1:17" x14ac:dyDescent="0.45">
      <c r="A18" t="s">
        <v>11</v>
      </c>
      <c r="B18">
        <f>B17*180/2/PI()</f>
        <v>13.874173009092885</v>
      </c>
      <c r="C18">
        <f>C17*180/2/PI()</f>
        <v>30.464165967105867</v>
      </c>
      <c r="E18" t="s">
        <v>11</v>
      </c>
      <c r="F18">
        <f>F17*180/2/PI()</f>
        <v>17.653327568304633</v>
      </c>
      <c r="G18">
        <f>G17*180/2/PI()</f>
        <v>32.264095691775495</v>
      </c>
      <c r="J18">
        <f>J17/SQRT(12)</f>
        <v>2.1265109452359588E-4</v>
      </c>
      <c r="K18">
        <f t="shared" ref="K18" si="7">K17/SQRT(12)</f>
        <v>3.5415125948931321E-2</v>
      </c>
      <c r="L18">
        <f t="shared" ref="L18" si="8">L17/SQRT(12)</f>
        <v>-3.8678713815579531E-2</v>
      </c>
      <c r="O18">
        <f>O17/SQRT(12)</f>
        <v>2.1265253789926896E-4</v>
      </c>
      <c r="P18">
        <f>P17/SQRT(12)</f>
        <v>2.2790570895784912</v>
      </c>
      <c r="Q18">
        <f t="shared" ref="Q18" si="9">Q17/SQRT(12)</f>
        <v>4.8880666277240949E-2</v>
      </c>
    </row>
    <row r="19" spans="1:17" x14ac:dyDescent="0.45">
      <c r="A19" t="s">
        <v>5</v>
      </c>
      <c r="B19">
        <v>2330</v>
      </c>
      <c r="C19">
        <v>6966</v>
      </c>
      <c r="E19" t="s">
        <v>5</v>
      </c>
      <c r="F19">
        <v>2330</v>
      </c>
      <c r="G19">
        <v>6966</v>
      </c>
      <c r="K19">
        <f>K18/K15</f>
        <v>1.9254461710982908E-2</v>
      </c>
      <c r="P19">
        <f>P18/P15</f>
        <v>0.47232588437324463</v>
      </c>
    </row>
    <row r="20" spans="1:17" x14ac:dyDescent="0.45">
      <c r="A20" t="s">
        <v>6</v>
      </c>
      <c r="B20">
        <v>700</v>
      </c>
      <c r="C20">
        <v>126.19</v>
      </c>
      <c r="E20" t="s">
        <v>6</v>
      </c>
      <c r="F20">
        <v>700</v>
      </c>
      <c r="G20">
        <v>126.19</v>
      </c>
    </row>
    <row r="21" spans="1:17" x14ac:dyDescent="0.45">
      <c r="A21" t="s">
        <v>7</v>
      </c>
      <c r="B21">
        <v>2.8979999999999999E-2</v>
      </c>
      <c r="C21">
        <v>0.03</v>
      </c>
      <c r="E21" t="s">
        <v>7</v>
      </c>
      <c r="F21">
        <v>2.8979999999999999E-2</v>
      </c>
      <c r="G21">
        <v>0.03</v>
      </c>
    </row>
    <row r="22" spans="1:17" x14ac:dyDescent="0.45">
      <c r="A22" s="1" t="s">
        <v>10</v>
      </c>
      <c r="B22" s="2">
        <f>B20*B19*B21^2/2/B18/B16</f>
        <v>81.006863309135767</v>
      </c>
      <c r="C22" s="2">
        <f>C20*C19*C21^2/2/C18/C16</f>
        <v>8.2503696886806885</v>
      </c>
      <c r="D22" s="2"/>
      <c r="E22" s="2" t="s">
        <v>10</v>
      </c>
      <c r="F22" s="2">
        <f>F20*F19*F21^2/2/F18/F16</f>
        <v>76.930916764292249</v>
      </c>
      <c r="G22" s="2">
        <f>G20*G19*G21^2/2/G18/G16</f>
        <v>3.9976484178278038</v>
      </c>
    </row>
    <row r="23" spans="1:17" x14ac:dyDescent="0.45">
      <c r="B23">
        <f>SQRT(SUMSQ(B20*B19*B21^2/2/B18/B16^2*K19,B20*B19*B21^2/2/B18^2/B16*L18))</f>
        <v>2.5694803828428068</v>
      </c>
      <c r="C23">
        <f>SQRT(SUMSQ(C20*C19*C21^2/2/C18/C16^2*P19,C20*C19*C21^2/2/C18^2/C16*Q18))</f>
        <v>2.4760712649546353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廖聲融</dc:creator>
  <cp:lastModifiedBy>聲融 廖</cp:lastModifiedBy>
  <dcterms:created xsi:type="dcterms:W3CDTF">2015-06-05T18:19:34Z</dcterms:created>
  <dcterms:modified xsi:type="dcterms:W3CDTF">2024-12-01T17:23:05Z</dcterms:modified>
</cp:coreProperties>
</file>