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G:\TEMP文件\WeChat Files\Prinz_Messias\FileStorage\File\2020-05\"/>
    </mc:Choice>
  </mc:AlternateContent>
  <xr:revisionPtr revIDLastSave="0" documentId="13_ncr:1_{2BDDE109-7A3F-49D7-927D-9EA6D3CE79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造价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3" l="1"/>
  <c r="H68" i="3"/>
  <c r="F64" i="3"/>
  <c r="F65" i="3" s="1"/>
  <c r="F55" i="3"/>
  <c r="F56" i="3" s="1"/>
  <c r="F43" i="3"/>
  <c r="I41" i="3"/>
  <c r="F42" i="3" s="1"/>
  <c r="F44" i="3" s="1"/>
  <c r="I40" i="3"/>
  <c r="I39" i="3"/>
  <c r="I38" i="3"/>
  <c r="F28" i="3"/>
  <c r="F68" i="3" s="1"/>
  <c r="I26" i="3"/>
  <c r="I25" i="3"/>
  <c r="I24" i="3"/>
  <c r="I23" i="3"/>
  <c r="F27" i="3" s="1"/>
  <c r="F29" i="3" l="1"/>
  <c r="F70" i="3"/>
</calcChain>
</file>

<file path=xl/sharedStrings.xml><?xml version="1.0" encoding="utf-8"?>
<sst xmlns="http://schemas.openxmlformats.org/spreadsheetml/2006/main" count="149" uniqueCount="91">
  <si>
    <t>信阳金牛大别山农产品现代物流中心市场综合管理信息服务平台</t>
  </si>
  <si>
    <t>项目名称</t>
  </si>
  <si>
    <t>金牛大别山农产品现代物流中心市场综合管理信息服务平台</t>
  </si>
  <si>
    <t>施工阶段</t>
  </si>
  <si>
    <t>科目</t>
  </si>
  <si>
    <t>开发工日</t>
  </si>
  <si>
    <t>实施工日</t>
  </si>
  <si>
    <t>备注</t>
  </si>
  <si>
    <t>阶段一
仓库综合管理平台搭建</t>
  </si>
  <si>
    <t>商户中心基础数据搭建</t>
  </si>
  <si>
    <t>☒</t>
  </si>
  <si>
    <t>商户基本资料信息库搭建</t>
  </si>
  <si>
    <t>商户数据档案建设</t>
  </si>
  <si>
    <t>商户数据档案信息归总</t>
  </si>
  <si>
    <t>商户基础应用管理（缴费/房租等）</t>
  </si>
  <si>
    <t>商户便捷服务应用搭建</t>
  </si>
  <si>
    <t>商户平台</t>
  </si>
  <si>
    <t>货品管理</t>
  </si>
  <si>
    <t>1、目前存在人工库、半自动化库、全自动化库
解决所有仓储数据互通、共享机制，通过平台可视化展示，便捷性操作。使所有仓库信息可见、可追溯、可维护。
2、利于商户便捷操作、查询仓储信息
3、利于市场管理、建设工作
4、对基本数据建立可视化分析</t>
  </si>
  <si>
    <t>出入库管理</t>
  </si>
  <si>
    <t>出入库预约</t>
  </si>
  <si>
    <t>货品追踪</t>
  </si>
  <si>
    <t>货品信息汇总分析</t>
  </si>
  <si>
    <t>仓库综合平台</t>
  </si>
  <si>
    <t>预约管理</t>
  </si>
  <si>
    <t>货位管理</t>
  </si>
  <si>
    <t>多仓库信息汇总</t>
  </si>
  <si>
    <t>出入库数据统计</t>
  </si>
  <si>
    <t>仓库温湿度监控</t>
  </si>
  <si>
    <t>货品信息汇总大屏</t>
  </si>
  <si>
    <t>第三方仓储数据对接</t>
  </si>
  <si>
    <t>市场数据3D视图建立</t>
  </si>
  <si>
    <t>硬件设备：</t>
  </si>
  <si>
    <t>设备名称</t>
  </si>
  <si>
    <t>数量</t>
  </si>
  <si>
    <t>单价估算</t>
  </si>
  <si>
    <t>总价估算</t>
  </si>
  <si>
    <t>温度湿度监控设备</t>
  </si>
  <si>
    <t>配套管理系统</t>
  </si>
  <si>
    <t>视频监控</t>
  </si>
  <si>
    <t>硬件费用合计：</t>
  </si>
  <si>
    <t>阶段一费用汇总：</t>
  </si>
  <si>
    <t>开发工日：</t>
  </si>
  <si>
    <t>现场实施工日：</t>
  </si>
  <si>
    <t>手工仓库数据建模、第三方仓库对接联调、库架信息标签维护等</t>
  </si>
  <si>
    <t>合计(含设备)：</t>
  </si>
  <si>
    <t>备注：</t>
  </si>
  <si>
    <t>第一阶段建立目标：采集市场商户数据，以缴纳房租、水电费等功能为切入点，逐步引导商户使用线上平台；为更多的采集商户数据，用于后期管理。
解决目前市场仓库管理问题，整合各仓库数据管理能力，搭建综合仓库管理平台，提升管理协调效率。</t>
  </si>
  <si>
    <t>阶段二
车辆管理及散户管理</t>
  </si>
  <si>
    <t>车辆管理</t>
  </si>
  <si>
    <t>1、完善车辆出入管理
2、货物信息收录，用于数据分析、扩展业务
3、散户信息收录，导流到市场中</t>
  </si>
  <si>
    <t>货物管理</t>
  </si>
  <si>
    <t>散户信息管理</t>
  </si>
  <si>
    <t>车辆收费管理</t>
  </si>
  <si>
    <t>综合管理平台升级维护</t>
  </si>
  <si>
    <t>门禁扫牌设备</t>
  </si>
  <si>
    <t>人流监控</t>
  </si>
  <si>
    <t>阶段二费用汇总：</t>
  </si>
  <si>
    <t>设备安装、联调测试、基础数据维护管理等</t>
  </si>
  <si>
    <t>合计：</t>
  </si>
  <si>
    <t>第二阶段建立目标：
车辆出入管理、货物流动信息统计；市场散户数据采集，用户画像分析，便于市场营销。</t>
  </si>
  <si>
    <t>阶段三
财务数据管理</t>
  </si>
  <si>
    <t>账目管理</t>
  </si>
  <si>
    <t>对接财务等相关数据进入综合信息平台，便于统计分析管理</t>
  </si>
  <si>
    <t>结算管理</t>
  </si>
  <si>
    <t>财务报表</t>
  </si>
  <si>
    <t>ORC票证识别</t>
  </si>
  <si>
    <t>数字化签批</t>
  </si>
  <si>
    <t>财务核算</t>
  </si>
  <si>
    <t>经费报销</t>
  </si>
  <si>
    <t>数据汇总对接入库统计</t>
  </si>
  <si>
    <t>阶段三费用汇总：</t>
  </si>
  <si>
    <t>财务数据对接、规章流程培训、基础数据维护管理等</t>
  </si>
  <si>
    <t>第三阶段建立目标：
用于市场方账目信息便捷、清晰化管理；数据核算、成本分析等。</t>
  </si>
  <si>
    <t>阶段四
B2B商城</t>
  </si>
  <si>
    <t>商城前端</t>
  </si>
  <si>
    <t xml:space="preserve">
1、建立线上商城平台
2、B端客户平台
3、市场综合管理平台</t>
  </si>
  <si>
    <t>供应商管理平台</t>
  </si>
  <si>
    <t>B端管理平台</t>
  </si>
  <si>
    <t>商城综合管理平台</t>
  </si>
  <si>
    <t>阶段四费用汇总：</t>
  </si>
  <si>
    <t>市场培训、商城规则管理；数据安全维护</t>
  </si>
  <si>
    <t>第四阶段建立目标：
建立线上商城平台，可针对B端客户，拓展线上业务渠道。</t>
  </si>
  <si>
    <t>成本汇总：</t>
  </si>
  <si>
    <t>开发总工日：</t>
  </si>
  <si>
    <t>现场实施总工日：</t>
  </si>
  <si>
    <t>驻场调研、施工、数据维护、后期培训等工作</t>
  </si>
  <si>
    <t>服务器费用：</t>
  </si>
  <si>
    <t>服务器成本，可变性比较大。初步预估在10万~20万左右（4台）</t>
  </si>
  <si>
    <t>费用总计：</t>
  </si>
  <si>
    <t>软件研发费用以及现场施工部署费用,包含服务器费用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</si>
</sst>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;\¥\-#,##0.00"/>
  </numFmts>
  <fonts count="8" x14ac:knownFonts="1">
    <font>
      <sz val="11"/>
      <color indexed="8"/>
      <name val="宋体"/>
      <charset val="134"/>
    </font>
    <font>
      <b/>
      <sz val="16"/>
      <color rgb="FF000000"/>
      <name val="微软雅黑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Segoe UI Symbol"/>
      <family val="2"/>
    </font>
    <font>
      <sz val="11"/>
      <name val="宋体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176" fontId="2" fillId="0" borderId="2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76" fontId="3" fillId="0" borderId="5" xfId="0" applyNumberFormat="1" applyFont="1" applyBorder="1" applyAlignment="1">
      <alignment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0"/>
  <sheetViews>
    <sheetView showGridLines="0" tabSelected="1" topLeftCell="A49" workbookViewId="0">
      <selection activeCell="E63" sqref="E63:F63"/>
    </sheetView>
  </sheetViews>
  <sheetFormatPr defaultColWidth="15.5" defaultRowHeight="20.100000000000001" customHeight="1" x14ac:dyDescent="0.15"/>
  <cols>
    <col min="1" max="1" width="11.5" style="1" customWidth="1"/>
    <col min="2" max="2" width="19.25" style="1" customWidth="1"/>
    <col min="3" max="3" width="17.125" style="1" customWidth="1"/>
    <col min="4" max="4" width="18.375" style="1" customWidth="1"/>
    <col min="5" max="5" width="14.125" style="1" customWidth="1"/>
    <col min="6" max="6" width="12.625" style="1" customWidth="1"/>
    <col min="7" max="7" width="16" style="1" customWidth="1"/>
    <col min="8" max="8" width="16.125" style="1" customWidth="1"/>
    <col min="9" max="9" width="49" style="1" customWidth="1"/>
    <col min="10" max="16384" width="15.5" style="1"/>
  </cols>
  <sheetData>
    <row r="1" spans="2:9" ht="20.100000000000001" customHeight="1" x14ac:dyDescent="0.15">
      <c r="B1" s="78" t="s">
        <v>0</v>
      </c>
      <c r="C1" s="78"/>
      <c r="D1" s="78"/>
      <c r="E1" s="78"/>
      <c r="F1" s="78"/>
      <c r="G1" s="78"/>
      <c r="H1" s="78"/>
      <c r="I1" s="78"/>
    </row>
    <row r="2" spans="2:9" ht="24" customHeight="1" x14ac:dyDescent="0.15">
      <c r="B2" s="79"/>
      <c r="C2" s="79"/>
      <c r="D2" s="79"/>
      <c r="E2" s="79"/>
      <c r="F2" s="79"/>
      <c r="G2" s="79"/>
      <c r="H2" s="79"/>
      <c r="I2" s="79"/>
    </row>
    <row r="3" spans="2:9" ht="27" customHeight="1" x14ac:dyDescent="0.15">
      <c r="B3" s="2" t="s">
        <v>1</v>
      </c>
      <c r="C3" s="33" t="s">
        <v>2</v>
      </c>
      <c r="D3" s="34"/>
      <c r="E3" s="34"/>
      <c r="F3" s="34"/>
      <c r="G3" s="34"/>
      <c r="H3" s="34"/>
      <c r="I3" s="35"/>
    </row>
    <row r="4" spans="2:9" ht="29.25" customHeight="1" x14ac:dyDescent="0.15">
      <c r="B4" s="2" t="s">
        <v>3</v>
      </c>
      <c r="C4" s="36" t="s">
        <v>4</v>
      </c>
      <c r="D4" s="37"/>
      <c r="E4" s="36" t="s">
        <v>5</v>
      </c>
      <c r="F4" s="37"/>
      <c r="G4" s="36" t="s">
        <v>6</v>
      </c>
      <c r="H4" s="37"/>
      <c r="I4" s="3" t="s">
        <v>7</v>
      </c>
    </row>
    <row r="5" spans="2:9" ht="20.100000000000001" customHeight="1" x14ac:dyDescent="0.15">
      <c r="B5" s="52" t="s">
        <v>8</v>
      </c>
      <c r="C5" s="38" t="s">
        <v>9</v>
      </c>
      <c r="D5" s="39"/>
      <c r="E5" s="40">
        <v>15</v>
      </c>
      <c r="F5" s="41"/>
      <c r="G5" s="42" t="s">
        <v>10</v>
      </c>
      <c r="H5" s="41"/>
      <c r="I5" s="23" t="s">
        <v>11</v>
      </c>
    </row>
    <row r="6" spans="2:9" ht="20.100000000000001" customHeight="1" x14ac:dyDescent="0.15">
      <c r="B6" s="52"/>
      <c r="C6" s="38" t="s">
        <v>12</v>
      </c>
      <c r="D6" s="39"/>
      <c r="E6" s="40">
        <v>30</v>
      </c>
      <c r="F6" s="41"/>
      <c r="G6" s="42" t="s">
        <v>10</v>
      </c>
      <c r="H6" s="41"/>
      <c r="I6" s="23" t="s">
        <v>13</v>
      </c>
    </row>
    <row r="7" spans="2:9" ht="20.100000000000001" customHeight="1" x14ac:dyDescent="0.15">
      <c r="B7" s="52"/>
      <c r="C7" s="38" t="s">
        <v>14</v>
      </c>
      <c r="D7" s="39"/>
      <c r="E7" s="40">
        <v>80</v>
      </c>
      <c r="F7" s="41"/>
      <c r="G7" s="42" t="s">
        <v>10</v>
      </c>
      <c r="H7" s="41"/>
      <c r="I7" s="23" t="s">
        <v>15</v>
      </c>
    </row>
    <row r="8" spans="2:9" ht="20.100000000000001" customHeight="1" x14ac:dyDescent="0.15">
      <c r="B8" s="52"/>
      <c r="C8" s="55" t="s">
        <v>16</v>
      </c>
      <c r="D8" s="5" t="s">
        <v>17</v>
      </c>
      <c r="E8" s="40">
        <v>50</v>
      </c>
      <c r="F8" s="41"/>
      <c r="G8" s="42" t="s">
        <v>10</v>
      </c>
      <c r="H8" s="41"/>
      <c r="I8" s="62" t="s">
        <v>18</v>
      </c>
    </row>
    <row r="9" spans="2:9" ht="20.100000000000001" customHeight="1" x14ac:dyDescent="0.15">
      <c r="B9" s="52"/>
      <c r="C9" s="56"/>
      <c r="D9" s="5" t="s">
        <v>19</v>
      </c>
      <c r="E9" s="40">
        <v>60</v>
      </c>
      <c r="F9" s="41"/>
      <c r="G9" s="42" t="s">
        <v>10</v>
      </c>
      <c r="H9" s="41"/>
      <c r="I9" s="63"/>
    </row>
    <row r="10" spans="2:9" ht="20.100000000000001" customHeight="1" x14ac:dyDescent="0.15">
      <c r="B10" s="52"/>
      <c r="C10" s="56"/>
      <c r="D10" s="5" t="s">
        <v>20</v>
      </c>
      <c r="E10" s="40">
        <v>50</v>
      </c>
      <c r="F10" s="41"/>
      <c r="G10" s="42" t="s">
        <v>10</v>
      </c>
      <c r="H10" s="41"/>
      <c r="I10" s="63"/>
    </row>
    <row r="11" spans="2:9" ht="20.100000000000001" customHeight="1" x14ac:dyDescent="0.15">
      <c r="B11" s="52"/>
      <c r="C11" s="56"/>
      <c r="D11" s="5" t="s">
        <v>21</v>
      </c>
      <c r="E11" s="40">
        <v>40</v>
      </c>
      <c r="F11" s="41"/>
      <c r="G11" s="42" t="s">
        <v>10</v>
      </c>
      <c r="H11" s="41"/>
      <c r="I11" s="63"/>
    </row>
    <row r="12" spans="2:9" ht="20.100000000000001" customHeight="1" x14ac:dyDescent="0.15">
      <c r="B12" s="52"/>
      <c r="C12" s="56"/>
      <c r="D12" s="5" t="s">
        <v>22</v>
      </c>
      <c r="E12" s="40">
        <v>40</v>
      </c>
      <c r="F12" s="41"/>
      <c r="G12" s="42" t="s">
        <v>10</v>
      </c>
      <c r="H12" s="41"/>
      <c r="I12" s="63"/>
    </row>
    <row r="13" spans="2:9" ht="20.100000000000001" customHeight="1" x14ac:dyDescent="0.15">
      <c r="B13" s="52"/>
      <c r="C13" s="57" t="s">
        <v>23</v>
      </c>
      <c r="D13" s="5" t="s">
        <v>24</v>
      </c>
      <c r="E13" s="40">
        <v>60</v>
      </c>
      <c r="F13" s="41"/>
      <c r="G13" s="42" t="s">
        <v>10</v>
      </c>
      <c r="H13" s="41"/>
      <c r="I13" s="63"/>
    </row>
    <row r="14" spans="2:9" ht="20.100000000000001" customHeight="1" x14ac:dyDescent="0.15">
      <c r="B14" s="52"/>
      <c r="C14" s="58"/>
      <c r="D14" s="5" t="s">
        <v>19</v>
      </c>
      <c r="E14" s="40">
        <v>80</v>
      </c>
      <c r="F14" s="41"/>
      <c r="G14" s="42" t="s">
        <v>10</v>
      </c>
      <c r="H14" s="41"/>
      <c r="I14" s="63"/>
    </row>
    <row r="15" spans="2:9" ht="20.100000000000001" customHeight="1" x14ac:dyDescent="0.15">
      <c r="B15" s="52"/>
      <c r="C15" s="58"/>
      <c r="D15" s="5" t="s">
        <v>25</v>
      </c>
      <c r="E15" s="40">
        <v>90</v>
      </c>
      <c r="F15" s="41"/>
      <c r="G15" s="42" t="s">
        <v>10</v>
      </c>
      <c r="H15" s="41"/>
      <c r="I15" s="63"/>
    </row>
    <row r="16" spans="2:9" ht="20.100000000000001" customHeight="1" x14ac:dyDescent="0.15">
      <c r="B16" s="52"/>
      <c r="C16" s="58"/>
      <c r="D16" s="5" t="s">
        <v>26</v>
      </c>
      <c r="E16" s="40">
        <v>90</v>
      </c>
      <c r="F16" s="41"/>
      <c r="G16" s="42" t="s">
        <v>10</v>
      </c>
      <c r="H16" s="41"/>
      <c r="I16" s="63"/>
    </row>
    <row r="17" spans="2:10" ht="20.100000000000001" customHeight="1" x14ac:dyDescent="0.15">
      <c r="B17" s="52"/>
      <c r="C17" s="58"/>
      <c r="D17" s="5" t="s">
        <v>27</v>
      </c>
      <c r="E17" s="40">
        <v>130</v>
      </c>
      <c r="F17" s="41"/>
      <c r="G17" s="42" t="s">
        <v>10</v>
      </c>
      <c r="H17" s="41"/>
      <c r="I17" s="63"/>
    </row>
    <row r="18" spans="2:10" ht="20.100000000000001" customHeight="1" x14ac:dyDescent="0.15">
      <c r="B18" s="52"/>
      <c r="C18" s="58"/>
      <c r="D18" s="5" t="s">
        <v>28</v>
      </c>
      <c r="E18" s="40">
        <v>60</v>
      </c>
      <c r="F18" s="41"/>
      <c r="G18" s="42" t="s">
        <v>10</v>
      </c>
      <c r="H18" s="41"/>
      <c r="I18" s="63"/>
    </row>
    <row r="19" spans="2:10" ht="20.100000000000001" customHeight="1" x14ac:dyDescent="0.15">
      <c r="B19" s="52"/>
      <c r="C19" s="58"/>
      <c r="D19" s="5" t="s">
        <v>29</v>
      </c>
      <c r="E19" s="40">
        <v>90</v>
      </c>
      <c r="F19" s="41"/>
      <c r="G19" s="42" t="s">
        <v>10</v>
      </c>
      <c r="H19" s="41"/>
      <c r="I19" s="63"/>
    </row>
    <row r="20" spans="2:10" ht="20.100000000000001" customHeight="1" x14ac:dyDescent="0.15">
      <c r="B20" s="52"/>
      <c r="C20" s="58"/>
      <c r="D20" s="5" t="s">
        <v>30</v>
      </c>
      <c r="E20" s="40">
        <v>50</v>
      </c>
      <c r="F20" s="41"/>
      <c r="G20" s="42" t="s">
        <v>10</v>
      </c>
      <c r="H20" s="41"/>
      <c r="I20" s="63"/>
    </row>
    <row r="21" spans="2:10" ht="20.100000000000001" customHeight="1" x14ac:dyDescent="0.15">
      <c r="B21" s="52"/>
      <c r="C21" s="59"/>
      <c r="D21" s="6" t="s">
        <v>31</v>
      </c>
      <c r="E21" s="40">
        <v>80</v>
      </c>
      <c r="F21" s="41"/>
      <c r="G21" s="42" t="s">
        <v>10</v>
      </c>
      <c r="H21" s="41"/>
      <c r="I21" s="64"/>
    </row>
    <row r="22" spans="2:10" ht="20.100000000000001" customHeight="1" x14ac:dyDescent="0.15">
      <c r="B22" s="52"/>
      <c r="C22" s="66" t="s">
        <v>32</v>
      </c>
      <c r="D22" s="67"/>
      <c r="E22" s="43" t="s">
        <v>33</v>
      </c>
      <c r="F22" s="43"/>
      <c r="G22" s="9" t="s">
        <v>34</v>
      </c>
      <c r="H22" s="2" t="s">
        <v>35</v>
      </c>
      <c r="I22" s="24" t="s">
        <v>36</v>
      </c>
      <c r="J22" s="25"/>
    </row>
    <row r="23" spans="2:10" ht="20.100000000000001" customHeight="1" x14ac:dyDescent="0.15">
      <c r="B23" s="52"/>
      <c r="C23" s="68"/>
      <c r="D23" s="69"/>
      <c r="E23" s="44" t="s">
        <v>37</v>
      </c>
      <c r="F23" s="44"/>
      <c r="G23" s="12">
        <v>80</v>
      </c>
      <c r="H23" s="13">
        <v>2000</v>
      </c>
      <c r="I23" s="26">
        <f>G23*H23</f>
        <v>160000</v>
      </c>
    </row>
    <row r="24" spans="2:10" ht="20.100000000000001" customHeight="1" x14ac:dyDescent="0.15">
      <c r="B24" s="52"/>
      <c r="C24" s="68"/>
      <c r="D24" s="69"/>
      <c r="E24" s="44" t="s">
        <v>38</v>
      </c>
      <c r="F24" s="44"/>
      <c r="G24" s="12">
        <v>1</v>
      </c>
      <c r="H24" s="13">
        <v>30000</v>
      </c>
      <c r="I24" s="26">
        <f t="shared" ref="I24:I25" si="0">G24*H24</f>
        <v>30000</v>
      </c>
    </row>
    <row r="25" spans="2:10" ht="20.100000000000001" customHeight="1" x14ac:dyDescent="0.15">
      <c r="B25" s="52"/>
      <c r="C25" s="68"/>
      <c r="D25" s="69"/>
      <c r="E25" s="44" t="s">
        <v>39</v>
      </c>
      <c r="F25" s="45"/>
      <c r="G25" s="12">
        <v>16</v>
      </c>
      <c r="H25" s="13">
        <v>3000</v>
      </c>
      <c r="I25" s="26">
        <f t="shared" si="0"/>
        <v>48000</v>
      </c>
    </row>
    <row r="26" spans="2:10" ht="20.100000000000001" customHeight="1" x14ac:dyDescent="0.15">
      <c r="B26" s="52"/>
      <c r="C26" s="68"/>
      <c r="D26" s="69"/>
      <c r="E26" s="44" t="s">
        <v>38</v>
      </c>
      <c r="F26" s="45"/>
      <c r="G26" s="12">
        <v>1</v>
      </c>
      <c r="H26" s="13">
        <v>42000</v>
      </c>
      <c r="I26" s="26">
        <f t="shared" ref="I26" si="1">G26*H26</f>
        <v>42000</v>
      </c>
    </row>
    <row r="27" spans="2:10" ht="20.100000000000001" customHeight="1" x14ac:dyDescent="0.15">
      <c r="B27" s="52"/>
      <c r="C27" s="68"/>
      <c r="D27" s="69"/>
      <c r="E27" s="14" t="s">
        <v>40</v>
      </c>
      <c r="F27" s="15">
        <f>SUM(I23:I26)</f>
        <v>280000</v>
      </c>
      <c r="G27" s="46"/>
      <c r="H27" s="47"/>
      <c r="I27" s="26"/>
    </row>
    <row r="28" spans="2:10" ht="20.100000000000001" customHeight="1" x14ac:dyDescent="0.15">
      <c r="B28" s="52"/>
      <c r="C28" s="66" t="s">
        <v>41</v>
      </c>
      <c r="D28" s="67"/>
      <c r="E28" s="16" t="s">
        <v>42</v>
      </c>
      <c r="F28" s="17">
        <f>SUM(E5:F21)</f>
        <v>1095</v>
      </c>
      <c r="G28" s="16" t="s">
        <v>43</v>
      </c>
      <c r="H28" s="18">
        <v>45</v>
      </c>
      <c r="I28" s="27" t="s">
        <v>44</v>
      </c>
    </row>
    <row r="29" spans="2:10" ht="20.100000000000001" customHeight="1" x14ac:dyDescent="0.15">
      <c r="B29" s="52"/>
      <c r="C29" s="68"/>
      <c r="D29" s="69"/>
      <c r="E29" s="16" t="s">
        <v>45</v>
      </c>
      <c r="F29" s="48">
        <f>(F28*700)+(H28*1200)+F27</f>
        <v>1100500</v>
      </c>
      <c r="G29" s="49"/>
      <c r="H29" s="19"/>
      <c r="I29" s="28"/>
    </row>
    <row r="30" spans="2:10" ht="20.100000000000001" customHeight="1" x14ac:dyDescent="0.15">
      <c r="B30" s="52"/>
      <c r="C30" s="68"/>
      <c r="D30" s="69"/>
      <c r="E30" s="60" t="s">
        <v>46</v>
      </c>
      <c r="F30" s="72" t="s">
        <v>47</v>
      </c>
      <c r="G30" s="73"/>
      <c r="H30" s="73"/>
      <c r="I30" s="74"/>
    </row>
    <row r="31" spans="2:10" ht="20.100000000000001" customHeight="1" x14ac:dyDescent="0.15">
      <c r="B31" s="53"/>
      <c r="C31" s="70"/>
      <c r="D31" s="71"/>
      <c r="E31" s="61"/>
      <c r="F31" s="75"/>
      <c r="G31" s="76"/>
      <c r="H31" s="76"/>
      <c r="I31" s="77"/>
    </row>
    <row r="32" spans="2:10" ht="20.100000000000001" customHeight="1" x14ac:dyDescent="0.15">
      <c r="B32" s="54" t="s">
        <v>48</v>
      </c>
      <c r="C32" s="38" t="s">
        <v>49</v>
      </c>
      <c r="D32" s="39"/>
      <c r="E32" s="40">
        <v>30</v>
      </c>
      <c r="F32" s="41"/>
      <c r="G32" s="42" t="s">
        <v>10</v>
      </c>
      <c r="H32" s="41"/>
      <c r="I32" s="62" t="s">
        <v>50</v>
      </c>
    </row>
    <row r="33" spans="2:10" ht="20.100000000000001" customHeight="1" x14ac:dyDescent="0.15">
      <c r="B33" s="52"/>
      <c r="C33" s="38" t="s">
        <v>51</v>
      </c>
      <c r="D33" s="39"/>
      <c r="E33" s="40">
        <v>40</v>
      </c>
      <c r="F33" s="41"/>
      <c r="G33" s="42" t="s">
        <v>10</v>
      </c>
      <c r="H33" s="41"/>
      <c r="I33" s="63"/>
    </row>
    <row r="34" spans="2:10" ht="20.100000000000001" customHeight="1" x14ac:dyDescent="0.15">
      <c r="B34" s="52"/>
      <c r="C34" s="38" t="s">
        <v>52</v>
      </c>
      <c r="D34" s="39"/>
      <c r="E34" s="40">
        <v>50</v>
      </c>
      <c r="F34" s="41"/>
      <c r="G34" s="42" t="s">
        <v>10</v>
      </c>
      <c r="H34" s="41"/>
      <c r="I34" s="63"/>
    </row>
    <row r="35" spans="2:10" ht="20.100000000000001" customHeight="1" x14ac:dyDescent="0.15">
      <c r="B35" s="52"/>
      <c r="C35" s="38" t="s">
        <v>53</v>
      </c>
      <c r="D35" s="39"/>
      <c r="E35" s="40">
        <v>30</v>
      </c>
      <c r="F35" s="41"/>
      <c r="G35" s="42" t="s">
        <v>10</v>
      </c>
      <c r="H35" s="41"/>
      <c r="I35" s="63"/>
    </row>
    <row r="36" spans="2:10" ht="20.100000000000001" customHeight="1" x14ac:dyDescent="0.15">
      <c r="B36" s="52"/>
      <c r="C36" s="38" t="s">
        <v>54</v>
      </c>
      <c r="D36" s="39"/>
      <c r="E36" s="40">
        <v>40</v>
      </c>
      <c r="F36" s="41"/>
      <c r="G36" s="42" t="s">
        <v>10</v>
      </c>
      <c r="H36" s="41"/>
      <c r="I36" s="64"/>
    </row>
    <row r="37" spans="2:10" ht="20.100000000000001" customHeight="1" x14ac:dyDescent="0.15">
      <c r="B37" s="52"/>
      <c r="C37" s="66" t="s">
        <v>32</v>
      </c>
      <c r="D37" s="67"/>
      <c r="E37" s="43" t="s">
        <v>33</v>
      </c>
      <c r="F37" s="43"/>
      <c r="G37" s="9" t="s">
        <v>34</v>
      </c>
      <c r="H37" s="2" t="s">
        <v>35</v>
      </c>
      <c r="I37" s="24" t="s">
        <v>36</v>
      </c>
      <c r="J37" s="25"/>
    </row>
    <row r="38" spans="2:10" ht="20.100000000000001" customHeight="1" x14ac:dyDescent="0.15">
      <c r="B38" s="52"/>
      <c r="C38" s="68"/>
      <c r="D38" s="69"/>
      <c r="E38" s="44" t="s">
        <v>55</v>
      </c>
      <c r="F38" s="44"/>
      <c r="G38" s="22">
        <v>4</v>
      </c>
      <c r="H38" s="13">
        <v>15000</v>
      </c>
      <c r="I38" s="26">
        <f>G38*H38</f>
        <v>60000</v>
      </c>
    </row>
    <row r="39" spans="2:10" ht="20.100000000000001" customHeight="1" x14ac:dyDescent="0.15">
      <c r="B39" s="52"/>
      <c r="C39" s="68"/>
      <c r="D39" s="69"/>
      <c r="E39" s="44" t="s">
        <v>38</v>
      </c>
      <c r="F39" s="44"/>
      <c r="G39" s="22">
        <v>1</v>
      </c>
      <c r="H39" s="13">
        <v>27000</v>
      </c>
      <c r="I39" s="26">
        <f t="shared" ref="I39:I41" si="2">G39*H39</f>
        <v>27000</v>
      </c>
    </row>
    <row r="40" spans="2:10" ht="20.100000000000001" customHeight="1" x14ac:dyDescent="0.15">
      <c r="B40" s="52"/>
      <c r="C40" s="68"/>
      <c r="D40" s="69"/>
      <c r="E40" s="44" t="s">
        <v>56</v>
      </c>
      <c r="F40" s="44"/>
      <c r="G40" s="22">
        <v>4</v>
      </c>
      <c r="H40" s="13">
        <v>15000</v>
      </c>
      <c r="I40" s="26">
        <f t="shared" si="2"/>
        <v>60000</v>
      </c>
    </row>
    <row r="41" spans="2:10" ht="20.100000000000001" customHeight="1" x14ac:dyDescent="0.15">
      <c r="B41" s="52"/>
      <c r="C41" s="68"/>
      <c r="D41" s="69"/>
      <c r="E41" s="44" t="s">
        <v>38</v>
      </c>
      <c r="F41" s="44"/>
      <c r="G41" s="22">
        <v>1</v>
      </c>
      <c r="H41" s="13">
        <v>39000</v>
      </c>
      <c r="I41" s="26">
        <f t="shared" si="2"/>
        <v>39000</v>
      </c>
    </row>
    <row r="42" spans="2:10" ht="20.100000000000001" customHeight="1" x14ac:dyDescent="0.15">
      <c r="B42" s="52"/>
      <c r="C42" s="68"/>
      <c r="D42" s="69"/>
      <c r="E42" s="14" t="s">
        <v>40</v>
      </c>
      <c r="F42" s="15">
        <f>SUM(I38:I41)</f>
        <v>186000</v>
      </c>
      <c r="G42" s="46"/>
      <c r="H42" s="47"/>
      <c r="I42" s="26"/>
    </row>
    <row r="43" spans="2:10" ht="20.100000000000001" customHeight="1" x14ac:dyDescent="0.15">
      <c r="B43" s="52"/>
      <c r="C43" s="66" t="s">
        <v>57</v>
      </c>
      <c r="D43" s="67"/>
      <c r="E43" s="16" t="s">
        <v>42</v>
      </c>
      <c r="F43" s="18">
        <f>SUM(E32:E36)</f>
        <v>190</v>
      </c>
      <c r="G43" s="16" t="s">
        <v>43</v>
      </c>
      <c r="H43" s="4">
        <v>30</v>
      </c>
      <c r="I43" s="6" t="s">
        <v>58</v>
      </c>
    </row>
    <row r="44" spans="2:10" ht="20.100000000000001" customHeight="1" x14ac:dyDescent="0.15">
      <c r="B44" s="52"/>
      <c r="C44" s="68"/>
      <c r="D44" s="69"/>
      <c r="E44" s="16" t="s">
        <v>59</v>
      </c>
      <c r="F44" s="48">
        <f>SUM(F43)*700+(H43*1200)+F42</f>
        <v>355000</v>
      </c>
      <c r="G44" s="49"/>
      <c r="H44" s="19"/>
      <c r="I44" s="28"/>
    </row>
    <row r="45" spans="2:10" ht="20.100000000000001" customHeight="1" x14ac:dyDescent="0.15">
      <c r="B45" s="52"/>
      <c r="C45" s="68"/>
      <c r="D45" s="69"/>
      <c r="E45" s="60" t="s">
        <v>46</v>
      </c>
      <c r="F45" s="72" t="s">
        <v>60</v>
      </c>
      <c r="G45" s="73"/>
      <c r="H45" s="73"/>
      <c r="I45" s="74"/>
    </row>
    <row r="46" spans="2:10" ht="20.100000000000001" customHeight="1" x14ac:dyDescent="0.15">
      <c r="B46" s="52"/>
      <c r="C46" s="70"/>
      <c r="D46" s="71"/>
      <c r="E46" s="61"/>
      <c r="F46" s="75"/>
      <c r="G46" s="76"/>
      <c r="H46" s="76"/>
      <c r="I46" s="77"/>
    </row>
    <row r="47" spans="2:10" ht="20.100000000000001" customHeight="1" x14ac:dyDescent="0.15">
      <c r="B47" s="54" t="s">
        <v>61</v>
      </c>
      <c r="C47" s="38" t="s">
        <v>62</v>
      </c>
      <c r="D47" s="39"/>
      <c r="E47" s="42">
        <v>120</v>
      </c>
      <c r="F47" s="41"/>
      <c r="G47" s="42" t="s">
        <v>10</v>
      </c>
      <c r="H47" s="41"/>
      <c r="I47" s="65" t="s">
        <v>63</v>
      </c>
    </row>
    <row r="48" spans="2:10" ht="20.100000000000001" customHeight="1" x14ac:dyDescent="0.15">
      <c r="B48" s="52"/>
      <c r="C48" s="38" t="s">
        <v>64</v>
      </c>
      <c r="D48" s="39"/>
      <c r="E48" s="42">
        <v>150</v>
      </c>
      <c r="F48" s="41"/>
      <c r="G48" s="42" t="s">
        <v>10</v>
      </c>
      <c r="H48" s="41"/>
      <c r="I48" s="63"/>
    </row>
    <row r="49" spans="2:9" ht="20.100000000000001" customHeight="1" x14ac:dyDescent="0.15">
      <c r="B49" s="52"/>
      <c r="C49" s="38" t="s">
        <v>65</v>
      </c>
      <c r="D49" s="39"/>
      <c r="E49" s="42">
        <v>140</v>
      </c>
      <c r="F49" s="41"/>
      <c r="G49" s="42" t="s">
        <v>10</v>
      </c>
      <c r="H49" s="41"/>
      <c r="I49" s="63"/>
    </row>
    <row r="50" spans="2:9" ht="20.100000000000001" customHeight="1" x14ac:dyDescent="0.15">
      <c r="B50" s="52"/>
      <c r="C50" s="38" t="s">
        <v>66</v>
      </c>
      <c r="D50" s="39"/>
      <c r="E50" s="42">
        <v>130</v>
      </c>
      <c r="F50" s="41"/>
      <c r="G50" s="42" t="s">
        <v>10</v>
      </c>
      <c r="H50" s="41"/>
      <c r="I50" s="63"/>
    </row>
    <row r="51" spans="2:9" ht="20.100000000000001" customHeight="1" x14ac:dyDescent="0.15">
      <c r="B51" s="52"/>
      <c r="C51" s="38" t="s">
        <v>67</v>
      </c>
      <c r="D51" s="39"/>
      <c r="E51" s="42">
        <v>130</v>
      </c>
      <c r="F51" s="41"/>
      <c r="G51" s="42" t="s">
        <v>10</v>
      </c>
      <c r="H51" s="41"/>
      <c r="I51" s="63"/>
    </row>
    <row r="52" spans="2:9" ht="20.100000000000001" customHeight="1" x14ac:dyDescent="0.15">
      <c r="B52" s="52"/>
      <c r="C52" s="38" t="s">
        <v>68</v>
      </c>
      <c r="D52" s="39"/>
      <c r="E52" s="42">
        <v>150</v>
      </c>
      <c r="F52" s="41"/>
      <c r="G52" s="42" t="s">
        <v>10</v>
      </c>
      <c r="H52" s="41"/>
      <c r="I52" s="63"/>
    </row>
    <row r="53" spans="2:9" ht="20.100000000000001" customHeight="1" x14ac:dyDescent="0.15">
      <c r="B53" s="52"/>
      <c r="C53" s="38" t="s">
        <v>69</v>
      </c>
      <c r="D53" s="39"/>
      <c r="E53" s="42">
        <v>140</v>
      </c>
      <c r="F53" s="41"/>
      <c r="G53" s="42" t="s">
        <v>10</v>
      </c>
      <c r="H53" s="41"/>
      <c r="I53" s="63"/>
    </row>
    <row r="54" spans="2:9" ht="20.100000000000001" customHeight="1" x14ac:dyDescent="0.15">
      <c r="B54" s="52"/>
      <c r="C54" s="50" t="s">
        <v>70</v>
      </c>
      <c r="D54" s="51"/>
      <c r="E54" s="42">
        <v>60</v>
      </c>
      <c r="F54" s="41"/>
      <c r="G54" s="42" t="s">
        <v>10</v>
      </c>
      <c r="H54" s="41"/>
      <c r="I54" s="63"/>
    </row>
    <row r="55" spans="2:9" ht="20.100000000000001" customHeight="1" x14ac:dyDescent="0.15">
      <c r="B55" s="52"/>
      <c r="C55" s="66" t="s">
        <v>71</v>
      </c>
      <c r="D55" s="67"/>
      <c r="E55" s="16" t="s">
        <v>42</v>
      </c>
      <c r="F55" s="18">
        <f>SUM(E47:E54)</f>
        <v>1020</v>
      </c>
      <c r="G55" s="16" t="s">
        <v>43</v>
      </c>
      <c r="H55" s="4">
        <v>20</v>
      </c>
      <c r="I55" s="6" t="s">
        <v>72</v>
      </c>
    </row>
    <row r="56" spans="2:9" ht="20.100000000000001" customHeight="1" x14ac:dyDescent="0.15">
      <c r="B56" s="52"/>
      <c r="C56" s="68"/>
      <c r="D56" s="69"/>
      <c r="E56" s="16" t="s">
        <v>59</v>
      </c>
      <c r="F56" s="48">
        <f>(F55*700)+(H55*1200)</f>
        <v>738000</v>
      </c>
      <c r="G56" s="49"/>
      <c r="H56" s="19"/>
      <c r="I56" s="28"/>
    </row>
    <row r="57" spans="2:9" ht="20.100000000000001" customHeight="1" x14ac:dyDescent="0.15">
      <c r="B57" s="52"/>
      <c r="C57" s="68"/>
      <c r="D57" s="69"/>
      <c r="E57" s="60" t="s">
        <v>46</v>
      </c>
      <c r="F57" s="72" t="s">
        <v>73</v>
      </c>
      <c r="G57" s="73"/>
      <c r="H57" s="73"/>
      <c r="I57" s="74"/>
    </row>
    <row r="58" spans="2:9" ht="20.100000000000001" customHeight="1" x14ac:dyDescent="0.15">
      <c r="B58" s="52"/>
      <c r="C58" s="70"/>
      <c r="D58" s="71"/>
      <c r="E58" s="61"/>
      <c r="F58" s="75"/>
      <c r="G58" s="76"/>
      <c r="H58" s="76"/>
      <c r="I58" s="77"/>
    </row>
    <row r="59" spans="2:9" ht="20.100000000000001" customHeight="1" x14ac:dyDescent="0.15">
      <c r="B59" s="54" t="s">
        <v>74</v>
      </c>
      <c r="C59" s="38" t="s">
        <v>75</v>
      </c>
      <c r="D59" s="39"/>
      <c r="E59" s="42">
        <v>80</v>
      </c>
      <c r="F59" s="41"/>
      <c r="G59" s="42" t="s">
        <v>10</v>
      </c>
      <c r="H59" s="41"/>
      <c r="I59" s="65" t="s">
        <v>76</v>
      </c>
    </row>
    <row r="60" spans="2:9" ht="20.100000000000001" customHeight="1" x14ac:dyDescent="0.15">
      <c r="B60" s="52"/>
      <c r="C60" s="38" t="s">
        <v>77</v>
      </c>
      <c r="D60" s="39"/>
      <c r="E60" s="42">
        <v>200</v>
      </c>
      <c r="F60" s="41"/>
      <c r="G60" s="42" t="s">
        <v>10</v>
      </c>
      <c r="H60" s="41"/>
      <c r="I60" s="63"/>
    </row>
    <row r="61" spans="2:9" ht="20.100000000000001" customHeight="1" x14ac:dyDescent="0.15">
      <c r="B61" s="52"/>
      <c r="C61" s="38" t="s">
        <v>78</v>
      </c>
      <c r="D61" s="39"/>
      <c r="E61" s="42">
        <v>180</v>
      </c>
      <c r="F61" s="41"/>
      <c r="G61" s="42" t="s">
        <v>10</v>
      </c>
      <c r="H61" s="41"/>
      <c r="I61" s="63"/>
    </row>
    <row r="62" spans="2:9" ht="20.100000000000001" customHeight="1" x14ac:dyDescent="0.15">
      <c r="B62" s="52"/>
      <c r="C62" s="38" t="s">
        <v>79</v>
      </c>
      <c r="D62" s="39"/>
      <c r="E62" s="42">
        <v>290</v>
      </c>
      <c r="F62" s="41"/>
      <c r="G62" s="42" t="s">
        <v>10</v>
      </c>
      <c r="H62" s="41"/>
      <c r="I62" s="63"/>
    </row>
    <row r="63" spans="2:9" ht="20.100000000000001" customHeight="1" x14ac:dyDescent="0.15">
      <c r="B63" s="52"/>
      <c r="C63" s="50" t="s">
        <v>70</v>
      </c>
      <c r="D63" s="51"/>
      <c r="E63" s="42">
        <v>50</v>
      </c>
      <c r="F63" s="41"/>
      <c r="G63" s="42" t="s">
        <v>10</v>
      </c>
      <c r="H63" s="41"/>
      <c r="I63" s="63"/>
    </row>
    <row r="64" spans="2:9" ht="20.100000000000001" customHeight="1" x14ac:dyDescent="0.15">
      <c r="B64" s="52"/>
      <c r="C64" s="66" t="s">
        <v>80</v>
      </c>
      <c r="D64" s="67"/>
      <c r="E64" s="16" t="s">
        <v>42</v>
      </c>
      <c r="F64" s="18">
        <f>SUM(E59:E63)</f>
        <v>800</v>
      </c>
      <c r="G64" s="16" t="s">
        <v>43</v>
      </c>
      <c r="H64" s="4">
        <v>25</v>
      </c>
      <c r="I64" s="6" t="s">
        <v>81</v>
      </c>
    </row>
    <row r="65" spans="2:9" ht="20.100000000000001" customHeight="1" x14ac:dyDescent="0.15">
      <c r="B65" s="52"/>
      <c r="C65" s="68"/>
      <c r="D65" s="69"/>
      <c r="E65" s="16" t="s">
        <v>59</v>
      </c>
      <c r="F65" s="48">
        <f>(F64*700)+(H64*1200)</f>
        <v>590000</v>
      </c>
      <c r="G65" s="49"/>
      <c r="H65" s="19"/>
      <c r="I65" s="28"/>
    </row>
    <row r="66" spans="2:9" ht="20.100000000000001" customHeight="1" x14ac:dyDescent="0.15">
      <c r="B66" s="52"/>
      <c r="C66" s="68"/>
      <c r="D66" s="69"/>
      <c r="E66" s="60" t="s">
        <v>46</v>
      </c>
      <c r="F66" s="72" t="s">
        <v>82</v>
      </c>
      <c r="G66" s="73"/>
      <c r="H66" s="73"/>
      <c r="I66" s="74"/>
    </row>
    <row r="67" spans="2:9" ht="20.100000000000001" customHeight="1" x14ac:dyDescent="0.15">
      <c r="B67" s="53"/>
      <c r="C67" s="70"/>
      <c r="D67" s="71"/>
      <c r="E67" s="61"/>
      <c r="F67" s="75"/>
      <c r="G67" s="76"/>
      <c r="H67" s="76"/>
      <c r="I67" s="77"/>
    </row>
    <row r="68" spans="2:9" ht="20.100000000000001" customHeight="1" x14ac:dyDescent="0.15">
      <c r="B68" s="7" t="s">
        <v>83</v>
      </c>
      <c r="C68" s="29"/>
      <c r="D68" s="8"/>
      <c r="E68" s="16" t="s">
        <v>84</v>
      </c>
      <c r="F68" s="18">
        <f>SUM(F28,F43,F55,F64)</f>
        <v>3105</v>
      </c>
      <c r="G68" s="16" t="s">
        <v>85</v>
      </c>
      <c r="H68" s="4">
        <f>SUM(,H28,H43,H55,H64)</f>
        <v>120</v>
      </c>
      <c r="I68" s="6" t="s">
        <v>86</v>
      </c>
    </row>
    <row r="69" spans="2:9" ht="20.100000000000001" customHeight="1" x14ac:dyDescent="0.15">
      <c r="B69" s="10"/>
      <c r="C69" s="30"/>
      <c r="D69" s="11"/>
      <c r="E69" s="16" t="s">
        <v>87</v>
      </c>
      <c r="F69" s="48">
        <f>150000</f>
        <v>150000</v>
      </c>
      <c r="G69" s="49"/>
      <c r="H69" s="31" t="s">
        <v>46</v>
      </c>
      <c r="I69" s="28" t="s">
        <v>88</v>
      </c>
    </row>
    <row r="70" spans="2:9" ht="20.100000000000001" customHeight="1" x14ac:dyDescent="0.15">
      <c r="B70" s="20"/>
      <c r="C70" s="32"/>
      <c r="D70" s="21"/>
      <c r="E70" s="16" t="s">
        <v>89</v>
      </c>
      <c r="F70" s="48">
        <f>(F68*700)+(H68*1200)+F69+SUM(F27,F42)</f>
        <v>2933500</v>
      </c>
      <c r="G70" s="49"/>
      <c r="H70" s="31" t="s">
        <v>46</v>
      </c>
      <c r="I70" s="28" t="s">
        <v>90</v>
      </c>
    </row>
  </sheetData>
  <mergeCells count="138">
    <mergeCell ref="B1:I2"/>
    <mergeCell ref="I8:I21"/>
    <mergeCell ref="I32:I36"/>
    <mergeCell ref="I47:I54"/>
    <mergeCell ref="I59:I63"/>
    <mergeCell ref="C43:D46"/>
    <mergeCell ref="F45:I46"/>
    <mergeCell ref="C28:D31"/>
    <mergeCell ref="F30:I31"/>
    <mergeCell ref="C22:D27"/>
    <mergeCell ref="C37:D42"/>
    <mergeCell ref="C55:D58"/>
    <mergeCell ref="F57:I58"/>
    <mergeCell ref="B5:B31"/>
    <mergeCell ref="B32:B46"/>
    <mergeCell ref="B47:B58"/>
    <mergeCell ref="B59:B67"/>
    <mergeCell ref="C8:C12"/>
    <mergeCell ref="C13:C21"/>
    <mergeCell ref="E30:E31"/>
    <mergeCell ref="E45:E46"/>
    <mergeCell ref="E57:E58"/>
    <mergeCell ref="E66:E67"/>
    <mergeCell ref="C64:D67"/>
    <mergeCell ref="C62:D62"/>
    <mergeCell ref="E62:F62"/>
    <mergeCell ref="G62:H62"/>
    <mergeCell ref="C63:D63"/>
    <mergeCell ref="E63:F63"/>
    <mergeCell ref="G63:H63"/>
    <mergeCell ref="F65:G65"/>
    <mergeCell ref="F69:G69"/>
    <mergeCell ref="F70:G70"/>
    <mergeCell ref="F66:I67"/>
    <mergeCell ref="F56:G56"/>
    <mergeCell ref="C59:D59"/>
    <mergeCell ref="E59:F59"/>
    <mergeCell ref="G59:H59"/>
    <mergeCell ref="C60:D60"/>
    <mergeCell ref="E60:F60"/>
    <mergeCell ref="G60:H60"/>
    <mergeCell ref="C61:D61"/>
    <mergeCell ref="E61:F61"/>
    <mergeCell ref="G61:H61"/>
    <mergeCell ref="C52:D52"/>
    <mergeCell ref="E52:F52"/>
    <mergeCell ref="G52:H52"/>
    <mergeCell ref="C53:D53"/>
    <mergeCell ref="E53:F53"/>
    <mergeCell ref="G53:H53"/>
    <mergeCell ref="C54:D54"/>
    <mergeCell ref="E54:F54"/>
    <mergeCell ref="G54:H54"/>
    <mergeCell ref="C49:D49"/>
    <mergeCell ref="E49:F49"/>
    <mergeCell ref="G49:H49"/>
    <mergeCell ref="C50:D50"/>
    <mergeCell ref="E50:F50"/>
    <mergeCell ref="G50:H50"/>
    <mergeCell ref="C51:D51"/>
    <mergeCell ref="E51:F51"/>
    <mergeCell ref="G51:H51"/>
    <mergeCell ref="E40:F40"/>
    <mergeCell ref="E41:F41"/>
    <mergeCell ref="G42:H42"/>
    <mergeCell ref="F44:G44"/>
    <mergeCell ref="C47:D47"/>
    <mergeCell ref="E47:F47"/>
    <mergeCell ref="G47:H47"/>
    <mergeCell ref="C48:D48"/>
    <mergeCell ref="E48:F48"/>
    <mergeCell ref="G48:H48"/>
    <mergeCell ref="C35:D35"/>
    <mergeCell ref="E35:F35"/>
    <mergeCell ref="G35:H35"/>
    <mergeCell ref="C36:D36"/>
    <mergeCell ref="E36:F36"/>
    <mergeCell ref="G36:H36"/>
    <mergeCell ref="E37:F37"/>
    <mergeCell ref="E38:F38"/>
    <mergeCell ref="E39:F39"/>
    <mergeCell ref="C32:D32"/>
    <mergeCell ref="E32:F32"/>
    <mergeCell ref="G32:H32"/>
    <mergeCell ref="C33:D33"/>
    <mergeCell ref="E33:F33"/>
    <mergeCell ref="G33:H33"/>
    <mergeCell ref="C34:D34"/>
    <mergeCell ref="E34:F34"/>
    <mergeCell ref="G34:H34"/>
    <mergeCell ref="E21:F21"/>
    <mergeCell ref="G21:H21"/>
    <mergeCell ref="E22:F22"/>
    <mergeCell ref="E23:F23"/>
    <mergeCell ref="E24:F24"/>
    <mergeCell ref="E25:F25"/>
    <mergeCell ref="E26:F26"/>
    <mergeCell ref="G27:H27"/>
    <mergeCell ref="F29:G29"/>
    <mergeCell ref="E16:F16"/>
    <mergeCell ref="G16:H16"/>
    <mergeCell ref="E17:F17"/>
    <mergeCell ref="G17:H17"/>
    <mergeCell ref="E18:F18"/>
    <mergeCell ref="G18:H18"/>
    <mergeCell ref="E19:F19"/>
    <mergeCell ref="G19:H19"/>
    <mergeCell ref="E20:F20"/>
    <mergeCell ref="G20:H20"/>
    <mergeCell ref="E11:F11"/>
    <mergeCell ref="G11:H11"/>
    <mergeCell ref="E12:F12"/>
    <mergeCell ref="G12:H12"/>
    <mergeCell ref="E13:F13"/>
    <mergeCell ref="G13:H13"/>
    <mergeCell ref="E14:F14"/>
    <mergeCell ref="G14:H14"/>
    <mergeCell ref="E15:F15"/>
    <mergeCell ref="G15:H15"/>
    <mergeCell ref="C7:D7"/>
    <mergeCell ref="E7:F7"/>
    <mergeCell ref="G7:H7"/>
    <mergeCell ref="E8:F8"/>
    <mergeCell ref="G8:H8"/>
    <mergeCell ref="E9:F9"/>
    <mergeCell ref="G9:H9"/>
    <mergeCell ref="E10:F10"/>
    <mergeCell ref="G10:H10"/>
    <mergeCell ref="C3:I3"/>
    <mergeCell ref="C4:D4"/>
    <mergeCell ref="E4:F4"/>
    <mergeCell ref="G4:H4"/>
    <mergeCell ref="C5:D5"/>
    <mergeCell ref="E5:F5"/>
    <mergeCell ref="G5:H5"/>
    <mergeCell ref="C6:D6"/>
    <mergeCell ref="E6:F6"/>
    <mergeCell ref="G6:H6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造价单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盛韶华</dc:creator>
  <cp:lastModifiedBy>盛韶华</cp:lastModifiedBy>
  <cp:lastPrinted>2020-05-09T04:18:00Z</cp:lastPrinted>
  <dcterms:created xsi:type="dcterms:W3CDTF">2006-09-13T11:21:00Z</dcterms:created>
  <dcterms:modified xsi:type="dcterms:W3CDTF">2020-05-22T02:02:54Z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KSORubyTemplateID">
    <vt:lpwstr>14</vt:lpwstr>
  </property>
</Properties>
</file>