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抹茶" sheetId="1" r:id="rId1"/>
    <sheet name="香橙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/>
  <c r="L7"/>
  <c r="L8"/>
  <c r="L9"/>
  <c r="L10"/>
  <c r="L11"/>
  <c r="L12"/>
  <c r="L13"/>
  <c r="L14"/>
  <c r="L15"/>
  <c r="L16"/>
  <c r="L17"/>
  <c r="L18"/>
  <c r="L19"/>
  <c r="L20"/>
  <c r="L5"/>
  <c r="L21" s="1"/>
  <c r="K6"/>
  <c r="K7"/>
  <c r="K8"/>
  <c r="K9"/>
  <c r="K10"/>
  <c r="K11"/>
  <c r="K12"/>
  <c r="K13"/>
  <c r="K14"/>
  <c r="K15"/>
  <c r="K16"/>
  <c r="K17"/>
  <c r="K18"/>
  <c r="K19"/>
  <c r="K20"/>
  <c r="K5"/>
  <c r="J6"/>
  <c r="J7"/>
  <c r="J8"/>
  <c r="J9"/>
  <c r="J10"/>
  <c r="J11"/>
  <c r="J12"/>
  <c r="J13"/>
  <c r="J14"/>
  <c r="J15"/>
  <c r="J16"/>
  <c r="J17"/>
  <c r="J18"/>
  <c r="J19"/>
  <c r="J20"/>
  <c r="J5"/>
  <c r="I6"/>
  <c r="I7"/>
  <c r="I8"/>
  <c r="I9"/>
  <c r="I10"/>
  <c r="I11"/>
  <c r="I12"/>
  <c r="I13"/>
  <c r="I14"/>
  <c r="I15"/>
  <c r="I16"/>
  <c r="I17"/>
  <c r="I18"/>
  <c r="I19"/>
  <c r="I20"/>
  <c r="I5"/>
  <c r="H6"/>
  <c r="H7"/>
  <c r="H8"/>
  <c r="H9"/>
  <c r="H10"/>
  <c r="H11"/>
  <c r="H12"/>
  <c r="H13"/>
  <c r="H14"/>
  <c r="H15"/>
  <c r="H16"/>
  <c r="H17"/>
  <c r="H18"/>
  <c r="H19"/>
  <c r="H20"/>
  <c r="H5"/>
  <c r="H14" i="2"/>
  <c r="J14"/>
  <c r="L14"/>
  <c r="K14"/>
  <c r="I14"/>
  <c r="B26"/>
  <c r="N22"/>
  <c r="L22"/>
  <c r="K22"/>
  <c r="J22"/>
  <c r="I22"/>
  <c r="H22"/>
  <c r="N21"/>
  <c r="L21"/>
  <c r="K21"/>
  <c r="J21"/>
  <c r="I21"/>
  <c r="H21"/>
  <c r="N20"/>
  <c r="L20"/>
  <c r="K20"/>
  <c r="J20"/>
  <c r="I20"/>
  <c r="H20"/>
  <c r="N19"/>
  <c r="L19"/>
  <c r="K19"/>
  <c r="J19"/>
  <c r="I19"/>
  <c r="H19"/>
  <c r="N18"/>
  <c r="L18"/>
  <c r="K18"/>
  <c r="J18"/>
  <c r="I18"/>
  <c r="H18"/>
  <c r="N17"/>
  <c r="L17"/>
  <c r="K17"/>
  <c r="J17"/>
  <c r="I17"/>
  <c r="H17"/>
  <c r="N16"/>
  <c r="L16"/>
  <c r="K16"/>
  <c r="J16"/>
  <c r="I16"/>
  <c r="H16"/>
  <c r="N15"/>
  <c r="L15"/>
  <c r="K15"/>
  <c r="J15"/>
  <c r="I15"/>
  <c r="H15"/>
  <c r="N13"/>
  <c r="L13"/>
  <c r="K13"/>
  <c r="J13"/>
  <c r="I13"/>
  <c r="H13"/>
  <c r="N12"/>
  <c r="L12"/>
  <c r="K12"/>
  <c r="J12"/>
  <c r="I12"/>
  <c r="H12"/>
  <c r="N11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N7"/>
  <c r="L7"/>
  <c r="K7"/>
  <c r="J7"/>
  <c r="I7"/>
  <c r="H7"/>
  <c r="N6"/>
  <c r="L6"/>
  <c r="K6"/>
  <c r="J6"/>
  <c r="I6"/>
  <c r="H6"/>
  <c r="N5"/>
  <c r="N23" s="1"/>
  <c r="L5"/>
  <c r="L23" s="1"/>
  <c r="K5"/>
  <c r="J5"/>
  <c r="J23" s="1"/>
  <c r="I5"/>
  <c r="H5"/>
  <c r="H23" s="1"/>
  <c r="B27" s="1"/>
  <c r="K23" l="1"/>
  <c r="B28" s="1"/>
  <c r="C28" s="1"/>
  <c r="I23"/>
  <c r="B31" s="1"/>
  <c r="B30"/>
  <c r="C30" s="1"/>
  <c r="B29"/>
  <c r="C29" s="1"/>
  <c r="C27"/>
  <c r="N11" i="1"/>
  <c r="N6"/>
  <c r="N10"/>
  <c r="N12"/>
  <c r="N13"/>
  <c r="N14"/>
  <c r="N15"/>
  <c r="N16"/>
  <c r="N17"/>
  <c r="N18"/>
  <c r="N19"/>
  <c r="N20"/>
  <c r="N5"/>
  <c r="C31" i="2" l="1"/>
  <c r="E31"/>
  <c r="F31" s="1"/>
  <c r="B32"/>
  <c r="C32" s="1"/>
  <c r="N21" i="1"/>
  <c r="B24" l="1"/>
  <c r="K21" l="1"/>
  <c r="B26" s="1"/>
  <c r="C26" s="1"/>
  <c r="I21"/>
  <c r="B29" s="1"/>
  <c r="C29" s="1"/>
  <c r="J21"/>
  <c r="B28" s="1"/>
  <c r="C28" s="1"/>
  <c r="H21"/>
  <c r="B25" s="1"/>
  <c r="C25" s="1"/>
  <c r="B27"/>
  <c r="C27" s="1"/>
  <c r="E29" l="1"/>
  <c r="F29" s="1"/>
  <c r="B30"/>
  <c r="C30" s="1"/>
</calcChain>
</file>

<file path=xl/sharedStrings.xml><?xml version="1.0" encoding="utf-8"?>
<sst xmlns="http://schemas.openxmlformats.org/spreadsheetml/2006/main" count="108" uniqueCount="37">
  <si>
    <t>配料</t>
  </si>
  <si>
    <t>配方</t>
    <phoneticPr fontId="3" type="noConversion"/>
  </si>
  <si>
    <t>原料营养素含量(%)</t>
  </si>
  <si>
    <t>蛋白质</t>
  </si>
  <si>
    <t>钠</t>
  </si>
  <si>
    <t>膳食纤维</t>
  </si>
  <si>
    <t>脂肪</t>
  </si>
  <si>
    <t>碳水化合物</t>
  </si>
  <si>
    <t>酪蛋白</t>
    <phoneticPr fontId="1" type="noConversion"/>
  </si>
  <si>
    <t>骨胶原</t>
    <phoneticPr fontId="1" type="noConversion"/>
  </si>
  <si>
    <t>奶油香精</t>
    <phoneticPr fontId="1" type="noConversion"/>
  </si>
  <si>
    <t>水</t>
    <phoneticPr fontId="1" type="noConversion"/>
  </si>
  <si>
    <t>盐</t>
    <phoneticPr fontId="1" type="noConversion"/>
  </si>
  <si>
    <t>甘油</t>
    <phoneticPr fontId="1" type="noConversion"/>
  </si>
  <si>
    <t>含量</t>
    <phoneticPr fontId="3" type="noConversion"/>
  </si>
  <si>
    <t>营养参考值</t>
    <phoneticPr fontId="3" type="noConversion"/>
  </si>
  <si>
    <t>产量</t>
  </si>
  <si>
    <t>能量</t>
  </si>
  <si>
    <t>奇亚籽</t>
    <phoneticPr fontId="1" type="noConversion"/>
  </si>
  <si>
    <t>无糖黑巧克力</t>
    <phoneticPr fontId="1" type="noConversion"/>
  </si>
  <si>
    <t>需要大线生产</t>
    <phoneticPr fontId="1" type="noConversion"/>
  </si>
  <si>
    <t>纽约曲奇香精</t>
    <phoneticPr fontId="1" type="noConversion"/>
  </si>
  <si>
    <t>单价</t>
    <phoneticPr fontId="1" type="noConversion"/>
  </si>
  <si>
    <t>成本</t>
    <phoneticPr fontId="1" type="noConversion"/>
  </si>
  <si>
    <t>全脂乳粉</t>
    <phoneticPr fontId="1" type="noConversion"/>
  </si>
  <si>
    <t>抗性糊精</t>
    <phoneticPr fontId="1" type="noConversion"/>
  </si>
  <si>
    <t>抹茶香精</t>
    <phoneticPr fontId="1" type="noConversion"/>
  </si>
  <si>
    <t>imo+sob</t>
    <phoneticPr fontId="1" type="noConversion"/>
  </si>
  <si>
    <t>椰子油</t>
    <phoneticPr fontId="1" type="noConversion"/>
  </si>
  <si>
    <t>磷脂粉</t>
    <phoneticPr fontId="1" type="noConversion"/>
  </si>
  <si>
    <t>无糖抹茶巧克力</t>
    <phoneticPr fontId="1" type="noConversion"/>
  </si>
  <si>
    <t>D443a</t>
    <phoneticPr fontId="1" type="noConversion"/>
  </si>
  <si>
    <t>大豆分离蛋白GT2200</t>
    <phoneticPr fontId="1" type="noConversion"/>
  </si>
  <si>
    <t>浓缩乳清蛋白181</t>
    <phoneticPr fontId="1" type="noConversion"/>
  </si>
  <si>
    <t>酪蛋白酸钙</t>
    <phoneticPr fontId="1" type="noConversion"/>
  </si>
  <si>
    <t>低聚异麦芽糖加山梨糖醇</t>
    <phoneticPr fontId="1" type="noConversion"/>
  </si>
  <si>
    <t>骨胶原蛋白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</si>
</sst>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shrinkToFit="1"/>
    </xf>
    <xf numFmtId="10" fontId="4" fillId="0" borderId="0" xfId="0" applyNumberFormat="1" applyFont="1" applyAlignment="1">
      <alignment vertical="center"/>
    </xf>
    <xf numFmtId="10" fontId="4" fillId="0" borderId="0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0"/>
  <sheetViews>
    <sheetView tabSelected="1" topLeftCell="A4" workbookViewId="0">
      <selection activeCell="F8" sqref="F8"/>
    </sheetView>
  </sheetViews>
  <sheetFormatPr defaultRowHeight="14"/>
  <cols>
    <col min="1" max="1" width="23.08203125" customWidth="1"/>
    <col min="7" max="7" width="11.08203125" bestFit="1" customWidth="1"/>
  </cols>
  <sheetData>
    <row r="2" spans="1:17" ht="14.5" thickBot="1">
      <c r="A2" t="s">
        <v>20</v>
      </c>
      <c r="P2" t="s">
        <v>27</v>
      </c>
      <c r="Q2">
        <v>10</v>
      </c>
    </row>
    <row r="3" spans="1:17">
      <c r="A3" s="12" t="s">
        <v>0</v>
      </c>
      <c r="B3" s="12" t="s">
        <v>1</v>
      </c>
      <c r="C3" s="14" t="s">
        <v>2</v>
      </c>
      <c r="D3" s="15"/>
      <c r="E3" s="15"/>
      <c r="F3" s="15"/>
      <c r="G3" s="16"/>
      <c r="H3" s="1"/>
      <c r="I3" s="1"/>
      <c r="J3" s="1"/>
      <c r="K3" s="1"/>
      <c r="L3" s="1"/>
      <c r="P3" s="11">
        <v>181</v>
      </c>
      <c r="Q3" s="11">
        <v>4</v>
      </c>
    </row>
    <row r="4" spans="1:17" ht="26">
      <c r="A4" s="13"/>
      <c r="B4" s="13"/>
      <c r="C4" s="2" t="s">
        <v>3</v>
      </c>
      <c r="D4" s="2" t="s">
        <v>4</v>
      </c>
      <c r="E4" s="3" t="s">
        <v>5</v>
      </c>
      <c r="F4" s="2" t="s">
        <v>6</v>
      </c>
      <c r="G4" s="2" t="s">
        <v>7</v>
      </c>
      <c r="H4" s="2" t="s">
        <v>3</v>
      </c>
      <c r="I4" s="2" t="s">
        <v>4</v>
      </c>
      <c r="J4" s="3" t="s">
        <v>5</v>
      </c>
      <c r="K4" s="2" t="s">
        <v>6</v>
      </c>
      <c r="L4" s="2" t="s">
        <v>7</v>
      </c>
      <c r="M4" s="10" t="s">
        <v>22</v>
      </c>
      <c r="N4" s="10" t="s">
        <v>23</v>
      </c>
      <c r="P4" t="s">
        <v>30</v>
      </c>
      <c r="Q4">
        <v>3.5</v>
      </c>
    </row>
    <row r="5" spans="1:17" ht="17.5">
      <c r="A5" t="s">
        <v>33</v>
      </c>
      <c r="B5">
        <v>4</v>
      </c>
      <c r="C5" s="4">
        <v>0.79200000000000004</v>
      </c>
      <c r="D5" s="4">
        <v>2.0999999999999999E-3</v>
      </c>
      <c r="E5" s="4">
        <v>0.01</v>
      </c>
      <c r="F5" s="4">
        <v>9.98E-2</v>
      </c>
      <c r="G5" s="4">
        <v>0.06</v>
      </c>
      <c r="H5">
        <f>B5*C5</f>
        <v>3.1680000000000001</v>
      </c>
      <c r="I5">
        <f>B5*D5</f>
        <v>8.3999999999999995E-3</v>
      </c>
      <c r="J5">
        <f>B5*E5</f>
        <v>0.04</v>
      </c>
      <c r="K5">
        <f>B5*F5</f>
        <v>0.3992</v>
      </c>
      <c r="L5">
        <f>B5*G5</f>
        <v>0.24</v>
      </c>
      <c r="M5">
        <v>80</v>
      </c>
      <c r="N5">
        <f>B5*M5/1000</f>
        <v>0.32</v>
      </c>
      <c r="P5" s="11">
        <v>2200</v>
      </c>
      <c r="Q5" s="11">
        <v>2.5</v>
      </c>
    </row>
    <row r="6" spans="1:17" ht="17.5">
      <c r="A6" t="s">
        <v>34</v>
      </c>
      <c r="B6">
        <v>2</v>
      </c>
      <c r="C6" s="4">
        <v>0.88</v>
      </c>
      <c r="D6" s="4">
        <v>1.4E-3</v>
      </c>
      <c r="E6" s="4">
        <v>0.01</v>
      </c>
      <c r="F6" s="4">
        <v>1.4999999999999999E-2</v>
      </c>
      <c r="G6" s="4">
        <v>3.0000000000000001E-3</v>
      </c>
      <c r="H6">
        <f t="shared" ref="H6:H20" si="0">B6*C6</f>
        <v>1.76</v>
      </c>
      <c r="I6">
        <f t="shared" ref="I6:I20" si="1">B6*D6</f>
        <v>2.8E-3</v>
      </c>
      <c r="J6">
        <f t="shared" ref="J6:J20" si="2">B6*E6</f>
        <v>0.02</v>
      </c>
      <c r="K6">
        <f t="shared" ref="K6:K20" si="3">B6*F6</f>
        <v>0.03</v>
      </c>
      <c r="L6">
        <f t="shared" ref="L6:L20" si="4">B6*G6</f>
        <v>6.0000000000000001E-3</v>
      </c>
      <c r="M6">
        <v>92</v>
      </c>
      <c r="N6">
        <f t="shared" ref="N6:N20" si="5">B6*M6/1000</f>
        <v>0.184</v>
      </c>
      <c r="P6" s="11" t="s">
        <v>24</v>
      </c>
      <c r="Q6" s="11">
        <v>2</v>
      </c>
    </row>
    <row r="7" spans="1:17" ht="17.5">
      <c r="A7" t="s">
        <v>24</v>
      </c>
      <c r="B7">
        <v>2</v>
      </c>
      <c r="C7" s="4">
        <v>0.23</v>
      </c>
      <c r="D7" s="4">
        <v>1E-3</v>
      </c>
      <c r="E7" s="4">
        <v>0</v>
      </c>
      <c r="F7" s="4">
        <v>0.32</v>
      </c>
      <c r="G7" s="4">
        <v>0.4</v>
      </c>
      <c r="H7">
        <f t="shared" si="0"/>
        <v>0.46</v>
      </c>
      <c r="I7">
        <f t="shared" si="1"/>
        <v>2E-3</v>
      </c>
      <c r="J7">
        <f t="shared" si="2"/>
        <v>0</v>
      </c>
      <c r="K7">
        <f t="shared" si="3"/>
        <v>0.64</v>
      </c>
      <c r="L7">
        <f t="shared" si="4"/>
        <v>0.8</v>
      </c>
      <c r="P7" t="s">
        <v>13</v>
      </c>
      <c r="Q7">
        <v>2</v>
      </c>
    </row>
    <row r="8" spans="1:17" ht="17.5">
      <c r="A8" t="s">
        <v>32</v>
      </c>
      <c r="B8">
        <v>2.5</v>
      </c>
      <c r="C8" s="4">
        <v>0.88</v>
      </c>
      <c r="D8" s="4">
        <v>1.4E-3</v>
      </c>
      <c r="E8" s="4">
        <v>0.01</v>
      </c>
      <c r="F8" s="4">
        <v>1.4999999999999999E-2</v>
      </c>
      <c r="G8" s="4">
        <v>3.0000000000000001E-3</v>
      </c>
      <c r="H8">
        <f t="shared" si="0"/>
        <v>2.2000000000000002</v>
      </c>
      <c r="I8">
        <f t="shared" si="1"/>
        <v>3.5000000000000001E-3</v>
      </c>
      <c r="J8">
        <f t="shared" si="2"/>
        <v>2.5000000000000001E-2</v>
      </c>
      <c r="K8">
        <f t="shared" si="3"/>
        <v>3.7499999999999999E-2</v>
      </c>
      <c r="L8">
        <f t="shared" si="4"/>
        <v>7.4999999999999997E-3</v>
      </c>
      <c r="P8" t="s">
        <v>28</v>
      </c>
      <c r="Q8">
        <v>2</v>
      </c>
    </row>
    <row r="9" spans="1:17" ht="17.5">
      <c r="A9" t="s">
        <v>25</v>
      </c>
      <c r="B9">
        <v>1.5</v>
      </c>
      <c r="C9" s="4">
        <v>0</v>
      </c>
      <c r="D9" s="4">
        <v>0</v>
      </c>
      <c r="E9" s="4">
        <v>0.05</v>
      </c>
      <c r="F9" s="4">
        <v>0</v>
      </c>
      <c r="G9" s="4">
        <v>0.85</v>
      </c>
      <c r="H9">
        <f t="shared" si="0"/>
        <v>0</v>
      </c>
      <c r="I9">
        <f t="shared" si="1"/>
        <v>0</v>
      </c>
      <c r="J9">
        <f t="shared" si="2"/>
        <v>7.5000000000000011E-2</v>
      </c>
      <c r="K9">
        <f t="shared" si="3"/>
        <v>0</v>
      </c>
      <c r="L9">
        <f t="shared" si="4"/>
        <v>1.2749999999999999</v>
      </c>
      <c r="P9" t="s">
        <v>25</v>
      </c>
      <c r="Q9">
        <v>1.5</v>
      </c>
    </row>
    <row r="10" spans="1:17" ht="17.5">
      <c r="A10" t="s">
        <v>36</v>
      </c>
      <c r="B10">
        <v>0.5</v>
      </c>
      <c r="C10" s="4">
        <v>0.95</v>
      </c>
      <c r="D10" s="4">
        <v>0</v>
      </c>
      <c r="E10" s="4">
        <v>0</v>
      </c>
      <c r="F10" s="4">
        <v>0</v>
      </c>
      <c r="G10" s="4">
        <v>0</v>
      </c>
      <c r="H10">
        <f t="shared" si="0"/>
        <v>0.47499999999999998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v>90</v>
      </c>
      <c r="N10">
        <f t="shared" si="5"/>
        <v>4.4999999999999998E-2</v>
      </c>
      <c r="P10" t="s">
        <v>18</v>
      </c>
      <c r="Q10">
        <v>0.7</v>
      </c>
    </row>
    <row r="11" spans="1:17" ht="17.5">
      <c r="A11" t="s">
        <v>18</v>
      </c>
      <c r="B11">
        <v>0.7</v>
      </c>
      <c r="C11" s="4">
        <v>0.2</v>
      </c>
      <c r="D11" s="4">
        <v>1.4E-3</v>
      </c>
      <c r="E11" s="4">
        <v>0.08</v>
      </c>
      <c r="F11" s="4">
        <v>0.3</v>
      </c>
      <c r="G11" s="4">
        <v>0.4</v>
      </c>
      <c r="H11">
        <f t="shared" si="0"/>
        <v>0.13999999999999999</v>
      </c>
      <c r="I11">
        <f t="shared" si="1"/>
        <v>9.7999999999999997E-4</v>
      </c>
      <c r="J11">
        <f t="shared" si="2"/>
        <v>5.5999999999999994E-2</v>
      </c>
      <c r="K11">
        <f t="shared" si="3"/>
        <v>0.21</v>
      </c>
      <c r="L11">
        <f t="shared" si="4"/>
        <v>0.27999999999999997</v>
      </c>
      <c r="M11">
        <v>55</v>
      </c>
      <c r="N11">
        <f>B11*M11/1000</f>
        <v>3.85E-2</v>
      </c>
      <c r="P11" t="s">
        <v>9</v>
      </c>
      <c r="Q11">
        <v>0.5</v>
      </c>
    </row>
    <row r="12" spans="1:17" ht="17.5">
      <c r="A12" t="s">
        <v>10</v>
      </c>
      <c r="B12">
        <v>0.1</v>
      </c>
      <c r="C12" s="5">
        <v>0</v>
      </c>
      <c r="D12" s="5">
        <v>0</v>
      </c>
      <c r="E12" s="5">
        <v>0</v>
      </c>
      <c r="F12" s="5">
        <v>0</v>
      </c>
      <c r="G12" s="5">
        <v>0.95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9.5000000000000001E-2</v>
      </c>
      <c r="M12">
        <v>125</v>
      </c>
      <c r="N12">
        <f t="shared" si="5"/>
        <v>1.2500000000000001E-2</v>
      </c>
      <c r="P12" t="s">
        <v>29</v>
      </c>
      <c r="Q12">
        <v>0.35</v>
      </c>
    </row>
    <row r="13" spans="1:17" ht="17.5">
      <c r="A13" t="s">
        <v>26</v>
      </c>
      <c r="B13">
        <v>0.08</v>
      </c>
      <c r="C13" s="5">
        <v>0</v>
      </c>
      <c r="D13" s="5">
        <v>0</v>
      </c>
      <c r="E13" s="5">
        <v>0</v>
      </c>
      <c r="F13" s="5">
        <v>0</v>
      </c>
      <c r="G13" s="5">
        <v>0.95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7.5999999999999998E-2</v>
      </c>
      <c r="M13">
        <v>310</v>
      </c>
      <c r="N13">
        <f t="shared" si="5"/>
        <v>2.4799999999999999E-2</v>
      </c>
      <c r="P13" t="s">
        <v>11</v>
      </c>
      <c r="Q13">
        <v>0.3</v>
      </c>
    </row>
    <row r="14" spans="1:17" ht="17.5">
      <c r="A14" t="s">
        <v>35</v>
      </c>
      <c r="B14">
        <v>10</v>
      </c>
      <c r="C14" s="5">
        <v>0</v>
      </c>
      <c r="D14" s="5">
        <v>0</v>
      </c>
      <c r="E14" s="5">
        <v>0.4</v>
      </c>
      <c r="F14" s="5">
        <v>0</v>
      </c>
      <c r="G14" s="5">
        <v>0.35</v>
      </c>
      <c r="H14">
        <f t="shared" si="0"/>
        <v>0</v>
      </c>
      <c r="I14">
        <f t="shared" si="1"/>
        <v>0</v>
      </c>
      <c r="J14">
        <f t="shared" si="2"/>
        <v>4</v>
      </c>
      <c r="K14">
        <f t="shared" si="3"/>
        <v>0</v>
      </c>
      <c r="L14">
        <f t="shared" si="4"/>
        <v>3.5</v>
      </c>
      <c r="M14">
        <v>10</v>
      </c>
      <c r="N14">
        <f t="shared" si="5"/>
        <v>0.1</v>
      </c>
      <c r="P14" t="s">
        <v>10</v>
      </c>
      <c r="Q14">
        <v>0.1</v>
      </c>
    </row>
    <row r="15" spans="1:17" ht="17.5">
      <c r="A15" t="s">
        <v>11</v>
      </c>
      <c r="B15">
        <v>0.3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v>0</v>
      </c>
      <c r="N15">
        <f t="shared" si="5"/>
        <v>0</v>
      </c>
      <c r="P15" t="s">
        <v>12</v>
      </c>
      <c r="Q15">
        <v>0.1</v>
      </c>
    </row>
    <row r="16" spans="1:17" ht="17.5">
      <c r="A16" t="s">
        <v>12</v>
      </c>
      <c r="B16">
        <v>0.1</v>
      </c>
      <c r="C16" s="5">
        <v>0</v>
      </c>
      <c r="D16" s="5">
        <v>0.39</v>
      </c>
      <c r="E16" s="5">
        <v>0</v>
      </c>
      <c r="F16" s="5">
        <v>0</v>
      </c>
      <c r="G16" s="5">
        <v>0</v>
      </c>
      <c r="H16">
        <f t="shared" si="0"/>
        <v>0</v>
      </c>
      <c r="I16">
        <f t="shared" si="1"/>
        <v>3.9000000000000007E-2</v>
      </c>
      <c r="J16">
        <f t="shared" si="2"/>
        <v>0</v>
      </c>
      <c r="K16">
        <f t="shared" si="3"/>
        <v>0</v>
      </c>
      <c r="L16">
        <f t="shared" si="4"/>
        <v>0</v>
      </c>
      <c r="M16">
        <v>10</v>
      </c>
      <c r="N16">
        <f t="shared" si="5"/>
        <v>1E-3</v>
      </c>
      <c r="P16" t="s">
        <v>26</v>
      </c>
      <c r="Q16">
        <v>0.08</v>
      </c>
    </row>
    <row r="17" spans="1:17" ht="17.5">
      <c r="A17" t="s">
        <v>13</v>
      </c>
      <c r="B17">
        <v>2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2</v>
      </c>
      <c r="M17">
        <v>11</v>
      </c>
      <c r="N17">
        <f t="shared" si="5"/>
        <v>2.1999999999999999E-2</v>
      </c>
      <c r="P17" s="11">
        <v>9410</v>
      </c>
      <c r="Q17" s="11">
        <v>0</v>
      </c>
    </row>
    <row r="18" spans="1:17" ht="17.5">
      <c r="A18" t="s">
        <v>28</v>
      </c>
      <c r="B18">
        <v>2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2</v>
      </c>
      <c r="L18">
        <f t="shared" si="4"/>
        <v>0</v>
      </c>
      <c r="M18">
        <v>60</v>
      </c>
      <c r="N18">
        <f t="shared" si="5"/>
        <v>0.12</v>
      </c>
    </row>
    <row r="19" spans="1:17" ht="17.5">
      <c r="A19" t="s">
        <v>29</v>
      </c>
      <c r="B19">
        <v>0.35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0.35</v>
      </c>
      <c r="L19">
        <f t="shared" si="4"/>
        <v>0</v>
      </c>
      <c r="M19">
        <v>20</v>
      </c>
      <c r="N19">
        <f t="shared" si="5"/>
        <v>7.0000000000000001E-3</v>
      </c>
    </row>
    <row r="20" spans="1:17" ht="17.5">
      <c r="A20" t="s">
        <v>30</v>
      </c>
      <c r="B20">
        <v>3.5</v>
      </c>
      <c r="C20" s="4">
        <v>6.8000000000000005E-2</v>
      </c>
      <c r="D20" s="4">
        <v>9.5E-4</v>
      </c>
      <c r="E20" s="4">
        <v>0</v>
      </c>
      <c r="F20" s="4">
        <v>0.504</v>
      </c>
      <c r="G20" s="4">
        <v>0.42499999999999999</v>
      </c>
      <c r="H20">
        <f t="shared" si="0"/>
        <v>0.23800000000000002</v>
      </c>
      <c r="I20">
        <f t="shared" si="1"/>
        <v>3.3249999999999998E-3</v>
      </c>
      <c r="J20">
        <f t="shared" si="2"/>
        <v>0</v>
      </c>
      <c r="K20">
        <f t="shared" si="3"/>
        <v>1.764</v>
      </c>
      <c r="L20">
        <f t="shared" si="4"/>
        <v>1.4875</v>
      </c>
      <c r="M20">
        <v>28</v>
      </c>
      <c r="N20">
        <f t="shared" si="5"/>
        <v>9.8000000000000004E-2</v>
      </c>
    </row>
    <row r="21" spans="1:17">
      <c r="H21">
        <f>SUM(H5:H20)</f>
        <v>8.4410000000000007</v>
      </c>
      <c r="I21">
        <f>SUM(I5:I20)</f>
        <v>6.000500000000001E-2</v>
      </c>
      <c r="J21">
        <f>SUM(J5:J20)</f>
        <v>4.2160000000000002</v>
      </c>
      <c r="K21">
        <f>SUM(K5:K20)</f>
        <v>5.4306999999999999</v>
      </c>
      <c r="L21">
        <f>SUM(L5:L20)</f>
        <v>9.7670000000000012</v>
      </c>
      <c r="N21">
        <f>SUM(N5:N20)</f>
        <v>0.9728</v>
      </c>
    </row>
    <row r="23" spans="1:17">
      <c r="A23" s="1"/>
      <c r="B23" s="1" t="s">
        <v>14</v>
      </c>
      <c r="C23" s="1" t="s">
        <v>15</v>
      </c>
      <c r="D23" s="1"/>
      <c r="E23" s="1"/>
      <c r="F23" s="1"/>
    </row>
    <row r="24" spans="1:17">
      <c r="A24" s="6" t="s">
        <v>16</v>
      </c>
      <c r="B24" s="7">
        <f>SUM(B5:B20)</f>
        <v>31.630000000000003</v>
      </c>
      <c r="C24" s="1"/>
      <c r="D24" s="1"/>
      <c r="E24" s="1"/>
      <c r="F24" s="1"/>
    </row>
    <row r="25" spans="1:17" ht="15">
      <c r="A25" s="8" t="s">
        <v>3</v>
      </c>
      <c r="B25" s="1">
        <f>H21/B24</f>
        <v>0.26686689851406892</v>
      </c>
      <c r="C25" s="1">
        <f>B25*100/60</f>
        <v>0.4447781641901149</v>
      </c>
      <c r="D25" s="1"/>
      <c r="E25" s="9"/>
      <c r="F25" s="1"/>
    </row>
    <row r="26" spans="1:17">
      <c r="A26" s="8" t="s">
        <v>6</v>
      </c>
      <c r="B26" s="1">
        <f>K21/B24</f>
        <v>0.17169459374012011</v>
      </c>
      <c r="C26" s="1">
        <f>B26*100/60</f>
        <v>0.28615765623353351</v>
      </c>
      <c r="D26" s="1"/>
      <c r="E26" s="1"/>
      <c r="F26" s="1"/>
    </row>
    <row r="27" spans="1:17">
      <c r="A27" s="8" t="s">
        <v>7</v>
      </c>
      <c r="B27" s="1">
        <f>L21/B24</f>
        <v>0.30878912424913058</v>
      </c>
      <c r="C27" s="1">
        <f>B27*100/300</f>
        <v>0.10292970808304353</v>
      </c>
      <c r="D27" s="1"/>
      <c r="E27" s="1"/>
      <c r="F27" s="1"/>
    </row>
    <row r="28" spans="1:17">
      <c r="A28" s="8" t="s">
        <v>5</v>
      </c>
      <c r="B28" s="1">
        <f>J21/B24</f>
        <v>0.13329117926019601</v>
      </c>
      <c r="C28" s="1">
        <f>B28*100/25</f>
        <v>0.53316471704078405</v>
      </c>
      <c r="D28" s="1"/>
      <c r="E28" s="1"/>
      <c r="F28" s="1"/>
    </row>
    <row r="29" spans="1:17">
      <c r="A29" s="8" t="s">
        <v>4</v>
      </c>
      <c r="B29" s="1">
        <f>I21/B24</f>
        <v>1.8970913689535253E-3</v>
      </c>
      <c r="C29" s="1">
        <f>B29*100*1000/2000</f>
        <v>9.4854568447676271E-2</v>
      </c>
      <c r="D29" s="1"/>
      <c r="E29" s="1">
        <f>B29*1.2</f>
        <v>2.2765096427442301E-3</v>
      </c>
      <c r="F29" s="1">
        <f>E29*100*1000/2000</f>
        <v>0.11382548213721151</v>
      </c>
    </row>
    <row r="30" spans="1:17">
      <c r="A30" s="8" t="s">
        <v>17</v>
      </c>
      <c r="B30" s="1">
        <f>B25*100*17+B28*100*8+B26*100*37+B27*100*17</f>
        <v>1720.5181789440403</v>
      </c>
      <c r="C30" s="1">
        <f>B30*100/8400</f>
        <v>20.482359273143338</v>
      </c>
      <c r="D30" s="1"/>
      <c r="E30" s="1"/>
      <c r="F30" s="1"/>
    </row>
  </sheetData>
  <sortState ref="P2:Q31">
    <sortCondition descending="1" ref="Q2:Q31"/>
  </sortState>
  <mergeCells count="3">
    <mergeCell ref="A3:A4"/>
    <mergeCell ref="B3:B4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32"/>
  <sheetViews>
    <sheetView topLeftCell="A16" workbookViewId="0">
      <selection activeCell="F28" sqref="F28"/>
    </sheetView>
  </sheetViews>
  <sheetFormatPr defaultRowHeight="14"/>
  <cols>
    <col min="1" max="1" width="15.83203125" customWidth="1"/>
    <col min="7" max="7" width="11.08203125" bestFit="1" customWidth="1"/>
  </cols>
  <sheetData>
    <row r="2" spans="1:17" ht="14.5" thickBot="1">
      <c r="A2" t="s">
        <v>20</v>
      </c>
      <c r="P2" t="s">
        <v>27</v>
      </c>
      <c r="Q2">
        <v>10</v>
      </c>
    </row>
    <row r="3" spans="1:17">
      <c r="A3" s="12" t="s">
        <v>0</v>
      </c>
      <c r="B3" s="12" t="s">
        <v>1</v>
      </c>
      <c r="C3" s="14" t="s">
        <v>2</v>
      </c>
      <c r="D3" s="15"/>
      <c r="E3" s="15"/>
      <c r="F3" s="15"/>
      <c r="G3" s="16"/>
      <c r="H3" s="1"/>
      <c r="I3" s="1"/>
      <c r="J3" s="1"/>
      <c r="K3" s="1"/>
      <c r="L3" s="1"/>
      <c r="P3" s="11">
        <v>181</v>
      </c>
      <c r="Q3" s="11">
        <v>4</v>
      </c>
    </row>
    <row r="4" spans="1:17" ht="26">
      <c r="A4" s="13"/>
      <c r="B4" s="13"/>
      <c r="C4" s="2" t="s">
        <v>3</v>
      </c>
      <c r="D4" s="2" t="s">
        <v>4</v>
      </c>
      <c r="E4" s="3" t="s">
        <v>5</v>
      </c>
      <c r="F4" s="2" t="s">
        <v>6</v>
      </c>
      <c r="G4" s="2" t="s">
        <v>7</v>
      </c>
      <c r="H4" s="2" t="s">
        <v>3</v>
      </c>
      <c r="I4" s="2" t="s">
        <v>4</v>
      </c>
      <c r="J4" s="3" t="s">
        <v>5</v>
      </c>
      <c r="K4" s="2" t="s">
        <v>6</v>
      </c>
      <c r="L4" s="2" t="s">
        <v>7</v>
      </c>
      <c r="M4" s="10" t="s">
        <v>22</v>
      </c>
      <c r="N4" s="10" t="s">
        <v>23</v>
      </c>
      <c r="P4" t="s">
        <v>30</v>
      </c>
      <c r="Q4">
        <v>3.5</v>
      </c>
    </row>
    <row r="5" spans="1:17" ht="17.5">
      <c r="A5">
        <v>181</v>
      </c>
      <c r="B5">
        <v>4</v>
      </c>
      <c r="C5" s="4">
        <v>0.79200000000000004</v>
      </c>
      <c r="D5" s="4">
        <v>2.0999999999999999E-3</v>
      </c>
      <c r="E5" s="4">
        <v>0.01</v>
      </c>
      <c r="F5" s="4">
        <v>9.98E-2</v>
      </c>
      <c r="G5" s="4">
        <v>0.06</v>
      </c>
      <c r="H5">
        <f>B5*C5</f>
        <v>3.1680000000000001</v>
      </c>
      <c r="I5">
        <f>B5*D5</f>
        <v>8.3999999999999995E-3</v>
      </c>
      <c r="J5">
        <f>B5*E5</f>
        <v>0.04</v>
      </c>
      <c r="K5">
        <f>B5*F5</f>
        <v>0.3992</v>
      </c>
      <c r="L5">
        <f>B5*G5</f>
        <v>0.24</v>
      </c>
      <c r="M5">
        <v>80</v>
      </c>
      <c r="N5">
        <f>B5*M5/1000</f>
        <v>0.32</v>
      </c>
      <c r="P5" s="11">
        <v>2200</v>
      </c>
      <c r="Q5" s="11">
        <v>2.5</v>
      </c>
    </row>
    <row r="6" spans="1:17" ht="17.5">
      <c r="A6">
        <v>9410</v>
      </c>
      <c r="B6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>
        <f t="shared" ref="H6:H22" si="0">B6*C6</f>
        <v>0</v>
      </c>
      <c r="I6">
        <f t="shared" ref="I6:I22" si="1">B6*D6</f>
        <v>0</v>
      </c>
      <c r="J6">
        <f t="shared" ref="J6:J22" si="2">B6*E6</f>
        <v>0</v>
      </c>
      <c r="K6">
        <f t="shared" ref="K6:K21" si="3">B6*F6</f>
        <v>0</v>
      </c>
      <c r="L6">
        <f t="shared" ref="L6:L22" si="4">B6*G6</f>
        <v>0</v>
      </c>
      <c r="N6">
        <f t="shared" ref="N6:N22" si="5">B6*M6/1000</f>
        <v>0</v>
      </c>
      <c r="P6" s="11" t="s">
        <v>8</v>
      </c>
      <c r="Q6" s="11">
        <v>2</v>
      </c>
    </row>
    <row r="7" spans="1:17" ht="17.5">
      <c r="A7" t="s">
        <v>8</v>
      </c>
      <c r="B7">
        <v>2</v>
      </c>
      <c r="C7" s="4">
        <v>0.88</v>
      </c>
      <c r="D7" s="4">
        <v>1.4E-3</v>
      </c>
      <c r="E7" s="4">
        <v>0.01</v>
      </c>
      <c r="F7" s="4">
        <v>1.4999999999999999E-2</v>
      </c>
      <c r="G7" s="4">
        <v>3.0000000000000001E-3</v>
      </c>
      <c r="H7">
        <f t="shared" si="0"/>
        <v>1.76</v>
      </c>
      <c r="I7">
        <f t="shared" si="1"/>
        <v>2.8E-3</v>
      </c>
      <c r="J7">
        <f t="shared" si="2"/>
        <v>0.02</v>
      </c>
      <c r="K7">
        <f t="shared" si="3"/>
        <v>0.03</v>
      </c>
      <c r="L7">
        <f t="shared" si="4"/>
        <v>6.0000000000000001E-3</v>
      </c>
      <c r="M7">
        <v>92</v>
      </c>
      <c r="N7">
        <f t="shared" si="5"/>
        <v>0.184</v>
      </c>
      <c r="P7" s="11" t="s">
        <v>24</v>
      </c>
      <c r="Q7" s="11">
        <v>2</v>
      </c>
    </row>
    <row r="8" spans="1:17" ht="17.5">
      <c r="A8" t="s">
        <v>24</v>
      </c>
      <c r="B8">
        <v>2</v>
      </c>
      <c r="C8" s="4">
        <v>0.23</v>
      </c>
      <c r="D8" s="4">
        <v>1E-3</v>
      </c>
      <c r="E8" s="4">
        <v>0</v>
      </c>
      <c r="F8" s="4">
        <v>0.32</v>
      </c>
      <c r="G8" s="4">
        <v>0.4</v>
      </c>
      <c r="H8">
        <f t="shared" si="0"/>
        <v>0.46</v>
      </c>
      <c r="I8">
        <f t="shared" si="1"/>
        <v>2E-3</v>
      </c>
      <c r="J8">
        <f t="shared" si="2"/>
        <v>0</v>
      </c>
      <c r="K8">
        <f t="shared" si="3"/>
        <v>0.64</v>
      </c>
      <c r="L8">
        <f t="shared" si="4"/>
        <v>0.8</v>
      </c>
      <c r="P8" t="s">
        <v>13</v>
      </c>
      <c r="Q8">
        <v>2</v>
      </c>
    </row>
    <row r="9" spans="1:17" ht="17.5">
      <c r="A9">
        <v>2200</v>
      </c>
      <c r="B9">
        <v>2.5</v>
      </c>
      <c r="C9" s="4">
        <v>0.88</v>
      </c>
      <c r="D9" s="4">
        <v>1.4E-3</v>
      </c>
      <c r="E9" s="4">
        <v>0.01</v>
      </c>
      <c r="F9" s="4">
        <v>1.4999999999999999E-2</v>
      </c>
      <c r="G9" s="4">
        <v>3.0000000000000001E-3</v>
      </c>
      <c r="H9">
        <f t="shared" si="0"/>
        <v>2.2000000000000002</v>
      </c>
      <c r="I9">
        <f t="shared" si="1"/>
        <v>3.5000000000000001E-3</v>
      </c>
      <c r="J9">
        <f t="shared" si="2"/>
        <v>2.5000000000000001E-2</v>
      </c>
      <c r="K9">
        <f t="shared" si="3"/>
        <v>3.7499999999999999E-2</v>
      </c>
      <c r="L9">
        <f t="shared" si="4"/>
        <v>7.4999999999999997E-3</v>
      </c>
      <c r="P9" t="s">
        <v>28</v>
      </c>
      <c r="Q9">
        <v>2</v>
      </c>
    </row>
    <row r="10" spans="1:17" ht="17.5">
      <c r="A10" t="s">
        <v>25</v>
      </c>
      <c r="B10">
        <v>1.5</v>
      </c>
      <c r="C10" s="4">
        <v>0</v>
      </c>
      <c r="D10" s="4">
        <v>0</v>
      </c>
      <c r="E10" s="4">
        <v>0.05</v>
      </c>
      <c r="F10" s="4">
        <v>0</v>
      </c>
      <c r="G10" s="4">
        <v>0.85</v>
      </c>
      <c r="H10">
        <f t="shared" si="0"/>
        <v>0</v>
      </c>
      <c r="I10">
        <f t="shared" si="1"/>
        <v>0</v>
      </c>
      <c r="J10">
        <f t="shared" si="2"/>
        <v>7.5000000000000011E-2</v>
      </c>
      <c r="K10">
        <f t="shared" si="3"/>
        <v>0</v>
      </c>
      <c r="L10">
        <f t="shared" si="4"/>
        <v>1.2749999999999999</v>
      </c>
      <c r="P10" t="s">
        <v>25</v>
      </c>
      <c r="Q10">
        <v>1.5</v>
      </c>
    </row>
    <row r="11" spans="1:17" ht="17.5">
      <c r="A11" t="s">
        <v>9</v>
      </c>
      <c r="B11">
        <v>0.5</v>
      </c>
      <c r="C11" s="4">
        <v>0.95</v>
      </c>
      <c r="D11" s="4">
        <v>0</v>
      </c>
      <c r="E11" s="4">
        <v>0</v>
      </c>
      <c r="F11" s="4">
        <v>0</v>
      </c>
      <c r="G11" s="4">
        <v>0</v>
      </c>
      <c r="H11">
        <f t="shared" si="0"/>
        <v>0.47499999999999998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v>90</v>
      </c>
      <c r="N11">
        <f t="shared" si="5"/>
        <v>4.4999999999999998E-2</v>
      </c>
      <c r="P11" t="s">
        <v>18</v>
      </c>
      <c r="Q11">
        <v>0.7</v>
      </c>
    </row>
    <row r="12" spans="1:17" ht="17.5">
      <c r="A12" t="s">
        <v>18</v>
      </c>
      <c r="B12">
        <v>0.7</v>
      </c>
      <c r="C12" s="4">
        <v>0.2</v>
      </c>
      <c r="D12" s="4">
        <v>1.4E-3</v>
      </c>
      <c r="E12" s="4">
        <v>0.08</v>
      </c>
      <c r="F12" s="4">
        <v>0.3</v>
      </c>
      <c r="G12" s="4">
        <v>0.4</v>
      </c>
      <c r="H12">
        <f t="shared" si="0"/>
        <v>0.13999999999999999</v>
      </c>
      <c r="I12">
        <f t="shared" si="1"/>
        <v>9.7999999999999997E-4</v>
      </c>
      <c r="J12">
        <f t="shared" si="2"/>
        <v>5.5999999999999994E-2</v>
      </c>
      <c r="K12">
        <f t="shared" si="3"/>
        <v>0.21</v>
      </c>
      <c r="L12">
        <f t="shared" si="4"/>
        <v>0.27999999999999997</v>
      </c>
      <c r="M12">
        <v>55</v>
      </c>
      <c r="N12">
        <f>B12*M12/1000</f>
        <v>3.85E-2</v>
      </c>
      <c r="P12" t="s">
        <v>9</v>
      </c>
      <c r="Q12">
        <v>0.5</v>
      </c>
    </row>
    <row r="13" spans="1:17" ht="17.5">
      <c r="A13" t="s">
        <v>10</v>
      </c>
      <c r="B13">
        <v>0.1</v>
      </c>
      <c r="C13" s="5">
        <v>0</v>
      </c>
      <c r="D13" s="5">
        <v>0</v>
      </c>
      <c r="E13" s="5">
        <v>0</v>
      </c>
      <c r="F13" s="5">
        <v>0</v>
      </c>
      <c r="G13" s="5">
        <v>0.95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9.5000000000000001E-2</v>
      </c>
      <c r="M13">
        <v>125</v>
      </c>
      <c r="N13">
        <f t="shared" si="5"/>
        <v>1.2500000000000001E-2</v>
      </c>
      <c r="P13" t="s">
        <v>29</v>
      </c>
      <c r="Q13">
        <v>0.35</v>
      </c>
    </row>
    <row r="14" spans="1:17" ht="17.5">
      <c r="A14" t="s">
        <v>31</v>
      </c>
      <c r="B14">
        <v>2</v>
      </c>
      <c r="C14" s="5">
        <v>0.2</v>
      </c>
      <c r="D14" s="5">
        <v>1E-3</v>
      </c>
      <c r="E14" s="5">
        <v>0.1</v>
      </c>
      <c r="F14" s="5">
        <v>0.11</v>
      </c>
      <c r="G14" s="5">
        <v>0.4</v>
      </c>
      <c r="H14">
        <f t="shared" si="0"/>
        <v>0.4</v>
      </c>
      <c r="I14">
        <f t="shared" si="1"/>
        <v>2E-3</v>
      </c>
      <c r="J14">
        <f t="shared" si="2"/>
        <v>0.2</v>
      </c>
      <c r="K14">
        <f t="shared" si="3"/>
        <v>0.22</v>
      </c>
      <c r="L14">
        <f t="shared" si="4"/>
        <v>0.8</v>
      </c>
    </row>
    <row r="15" spans="1:17" ht="17.5">
      <c r="A15" t="s">
        <v>21</v>
      </c>
      <c r="B15">
        <v>0.08</v>
      </c>
      <c r="C15" s="5">
        <v>0</v>
      </c>
      <c r="D15" s="5">
        <v>0</v>
      </c>
      <c r="E15" s="5">
        <v>0</v>
      </c>
      <c r="F15" s="5">
        <v>0</v>
      </c>
      <c r="G15" s="5">
        <v>0.95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7.5999999999999998E-2</v>
      </c>
      <c r="M15">
        <v>310</v>
      </c>
      <c r="N15">
        <f t="shared" si="5"/>
        <v>2.4799999999999999E-2</v>
      </c>
      <c r="P15" t="s">
        <v>11</v>
      </c>
      <c r="Q15">
        <v>0.3</v>
      </c>
    </row>
    <row r="16" spans="1:17" ht="17.5">
      <c r="A16" t="s">
        <v>27</v>
      </c>
      <c r="B16">
        <v>10</v>
      </c>
      <c r="C16" s="5">
        <v>0</v>
      </c>
      <c r="D16" s="5">
        <v>0</v>
      </c>
      <c r="E16" s="5">
        <v>0.4</v>
      </c>
      <c r="F16" s="5">
        <v>0</v>
      </c>
      <c r="G16" s="5">
        <v>0.35</v>
      </c>
      <c r="H16">
        <f t="shared" si="0"/>
        <v>0</v>
      </c>
      <c r="I16">
        <f t="shared" si="1"/>
        <v>0</v>
      </c>
      <c r="J16">
        <f t="shared" si="2"/>
        <v>4</v>
      </c>
      <c r="K16">
        <f t="shared" si="3"/>
        <v>0</v>
      </c>
      <c r="L16">
        <f t="shared" si="4"/>
        <v>3.5</v>
      </c>
      <c r="M16">
        <v>10</v>
      </c>
      <c r="N16">
        <f t="shared" si="5"/>
        <v>0.1</v>
      </c>
      <c r="P16" t="s">
        <v>10</v>
      </c>
      <c r="Q16">
        <v>0.1</v>
      </c>
    </row>
    <row r="17" spans="1:17" ht="17.5">
      <c r="A17" t="s">
        <v>11</v>
      </c>
      <c r="B17">
        <v>0.3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v>0</v>
      </c>
      <c r="N17">
        <f t="shared" si="5"/>
        <v>0</v>
      </c>
      <c r="P17" t="s">
        <v>12</v>
      </c>
      <c r="Q17">
        <v>0.1</v>
      </c>
    </row>
    <row r="18" spans="1:17" ht="17.5">
      <c r="A18" t="s">
        <v>12</v>
      </c>
      <c r="B18">
        <v>0.1</v>
      </c>
      <c r="C18" s="5">
        <v>0</v>
      </c>
      <c r="D18" s="5">
        <v>0.39</v>
      </c>
      <c r="E18" s="5">
        <v>0</v>
      </c>
      <c r="F18" s="5">
        <v>0</v>
      </c>
      <c r="G18" s="5">
        <v>0</v>
      </c>
      <c r="H18">
        <f t="shared" si="0"/>
        <v>0</v>
      </c>
      <c r="I18">
        <f t="shared" si="1"/>
        <v>3.9000000000000007E-2</v>
      </c>
      <c r="J18">
        <f t="shared" si="2"/>
        <v>0</v>
      </c>
      <c r="K18">
        <f t="shared" si="3"/>
        <v>0</v>
      </c>
      <c r="L18">
        <f t="shared" si="4"/>
        <v>0</v>
      </c>
      <c r="M18">
        <v>10</v>
      </c>
      <c r="N18">
        <f t="shared" si="5"/>
        <v>1E-3</v>
      </c>
      <c r="P18" t="s">
        <v>26</v>
      </c>
      <c r="Q18">
        <v>0.08</v>
      </c>
    </row>
    <row r="19" spans="1:17" ht="17.5">
      <c r="A19" t="s">
        <v>13</v>
      </c>
      <c r="B19">
        <v>2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2</v>
      </c>
      <c r="M19">
        <v>11</v>
      </c>
      <c r="N19">
        <f t="shared" si="5"/>
        <v>2.1999999999999999E-2</v>
      </c>
      <c r="P19" s="11">
        <v>9410</v>
      </c>
      <c r="Q19" s="11">
        <v>0</v>
      </c>
    </row>
    <row r="20" spans="1:17" ht="17.5">
      <c r="A20" t="s">
        <v>28</v>
      </c>
      <c r="B20">
        <v>2</v>
      </c>
      <c r="C20" s="4">
        <v>0</v>
      </c>
      <c r="D20" s="4">
        <v>0</v>
      </c>
      <c r="E20" s="4">
        <v>0</v>
      </c>
      <c r="F20" s="4">
        <v>1</v>
      </c>
      <c r="G20" s="4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2</v>
      </c>
      <c r="L20">
        <f t="shared" si="4"/>
        <v>0</v>
      </c>
      <c r="M20">
        <v>60</v>
      </c>
      <c r="N20">
        <f t="shared" si="5"/>
        <v>0.12</v>
      </c>
    </row>
    <row r="21" spans="1:17" ht="17.5">
      <c r="A21" t="s">
        <v>29</v>
      </c>
      <c r="B21">
        <v>0.35</v>
      </c>
      <c r="C21" s="4">
        <v>0</v>
      </c>
      <c r="D21" s="4">
        <v>0</v>
      </c>
      <c r="E21" s="4">
        <v>0</v>
      </c>
      <c r="F21" s="4">
        <v>0.5</v>
      </c>
      <c r="G21" s="4">
        <v>0.45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0.17499999999999999</v>
      </c>
      <c r="L21">
        <f t="shared" si="4"/>
        <v>0.1575</v>
      </c>
      <c r="M21">
        <v>20</v>
      </c>
      <c r="N21">
        <f t="shared" si="5"/>
        <v>7.0000000000000001E-3</v>
      </c>
    </row>
    <row r="22" spans="1:17" ht="17.5">
      <c r="A22" t="s">
        <v>19</v>
      </c>
      <c r="B22">
        <v>3.5</v>
      </c>
      <c r="C22" s="4">
        <v>6.8000000000000005E-2</v>
      </c>
      <c r="D22" s="4">
        <v>9.5E-4</v>
      </c>
      <c r="E22" s="4">
        <v>0</v>
      </c>
      <c r="F22" s="4">
        <v>0.504</v>
      </c>
      <c r="G22" s="4">
        <v>0.42499999999999999</v>
      </c>
      <c r="H22">
        <f t="shared" si="0"/>
        <v>0.23800000000000002</v>
      </c>
      <c r="I22">
        <f t="shared" si="1"/>
        <v>3.3249999999999998E-3</v>
      </c>
      <c r="J22">
        <f t="shared" si="2"/>
        <v>0</v>
      </c>
      <c r="K22">
        <f>B22*F22</f>
        <v>1.764</v>
      </c>
      <c r="L22">
        <f t="shared" si="4"/>
        <v>1.4875</v>
      </c>
      <c r="M22">
        <v>28</v>
      </c>
      <c r="N22">
        <f t="shared" si="5"/>
        <v>9.8000000000000004E-2</v>
      </c>
    </row>
    <row r="23" spans="1:17">
      <c r="H23">
        <f>SUM(H5:H22)</f>
        <v>8.8410000000000011</v>
      </c>
      <c r="I23">
        <f>SUM(I5:I22)</f>
        <v>6.2005000000000011E-2</v>
      </c>
      <c r="J23">
        <f>SUM(J5:J22)</f>
        <v>4.4160000000000004</v>
      </c>
      <c r="K23">
        <f>SUM(K5:K22)</f>
        <v>5.4756999999999998</v>
      </c>
      <c r="L23">
        <f>SUM(L5:L22)</f>
        <v>10.724500000000001</v>
      </c>
      <c r="N23">
        <f>SUM(N5:N22)</f>
        <v>0.9728</v>
      </c>
    </row>
    <row r="25" spans="1:17">
      <c r="A25" s="1"/>
      <c r="B25" s="1" t="s">
        <v>14</v>
      </c>
      <c r="C25" s="1" t="s">
        <v>15</v>
      </c>
      <c r="D25" s="1"/>
      <c r="E25" s="1"/>
      <c r="F25" s="1"/>
    </row>
    <row r="26" spans="1:17">
      <c r="A26" s="6" t="s">
        <v>16</v>
      </c>
      <c r="B26" s="7">
        <f>SUM(B5:B22)</f>
        <v>33.630000000000003</v>
      </c>
      <c r="C26" s="1"/>
      <c r="D26" s="1"/>
      <c r="E26" s="1"/>
      <c r="F26" s="1"/>
    </row>
    <row r="27" spans="1:17" ht="15">
      <c r="A27" s="8" t="s">
        <v>3</v>
      </c>
      <c r="B27" s="1">
        <f>H23/B26</f>
        <v>0.26289027653880465</v>
      </c>
      <c r="C27" s="1">
        <f>B27*100/60</f>
        <v>0.43815046089800774</v>
      </c>
      <c r="D27" s="1"/>
      <c r="E27" s="9"/>
      <c r="F27" s="1"/>
    </row>
    <row r="28" spans="1:17">
      <c r="A28" s="8" t="s">
        <v>6</v>
      </c>
      <c r="B28" s="1">
        <f>K23/B26</f>
        <v>0.16282188522152838</v>
      </c>
      <c r="C28" s="1">
        <f>B28*100/60</f>
        <v>0.27136980870254729</v>
      </c>
      <c r="D28" s="1"/>
      <c r="E28" s="1"/>
      <c r="F28" s="1"/>
    </row>
    <row r="29" spans="1:17">
      <c r="A29" s="8" t="s">
        <v>7</v>
      </c>
      <c r="B29" s="1">
        <f>L23/B26</f>
        <v>0.31889681831697891</v>
      </c>
      <c r="C29" s="1">
        <f>B29*100/300</f>
        <v>0.10629893943899298</v>
      </c>
      <c r="D29" s="1"/>
      <c r="E29" s="1"/>
      <c r="F29" s="1"/>
    </row>
    <row r="30" spans="1:17">
      <c r="A30" s="8" t="s">
        <v>5</v>
      </c>
      <c r="B30" s="1">
        <f>J23/B26</f>
        <v>0.1313113291703836</v>
      </c>
      <c r="C30" s="1">
        <f>B30*100/25</f>
        <v>0.5252453166815344</v>
      </c>
      <c r="D30" s="1"/>
      <c r="E30" s="1"/>
      <c r="F30" s="1"/>
    </row>
    <row r="31" spans="1:17">
      <c r="A31" s="8" t="s">
        <v>4</v>
      </c>
      <c r="B31" s="1">
        <f>I23/B26</f>
        <v>1.8437407077014573E-3</v>
      </c>
      <c r="C31" s="1">
        <f>B31*100*1000/2000</f>
        <v>9.2187035385072863E-2</v>
      </c>
      <c r="D31" s="1"/>
      <c r="E31" s="1">
        <f>B31*1.2</f>
        <v>2.2124888492417488E-3</v>
      </c>
      <c r="F31" s="1">
        <f>E31*100*1000/2000</f>
        <v>0.11062444246208744</v>
      </c>
    </row>
    <row r="32" spans="1:17">
      <c r="A32" s="8" t="s">
        <v>17</v>
      </c>
      <c r="B32" s="1">
        <f>B27*100*17+B30*100*8+B28*100*37+B29*100*17</f>
        <v>1696.528099910794</v>
      </c>
      <c r="C32" s="1">
        <f>B32*100/8400</f>
        <v>20.19676309417612</v>
      </c>
      <c r="D32" s="1"/>
      <c r="E32" s="1"/>
      <c r="F32" s="1"/>
    </row>
  </sheetData>
  <sortState ref="P2:Q32">
    <sortCondition descending="1" ref="Q2:Q32"/>
  </sortState>
  <mergeCells count="3">
    <mergeCell ref="A3:A4"/>
    <mergeCell ref="B3:B4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抹茶</vt:lpstr>
      <vt:lpstr>香橙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2018-05-05T15:55:58Z</dcterms:modified>
</cp:coreProperties>
</file>