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sstyc\Documents\Teaching\NMSM\Current\Day2\"/>
    </mc:Choice>
  </mc:AlternateContent>
  <bookViews>
    <workbookView xWindow="0" yWindow="0" windowWidth="21600" windowHeight="9750"/>
  </bookViews>
  <sheets>
    <sheet name="tf-idf" sheetId="1" r:id="rId1"/>
    <sheet name="NaiveBayes" sheetId="10" r:id="rId2"/>
    <sheet name="MNB" sheetId="9" r:id="rId3"/>
    <sheet name="k-NN" sheetId="5" r:id="rId4"/>
    <sheet name="Max Entropy" sheetId="11" r:id="rId5"/>
    <sheet name="FlowChart" sheetId="7" state="hidden" r:id="rId6"/>
  </sheets>
  <definedNames>
    <definedName name="alpha" localSheetId="4">'Max Entropy'!#REF!</definedName>
    <definedName name="alpha" localSheetId="2">MNB!$L$14</definedName>
    <definedName name="alpha" localSheetId="1">NaiveBayes!$L$15</definedName>
    <definedName name="alpha">#REF!</definedName>
    <definedName name="N" localSheetId="3">'k-NN'!#REF!</definedName>
    <definedName name="N" localSheetId="4">'Max Entropy'!$E$1</definedName>
    <definedName name="N" localSheetId="2">MNB!$P$18</definedName>
    <definedName name="N" localSheetId="1">NaiveBayes!$P$19</definedName>
    <definedName name="N">'tf-idf'!$L$3</definedName>
    <definedName name="α" localSheetId="4">'Max Entropy'!#REF!</definedName>
    <definedName name="α" localSheetId="2">MNB!$L$14</definedName>
    <definedName name="α" localSheetId="1">NaiveBayes!$L$15</definedName>
    <definedName name="α">#REF!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2" i="11" l="1"/>
  <c r="C41" i="11"/>
  <c r="C39" i="11"/>
  <c r="C38" i="11"/>
  <c r="L20" i="11"/>
  <c r="K20" i="11"/>
  <c r="J20" i="11"/>
  <c r="I20" i="11"/>
  <c r="H20" i="11"/>
  <c r="G20" i="11"/>
  <c r="F20" i="11"/>
  <c r="E20" i="11"/>
  <c r="D20" i="11"/>
  <c r="C20" i="11"/>
  <c r="D16" i="11"/>
  <c r="E16" i="11"/>
  <c r="F16" i="11"/>
  <c r="G16" i="11"/>
  <c r="H16" i="11"/>
  <c r="I16" i="11"/>
  <c r="J16" i="11"/>
  <c r="K16" i="11"/>
  <c r="L16" i="11"/>
  <c r="C16" i="11"/>
  <c r="E42" i="11" l="1"/>
  <c r="E41" i="11"/>
  <c r="E39" i="11"/>
  <c r="E38" i="11"/>
  <c r="E23" i="11"/>
  <c r="F23" i="11"/>
  <c r="G23" i="11"/>
  <c r="H23" i="11"/>
  <c r="I23" i="11"/>
  <c r="J23" i="11"/>
  <c r="K23" i="11"/>
  <c r="L23" i="11"/>
  <c r="E24" i="11"/>
  <c r="F24" i="11"/>
  <c r="G24" i="11"/>
  <c r="H24" i="11"/>
  <c r="I24" i="11"/>
  <c r="J24" i="11"/>
  <c r="K24" i="11"/>
  <c r="L24" i="11"/>
  <c r="E25" i="11"/>
  <c r="F25" i="11"/>
  <c r="G25" i="11"/>
  <c r="H25" i="11"/>
  <c r="I25" i="11"/>
  <c r="J25" i="11"/>
  <c r="K25" i="11"/>
  <c r="L25" i="11"/>
  <c r="D24" i="11"/>
  <c r="D25" i="11"/>
  <c r="C24" i="11"/>
  <c r="C25" i="11"/>
  <c r="D23" i="11"/>
  <c r="C23" i="11"/>
  <c r="D11" i="11"/>
  <c r="D13" i="11" s="1"/>
  <c r="E11" i="11"/>
  <c r="E13" i="11" s="1"/>
  <c r="F11" i="11"/>
  <c r="F13" i="11" s="1"/>
  <c r="G11" i="11"/>
  <c r="G13" i="11" s="1"/>
  <c r="H11" i="11"/>
  <c r="H13" i="11" s="1"/>
  <c r="I11" i="11"/>
  <c r="I13" i="11" s="1"/>
  <c r="J11" i="11"/>
  <c r="J13" i="11" s="1"/>
  <c r="K11" i="11"/>
  <c r="K13" i="11" s="1"/>
  <c r="L11" i="11"/>
  <c r="L13" i="11" s="1"/>
  <c r="C11" i="11"/>
  <c r="C13" i="11" s="1"/>
  <c r="D10" i="11"/>
  <c r="D12" i="11" s="1"/>
  <c r="D28" i="11" s="1"/>
  <c r="E10" i="11"/>
  <c r="E12" i="11" s="1"/>
  <c r="E28" i="11" s="1"/>
  <c r="F10" i="11"/>
  <c r="F12" i="11" s="1"/>
  <c r="F28" i="11" s="1"/>
  <c r="G10" i="11"/>
  <c r="G12" i="11" s="1"/>
  <c r="G28" i="11" s="1"/>
  <c r="H10" i="11"/>
  <c r="H12" i="11" s="1"/>
  <c r="H28" i="11" s="1"/>
  <c r="I10" i="11"/>
  <c r="I12" i="11" s="1"/>
  <c r="I28" i="11" s="1"/>
  <c r="J10" i="11"/>
  <c r="J12" i="11" s="1"/>
  <c r="J28" i="11" s="1"/>
  <c r="K10" i="11"/>
  <c r="K12" i="11" s="1"/>
  <c r="K28" i="11" s="1"/>
  <c r="L10" i="11"/>
  <c r="L12" i="11" s="1"/>
  <c r="L28" i="11" s="1"/>
  <c r="C10" i="11"/>
  <c r="C12" i="11" s="1"/>
  <c r="C28" i="11" s="1"/>
  <c r="J29" i="11" l="1"/>
  <c r="F29" i="11"/>
  <c r="I29" i="11"/>
  <c r="E29" i="11"/>
  <c r="L29" i="11"/>
  <c r="H29" i="11"/>
  <c r="G29" i="11"/>
  <c r="C29" i="11"/>
  <c r="K29" i="11"/>
  <c r="D29" i="11"/>
  <c r="M8" i="5"/>
  <c r="M9" i="5"/>
  <c r="M10" i="5"/>
  <c r="M11" i="5"/>
  <c r="M7" i="5"/>
  <c r="M15" i="5"/>
  <c r="E20" i="5" s="1"/>
  <c r="M14" i="5"/>
  <c r="D22" i="5" l="1"/>
  <c r="D21" i="5"/>
  <c r="E21" i="5"/>
  <c r="D20" i="5"/>
  <c r="E18" i="5"/>
  <c r="D18" i="5"/>
  <c r="D19" i="5"/>
  <c r="E19" i="5"/>
  <c r="E22" i="5"/>
  <c r="D19" i="10"/>
  <c r="E19" i="10"/>
  <c r="E22" i="10" s="1"/>
  <c r="E25" i="10" s="1"/>
  <c r="F19" i="10"/>
  <c r="G19" i="10"/>
  <c r="H19" i="10"/>
  <c r="I19" i="10"/>
  <c r="J19" i="10"/>
  <c r="K19" i="10"/>
  <c r="L19" i="10"/>
  <c r="L22" i="10" s="1"/>
  <c r="L25" i="10" s="1"/>
  <c r="C19" i="10"/>
  <c r="D18" i="10"/>
  <c r="E18" i="10"/>
  <c r="F18" i="10"/>
  <c r="G18" i="10"/>
  <c r="H18" i="10"/>
  <c r="I18" i="10"/>
  <c r="J18" i="10"/>
  <c r="K18" i="10"/>
  <c r="L18" i="10"/>
  <c r="C18" i="10"/>
  <c r="D18" i="9"/>
  <c r="E18" i="9"/>
  <c r="F18" i="9"/>
  <c r="G18" i="9"/>
  <c r="H18" i="9"/>
  <c r="I18" i="9"/>
  <c r="J18" i="9"/>
  <c r="K18" i="9"/>
  <c r="L18" i="9"/>
  <c r="C18" i="9"/>
  <c r="D17" i="9"/>
  <c r="E17" i="9"/>
  <c r="F17" i="9"/>
  <c r="G17" i="9"/>
  <c r="H17" i="9"/>
  <c r="I17" i="9"/>
  <c r="J17" i="9"/>
  <c r="K17" i="9"/>
  <c r="L17" i="9"/>
  <c r="C17" i="9"/>
  <c r="C15" i="10"/>
  <c r="J21" i="10" s="1"/>
  <c r="I22" i="10"/>
  <c r="I25" i="10" s="1"/>
  <c r="C15" i="9"/>
  <c r="L21" i="9" s="1"/>
  <c r="L24" i="9" s="1"/>
  <c r="C14" i="9"/>
  <c r="J20" i="9" s="1"/>
  <c r="J23" i="9" s="1"/>
  <c r="K21" i="10" l="1"/>
  <c r="K24" i="10" s="1"/>
  <c r="G21" i="10"/>
  <c r="G24" i="10" s="1"/>
  <c r="C21" i="10"/>
  <c r="C24" i="10" s="1"/>
  <c r="C20" i="9"/>
  <c r="C23" i="9" s="1"/>
  <c r="K20" i="9"/>
  <c r="K23" i="9" s="1"/>
  <c r="O26" i="9" s="1"/>
  <c r="E21" i="9"/>
  <c r="G20" i="9"/>
  <c r="G23" i="9" s="1"/>
  <c r="I21" i="9"/>
  <c r="I24" i="9" s="1"/>
  <c r="M26" i="9"/>
  <c r="J24" i="10"/>
  <c r="M27" i="10"/>
  <c r="P28" i="10"/>
  <c r="O28" i="10"/>
  <c r="D21" i="10"/>
  <c r="D24" i="10" s="1"/>
  <c r="H21" i="10"/>
  <c r="H24" i="10" s="1"/>
  <c r="L21" i="10"/>
  <c r="L24" i="10" s="1"/>
  <c r="F22" i="10"/>
  <c r="F25" i="10" s="1"/>
  <c r="J22" i="10"/>
  <c r="N28" i="10"/>
  <c r="E21" i="10"/>
  <c r="I21" i="10"/>
  <c r="I24" i="10" s="1"/>
  <c r="C22" i="10"/>
  <c r="C25" i="10" s="1"/>
  <c r="G22" i="10"/>
  <c r="G25" i="10" s="1"/>
  <c r="K22" i="10"/>
  <c r="K25" i="10" s="1"/>
  <c r="F21" i="10"/>
  <c r="F24" i="10" s="1"/>
  <c r="D22" i="10"/>
  <c r="D25" i="10" s="1"/>
  <c r="H22" i="10"/>
  <c r="H25" i="10" s="1"/>
  <c r="D20" i="9"/>
  <c r="D23" i="9" s="1"/>
  <c r="H20" i="9"/>
  <c r="H23" i="9" s="1"/>
  <c r="L20" i="9"/>
  <c r="L23" i="9" s="1"/>
  <c r="F21" i="9"/>
  <c r="F24" i="9" s="1"/>
  <c r="J21" i="9"/>
  <c r="E20" i="9"/>
  <c r="I20" i="9"/>
  <c r="I23" i="9" s="1"/>
  <c r="C21" i="9"/>
  <c r="C24" i="9" s="1"/>
  <c r="G21" i="9"/>
  <c r="G24" i="9" s="1"/>
  <c r="K21" i="9"/>
  <c r="K24" i="9" s="1"/>
  <c r="F20" i="9"/>
  <c r="F23" i="9" s="1"/>
  <c r="D21" i="9"/>
  <c r="D24" i="9" s="1"/>
  <c r="H21" i="9"/>
  <c r="H24" i="9" s="1"/>
  <c r="N27" i="9" l="1"/>
  <c r="E24" i="9"/>
  <c r="O27" i="9" s="1"/>
  <c r="O27" i="10"/>
  <c r="N26" i="9"/>
  <c r="J24" i="9"/>
  <c r="P26" i="9" s="1"/>
  <c r="E24" i="10"/>
  <c r="M28" i="10"/>
  <c r="P27" i="9"/>
  <c r="M27" i="9"/>
  <c r="E23" i="9"/>
  <c r="N27" i="10"/>
  <c r="J25" i="10"/>
  <c r="P27" i="10" s="1"/>
  <c r="D20" i="1"/>
  <c r="E20" i="1"/>
  <c r="D21" i="1"/>
  <c r="E21" i="1"/>
  <c r="D22" i="1"/>
  <c r="E22" i="1"/>
  <c r="D19" i="1"/>
  <c r="E19" i="1"/>
  <c r="F19" i="1"/>
  <c r="G19" i="1"/>
  <c r="H19" i="1"/>
  <c r="I19" i="1"/>
  <c r="J19" i="1"/>
  <c r="K19" i="1"/>
  <c r="L19" i="1"/>
  <c r="M19" i="1"/>
  <c r="F20" i="1"/>
  <c r="G20" i="1"/>
  <c r="H20" i="1"/>
  <c r="I20" i="1"/>
  <c r="J20" i="1"/>
  <c r="K20" i="1"/>
  <c r="L20" i="1"/>
  <c r="M20" i="1"/>
  <c r="F21" i="1"/>
  <c r="G21" i="1"/>
  <c r="H21" i="1"/>
  <c r="I21" i="1"/>
  <c r="J21" i="1"/>
  <c r="K21" i="1"/>
  <c r="L21" i="1"/>
  <c r="M21" i="1"/>
  <c r="F22" i="1"/>
  <c r="G22" i="1"/>
  <c r="H22" i="1"/>
  <c r="I22" i="1"/>
  <c r="J22" i="1"/>
  <c r="K22" i="1"/>
  <c r="L22" i="1"/>
  <c r="M22" i="1"/>
  <c r="G18" i="1"/>
  <c r="H18" i="1"/>
  <c r="I18" i="1"/>
  <c r="J18" i="1"/>
  <c r="K18" i="1"/>
  <c r="L18" i="1"/>
  <c r="M18" i="1"/>
  <c r="F18" i="1"/>
  <c r="E18" i="1"/>
  <c r="D18" i="1"/>
  <c r="M15" i="1"/>
  <c r="M26" i="1" s="1"/>
  <c r="M29" i="1" s="1"/>
  <c r="E15" i="1"/>
  <c r="E26" i="1" s="1"/>
  <c r="E29" i="1" s="1"/>
  <c r="F15" i="1"/>
  <c r="G15" i="1"/>
  <c r="G26" i="1" s="1"/>
  <c r="G29" i="1" s="1"/>
  <c r="H15" i="1"/>
  <c r="H26" i="1" s="1"/>
  <c r="H29" i="1" s="1"/>
  <c r="I15" i="1"/>
  <c r="I26" i="1" s="1"/>
  <c r="I29" i="1" s="1"/>
  <c r="J15" i="1"/>
  <c r="K15" i="1"/>
  <c r="K26" i="1" s="1"/>
  <c r="K29" i="1" s="1"/>
  <c r="L15" i="1"/>
  <c r="L26" i="1" s="1"/>
  <c r="L29" i="1" s="1"/>
  <c r="D15" i="1"/>
  <c r="D26" i="1" s="1"/>
  <c r="D29" i="1" s="1"/>
  <c r="F26" i="1"/>
  <c r="F29" i="1" s="1"/>
  <c r="J26" i="1"/>
  <c r="J29" i="1" s="1"/>
  <c r="M34" i="1" l="1"/>
  <c r="M30" i="1"/>
  <c r="M33" i="1"/>
  <c r="M31" i="1"/>
  <c r="M32" i="1"/>
  <c r="K32" i="1"/>
  <c r="K33" i="1"/>
  <c r="K31" i="1"/>
  <c r="K34" i="1"/>
  <c r="K30" i="1"/>
  <c r="J33" i="1"/>
  <c r="J34" i="1"/>
  <c r="J30" i="1"/>
  <c r="J32" i="1"/>
  <c r="J31" i="1"/>
  <c r="E34" i="1"/>
  <c r="E30" i="1"/>
  <c r="E31" i="1"/>
  <c r="E32" i="1"/>
  <c r="E33" i="1"/>
  <c r="G32" i="1"/>
  <c r="G31" i="1"/>
  <c r="G33" i="1"/>
  <c r="G34" i="1"/>
  <c r="G30" i="1"/>
  <c r="I34" i="1"/>
  <c r="I30" i="1"/>
  <c r="I31" i="1"/>
  <c r="I33" i="1"/>
  <c r="I32" i="1"/>
  <c r="D31" i="1"/>
  <c r="D30" i="1"/>
  <c r="D34" i="1"/>
  <c r="D32" i="1"/>
  <c r="D33" i="1"/>
  <c r="L31" i="1"/>
  <c r="L32" i="1"/>
  <c r="L34" i="1"/>
  <c r="L33" i="1"/>
  <c r="L30" i="1"/>
  <c r="H31" i="1"/>
  <c r="H30" i="1"/>
  <c r="H32" i="1"/>
  <c r="H33" i="1"/>
  <c r="H34" i="1"/>
  <c r="F33" i="1"/>
  <c r="F34" i="1"/>
  <c r="F30" i="1"/>
  <c r="F31" i="1"/>
  <c r="F32" i="1"/>
</calcChain>
</file>

<file path=xl/comments1.xml><?xml version="1.0" encoding="utf-8"?>
<comments xmlns="http://schemas.openxmlformats.org/spreadsheetml/2006/main">
  <authors>
    <author>Eric Tham</author>
  </authors>
  <commentList>
    <comment ref="L10" authorId="0" shapeId="0">
      <text>
        <r>
          <rPr>
            <sz val="9"/>
            <color indexed="81"/>
            <rFont val="Tahoma"/>
            <family val="2"/>
          </rPr>
          <t>This is the number of time the word appears in the documents</t>
        </r>
      </text>
    </comment>
    <comment ref="L18" authorId="0" shapeId="0">
      <text>
        <r>
          <rPr>
            <sz val="9"/>
            <color indexed="81"/>
            <rFont val="Tahoma"/>
            <family val="2"/>
          </rPr>
          <t>tf undergoes a log transformation to scale down 'large' numbers normally.</t>
        </r>
      </text>
    </comment>
    <comment ref="D24" authorId="0" shapeId="0">
      <text>
        <r>
          <rPr>
            <sz val="9"/>
            <color indexed="81"/>
            <rFont val="Tahoma"/>
            <family val="2"/>
          </rPr>
          <t>how often a word appears across all documents? Then invert it. What is common everywhere is not helpful!</t>
        </r>
      </text>
    </comment>
    <comment ref="M26" authorId="0" shapeId="0">
      <text>
        <r>
          <rPr>
            <b/>
            <sz val="9"/>
            <color indexed="81"/>
            <rFont val="Tahoma"/>
            <family val="2"/>
          </rPr>
          <t>Food 'gven' lower weight</t>
        </r>
      </text>
    </comment>
    <comment ref="L29" authorId="0" shapeId="0">
      <text>
        <r>
          <rPr>
            <sz val="9"/>
            <color indexed="81"/>
            <rFont val="Tahoma"/>
            <family val="2"/>
          </rPr>
          <t>the product tf-idf</t>
        </r>
      </text>
    </comment>
  </commentList>
</comments>
</file>

<file path=xl/comments2.xml><?xml version="1.0" encoding="utf-8"?>
<comments xmlns="http://schemas.openxmlformats.org/spreadsheetml/2006/main">
  <authors>
    <author>Eric Tham</author>
  </authors>
  <commentList>
    <comment ref="L8" authorId="0" shapeId="0">
      <text>
        <r>
          <rPr>
            <sz val="9"/>
            <color indexed="81"/>
            <rFont val="Tahoma"/>
            <family val="2"/>
          </rPr>
          <t>the standard sparse matrix which we mentioned about in class appear again</t>
        </r>
      </text>
    </comment>
    <comment ref="L15" authorId="0" shapeId="0">
      <text>
        <r>
          <rPr>
            <sz val="9"/>
            <color indexed="81"/>
            <rFont val="Tahoma"/>
            <family val="2"/>
          </rPr>
          <t>alpha as in the NLTK so that the non-presence of certain words do not create zero probabilities</t>
        </r>
      </text>
    </comment>
    <comment ref="J16" authorId="0" shapeId="0">
      <text>
        <r>
          <rPr>
            <sz val="9"/>
            <color indexed="81"/>
            <rFont val="Tahoma"/>
            <family val="2"/>
          </rPr>
          <t xml:space="preserve">The unconditional probability of the sentiment class. Notice that if you have more positive training class, the test results leans towards that as well. </t>
        </r>
      </text>
    </comment>
    <comment ref="L22" authorId="0" shapeId="0">
      <text>
        <r>
          <rPr>
            <sz val="9"/>
            <color indexed="81"/>
            <rFont val="Tahoma"/>
            <family val="2"/>
          </rPr>
          <t>the conditional likelihood from Bayes Rule</t>
        </r>
      </text>
    </comment>
    <comment ref="M27" authorId="0" shapeId="0">
      <text>
        <r>
          <rPr>
            <sz val="9"/>
            <color indexed="81"/>
            <rFont val="Tahoma"/>
            <family val="2"/>
          </rPr>
          <t>assumes independence across features so multiply out. The NB classifier takes the class with the highest likelihood
Question: what if there are 3 classes?</t>
        </r>
      </text>
    </comment>
    <comment ref="N27" authorId="0" shapeId="0">
      <text>
        <r>
          <rPr>
            <b/>
            <sz val="9"/>
            <color indexed="81"/>
            <rFont val="Tahoma"/>
            <family val="2"/>
          </rPr>
          <t>Note the zero here. In sklearn, this de</t>
        </r>
      </text>
    </comment>
  </commentList>
</comments>
</file>

<file path=xl/comments3.xml><?xml version="1.0" encoding="utf-8"?>
<comments xmlns="http://schemas.openxmlformats.org/spreadsheetml/2006/main">
  <authors>
    <author>Eric Tham</author>
  </authors>
  <commentList>
    <comment ref="L17" authorId="0" shapeId="0">
      <text>
        <r>
          <rPr>
            <sz val="9"/>
            <color indexed="81"/>
            <rFont val="Tahoma"/>
            <family val="2"/>
          </rPr>
          <t>this is the main differences between MNB and NB. MNB considers the 'count' of the words.</t>
        </r>
      </text>
    </comment>
    <comment ref="L21" authorId="0" shapeId="0">
      <text>
        <r>
          <rPr>
            <sz val="9"/>
            <color indexed="81"/>
            <rFont val="Tahoma"/>
            <family val="2"/>
          </rPr>
          <t xml:space="preserve">This is a </t>
        </r>
        <r>
          <rPr>
            <b/>
            <i/>
            <sz val="9"/>
            <color indexed="81"/>
            <rFont val="Tahoma"/>
            <family val="2"/>
          </rPr>
          <t>generative</t>
        </r>
        <r>
          <rPr>
            <sz val="9"/>
            <color indexed="81"/>
            <rFont val="Tahoma"/>
            <family val="2"/>
          </rPr>
          <t xml:space="preserve"> model --&gt; the train set "generates" the statistical probabilities. From Bayes rule, from max entropy ...
Compare to a </t>
        </r>
        <r>
          <rPr>
            <b/>
            <i/>
            <sz val="9"/>
            <color indexed="81"/>
            <rFont val="Tahoma"/>
            <family val="2"/>
          </rPr>
          <t>discriminative</t>
        </r>
        <r>
          <rPr>
            <sz val="9"/>
            <color indexed="81"/>
            <rFont val="Tahoma"/>
            <family val="2"/>
          </rPr>
          <t xml:space="preserve"> model, which uses a "mapping function" on the features to discriminate the samples</t>
        </r>
      </text>
    </comment>
  </commentList>
</comments>
</file>

<file path=xl/comments4.xml><?xml version="1.0" encoding="utf-8"?>
<comments xmlns="http://schemas.openxmlformats.org/spreadsheetml/2006/main">
  <authors>
    <author>Eric Tham</author>
  </authors>
  <commentList>
    <comment ref="M7" authorId="0" shapeId="0">
      <text>
        <r>
          <rPr>
            <sz val="9"/>
            <color indexed="81"/>
            <rFont val="Tahoma"/>
            <family val="2"/>
          </rPr>
          <t>Generally these steps are to "normalise" the total distances.</t>
        </r>
      </text>
    </comment>
    <comment ref="B17" authorId="0" shapeId="0">
      <text>
        <r>
          <rPr>
            <sz val="9"/>
            <color indexed="81"/>
            <rFont val="Tahoma"/>
            <family val="2"/>
          </rPr>
          <t>there are difference measures of similarity 'distances' used. Cosine is the more popular one</t>
        </r>
      </text>
    </comment>
    <comment ref="E20" authorId="0" shapeId="0">
      <text>
        <r>
          <rPr>
            <sz val="9"/>
            <color indexed="81"/>
            <rFont val="Tahoma"/>
            <family val="2"/>
          </rPr>
          <t xml:space="preserve">Y is closest to Train No 4 and has its sentiment of -1. Question what if I had used k=2 here? </t>
        </r>
      </text>
    </comment>
    <comment ref="D22" authorId="0" shapeId="0">
      <text>
        <r>
          <rPr>
            <sz val="9"/>
            <color indexed="81"/>
            <rFont val="Tahoma"/>
            <family val="2"/>
          </rPr>
          <t>X is closest to Train No 5 and with k=1 has its sentiment</t>
        </r>
      </text>
    </comment>
  </commentList>
</comments>
</file>

<file path=xl/comments5.xml><?xml version="1.0" encoding="utf-8"?>
<comments xmlns="http://schemas.openxmlformats.org/spreadsheetml/2006/main">
  <authors>
    <author>Eric Tham</author>
  </authors>
  <commentList>
    <comment ref="B9" authorId="0" shapeId="0">
      <text>
        <r>
          <rPr>
            <sz val="8"/>
            <color indexed="81"/>
            <rFont val="Tahoma"/>
            <family val="2"/>
          </rPr>
          <t>This is the empirical (what you see) probability that the word say "terrible" appear in the 'positive sentiment text'. Use MaxEnt when there is no assumption on the prior assumption.</t>
        </r>
      </text>
    </comment>
    <comment ref="B10" authorId="0" shapeId="0">
      <text>
        <r>
          <rPr>
            <sz val="8"/>
            <color indexed="81"/>
            <rFont val="Tahoma"/>
            <family val="2"/>
          </rPr>
          <t>For each word w and class c ∈ C, define a joint feature f(w, c) = N where N is the number of times that w occurs in a document in class c.
The empirical distribution assumes no 'model information' and thence useful for "maximum entropy".</t>
        </r>
      </text>
    </comment>
    <comment ref="L28" authorId="0" shapeId="0">
      <text>
        <r>
          <rPr>
            <sz val="9"/>
            <color indexed="81"/>
            <rFont val="Tahoma"/>
            <family val="2"/>
          </rPr>
          <t>Expected value of the 20 feature functions over the empirical distribution</t>
        </r>
      </text>
    </comment>
    <comment ref="L30" authorId="0" shapeId="0">
      <text>
        <r>
          <rPr>
            <sz val="9"/>
            <color indexed="81"/>
            <rFont val="Tahoma"/>
            <family val="2"/>
          </rPr>
          <t xml:space="preserve">This expected features empirical distribution is constrained to the </t>
        </r>
        <r>
          <rPr>
            <i/>
            <sz val="9"/>
            <color indexed="81"/>
            <rFont val="Tahoma"/>
            <family val="2"/>
          </rPr>
          <t>model</t>
        </r>
        <r>
          <rPr>
            <sz val="9"/>
            <color indexed="81"/>
            <rFont val="Tahoma"/>
            <family val="2"/>
          </rPr>
          <t xml:space="preserve"> max entropy distribution and the lambda's weights solved for each feature constraint.
It is non-trivial to solve these constrained optimisation equations (not in Excel!) In nltk, the weights are seen through .weights(). The number of weights are determined by the vocabulary and no of classes. There are special optimisation algorithms - IIS and GIS for the operation.
These weights are multiplied by the test sample to classify the test sample.
Take note of the most informative features with the highest weights.</t>
        </r>
      </text>
    </comment>
  </commentList>
</comments>
</file>

<file path=xl/sharedStrings.xml><?xml version="1.0" encoding="utf-8"?>
<sst xmlns="http://schemas.openxmlformats.org/spreadsheetml/2006/main" count="267" uniqueCount="104">
  <si>
    <t>Document</t>
  </si>
  <si>
    <t>Sentiment</t>
  </si>
  <si>
    <t>Good food. Liked music and atmosphere.</t>
  </si>
  <si>
    <t>chicken</t>
  </si>
  <si>
    <t>rice</t>
  </si>
  <si>
    <t>terrible</t>
  </si>
  <si>
    <t>Worst</t>
  </si>
  <si>
    <t>ok</t>
  </si>
  <si>
    <t>lousy</t>
  </si>
  <si>
    <t>Good</t>
  </si>
  <si>
    <t>Liked</t>
  </si>
  <si>
    <t>Term Frequency</t>
  </si>
  <si>
    <t>inverse document frequency</t>
  </si>
  <si>
    <t>Pissed</t>
  </si>
  <si>
    <t>N</t>
  </si>
  <si>
    <t>Worst Nandos on the planet. Pissed with lousy food</t>
  </si>
  <si>
    <t>Time appear</t>
  </si>
  <si>
    <t>Doc</t>
  </si>
  <si>
    <t>ignored some words</t>
  </si>
  <si>
    <t>Worst nando's Terrible. Too terrible to write reviews on food</t>
  </si>
  <si>
    <t>Food is ok. Chicken was terrible. Service was lousy.</t>
  </si>
  <si>
    <t>Food</t>
  </si>
  <si>
    <t>Some of the best chicken, the rice was ok. Liked foodd</t>
  </si>
  <si>
    <t>tf-idf illustration</t>
  </si>
  <si>
    <t>Naïve Bayes Illustration</t>
  </si>
  <si>
    <t>P(Pos)</t>
  </si>
  <si>
    <t>P(Neg)</t>
  </si>
  <si>
    <t>Lousy food. But liked music and atmosphere.</t>
  </si>
  <si>
    <t>Some of the best chicken, the rice was terrible. Liked food.</t>
  </si>
  <si>
    <t>Nando is absolutely good. I liked it.</t>
  </si>
  <si>
    <t>Absolutely terrible! Lousy service</t>
  </si>
  <si>
    <t>Feature Words</t>
  </si>
  <si>
    <t>Train Documents</t>
  </si>
  <si>
    <t>Nando has fantastic food! Try it</t>
  </si>
  <si>
    <t>Can't classify --&gt; training corpus has no labels.</t>
  </si>
  <si>
    <t>Test Documents</t>
  </si>
  <si>
    <t>No of words in Pos Sentiment</t>
  </si>
  <si>
    <t>No of words in Neg Sentiment</t>
  </si>
  <si>
    <t>Eg chicken, rice, terrible, Good, liked…</t>
  </si>
  <si>
    <t>worst, lousy …</t>
  </si>
  <si>
    <t>No of time word appears in Pos</t>
  </si>
  <si>
    <t>No of time word appears in Neg</t>
  </si>
  <si>
    <t>P(word|Pos)</t>
  </si>
  <si>
    <t>P(word|Neg)</t>
  </si>
  <si>
    <t>α</t>
  </si>
  <si>
    <t>Prob Pos</t>
  </si>
  <si>
    <t>Prob Neg</t>
  </si>
  <si>
    <t>The NB classifier takes the class with the highest likelihood.</t>
  </si>
  <si>
    <t>Log P(word|Pos)</t>
  </si>
  <si>
    <t>Log P(word|Neg)</t>
  </si>
  <si>
    <t>Log Pos Prob</t>
  </si>
  <si>
    <t>Log Neg Prob</t>
  </si>
  <si>
    <t>Class</t>
  </si>
  <si>
    <r>
      <rPr>
        <b/>
        <i/>
        <sz val="11"/>
        <color rgb="FFFF0000"/>
        <rFont val="Calibri"/>
        <family val="2"/>
        <scheme val="minor"/>
      </rPr>
      <t>Freq</t>
    </r>
    <r>
      <rPr>
        <sz val="11"/>
        <color theme="1"/>
        <rFont val="Calibri"/>
        <family val="2"/>
        <scheme val="minor"/>
      </rPr>
      <t xml:space="preserve"> word appears in Pos</t>
    </r>
  </si>
  <si>
    <r>
      <rPr>
        <b/>
        <i/>
        <sz val="11"/>
        <color rgb="FFFF0000"/>
        <rFont val="Calibri"/>
        <family val="2"/>
        <scheme val="minor"/>
      </rPr>
      <t>Freq</t>
    </r>
    <r>
      <rPr>
        <sz val="11"/>
        <color theme="1"/>
        <rFont val="Calibri"/>
        <family val="2"/>
        <scheme val="minor"/>
      </rPr>
      <t xml:space="preserve"> word appears in Neg</t>
    </r>
  </si>
  <si>
    <t>Multi-Nomial Naïve Bayes Illustration</t>
  </si>
  <si>
    <t>Max Entropy Classifier</t>
  </si>
  <si>
    <t>k-NN Classifier</t>
  </si>
  <si>
    <t>Word Feature</t>
  </si>
  <si>
    <t>Cosine distance</t>
  </si>
  <si>
    <t>Magnitude</t>
  </si>
  <si>
    <t>X</t>
  </si>
  <si>
    <t>Y</t>
  </si>
  <si>
    <t>No of documents</t>
  </si>
  <si>
    <t>Test</t>
  </si>
  <si>
    <t>x --&gt; word; y --&gt; sentiment class</t>
  </si>
  <si>
    <t>POS sentiment (y=1)</t>
  </si>
  <si>
    <t>NEG sentiment (y=-1)</t>
  </si>
  <si>
    <t>NEG - p(x,y)/N</t>
  </si>
  <si>
    <t>POS - p(x,y)/N</t>
  </si>
  <si>
    <t xml:space="preserve">f(x,y) </t>
  </si>
  <si>
    <t>Empirical distribution - \tilde{p}(x,y)</t>
  </si>
  <si>
    <t>Binary indicator : POS sentiment (y=1)</t>
  </si>
  <si>
    <t>Binary Indicator: NEG sentiment (y=-1)</t>
  </si>
  <si>
    <t>\hat{p}(f_j)</t>
  </si>
  <si>
    <t>Constraint</t>
  </si>
  <si>
    <r>
      <t>λ</t>
    </r>
    <r>
      <rPr>
        <vertAlign val="subscript"/>
        <sz val="11"/>
        <color theme="1"/>
        <rFont val="Calibri"/>
        <family val="2"/>
      </rPr>
      <t>1</t>
    </r>
  </si>
  <si>
    <r>
      <t>λ</t>
    </r>
    <r>
      <rPr>
        <vertAlign val="subscript"/>
        <sz val="11"/>
        <color theme="1"/>
        <rFont val="Calibri"/>
        <family val="2"/>
      </rPr>
      <t>2</t>
    </r>
    <r>
      <rPr>
        <sz val="11"/>
        <color theme="1"/>
        <rFont val="Calibri"/>
        <family val="2"/>
        <scheme val="minor"/>
      </rPr>
      <t/>
    </r>
  </si>
  <si>
    <r>
      <t>λ</t>
    </r>
    <r>
      <rPr>
        <vertAlign val="subscript"/>
        <sz val="11"/>
        <color theme="1"/>
        <rFont val="Calibri"/>
        <family val="2"/>
      </rPr>
      <t>3</t>
    </r>
    <r>
      <rPr>
        <sz val="11"/>
        <color theme="1"/>
        <rFont val="Calibri"/>
        <family val="2"/>
        <scheme val="minor"/>
      </rPr>
      <t/>
    </r>
  </si>
  <si>
    <r>
      <t>λ</t>
    </r>
    <r>
      <rPr>
        <vertAlign val="subscript"/>
        <sz val="11"/>
        <color theme="1"/>
        <rFont val="Calibri"/>
        <family val="2"/>
      </rPr>
      <t>4</t>
    </r>
    <r>
      <rPr>
        <sz val="11"/>
        <color theme="1"/>
        <rFont val="Calibri"/>
        <family val="2"/>
        <scheme val="minor"/>
      </rPr>
      <t/>
    </r>
  </si>
  <si>
    <r>
      <t>λ</t>
    </r>
    <r>
      <rPr>
        <vertAlign val="subscript"/>
        <sz val="11"/>
        <color theme="1"/>
        <rFont val="Calibri"/>
        <family val="2"/>
      </rPr>
      <t>5</t>
    </r>
    <r>
      <rPr>
        <sz val="11"/>
        <color theme="1"/>
        <rFont val="Calibri"/>
        <family val="2"/>
        <scheme val="minor"/>
      </rPr>
      <t/>
    </r>
  </si>
  <si>
    <r>
      <t>λ</t>
    </r>
    <r>
      <rPr>
        <vertAlign val="subscript"/>
        <sz val="11"/>
        <color theme="1"/>
        <rFont val="Calibri"/>
        <family val="2"/>
      </rPr>
      <t>6</t>
    </r>
    <r>
      <rPr>
        <sz val="11"/>
        <color theme="1"/>
        <rFont val="Calibri"/>
        <family val="2"/>
        <scheme val="minor"/>
      </rPr>
      <t/>
    </r>
  </si>
  <si>
    <r>
      <t>λ</t>
    </r>
    <r>
      <rPr>
        <vertAlign val="subscript"/>
        <sz val="11"/>
        <color theme="1"/>
        <rFont val="Calibri"/>
        <family val="2"/>
      </rPr>
      <t>7</t>
    </r>
    <r>
      <rPr>
        <sz val="11"/>
        <color theme="1"/>
        <rFont val="Calibri"/>
        <family val="2"/>
        <scheme val="minor"/>
      </rPr>
      <t/>
    </r>
  </si>
  <si>
    <r>
      <t>λ</t>
    </r>
    <r>
      <rPr>
        <vertAlign val="subscript"/>
        <sz val="11"/>
        <color theme="1"/>
        <rFont val="Calibri"/>
        <family val="2"/>
      </rPr>
      <t>8</t>
    </r>
    <r>
      <rPr>
        <sz val="11"/>
        <color theme="1"/>
        <rFont val="Calibri"/>
        <family val="2"/>
        <scheme val="minor"/>
      </rPr>
      <t/>
    </r>
  </si>
  <si>
    <r>
      <t>λ</t>
    </r>
    <r>
      <rPr>
        <vertAlign val="subscript"/>
        <sz val="11"/>
        <color theme="1"/>
        <rFont val="Calibri"/>
        <family val="2"/>
      </rPr>
      <t>9</t>
    </r>
    <r>
      <rPr>
        <sz val="11"/>
        <color theme="1"/>
        <rFont val="Calibri"/>
        <family val="2"/>
        <scheme val="minor"/>
      </rPr>
      <t/>
    </r>
  </si>
  <si>
    <r>
      <t>λ</t>
    </r>
    <r>
      <rPr>
        <vertAlign val="subscript"/>
        <sz val="11"/>
        <color theme="1"/>
        <rFont val="Calibri"/>
        <family val="2"/>
      </rPr>
      <t>10</t>
    </r>
    <r>
      <rPr>
        <sz val="11"/>
        <color theme="1"/>
        <rFont val="Calibri"/>
        <family val="2"/>
        <scheme val="minor"/>
      </rPr>
      <t/>
    </r>
  </si>
  <si>
    <r>
      <t>λ</t>
    </r>
    <r>
      <rPr>
        <vertAlign val="subscript"/>
        <sz val="11"/>
        <color theme="1"/>
        <rFont val="Calibri"/>
        <family val="2"/>
      </rPr>
      <t>11</t>
    </r>
  </si>
  <si>
    <r>
      <t>λ</t>
    </r>
    <r>
      <rPr>
        <vertAlign val="subscript"/>
        <sz val="11"/>
        <color theme="1"/>
        <rFont val="Calibri"/>
        <family val="2"/>
      </rPr>
      <t>12</t>
    </r>
    <r>
      <rPr>
        <sz val="11"/>
        <color theme="1"/>
        <rFont val="Calibri"/>
        <family val="2"/>
        <scheme val="minor"/>
      </rPr>
      <t/>
    </r>
  </si>
  <si>
    <r>
      <t>λ</t>
    </r>
    <r>
      <rPr>
        <vertAlign val="subscript"/>
        <sz val="11"/>
        <color theme="1"/>
        <rFont val="Calibri"/>
        <family val="2"/>
      </rPr>
      <t>13</t>
    </r>
    <r>
      <rPr>
        <sz val="11"/>
        <color theme="1"/>
        <rFont val="Calibri"/>
        <family val="2"/>
        <scheme val="minor"/>
      </rPr>
      <t/>
    </r>
  </si>
  <si>
    <r>
      <t>λ</t>
    </r>
    <r>
      <rPr>
        <vertAlign val="subscript"/>
        <sz val="11"/>
        <color theme="1"/>
        <rFont val="Calibri"/>
        <family val="2"/>
      </rPr>
      <t>14</t>
    </r>
    <r>
      <rPr>
        <sz val="11"/>
        <color theme="1"/>
        <rFont val="Calibri"/>
        <family val="2"/>
        <scheme val="minor"/>
      </rPr>
      <t/>
    </r>
  </si>
  <si>
    <r>
      <t>λ</t>
    </r>
    <r>
      <rPr>
        <vertAlign val="subscript"/>
        <sz val="11"/>
        <color theme="1"/>
        <rFont val="Calibri"/>
        <family val="2"/>
      </rPr>
      <t>15</t>
    </r>
    <r>
      <rPr>
        <sz val="11"/>
        <color theme="1"/>
        <rFont val="Calibri"/>
        <family val="2"/>
        <scheme val="minor"/>
      </rPr>
      <t/>
    </r>
  </si>
  <si>
    <r>
      <t>λ</t>
    </r>
    <r>
      <rPr>
        <vertAlign val="subscript"/>
        <sz val="11"/>
        <color theme="1"/>
        <rFont val="Calibri"/>
        <family val="2"/>
      </rPr>
      <t>16</t>
    </r>
    <r>
      <rPr>
        <sz val="11"/>
        <color theme="1"/>
        <rFont val="Calibri"/>
        <family val="2"/>
        <scheme val="minor"/>
      </rPr>
      <t/>
    </r>
  </si>
  <si>
    <r>
      <t>λ</t>
    </r>
    <r>
      <rPr>
        <vertAlign val="subscript"/>
        <sz val="11"/>
        <color theme="1"/>
        <rFont val="Calibri"/>
        <family val="2"/>
      </rPr>
      <t>17</t>
    </r>
    <r>
      <rPr>
        <sz val="11"/>
        <color theme="1"/>
        <rFont val="Calibri"/>
        <family val="2"/>
        <scheme val="minor"/>
      </rPr>
      <t/>
    </r>
  </si>
  <si>
    <r>
      <t>λ</t>
    </r>
    <r>
      <rPr>
        <vertAlign val="subscript"/>
        <sz val="11"/>
        <color theme="1"/>
        <rFont val="Calibri"/>
        <family val="2"/>
      </rPr>
      <t>18</t>
    </r>
    <r>
      <rPr>
        <sz val="11"/>
        <color theme="1"/>
        <rFont val="Calibri"/>
        <family val="2"/>
        <scheme val="minor"/>
      </rPr>
      <t/>
    </r>
  </si>
  <si>
    <r>
      <t>λ</t>
    </r>
    <r>
      <rPr>
        <vertAlign val="subscript"/>
        <sz val="11"/>
        <color theme="1"/>
        <rFont val="Calibri"/>
        <family val="2"/>
      </rPr>
      <t>19</t>
    </r>
    <r>
      <rPr>
        <sz val="11"/>
        <color theme="1"/>
        <rFont val="Calibri"/>
        <family val="2"/>
        <scheme val="minor"/>
      </rPr>
      <t/>
    </r>
  </si>
  <si>
    <r>
      <t>λ</t>
    </r>
    <r>
      <rPr>
        <vertAlign val="subscript"/>
        <sz val="11"/>
        <color theme="1"/>
        <rFont val="Calibri"/>
        <family val="2"/>
      </rPr>
      <t>20</t>
    </r>
    <r>
      <rPr>
        <sz val="11"/>
        <color theme="1"/>
        <rFont val="Calibri"/>
        <family val="2"/>
        <scheme val="minor"/>
      </rPr>
      <t/>
    </r>
  </si>
  <si>
    <t>POS λ 'wts" on each feature</t>
  </si>
  <si>
    <t>NEG λ 'wts" on each feature</t>
  </si>
  <si>
    <t>P(POS|x, λ)</t>
  </si>
  <si>
    <t>"Nando is absolutely good. I liked it." C-POS</t>
  </si>
  <si>
    <t>"Nando is absolutely good. I liked it." C-NEG</t>
  </si>
  <si>
    <t>"Absolutely terrible! Lousy service" C-POS</t>
  </si>
  <si>
    <t>"Absolutely terrible! Lousy service" C-NEG</t>
  </si>
  <si>
    <t>P(NEG|x, 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</si>
</sst>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 #,##0.00_-;_-* &quot;-&quot;??_-;_-@_-"/>
    <numFmt numFmtId="164" formatCode="_-* #,##0.000_-;\-* #,##0.000_-;_-* &quot;-&quot;??_-;_-@_-"/>
    <numFmt numFmtId="165" formatCode="0.000"/>
  </numFmts>
  <fonts count="20" x14ac:knownFonts="1">
    <font>
      <sz val="11"/>
      <color theme="1"/>
      <name val="Calibri"/>
      <family val="2"/>
      <scheme val="minor"/>
    </font>
    <font>
      <b/>
      <sz val="11"/>
      <color theme="1"/>
      <name val="Calibri"/>
      <family val="2"/>
      <scheme val="minor"/>
    </font>
    <font>
      <sz val="10"/>
      <color rgb="FF333333"/>
      <name val="Arial"/>
      <family val="2"/>
    </font>
    <font>
      <b/>
      <sz val="9"/>
      <color indexed="81"/>
      <name val="Tahoma"/>
      <family val="2"/>
    </font>
    <font>
      <b/>
      <sz val="11"/>
      <name val="Calibri"/>
      <family val="2"/>
      <scheme val="minor"/>
    </font>
    <font>
      <b/>
      <sz val="10"/>
      <color rgb="FF333333"/>
      <name val="Arial"/>
      <family val="2"/>
    </font>
    <font>
      <b/>
      <u/>
      <sz val="10"/>
      <color rgb="FF333333"/>
      <name val="Arial"/>
      <family val="2"/>
    </font>
    <font>
      <sz val="11"/>
      <color theme="1"/>
      <name val="Calibri"/>
      <family val="2"/>
      <scheme val="minor"/>
    </font>
    <font>
      <sz val="11"/>
      <color theme="1"/>
      <name val="Calibri"/>
      <family val="2"/>
    </font>
    <font>
      <b/>
      <sz val="11"/>
      <color rgb="FFFF0000"/>
      <name val="Calibri"/>
      <family val="2"/>
      <scheme val="minor"/>
    </font>
    <font>
      <b/>
      <i/>
      <sz val="11"/>
      <color rgb="FFFF0000"/>
      <name val="Calibri"/>
      <family val="2"/>
      <scheme val="minor"/>
    </font>
    <font>
      <i/>
      <sz val="11"/>
      <color theme="1"/>
      <name val="Calibri"/>
      <family val="2"/>
      <scheme val="minor"/>
    </font>
    <font>
      <b/>
      <i/>
      <sz val="11"/>
      <color theme="1"/>
      <name val="Calibri"/>
      <family val="2"/>
      <scheme val="minor"/>
    </font>
    <font>
      <sz val="9"/>
      <color indexed="81"/>
      <name val="Tahoma"/>
      <family val="2"/>
    </font>
    <font>
      <sz val="8"/>
      <color indexed="81"/>
      <name val="Tahoma"/>
      <family val="2"/>
    </font>
    <font>
      <b/>
      <i/>
      <sz val="10"/>
      <color rgb="FF333333"/>
      <name val="Arial"/>
      <family val="2"/>
    </font>
    <font>
      <b/>
      <i/>
      <sz val="9"/>
      <color indexed="81"/>
      <name val="Tahoma"/>
      <family val="2"/>
    </font>
    <font>
      <vertAlign val="subscript"/>
      <sz val="11"/>
      <color theme="1"/>
      <name val="Calibri"/>
      <family val="2"/>
    </font>
    <font>
      <i/>
      <sz val="9"/>
      <color indexed="81"/>
      <name val="Tahoma"/>
      <family val="2"/>
    </font>
    <font>
      <sz val="11"/>
      <color theme="7" tint="-0.499984740745262"/>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theme="4" tint="0.79998168889431442"/>
        <bgColor indexed="64"/>
      </patternFill>
    </fill>
  </fills>
  <borders count="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2">
    <xf numFmtId="0" fontId="0" fillId="0" borderId="0"/>
    <xf numFmtId="43" fontId="7" fillId="0" borderId="0" applyFont="0" applyFill="0" applyBorder="0" applyAlignment="0" applyProtection="0"/>
  </cellStyleXfs>
  <cellXfs count="126">
    <xf numFmtId="0" fontId="0" fillId="0" borderId="0" xfId="0"/>
    <xf numFmtId="0" fontId="2" fillId="0" borderId="0" xfId="0" applyFont="1" applyAlignment="1">
      <alignment wrapText="1"/>
    </xf>
    <xf numFmtId="0" fontId="1" fillId="0" borderId="0" xfId="0" applyFont="1"/>
    <xf numFmtId="0" fontId="1" fillId="0" borderId="0" xfId="0" applyFont="1" applyAlignment="1">
      <alignment horizontal="center"/>
    </xf>
    <xf numFmtId="0" fontId="1" fillId="0" borderId="0" xfId="0" applyFont="1" applyAlignment="1">
      <alignment horizontal="center"/>
    </xf>
    <xf numFmtId="0" fontId="2" fillId="3" borderId="0" xfId="0" applyFont="1" applyFill="1" applyAlignment="1">
      <alignment wrapText="1"/>
    </xf>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3" xfId="0" applyFont="1" applyBorder="1" applyAlignment="1">
      <alignment wrapText="1"/>
    </xf>
    <xf numFmtId="0" fontId="2" fillId="0" borderId="5" xfId="0" applyFont="1" applyBorder="1" applyAlignment="1">
      <alignment wrapText="1"/>
    </xf>
    <xf numFmtId="0" fontId="2" fillId="0" borderId="8" xfId="0" applyFont="1" applyBorder="1" applyAlignment="1">
      <alignment wrapText="1"/>
    </xf>
    <xf numFmtId="0" fontId="0" fillId="0" borderId="0" xfId="0" quotePrefix="1"/>
    <xf numFmtId="0" fontId="0" fillId="0" borderId="9" xfId="0" applyBorder="1"/>
    <xf numFmtId="0" fontId="0" fillId="0" borderId="10" xfId="0" applyBorder="1"/>
    <xf numFmtId="0" fontId="0" fillId="0" borderId="11" xfId="0" applyBorder="1"/>
    <xf numFmtId="0" fontId="1" fillId="0" borderId="0" xfId="0" applyFont="1" applyBorder="1"/>
    <xf numFmtId="0" fontId="0" fillId="0" borderId="0" xfId="0" applyFill="1" applyBorder="1"/>
    <xf numFmtId="0" fontId="0" fillId="0" borderId="0" xfId="0" applyAlignment="1">
      <alignment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4" fillId="2" borderId="0" xfId="0" applyFont="1" applyFill="1"/>
    <xf numFmtId="0" fontId="1" fillId="0" borderId="0" xfId="0" applyFont="1" applyAlignment="1"/>
    <xf numFmtId="0" fontId="1" fillId="0" borderId="14" xfId="0" applyFont="1" applyBorder="1" applyAlignment="1"/>
    <xf numFmtId="0" fontId="1" fillId="0" borderId="19" xfId="0" applyFont="1" applyBorder="1" applyAlignment="1"/>
    <xf numFmtId="0" fontId="0" fillId="0" borderId="0" xfId="0" quotePrefix="1" applyFont="1" applyAlignment="1"/>
    <xf numFmtId="0" fontId="2" fillId="0" borderId="2" xfId="0" applyFont="1" applyBorder="1" applyAlignment="1">
      <alignment wrapText="1"/>
    </xf>
    <xf numFmtId="0" fontId="2" fillId="0" borderId="0" xfId="0" applyFont="1" applyBorder="1" applyAlignment="1">
      <alignment wrapText="1"/>
    </xf>
    <xf numFmtId="0" fontId="2" fillId="0" borderId="7" xfId="0" applyFont="1" applyBorder="1" applyAlignment="1">
      <alignment wrapText="1"/>
    </xf>
    <xf numFmtId="0" fontId="0" fillId="0" borderId="19" xfId="0" applyFill="1" applyBorder="1"/>
    <xf numFmtId="0" fontId="1" fillId="0" borderId="13" xfId="0" applyFont="1" applyBorder="1" applyAlignment="1"/>
    <xf numFmtId="0" fontId="1" fillId="0" borderId="18" xfId="0" applyFont="1" applyBorder="1" applyAlignment="1"/>
    <xf numFmtId="0" fontId="6" fillId="0" borderId="0" xfId="0" applyFont="1" applyAlignment="1">
      <alignment wrapText="1"/>
    </xf>
    <xf numFmtId="0" fontId="5" fillId="3" borderId="0" xfId="0" applyFont="1" applyFill="1" applyAlignment="1">
      <alignment wrapText="1"/>
    </xf>
    <xf numFmtId="0" fontId="2" fillId="0" borderId="0" xfId="0" applyFont="1" applyFill="1" applyBorder="1" applyAlignment="1">
      <alignment wrapText="1"/>
    </xf>
    <xf numFmtId="13" fontId="0" fillId="0" borderId="0" xfId="0" applyNumberFormat="1"/>
    <xf numFmtId="0" fontId="0" fillId="0" borderId="12" xfId="0" applyBorder="1" applyAlignment="1">
      <alignment wrapText="1"/>
    </xf>
    <xf numFmtId="0" fontId="0" fillId="0" borderId="17" xfId="0" applyBorder="1" applyAlignment="1">
      <alignment wrapText="1"/>
    </xf>
    <xf numFmtId="0" fontId="0" fillId="0" borderId="22" xfId="0" applyBorder="1"/>
    <xf numFmtId="0" fontId="0" fillId="0" borderId="23" xfId="0" applyBorder="1"/>
    <xf numFmtId="43" fontId="0" fillId="0" borderId="13" xfId="1" applyFont="1" applyBorder="1" applyAlignment="1">
      <alignment horizontal="center" vertical="center"/>
    </xf>
    <xf numFmtId="43" fontId="0" fillId="0" borderId="14" xfId="1" applyFont="1" applyBorder="1" applyAlignment="1">
      <alignment horizontal="center" vertical="center"/>
    </xf>
    <xf numFmtId="43" fontId="0" fillId="0" borderId="18" xfId="1" applyFont="1" applyBorder="1" applyAlignment="1">
      <alignment horizontal="center" vertical="center"/>
    </xf>
    <xf numFmtId="43" fontId="0" fillId="0" borderId="19" xfId="1" applyFont="1" applyBorder="1" applyAlignment="1">
      <alignment horizontal="center" vertical="center"/>
    </xf>
    <xf numFmtId="43" fontId="0" fillId="0" borderId="0" xfId="1" applyFont="1" applyBorder="1" applyAlignment="1">
      <alignment horizontal="center" vertical="center"/>
    </xf>
    <xf numFmtId="43" fontId="0" fillId="0" borderId="12" xfId="1" applyFont="1" applyBorder="1" applyAlignment="1">
      <alignment horizontal="center" vertical="center"/>
    </xf>
    <xf numFmtId="43" fontId="0" fillId="0" borderId="17" xfId="1" applyFont="1" applyBorder="1" applyAlignment="1">
      <alignment horizontal="center" vertical="center"/>
    </xf>
    <xf numFmtId="0" fontId="8" fillId="0" borderId="13" xfId="0" applyFont="1" applyBorder="1"/>
    <xf numFmtId="164" fontId="1" fillId="4" borderId="14" xfId="1" applyNumberFormat="1" applyFont="1" applyFill="1" applyBorder="1" applyAlignment="1">
      <alignment horizontal="center"/>
    </xf>
    <xf numFmtId="164" fontId="1" fillId="4" borderId="17" xfId="1" applyNumberFormat="1" applyFont="1" applyFill="1" applyBorder="1" applyAlignment="1">
      <alignment horizontal="center"/>
    </xf>
    <xf numFmtId="164" fontId="9" fillId="4" borderId="12" xfId="1" applyNumberFormat="1" applyFont="1" applyFill="1" applyBorder="1" applyAlignment="1">
      <alignment horizontal="center"/>
    </xf>
    <xf numFmtId="164" fontId="9" fillId="4" borderId="19" xfId="1" applyNumberFormat="1" applyFont="1" applyFill="1" applyBorder="1" applyAlignment="1">
      <alignment horizontal="center"/>
    </xf>
    <xf numFmtId="2" fontId="0" fillId="0" borderId="12" xfId="1" applyNumberFormat="1" applyFont="1" applyBorder="1" applyAlignment="1">
      <alignment horizontal="center" vertical="center"/>
    </xf>
    <xf numFmtId="2" fontId="0" fillId="0" borderId="13" xfId="1" applyNumberFormat="1" applyFont="1" applyBorder="1" applyAlignment="1">
      <alignment horizontal="center" vertical="center"/>
    </xf>
    <xf numFmtId="2" fontId="0" fillId="0" borderId="14" xfId="1" applyNumberFormat="1" applyFont="1" applyBorder="1" applyAlignment="1">
      <alignment horizontal="center" vertical="center"/>
    </xf>
    <xf numFmtId="2" fontId="0" fillId="0" borderId="17" xfId="1" applyNumberFormat="1" applyFont="1" applyBorder="1" applyAlignment="1">
      <alignment horizontal="center" vertical="center"/>
    </xf>
    <xf numFmtId="2" fontId="0" fillId="0" borderId="18" xfId="1" applyNumberFormat="1" applyFont="1" applyBorder="1" applyAlignment="1">
      <alignment horizontal="center" vertical="center"/>
    </xf>
    <xf numFmtId="2" fontId="0" fillId="0" borderId="19" xfId="1" applyNumberFormat="1" applyFont="1" applyBorder="1" applyAlignment="1">
      <alignment horizontal="center" vertical="center"/>
    </xf>
    <xf numFmtId="2" fontId="0" fillId="0" borderId="22" xfId="0" applyNumberFormat="1" applyBorder="1"/>
    <xf numFmtId="2" fontId="0" fillId="0" borderId="17" xfId="0" applyNumberFormat="1" applyBorder="1"/>
    <xf numFmtId="2" fontId="9" fillId="0" borderId="12" xfId="0" applyNumberFormat="1" applyFont="1" applyBorder="1"/>
    <xf numFmtId="2" fontId="9" fillId="0" borderId="23" xfId="0" applyNumberFormat="1" applyFont="1" applyBorder="1"/>
    <xf numFmtId="0" fontId="5" fillId="0" borderId="20" xfId="0" applyFont="1" applyBorder="1" applyAlignment="1">
      <alignment wrapText="1"/>
    </xf>
    <xf numFmtId="0" fontId="5" fillId="0" borderId="21" xfId="0" applyFont="1" applyBorder="1" applyAlignment="1">
      <alignment wrapText="1"/>
    </xf>
    <xf numFmtId="0" fontId="1" fillId="0" borderId="12" xfId="0" applyFont="1" applyBorder="1" applyAlignment="1">
      <alignment wrapText="1"/>
    </xf>
    <xf numFmtId="0" fontId="1" fillId="0" borderId="14" xfId="0" applyFont="1" applyBorder="1" applyAlignment="1">
      <alignment wrapText="1"/>
    </xf>
    <xf numFmtId="13" fontId="9" fillId="0" borderId="14" xfId="0" applyNumberFormat="1" applyFont="1" applyBorder="1"/>
    <xf numFmtId="13" fontId="9" fillId="0" borderId="19" xfId="0" applyNumberFormat="1" applyFont="1" applyBorder="1"/>
    <xf numFmtId="0" fontId="1" fillId="0" borderId="0" xfId="0" applyFont="1" applyAlignment="1">
      <alignment horizontal="center"/>
    </xf>
    <xf numFmtId="0" fontId="1" fillId="0" borderId="0" xfId="0" applyFont="1" applyAlignment="1">
      <alignment horizontal="center"/>
    </xf>
    <xf numFmtId="165" fontId="0" fillId="0" borderId="0" xfId="0" applyNumberFormat="1"/>
    <xf numFmtId="0" fontId="1" fillId="0" borderId="12" xfId="0" applyFont="1" applyBorder="1"/>
    <xf numFmtId="0" fontId="1" fillId="0" borderId="13" xfId="0" applyFont="1" applyBorder="1"/>
    <xf numFmtId="0" fontId="1" fillId="0" borderId="14" xfId="0" applyFont="1" applyBorder="1"/>
    <xf numFmtId="0" fontId="1" fillId="0" borderId="15" xfId="0" applyFont="1" applyBorder="1"/>
    <xf numFmtId="0" fontId="1" fillId="0" borderId="16" xfId="0" applyFont="1" applyBorder="1"/>
    <xf numFmtId="0" fontId="1" fillId="0" borderId="17" xfId="0" applyFont="1" applyBorder="1"/>
    <xf numFmtId="0" fontId="1" fillId="0" borderId="18" xfId="0" applyFont="1" applyBorder="1"/>
    <xf numFmtId="0" fontId="1" fillId="0" borderId="19" xfId="0" applyFont="1" applyBorder="1"/>
    <xf numFmtId="0" fontId="0" fillId="0" borderId="13" xfId="0" applyFont="1" applyBorder="1" applyAlignment="1"/>
    <xf numFmtId="0" fontId="0" fillId="0" borderId="14" xfId="0" applyFont="1" applyBorder="1" applyAlignment="1"/>
    <xf numFmtId="0" fontId="0" fillId="0" borderId="18" xfId="0" applyFont="1" applyBorder="1" applyAlignment="1"/>
    <xf numFmtId="0" fontId="0" fillId="0" borderId="19" xfId="0" applyFont="1" applyBorder="1" applyAlignment="1"/>
    <xf numFmtId="0" fontId="12" fillId="0" borderId="0" xfId="0" applyFont="1" applyAlignment="1">
      <alignment wrapText="1"/>
    </xf>
    <xf numFmtId="0" fontId="15" fillId="0" borderId="0" xfId="0" applyFont="1" applyFill="1" applyBorder="1" applyAlignment="1">
      <alignment wrapText="1"/>
    </xf>
    <xf numFmtId="0" fontId="11" fillId="0" borderId="22" xfId="0" applyFont="1" applyBorder="1" applyAlignment="1">
      <alignment wrapText="1"/>
    </xf>
    <xf numFmtId="0" fontId="11" fillId="0" borderId="25" xfId="0" quotePrefix="1" applyFont="1" applyBorder="1" applyAlignment="1">
      <alignment wrapText="1"/>
    </xf>
    <xf numFmtId="0" fontId="11" fillId="0" borderId="23" xfId="0" quotePrefix="1" applyFont="1" applyBorder="1" applyAlignment="1">
      <alignment wrapText="1"/>
    </xf>
    <xf numFmtId="43" fontId="0" fillId="0" borderId="12" xfId="1" applyFont="1" applyBorder="1"/>
    <xf numFmtId="43" fontId="0" fillId="0" borderId="13" xfId="1" applyFont="1" applyBorder="1"/>
    <xf numFmtId="43" fontId="0" fillId="0" borderId="14" xfId="1" applyFont="1" applyBorder="1"/>
    <xf numFmtId="43" fontId="0" fillId="0" borderId="17" xfId="1" applyFont="1" applyBorder="1"/>
    <xf numFmtId="43" fontId="0" fillId="0" borderId="18" xfId="1" applyFont="1" applyBorder="1"/>
    <xf numFmtId="43" fontId="0" fillId="0" borderId="19" xfId="1" applyFont="1" applyBorder="1"/>
    <xf numFmtId="0" fontId="11" fillId="0" borderId="23" xfId="0" applyFont="1" applyBorder="1" applyAlignment="1">
      <alignment wrapText="1"/>
    </xf>
    <xf numFmtId="0" fontId="2" fillId="0" borderId="24" xfId="0" applyFont="1" applyFill="1" applyBorder="1" applyAlignment="1">
      <alignment wrapText="1"/>
    </xf>
    <xf numFmtId="43" fontId="0" fillId="0" borderId="20" xfId="0" applyNumberFormat="1" applyBorder="1"/>
    <xf numFmtId="43" fontId="0" fillId="0" borderId="26" xfId="0" applyNumberFormat="1" applyBorder="1"/>
    <xf numFmtId="43" fontId="0" fillId="0" borderId="21" xfId="0" applyNumberFormat="1" applyBorder="1"/>
    <xf numFmtId="0" fontId="2" fillId="0" borderId="12" xfId="0" applyFont="1" applyFill="1" applyBorder="1" applyAlignment="1">
      <alignment wrapText="1"/>
    </xf>
    <xf numFmtId="0" fontId="2" fillId="0" borderId="17" xfId="0" applyFont="1" applyFill="1" applyBorder="1" applyAlignment="1">
      <alignment wrapText="1"/>
    </xf>
    <xf numFmtId="0" fontId="1" fillId="5" borderId="19" xfId="0" applyFont="1" applyFill="1" applyBorder="1"/>
    <xf numFmtId="0" fontId="1" fillId="5" borderId="14" xfId="0" applyFont="1" applyFill="1" applyBorder="1"/>
    <xf numFmtId="0" fontId="8" fillId="0" borderId="14" xfId="0" applyFont="1" applyBorder="1"/>
    <xf numFmtId="0" fontId="2" fillId="0" borderId="15" xfId="0" applyFont="1" applyFill="1" applyBorder="1" applyAlignment="1">
      <alignment wrapText="1"/>
    </xf>
    <xf numFmtId="0" fontId="8" fillId="0" borderId="0" xfId="0" applyFont="1" applyBorder="1"/>
    <xf numFmtId="0" fontId="8" fillId="0" borderId="16" xfId="0" applyFont="1" applyBorder="1"/>
    <xf numFmtId="0" fontId="8" fillId="0" borderId="18" xfId="0" applyFont="1" applyBorder="1"/>
    <xf numFmtId="0" fontId="8" fillId="0" borderId="19" xfId="0" applyFont="1" applyBorder="1"/>
    <xf numFmtId="43" fontId="19" fillId="6" borderId="20" xfId="0" applyNumberFormat="1" applyFont="1" applyFill="1" applyBorder="1"/>
    <xf numFmtId="43" fontId="19" fillId="6" borderId="26" xfId="0" applyNumberFormat="1" applyFont="1" applyFill="1" applyBorder="1"/>
    <xf numFmtId="0" fontId="1" fillId="0" borderId="0" xfId="0" applyFont="1" applyAlignment="1">
      <alignment horizontal="center"/>
    </xf>
    <xf numFmtId="0" fontId="4" fillId="2" borderId="0" xfId="0" applyFont="1" applyFill="1" applyAlignment="1">
      <alignment horizontal="left"/>
    </xf>
    <xf numFmtId="0" fontId="12"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38100</xdr:rowOff>
    </xdr:from>
    <xdr:to>
      <xdr:col>6</xdr:col>
      <xdr:colOff>495300</xdr:colOff>
      <xdr:row>6</xdr:row>
      <xdr:rowOff>171450</xdr:rowOff>
    </xdr:to>
    <xdr:sp macro="" textlink="">
      <xdr:nvSpPr>
        <xdr:cNvPr id="3" name="TextBox 2"/>
        <xdr:cNvSpPr txBox="1"/>
      </xdr:nvSpPr>
      <xdr:spPr>
        <a:xfrm>
          <a:off x="38100" y="222250"/>
          <a:ext cx="6013450" cy="105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a:t>A high weight in tf–idf is reached by a high term frequency (in the given document) and a low document frequency of the term in the whole collection of documents; </a:t>
          </a:r>
        </a:p>
        <a:p>
          <a:r>
            <a:rPr lang="en-SG" sz="1100"/>
            <a:t>The</a:t>
          </a:r>
          <a:r>
            <a:rPr lang="en-SG" sz="1100" baseline="0"/>
            <a:t> high tf in </a:t>
          </a:r>
          <a:r>
            <a:rPr lang="en-SG" sz="1100" b="1" i="1" baseline="0"/>
            <a:t>one document </a:t>
          </a:r>
          <a:r>
            <a:rPr lang="en-SG" sz="1100" b="0" i="0" baseline="0"/>
            <a:t>means the term is important for that document, but if the term appears in most documents (low idf) it does not convey much information.</a:t>
          </a:r>
        </a:p>
        <a:p>
          <a:r>
            <a:rPr lang="en-SG" sz="1100" b="0" i="0" baseline="0"/>
            <a:t>This will be a useful in domain corpora for eg. or for common terms</a:t>
          </a:r>
          <a:endParaRPr lang="en-SG" sz="1100" b="1" i="1"/>
        </a:p>
      </xdr:txBody>
    </xdr:sp>
    <xdr:clientData/>
  </xdr:twoCellAnchor>
  <xdr:twoCellAnchor>
    <xdr:from>
      <xdr:col>7</xdr:col>
      <xdr:colOff>44450</xdr:colOff>
      <xdr:row>1</xdr:row>
      <xdr:rowOff>50800</xdr:rowOff>
    </xdr:from>
    <xdr:to>
      <xdr:col>9</xdr:col>
      <xdr:colOff>400050</xdr:colOff>
      <xdr:row>6</xdr:row>
      <xdr:rowOff>120650</xdr:rowOff>
    </xdr:to>
    <xdr:sp macro="" textlink="">
      <xdr:nvSpPr>
        <xdr:cNvPr id="4" name="TextBox 3"/>
        <xdr:cNvSpPr txBox="1"/>
      </xdr:nvSpPr>
      <xdr:spPr>
        <a:xfrm>
          <a:off x="6121400" y="234950"/>
          <a:ext cx="1600200" cy="990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100" u="sng"/>
            <a:t>Vocabulary:</a:t>
          </a:r>
        </a:p>
        <a:p>
          <a:r>
            <a:rPr lang="en-SG" sz="1100" u="none"/>
            <a:t>best, chicken, rice,</a:t>
          </a:r>
          <a:r>
            <a:rPr lang="en-SG" sz="1100" u="none" baseline="0"/>
            <a:t> terrible, worst, disappointed, ok, lousy, service, good, liked</a:t>
          </a:r>
          <a:endParaRPr lang="en-SG" sz="1100" u="none"/>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69850</xdr:colOff>
      <xdr:row>1</xdr:row>
      <xdr:rowOff>107950</xdr:rowOff>
    </xdr:from>
    <xdr:to>
      <xdr:col>6</xdr:col>
      <xdr:colOff>444500</xdr:colOff>
      <xdr:row>6</xdr:row>
      <xdr:rowOff>6350</xdr:rowOff>
    </xdr:to>
    <xdr:sp macro="" textlink="">
      <xdr:nvSpPr>
        <xdr:cNvPr id="3" name="TextBox 2"/>
        <xdr:cNvSpPr txBox="1"/>
      </xdr:nvSpPr>
      <xdr:spPr>
        <a:xfrm>
          <a:off x="69850" y="292100"/>
          <a:ext cx="5657850" cy="819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SG" sz="1100" b="0" i="0" u="none" strike="noStrike">
              <a:solidFill>
                <a:schemeClr val="dk1"/>
              </a:solidFill>
              <a:effectLst/>
              <a:latin typeface="+mn-lt"/>
              <a:ea typeface="+mn-ea"/>
              <a:cs typeface="+mn-cs"/>
            </a:rPr>
            <a:t>The Naive Bayes classifier</a:t>
          </a:r>
          <a:r>
            <a:rPr lang="en-SG" sz="1100" b="0" i="0" u="none" strike="noStrike" baseline="0">
              <a:solidFill>
                <a:schemeClr val="dk1"/>
              </a:solidFill>
              <a:effectLst/>
              <a:latin typeface="+mn-lt"/>
              <a:ea typeface="+mn-ea"/>
              <a:cs typeface="+mn-cs"/>
            </a:rPr>
            <a:t> for sentiment analysis works on the </a:t>
          </a:r>
          <a:r>
            <a:rPr lang="en-SG" sz="1100" b="1" i="1" u="none" strike="noStrike" baseline="0">
              <a:solidFill>
                <a:schemeClr val="dk1"/>
              </a:solidFill>
              <a:effectLst/>
              <a:latin typeface="+mn-lt"/>
              <a:ea typeface="+mn-ea"/>
              <a:cs typeface="+mn-cs"/>
            </a:rPr>
            <a:t>Bayes Rule </a:t>
          </a:r>
          <a:r>
            <a:rPr lang="en-SG" sz="1100" b="0" i="0" u="none" strike="noStrike" baseline="0">
              <a:solidFill>
                <a:schemeClr val="dk1"/>
              </a:solidFill>
              <a:effectLst/>
              <a:latin typeface="+mn-lt"/>
              <a:ea typeface="+mn-ea"/>
              <a:cs typeface="+mn-cs"/>
            </a:rPr>
            <a:t>and </a:t>
          </a:r>
          <a:r>
            <a:rPr lang="en-SG" sz="1100" b="1" i="1" u="none" strike="noStrike" baseline="0">
              <a:solidFill>
                <a:schemeClr val="dk1"/>
              </a:solidFill>
              <a:effectLst/>
              <a:latin typeface="+mn-lt"/>
              <a:ea typeface="+mn-ea"/>
              <a:cs typeface="+mn-cs"/>
            </a:rPr>
            <a:t>independence</a:t>
          </a:r>
          <a:r>
            <a:rPr lang="en-SG" sz="1100" b="0" i="0" u="none" strike="noStrike" baseline="0">
              <a:solidFill>
                <a:schemeClr val="dk1"/>
              </a:solidFill>
              <a:effectLst/>
              <a:latin typeface="+mn-lt"/>
              <a:ea typeface="+mn-ea"/>
              <a:cs typeface="+mn-cs"/>
            </a:rPr>
            <a:t> amongst the different features. An a</a:t>
          </a:r>
          <a:r>
            <a:rPr lang="en-SG" sz="1100" b="0" i="0">
              <a:solidFill>
                <a:schemeClr val="dk1"/>
              </a:solidFill>
              <a:effectLst/>
              <a:latin typeface="+mn-lt"/>
              <a:ea typeface="+mn-ea"/>
              <a:cs typeface="+mn-cs"/>
            </a:rPr>
            <a:t>dvantage is its computational efficiency.</a:t>
          </a:r>
          <a:r>
            <a:rPr lang="en-SG" sz="1100">
              <a:solidFill>
                <a:schemeClr val="dk1"/>
              </a:solidFill>
              <a:effectLst/>
              <a:latin typeface="+mn-lt"/>
              <a:ea typeface="+mn-ea"/>
              <a:cs typeface="+mn-cs"/>
            </a:rPr>
            <a:t> </a:t>
          </a:r>
          <a:endParaRPr lang="en-SG">
            <a:effectLst/>
          </a:endParaRPr>
        </a:p>
        <a:p>
          <a:r>
            <a:rPr lang="en-SG" sz="1100" b="0" i="0" u="none" strike="noStrike">
              <a:solidFill>
                <a:schemeClr val="dk1"/>
              </a:solidFill>
              <a:effectLst/>
              <a:latin typeface="+mn-lt"/>
              <a:ea typeface="+mn-ea"/>
              <a:cs typeface="+mn-cs"/>
            </a:rPr>
            <a:t>The key drawback of Naïve Bayes is it ignores sentence construction and word ordergood or bad See the 'formula' where</a:t>
          </a:r>
          <a:r>
            <a:rPr lang="en-SG" sz="1100" b="0" i="0" u="none" strike="noStrike" baseline="0">
              <a:solidFill>
                <a:schemeClr val="dk1"/>
              </a:solidFill>
              <a:effectLst/>
              <a:latin typeface="+mn-lt"/>
              <a:ea typeface="+mn-ea"/>
              <a:cs typeface="+mn-cs"/>
            </a:rPr>
            <a:t> </a:t>
          </a:r>
          <a:r>
            <a:rPr lang="en-SG" sz="1100" b="0" i="0" u="none" strike="noStrike">
              <a:solidFill>
                <a:schemeClr val="dk1"/>
              </a:solidFill>
              <a:effectLst/>
              <a:latin typeface="+mn-lt"/>
              <a:ea typeface="+mn-ea"/>
              <a:cs typeface="+mn-cs"/>
            </a:rPr>
            <a:t>C</a:t>
          </a:r>
          <a:r>
            <a:rPr lang="en-SG" sz="1100" b="0" i="0" u="none" strike="noStrike" baseline="-25000">
              <a:solidFill>
                <a:schemeClr val="dk1"/>
              </a:solidFill>
              <a:effectLst/>
              <a:latin typeface="+mn-lt"/>
              <a:ea typeface="+mn-ea"/>
              <a:cs typeface="+mn-cs"/>
            </a:rPr>
            <a:t>k</a:t>
          </a:r>
          <a:r>
            <a:rPr lang="en-SG"/>
            <a:t> is the sentiment class</a:t>
          </a:r>
          <a:r>
            <a:rPr lang="en-SG" baseline="0"/>
            <a:t> and </a:t>
          </a:r>
          <a:r>
            <a:rPr lang="en-SG" sz="1100" b="0" i="0" u="none" strike="noStrike">
              <a:solidFill>
                <a:schemeClr val="dk1"/>
              </a:solidFill>
              <a:effectLst/>
              <a:latin typeface="+mn-lt"/>
              <a:ea typeface="+mn-ea"/>
              <a:cs typeface="+mn-cs"/>
            </a:rPr>
            <a:t>x refers to the word features.</a:t>
          </a:r>
          <a:endParaRPr lang="en-SG" sz="1100"/>
        </a:p>
      </xdr:txBody>
    </xdr:sp>
    <xdr:clientData/>
  </xdr:twoCellAnchor>
  <xdr:twoCellAnchor editAs="oneCell">
    <xdr:from>
      <xdr:col>7</xdr:col>
      <xdr:colOff>222250</xdr:colOff>
      <xdr:row>0</xdr:row>
      <xdr:rowOff>88900</xdr:rowOff>
    </xdr:from>
    <xdr:to>
      <xdr:col>13</xdr:col>
      <xdr:colOff>218562</xdr:colOff>
      <xdr:row>4</xdr:row>
      <xdr:rowOff>64000</xdr:rowOff>
    </xdr:to>
    <xdr:pic>
      <xdr:nvPicPr>
        <xdr:cNvPr id="4" name="Picture 3"/>
        <xdr:cNvPicPr>
          <a:picLocks noChangeAspect="1"/>
        </xdr:cNvPicPr>
      </xdr:nvPicPr>
      <xdr:blipFill>
        <a:blip xmlns:r="http://schemas.openxmlformats.org/officeDocument/2006/relationships" r:embed="rId1"/>
        <a:stretch>
          <a:fillRect/>
        </a:stretch>
      </xdr:blipFill>
      <xdr:spPr>
        <a:xfrm>
          <a:off x="6026150" y="88900"/>
          <a:ext cx="3298312" cy="7117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95250</xdr:colOff>
      <xdr:row>1</xdr:row>
      <xdr:rowOff>19050</xdr:rowOff>
    </xdr:from>
    <xdr:to>
      <xdr:col>5</xdr:col>
      <xdr:colOff>342900</xdr:colOff>
      <xdr:row>6</xdr:row>
      <xdr:rowOff>171450</xdr:rowOff>
    </xdr:to>
    <xdr:sp macro="" textlink="">
      <xdr:nvSpPr>
        <xdr:cNvPr id="4" name="TextBox 3"/>
        <xdr:cNvSpPr txBox="1"/>
      </xdr:nvSpPr>
      <xdr:spPr>
        <a:xfrm>
          <a:off x="95250" y="203200"/>
          <a:ext cx="5010150" cy="107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b="0" i="0" u="none" strike="noStrike">
              <a:solidFill>
                <a:schemeClr val="dk1"/>
              </a:solidFill>
              <a:effectLst/>
              <a:latin typeface="+mn-lt"/>
              <a:ea typeface="+mn-ea"/>
              <a:cs typeface="+mn-cs"/>
            </a:rPr>
            <a:t>The additional feature of MNB is it considers word frequency rather than its 'presence'.</a:t>
          </a:r>
          <a:r>
            <a:rPr lang="en-SG" sz="1050"/>
            <a:t> </a:t>
          </a:r>
          <a:r>
            <a:rPr lang="en-SG" sz="1050" b="0" i="0" u="none" strike="noStrike">
              <a:solidFill>
                <a:schemeClr val="dk1"/>
              </a:solidFill>
              <a:effectLst/>
              <a:latin typeface="+mn-lt"/>
              <a:ea typeface="+mn-ea"/>
              <a:cs typeface="+mn-cs"/>
            </a:rPr>
            <a:t>In sentiment analysis this is often 'not' necessary, as often the word intensity matter more,</a:t>
          </a:r>
          <a:r>
            <a:rPr lang="en-SG" sz="1050"/>
            <a:t> </a:t>
          </a:r>
          <a:r>
            <a:rPr lang="en-SG" sz="1050" b="0" i="0" u="none" strike="noStrike">
              <a:solidFill>
                <a:schemeClr val="dk1"/>
              </a:solidFill>
              <a:effectLst/>
              <a:latin typeface="+mn-lt"/>
              <a:ea typeface="+mn-ea"/>
              <a:cs typeface="+mn-cs"/>
            </a:rPr>
            <a:t>Rather it is more used for document classification.</a:t>
          </a:r>
          <a:r>
            <a:rPr lang="en-SG" sz="1050"/>
            <a:t> </a:t>
          </a:r>
          <a:r>
            <a:rPr lang="en-SG" sz="1050" b="0" i="0" u="none" strike="noStrike">
              <a:solidFill>
                <a:schemeClr val="dk1"/>
              </a:solidFill>
              <a:effectLst/>
              <a:latin typeface="+mn-lt"/>
              <a:ea typeface="+mn-ea"/>
              <a:cs typeface="+mn-cs"/>
            </a:rPr>
            <a:t>NB or MNB multi-counts the evidence -&gt; on each word</a:t>
          </a:r>
          <a:r>
            <a:rPr lang="en-SG" sz="1050"/>
            <a:t> </a:t>
          </a:r>
          <a:r>
            <a:rPr lang="en-SG" sz="1050" b="0" i="0" u="none" strike="noStrike">
              <a:solidFill>
                <a:schemeClr val="dk1"/>
              </a:solidFill>
              <a:effectLst/>
              <a:latin typeface="+mn-lt"/>
              <a:ea typeface="+mn-ea"/>
              <a:cs typeface="+mn-cs"/>
            </a:rPr>
            <a:t>Each of the "word feature" is weighed independently and equally</a:t>
          </a:r>
          <a:r>
            <a:rPr lang="en-SG" sz="1050" b="0" i="0" u="none" strike="noStrike" baseline="0">
              <a:solidFill>
                <a:schemeClr val="dk1"/>
              </a:solidFill>
              <a:effectLst/>
              <a:latin typeface="+mn-lt"/>
              <a:ea typeface="+mn-ea"/>
              <a:cs typeface="+mn-cs"/>
            </a:rPr>
            <a:t>. The NB is a generative model based on the likelihood</a:t>
          </a:r>
          <a:r>
            <a:rPr lang="en-SG" sz="1100" b="0" i="0" u="none" strike="noStrike" baseline="0">
              <a:solidFill>
                <a:schemeClr val="dk1"/>
              </a:solidFill>
              <a:effectLst/>
              <a:latin typeface="+mn-lt"/>
              <a:ea typeface="+mn-ea"/>
              <a:cs typeface="+mn-cs"/>
            </a:rPr>
            <a:t>.</a:t>
          </a:r>
          <a:endParaRPr lang="en-SG" sz="1100"/>
        </a:p>
      </xdr:txBody>
    </xdr:sp>
    <xdr:clientData/>
  </xdr:twoCellAnchor>
  <xdr:twoCellAnchor editAs="oneCell">
    <xdr:from>
      <xdr:col>11</xdr:col>
      <xdr:colOff>400050</xdr:colOff>
      <xdr:row>0</xdr:row>
      <xdr:rowOff>171451</xdr:rowOff>
    </xdr:from>
    <xdr:to>
      <xdr:col>14</xdr:col>
      <xdr:colOff>444290</xdr:colOff>
      <xdr:row>4</xdr:row>
      <xdr:rowOff>31751</xdr:rowOff>
    </xdr:to>
    <xdr:pic>
      <xdr:nvPicPr>
        <xdr:cNvPr id="6" name="Picture 5"/>
        <xdr:cNvPicPr>
          <a:picLocks noChangeAspect="1"/>
        </xdr:cNvPicPr>
      </xdr:nvPicPr>
      <xdr:blipFill>
        <a:blip xmlns:r="http://schemas.openxmlformats.org/officeDocument/2006/relationships" r:embed="rId1"/>
        <a:stretch>
          <a:fillRect/>
        </a:stretch>
      </xdr:blipFill>
      <xdr:spPr>
        <a:xfrm>
          <a:off x="8324850" y="171451"/>
          <a:ext cx="1676190" cy="5969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13</xdr:col>
      <xdr:colOff>6350</xdr:colOff>
      <xdr:row>12</xdr:row>
      <xdr:rowOff>165100</xdr:rowOff>
    </xdr:from>
    <xdr:to>
      <xdr:col>13</xdr:col>
      <xdr:colOff>550863</xdr:colOff>
      <xdr:row>14</xdr:row>
      <xdr:rowOff>101600</xdr:rowOff>
    </xdr:to>
    <xdr:pic>
      <xdr:nvPicPr>
        <xdr:cNvPr id="2" name="Picture 1"/>
        <xdr:cNvPicPr>
          <a:picLocks noChangeAspect="1"/>
        </xdr:cNvPicPr>
      </xdr:nvPicPr>
      <xdr:blipFill>
        <a:blip xmlns:r="http://schemas.openxmlformats.org/officeDocument/2006/relationships" r:embed="rId1"/>
        <a:stretch>
          <a:fillRect/>
        </a:stretch>
      </xdr:blipFill>
      <xdr:spPr>
        <a:xfrm>
          <a:off x="9512300" y="2641600"/>
          <a:ext cx="544513" cy="311150"/>
        </a:xfrm>
        <a:prstGeom prst="rect">
          <a:avLst/>
        </a:prstGeom>
      </xdr:spPr>
    </xdr:pic>
    <xdr:clientData/>
  </xdr:twoCellAnchor>
  <xdr:twoCellAnchor editAs="oneCell">
    <xdr:from>
      <xdr:col>13</xdr:col>
      <xdr:colOff>0</xdr:colOff>
      <xdr:row>6</xdr:row>
      <xdr:rowOff>114301</xdr:rowOff>
    </xdr:from>
    <xdr:to>
      <xdr:col>14</xdr:col>
      <xdr:colOff>11619</xdr:colOff>
      <xdr:row>6</xdr:row>
      <xdr:rowOff>355601</xdr:rowOff>
    </xdr:to>
    <xdr:pic>
      <xdr:nvPicPr>
        <xdr:cNvPr id="3" name="Picture 2"/>
        <xdr:cNvPicPr>
          <a:picLocks noChangeAspect="1"/>
        </xdr:cNvPicPr>
      </xdr:nvPicPr>
      <xdr:blipFill>
        <a:blip xmlns:r="http://schemas.openxmlformats.org/officeDocument/2006/relationships" r:embed="rId2"/>
        <a:stretch>
          <a:fillRect/>
        </a:stretch>
      </xdr:blipFill>
      <xdr:spPr>
        <a:xfrm>
          <a:off x="9505950" y="857251"/>
          <a:ext cx="621219" cy="241300"/>
        </a:xfrm>
        <a:prstGeom prst="rect">
          <a:avLst/>
        </a:prstGeom>
      </xdr:spPr>
    </xdr:pic>
    <xdr:clientData/>
  </xdr:twoCellAnchor>
  <xdr:twoCellAnchor>
    <xdr:from>
      <xdr:col>0</xdr:col>
      <xdr:colOff>50800</xdr:colOff>
      <xdr:row>1</xdr:row>
      <xdr:rowOff>19050</xdr:rowOff>
    </xdr:from>
    <xdr:to>
      <xdr:col>5</xdr:col>
      <xdr:colOff>0</xdr:colOff>
      <xdr:row>4</xdr:row>
      <xdr:rowOff>50800</xdr:rowOff>
    </xdr:to>
    <xdr:sp macro="" textlink="">
      <xdr:nvSpPr>
        <xdr:cNvPr id="4" name="TextBox 3"/>
        <xdr:cNvSpPr txBox="1"/>
      </xdr:nvSpPr>
      <xdr:spPr>
        <a:xfrm>
          <a:off x="50800" y="203200"/>
          <a:ext cx="4972050" cy="584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SG" sz="1050"/>
            <a:t>The k-NN classifier is a semi-supervised technique that looks at</a:t>
          </a:r>
          <a:r>
            <a:rPr lang="en-SG" sz="1050" baseline="0"/>
            <a:t> the distance between training samples and the test sample, and identifies the closest k-matches. The k-matches are weighted for the best classifier.</a:t>
          </a:r>
          <a:endParaRPr lang="en-SG" sz="1050"/>
        </a:p>
      </xdr:txBody>
    </xdr:sp>
    <xdr:clientData/>
  </xdr:twoCellAnchor>
  <xdr:twoCellAnchor>
    <xdr:from>
      <xdr:col>13</xdr:col>
      <xdr:colOff>349250</xdr:colOff>
      <xdr:row>9</xdr:row>
      <xdr:rowOff>266700</xdr:rowOff>
    </xdr:from>
    <xdr:to>
      <xdr:col>14</xdr:col>
      <xdr:colOff>88900</xdr:colOff>
      <xdr:row>12</xdr:row>
      <xdr:rowOff>57150</xdr:rowOff>
    </xdr:to>
    <xdr:cxnSp macro="">
      <xdr:nvCxnSpPr>
        <xdr:cNvPr id="6" name="Straight Arrow Connector 5"/>
        <xdr:cNvCxnSpPr/>
      </xdr:nvCxnSpPr>
      <xdr:spPr>
        <a:xfrm flipH="1">
          <a:off x="9855200" y="2279650"/>
          <a:ext cx="349250"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88900</xdr:colOff>
      <xdr:row>36</xdr:row>
      <xdr:rowOff>139700</xdr:rowOff>
    </xdr:from>
    <xdr:to>
      <xdr:col>10</xdr:col>
      <xdr:colOff>247302</xdr:colOff>
      <xdr:row>40</xdr:row>
      <xdr:rowOff>50714</xdr:rowOff>
    </xdr:to>
    <xdr:pic>
      <xdr:nvPicPr>
        <xdr:cNvPr id="4" name="Picture 3"/>
        <xdr:cNvPicPr>
          <a:picLocks noChangeAspect="1"/>
        </xdr:cNvPicPr>
      </xdr:nvPicPr>
      <xdr:blipFill>
        <a:blip xmlns:r="http://schemas.openxmlformats.org/officeDocument/2006/relationships" r:embed="rId1"/>
        <a:stretch>
          <a:fillRect/>
        </a:stretch>
      </xdr:blipFill>
      <xdr:spPr>
        <a:xfrm>
          <a:off x="5029200" y="8178800"/>
          <a:ext cx="2780952" cy="68571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305438</xdr:colOff>
      <xdr:row>19</xdr:row>
      <xdr:rowOff>114779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609600" y="184150"/>
          <a:ext cx="4572638" cy="342947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4.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4"/>
  <sheetViews>
    <sheetView showGridLines="0" tabSelected="1" workbookViewId="0">
      <selection activeCell="C1" sqref="C1:E1"/>
    </sheetView>
  </sheetViews>
  <sheetFormatPr defaultRowHeight="14.5" x14ac:dyDescent="0.35"/>
  <cols>
    <col min="1" max="1" width="4.453125" customWidth="1"/>
    <col min="2" max="2" width="42.6328125" customWidth="1"/>
    <col min="3" max="3" width="8.54296875" customWidth="1"/>
    <col min="4" max="4" width="4.90625" customWidth="1"/>
    <col min="5" max="5" width="11.54296875" customWidth="1"/>
    <col min="6" max="7" width="7.453125" customWidth="1"/>
    <col min="8" max="8" width="10.36328125" customWidth="1"/>
    <col min="9" max="10" width="7.453125" customWidth="1"/>
    <col min="11" max="11" width="6.81640625" customWidth="1"/>
    <col min="12" max="12" width="7.453125" customWidth="1"/>
    <col min="13" max="13" width="7.453125" hidden="1" customWidth="1"/>
  </cols>
  <sheetData>
    <row r="1" spans="1:13" x14ac:dyDescent="0.35">
      <c r="A1" s="124" t="s">
        <v>23</v>
      </c>
      <c r="B1" s="124"/>
    </row>
    <row r="2" spans="1:13" ht="15" thickBot="1" x14ac:dyDescent="0.4">
      <c r="E2" s="1"/>
      <c r="K2" t="s">
        <v>63</v>
      </c>
      <c r="M2" s="3"/>
    </row>
    <row r="3" spans="1:13" ht="15" thickBot="1" x14ac:dyDescent="0.4">
      <c r="E3" s="1"/>
      <c r="F3" s="81"/>
      <c r="I3" s="81"/>
      <c r="J3" s="81"/>
      <c r="K3" s="19" t="s">
        <v>14</v>
      </c>
      <c r="L3" s="21">
        <v>5</v>
      </c>
      <c r="M3" s="81"/>
    </row>
    <row r="4" spans="1:13" x14ac:dyDescent="0.35">
      <c r="E4" s="1"/>
      <c r="F4" s="81"/>
      <c r="I4" s="81"/>
      <c r="J4" s="81"/>
      <c r="K4" s="81"/>
      <c r="L4" s="81"/>
      <c r="M4" s="81"/>
    </row>
    <row r="5" spans="1:13" x14ac:dyDescent="0.35">
      <c r="E5" s="1"/>
      <c r="F5" s="81"/>
      <c r="G5" s="81"/>
      <c r="H5" s="81"/>
      <c r="I5" s="81"/>
      <c r="J5" s="81"/>
      <c r="K5" s="81"/>
      <c r="L5" s="81"/>
      <c r="M5" s="81"/>
    </row>
    <row r="6" spans="1:13" x14ac:dyDescent="0.35">
      <c r="E6" s="1"/>
      <c r="F6" s="81"/>
      <c r="G6" s="81"/>
      <c r="H6" s="81"/>
      <c r="I6" s="81"/>
      <c r="J6" s="81"/>
      <c r="K6" s="81"/>
      <c r="L6" s="81"/>
      <c r="M6" s="81"/>
    </row>
    <row r="7" spans="1:13" x14ac:dyDescent="0.35">
      <c r="E7" s="1"/>
      <c r="F7" s="81"/>
      <c r="G7" s="81"/>
      <c r="H7" s="81"/>
      <c r="I7" s="81"/>
      <c r="J7" s="81"/>
      <c r="K7" s="81"/>
      <c r="L7" s="81"/>
      <c r="M7" s="81"/>
    </row>
    <row r="8" spans="1:13" x14ac:dyDescent="0.35">
      <c r="D8" s="123" t="s">
        <v>11</v>
      </c>
      <c r="E8" s="123"/>
      <c r="F8" s="123"/>
      <c r="G8" s="123"/>
      <c r="H8" s="123"/>
      <c r="I8" s="123"/>
      <c r="J8" s="123"/>
      <c r="K8" s="123"/>
      <c r="L8" s="123"/>
      <c r="M8" s="81"/>
    </row>
    <row r="9" spans="1:13" ht="15" thickBot="1" x14ac:dyDescent="0.4">
      <c r="B9" s="2" t="s">
        <v>0</v>
      </c>
      <c r="C9" t="s">
        <v>1</v>
      </c>
      <c r="D9" s="5" t="s">
        <v>3</v>
      </c>
      <c r="E9" s="5" t="s">
        <v>4</v>
      </c>
      <c r="F9" s="5" t="s">
        <v>5</v>
      </c>
      <c r="G9" s="5" t="s">
        <v>6</v>
      </c>
      <c r="H9" s="5" t="s">
        <v>13</v>
      </c>
      <c r="I9" s="5" t="s">
        <v>7</v>
      </c>
      <c r="J9" s="5" t="s">
        <v>8</v>
      </c>
      <c r="K9" s="5" t="s">
        <v>9</v>
      </c>
      <c r="L9" s="5" t="s">
        <v>10</v>
      </c>
      <c r="M9" s="5" t="s">
        <v>21</v>
      </c>
    </row>
    <row r="10" spans="1:13" ht="26" x14ac:dyDescent="0.35">
      <c r="A10" s="6">
        <v>1</v>
      </c>
      <c r="B10" s="15" t="s">
        <v>22</v>
      </c>
      <c r="C10">
        <v>1</v>
      </c>
      <c r="D10" s="6">
        <v>1</v>
      </c>
      <c r="E10" s="7">
        <v>1</v>
      </c>
      <c r="F10" s="7"/>
      <c r="G10" s="7"/>
      <c r="H10" s="7"/>
      <c r="I10" s="7">
        <v>1</v>
      </c>
      <c r="J10" s="7"/>
      <c r="K10" s="7"/>
      <c r="L10" s="8">
        <v>1</v>
      </c>
      <c r="M10" s="10">
        <v>1</v>
      </c>
    </row>
    <row r="11" spans="1:13" x14ac:dyDescent="0.35">
      <c r="A11" s="9">
        <v>2</v>
      </c>
      <c r="B11" s="16" t="s">
        <v>15</v>
      </c>
      <c r="C11">
        <v>-1</v>
      </c>
      <c r="D11" s="9"/>
      <c r="E11" s="10"/>
      <c r="F11" s="10"/>
      <c r="G11" s="10">
        <v>1</v>
      </c>
      <c r="H11" s="10">
        <v>1</v>
      </c>
      <c r="I11" s="10"/>
      <c r="J11" s="10">
        <v>1</v>
      </c>
      <c r="K11" s="10"/>
      <c r="L11" s="11"/>
      <c r="M11" s="10">
        <v>1</v>
      </c>
    </row>
    <row r="12" spans="1:13" ht="26" x14ac:dyDescent="0.35">
      <c r="A12" s="9">
        <v>3</v>
      </c>
      <c r="B12" s="16" t="s">
        <v>19</v>
      </c>
      <c r="C12">
        <v>-1</v>
      </c>
      <c r="D12" s="9"/>
      <c r="E12" s="10"/>
      <c r="F12" s="10">
        <v>2</v>
      </c>
      <c r="G12" s="10"/>
      <c r="H12" s="10"/>
      <c r="I12" s="10"/>
      <c r="J12" s="10"/>
      <c r="K12" s="10"/>
      <c r="L12" s="11"/>
      <c r="M12" s="10"/>
    </row>
    <row r="13" spans="1:13" ht="26" x14ac:dyDescent="0.35">
      <c r="A13" s="9">
        <v>4</v>
      </c>
      <c r="B13" s="16" t="s">
        <v>20</v>
      </c>
      <c r="C13">
        <v>-1</v>
      </c>
      <c r="D13" s="9"/>
      <c r="E13" s="10"/>
      <c r="F13" s="10">
        <v>1</v>
      </c>
      <c r="G13" s="10"/>
      <c r="H13" s="10"/>
      <c r="I13" s="10">
        <v>1</v>
      </c>
      <c r="J13" s="10">
        <v>1</v>
      </c>
      <c r="K13" s="10"/>
      <c r="L13" s="11"/>
      <c r="M13" s="10">
        <v>1</v>
      </c>
    </row>
    <row r="14" spans="1:13" ht="15" thickBot="1" x14ac:dyDescent="0.4">
      <c r="A14" s="12">
        <v>5</v>
      </c>
      <c r="B14" s="17" t="s">
        <v>2</v>
      </c>
      <c r="C14">
        <v>1</v>
      </c>
      <c r="D14" s="12"/>
      <c r="E14" s="13"/>
      <c r="F14" s="13"/>
      <c r="G14" s="13"/>
      <c r="H14" s="13"/>
      <c r="I14" s="13"/>
      <c r="J14" s="13"/>
      <c r="K14" s="13">
        <v>1</v>
      </c>
      <c r="L14" s="14">
        <v>1</v>
      </c>
      <c r="M14" s="23">
        <v>1</v>
      </c>
    </row>
    <row r="15" spans="1:13" x14ac:dyDescent="0.35">
      <c r="C15" t="s">
        <v>16</v>
      </c>
      <c r="D15">
        <f>COUNTA(D10:D14)</f>
        <v>1</v>
      </c>
      <c r="E15">
        <f t="shared" ref="E15:M15" si="0">COUNTA(E10:E14)</f>
        <v>1</v>
      </c>
      <c r="F15">
        <f t="shared" si="0"/>
        <v>2</v>
      </c>
      <c r="G15">
        <f t="shared" si="0"/>
        <v>1</v>
      </c>
      <c r="H15">
        <f t="shared" si="0"/>
        <v>1</v>
      </c>
      <c r="I15">
        <f t="shared" si="0"/>
        <v>2</v>
      </c>
      <c r="J15">
        <f t="shared" si="0"/>
        <v>2</v>
      </c>
      <c r="K15">
        <f t="shared" si="0"/>
        <v>1</v>
      </c>
      <c r="L15">
        <f t="shared" si="0"/>
        <v>2</v>
      </c>
      <c r="M15">
        <f t="shared" si="0"/>
        <v>4</v>
      </c>
    </row>
    <row r="17" spans="3:14" x14ac:dyDescent="0.35">
      <c r="C17" t="s">
        <v>1</v>
      </c>
      <c r="D17" s="5" t="s">
        <v>3</v>
      </c>
      <c r="E17" s="5" t="s">
        <v>4</v>
      </c>
      <c r="F17" s="5" t="s">
        <v>5</v>
      </c>
      <c r="G17" s="5" t="s">
        <v>6</v>
      </c>
      <c r="H17" s="5" t="s">
        <v>13</v>
      </c>
      <c r="I17" s="5" t="s">
        <v>7</v>
      </c>
      <c r="J17" s="5" t="s">
        <v>8</v>
      </c>
      <c r="K17" s="5" t="s">
        <v>9</v>
      </c>
      <c r="L17" s="5" t="s">
        <v>10</v>
      </c>
      <c r="M17" s="5" t="s">
        <v>21</v>
      </c>
    </row>
    <row r="18" spans="3:14" x14ac:dyDescent="0.35">
      <c r="C18">
        <v>1</v>
      </c>
      <c r="D18" s="25">
        <f>1+LN(D10)</f>
        <v>1</v>
      </c>
      <c r="E18" s="26">
        <f>1+LN(E10)</f>
        <v>1</v>
      </c>
      <c r="F18" s="26">
        <f>IFERROR(1+LN(F10),0)</f>
        <v>0</v>
      </c>
      <c r="G18" s="26">
        <f t="shared" ref="G18:M18" si="1">IFERROR(1+LN(G10),0)</f>
        <v>0</v>
      </c>
      <c r="H18" s="26">
        <f t="shared" si="1"/>
        <v>0</v>
      </c>
      <c r="I18" s="26">
        <f t="shared" si="1"/>
        <v>1</v>
      </c>
      <c r="J18" s="26">
        <f t="shared" si="1"/>
        <v>0</v>
      </c>
      <c r="K18" s="26">
        <f t="shared" si="1"/>
        <v>0</v>
      </c>
      <c r="L18" s="26">
        <f t="shared" si="1"/>
        <v>1</v>
      </c>
      <c r="M18" s="27">
        <f t="shared" si="1"/>
        <v>1</v>
      </c>
    </row>
    <row r="19" spans="3:14" x14ac:dyDescent="0.35">
      <c r="C19">
        <v>-1</v>
      </c>
      <c r="D19" s="28">
        <f t="shared" ref="D19:M19" si="2">IFERROR(1+LN(D11),0)</f>
        <v>0</v>
      </c>
      <c r="E19" s="10">
        <f t="shared" si="2"/>
        <v>0</v>
      </c>
      <c r="F19" s="10">
        <f t="shared" si="2"/>
        <v>0</v>
      </c>
      <c r="G19" s="10">
        <f t="shared" si="2"/>
        <v>1</v>
      </c>
      <c r="H19" s="10">
        <f t="shared" si="2"/>
        <v>1</v>
      </c>
      <c r="I19" s="10">
        <f t="shared" si="2"/>
        <v>0</v>
      </c>
      <c r="J19" s="10">
        <f t="shared" si="2"/>
        <v>1</v>
      </c>
      <c r="K19" s="10">
        <f t="shared" si="2"/>
        <v>0</v>
      </c>
      <c r="L19" s="10">
        <f t="shared" si="2"/>
        <v>0</v>
      </c>
      <c r="M19" s="29">
        <f t="shared" si="2"/>
        <v>1</v>
      </c>
    </row>
    <row r="20" spans="3:14" x14ac:dyDescent="0.35">
      <c r="C20">
        <v>-1</v>
      </c>
      <c r="D20" s="28">
        <f t="shared" ref="D20:E22" si="3">IFERROR(1+LN(D12),0)</f>
        <v>0</v>
      </c>
      <c r="E20" s="10">
        <f t="shared" si="3"/>
        <v>0</v>
      </c>
      <c r="F20" s="10">
        <f t="shared" ref="F20:M20" si="4">IFERROR(1+LN(F12),0)</f>
        <v>1.6931471805599454</v>
      </c>
      <c r="G20" s="10">
        <f t="shared" si="4"/>
        <v>0</v>
      </c>
      <c r="H20" s="10">
        <f t="shared" si="4"/>
        <v>0</v>
      </c>
      <c r="I20" s="10">
        <f t="shared" si="4"/>
        <v>0</v>
      </c>
      <c r="J20" s="10">
        <f t="shared" si="4"/>
        <v>0</v>
      </c>
      <c r="K20" s="10">
        <f t="shared" si="4"/>
        <v>0</v>
      </c>
      <c r="L20" s="10">
        <f t="shared" si="4"/>
        <v>0</v>
      </c>
      <c r="M20" s="29">
        <f t="shared" si="4"/>
        <v>0</v>
      </c>
    </row>
    <row r="21" spans="3:14" x14ac:dyDescent="0.35">
      <c r="C21">
        <v>-1</v>
      </c>
      <c r="D21" s="28">
        <f t="shared" si="3"/>
        <v>0</v>
      </c>
      <c r="E21" s="10">
        <f t="shared" si="3"/>
        <v>0</v>
      </c>
      <c r="F21" s="10">
        <f t="shared" ref="F21:M21" si="5">IFERROR(1+LN(F13),0)</f>
        <v>1</v>
      </c>
      <c r="G21" s="10">
        <f t="shared" si="5"/>
        <v>0</v>
      </c>
      <c r="H21" s="10">
        <f t="shared" si="5"/>
        <v>0</v>
      </c>
      <c r="I21" s="10">
        <f t="shared" si="5"/>
        <v>1</v>
      </c>
      <c r="J21" s="10">
        <f t="shared" si="5"/>
        <v>1</v>
      </c>
      <c r="K21" s="10">
        <f t="shared" si="5"/>
        <v>0</v>
      </c>
      <c r="L21" s="10">
        <f t="shared" si="5"/>
        <v>0</v>
      </c>
      <c r="M21" s="29">
        <f t="shared" si="5"/>
        <v>1</v>
      </c>
    </row>
    <row r="22" spans="3:14" x14ac:dyDescent="0.35">
      <c r="C22">
        <v>1</v>
      </c>
      <c r="D22" s="30">
        <f t="shared" si="3"/>
        <v>0</v>
      </c>
      <c r="E22" s="31">
        <f t="shared" si="3"/>
        <v>0</v>
      </c>
      <c r="F22" s="31">
        <f t="shared" ref="F22:M22" si="6">IFERROR(1+LN(F14),0)</f>
        <v>0</v>
      </c>
      <c r="G22" s="31">
        <f t="shared" si="6"/>
        <v>0</v>
      </c>
      <c r="H22" s="31">
        <f t="shared" si="6"/>
        <v>0</v>
      </c>
      <c r="I22" s="31">
        <f t="shared" si="6"/>
        <v>0</v>
      </c>
      <c r="J22" s="31">
        <f t="shared" si="6"/>
        <v>0</v>
      </c>
      <c r="K22" s="31">
        <f t="shared" si="6"/>
        <v>1</v>
      </c>
      <c r="L22" s="31">
        <f t="shared" si="6"/>
        <v>1</v>
      </c>
      <c r="M22" s="32">
        <f t="shared" si="6"/>
        <v>1</v>
      </c>
    </row>
    <row r="24" spans="3:14" x14ac:dyDescent="0.35">
      <c r="D24" s="123" t="s">
        <v>12</v>
      </c>
      <c r="E24" s="123"/>
      <c r="F24" s="123"/>
      <c r="G24" s="123"/>
      <c r="H24" s="123"/>
      <c r="I24" s="123"/>
      <c r="J24" s="123"/>
      <c r="K24" s="123"/>
      <c r="L24" s="123"/>
      <c r="M24" s="3"/>
      <c r="N24" s="18"/>
    </row>
    <row r="25" spans="3:14" ht="26.5" thickBot="1" x14ac:dyDescent="0.4">
      <c r="D25" s="5" t="s">
        <v>3</v>
      </c>
      <c r="E25" s="5" t="s">
        <v>4</v>
      </c>
      <c r="F25" s="5" t="s">
        <v>5</v>
      </c>
      <c r="G25" s="5" t="s">
        <v>6</v>
      </c>
      <c r="H25" s="5" t="s">
        <v>13</v>
      </c>
      <c r="I25" s="5" t="s">
        <v>7</v>
      </c>
      <c r="J25" s="5" t="s">
        <v>8</v>
      </c>
      <c r="K25" s="5" t="s">
        <v>9</v>
      </c>
      <c r="L25" s="5" t="s">
        <v>10</v>
      </c>
      <c r="M25" s="5" t="s">
        <v>21</v>
      </c>
    </row>
    <row r="26" spans="3:14" ht="15" thickBot="1" x14ac:dyDescent="0.4">
      <c r="D26" s="19">
        <f t="shared" ref="D26:M26" si="7">LOG(N/D15)</f>
        <v>0.69897000433601886</v>
      </c>
      <c r="E26" s="20">
        <f t="shared" si="7"/>
        <v>0.69897000433601886</v>
      </c>
      <c r="F26" s="20">
        <f t="shared" si="7"/>
        <v>0.3979400086720376</v>
      </c>
      <c r="G26" s="20">
        <f t="shared" si="7"/>
        <v>0.69897000433601886</v>
      </c>
      <c r="H26" s="20">
        <f t="shared" si="7"/>
        <v>0.69897000433601886</v>
      </c>
      <c r="I26" s="20">
        <f t="shared" si="7"/>
        <v>0.3979400086720376</v>
      </c>
      <c r="J26" s="20">
        <f t="shared" si="7"/>
        <v>0.3979400086720376</v>
      </c>
      <c r="K26" s="20">
        <f t="shared" si="7"/>
        <v>0.69897000433601886</v>
      </c>
      <c r="L26" s="21">
        <f t="shared" si="7"/>
        <v>0.3979400086720376</v>
      </c>
      <c r="M26" s="21">
        <f t="shared" si="7"/>
        <v>9.691001300805642E-2</v>
      </c>
    </row>
    <row r="28" spans="3:14" ht="26.5" thickBot="1" x14ac:dyDescent="0.4">
      <c r="C28" t="s">
        <v>17</v>
      </c>
      <c r="D28" s="5" t="s">
        <v>3</v>
      </c>
      <c r="E28" s="5" t="s">
        <v>4</v>
      </c>
      <c r="F28" s="5" t="s">
        <v>5</v>
      </c>
      <c r="G28" s="5" t="s">
        <v>6</v>
      </c>
      <c r="H28" s="5" t="s">
        <v>13</v>
      </c>
      <c r="I28" s="5" t="s">
        <v>7</v>
      </c>
      <c r="J28" s="5" t="s">
        <v>8</v>
      </c>
      <c r="K28" s="5" t="s">
        <v>9</v>
      </c>
      <c r="L28" s="5" t="s">
        <v>10</v>
      </c>
      <c r="M28" s="5"/>
    </row>
    <row r="29" spans="3:14" ht="15" thickBot="1" x14ac:dyDescent="0.4">
      <c r="D29" s="19">
        <f t="shared" ref="D29:M29" si="8">LOG(N/D26)</f>
        <v>0.85451146554436308</v>
      </c>
      <c r="E29" s="20">
        <f t="shared" si="8"/>
        <v>0.85451146554436308</v>
      </c>
      <c r="F29" s="20">
        <f t="shared" si="8"/>
        <v>1.0991523992635159</v>
      </c>
      <c r="G29" s="20">
        <f t="shared" si="8"/>
        <v>0.85451146554436308</v>
      </c>
      <c r="H29" s="20">
        <f t="shared" si="8"/>
        <v>0.85451146554436308</v>
      </c>
      <c r="I29" s="20">
        <f t="shared" si="8"/>
        <v>1.0991523992635159</v>
      </c>
      <c r="J29" s="20">
        <f t="shared" si="8"/>
        <v>1.0991523992635159</v>
      </c>
      <c r="K29" s="20">
        <f t="shared" si="8"/>
        <v>0.85451146554436308</v>
      </c>
      <c r="L29" s="21">
        <f t="shared" si="8"/>
        <v>1.0991523992635159</v>
      </c>
      <c r="M29" s="21">
        <f t="shared" si="8"/>
        <v>1.7126013524711763</v>
      </c>
    </row>
    <row r="30" spans="3:14" x14ac:dyDescent="0.35">
      <c r="C30">
        <v>1</v>
      </c>
      <c r="D30" s="6">
        <f t="shared" ref="D30:M30" si="9">D$29*D10</f>
        <v>0.85451146554436308</v>
      </c>
      <c r="E30" s="7">
        <f t="shared" si="9"/>
        <v>0.85451146554436308</v>
      </c>
      <c r="F30" s="7">
        <f t="shared" si="9"/>
        <v>0</v>
      </c>
      <c r="G30" s="7">
        <f t="shared" si="9"/>
        <v>0</v>
      </c>
      <c r="H30" s="7">
        <f t="shared" si="9"/>
        <v>0</v>
      </c>
      <c r="I30" s="7">
        <f t="shared" si="9"/>
        <v>1.0991523992635159</v>
      </c>
      <c r="J30" s="7">
        <f t="shared" si="9"/>
        <v>0</v>
      </c>
      <c r="K30" s="7">
        <f t="shared" si="9"/>
        <v>0</v>
      </c>
      <c r="L30" s="8">
        <f t="shared" si="9"/>
        <v>1.0991523992635159</v>
      </c>
      <c r="M30" s="8">
        <f t="shared" si="9"/>
        <v>1.7126013524711763</v>
      </c>
    </row>
    <row r="31" spans="3:14" x14ac:dyDescent="0.35">
      <c r="C31">
        <v>2</v>
      </c>
      <c r="D31" s="9">
        <f t="shared" ref="D31:M31" si="10">D$29*D11</f>
        <v>0</v>
      </c>
      <c r="E31" s="10">
        <f t="shared" si="10"/>
        <v>0</v>
      </c>
      <c r="F31" s="10">
        <f t="shared" si="10"/>
        <v>0</v>
      </c>
      <c r="G31" s="10">
        <f t="shared" si="10"/>
        <v>0.85451146554436308</v>
      </c>
      <c r="H31" s="10">
        <f t="shared" si="10"/>
        <v>0.85451146554436308</v>
      </c>
      <c r="I31" s="10">
        <f t="shared" si="10"/>
        <v>0</v>
      </c>
      <c r="J31" s="10">
        <f t="shared" si="10"/>
        <v>1.0991523992635159</v>
      </c>
      <c r="K31" s="10">
        <f t="shared" si="10"/>
        <v>0</v>
      </c>
      <c r="L31" s="11">
        <f t="shared" si="10"/>
        <v>0</v>
      </c>
      <c r="M31" s="11">
        <f t="shared" si="10"/>
        <v>1.7126013524711763</v>
      </c>
    </row>
    <row r="32" spans="3:14" x14ac:dyDescent="0.35">
      <c r="C32">
        <v>3</v>
      </c>
      <c r="D32" s="9">
        <f t="shared" ref="D32:M32" si="11">D$29*D12</f>
        <v>0</v>
      </c>
      <c r="E32" s="10">
        <f t="shared" si="11"/>
        <v>0</v>
      </c>
      <c r="F32" s="22">
        <f t="shared" si="11"/>
        <v>2.1983047985270319</v>
      </c>
      <c r="G32" s="10">
        <f t="shared" si="11"/>
        <v>0</v>
      </c>
      <c r="H32" s="10">
        <f t="shared" si="11"/>
        <v>0</v>
      </c>
      <c r="I32" s="10">
        <f t="shared" si="11"/>
        <v>0</v>
      </c>
      <c r="J32" s="10">
        <f t="shared" si="11"/>
        <v>0</v>
      </c>
      <c r="K32" s="10">
        <f t="shared" si="11"/>
        <v>0</v>
      </c>
      <c r="L32" s="11">
        <f t="shared" si="11"/>
        <v>0</v>
      </c>
      <c r="M32" s="11">
        <f t="shared" si="11"/>
        <v>0</v>
      </c>
    </row>
    <row r="33" spans="3:13" x14ac:dyDescent="0.35">
      <c r="C33">
        <v>4</v>
      </c>
      <c r="D33" s="9">
        <f t="shared" ref="D33:M33" si="12">D$29*D13</f>
        <v>0</v>
      </c>
      <c r="E33" s="10">
        <f t="shared" si="12"/>
        <v>0</v>
      </c>
      <c r="F33" s="10">
        <f t="shared" si="12"/>
        <v>1.0991523992635159</v>
      </c>
      <c r="G33" s="10">
        <f t="shared" si="12"/>
        <v>0</v>
      </c>
      <c r="H33" s="10">
        <f t="shared" si="12"/>
        <v>0</v>
      </c>
      <c r="I33" s="10">
        <f t="shared" si="12"/>
        <v>1.0991523992635159</v>
      </c>
      <c r="J33" s="22">
        <f t="shared" si="12"/>
        <v>1.0991523992635159</v>
      </c>
      <c r="K33" s="10">
        <f t="shared" si="12"/>
        <v>0</v>
      </c>
      <c r="L33" s="11">
        <f t="shared" si="12"/>
        <v>0</v>
      </c>
      <c r="M33" s="11">
        <f t="shared" si="12"/>
        <v>1.7126013524711763</v>
      </c>
    </row>
    <row r="34" spans="3:13" ht="15" thickBot="1" x14ac:dyDescent="0.4">
      <c r="C34">
        <v>5</v>
      </c>
      <c r="D34" s="12">
        <f t="shared" ref="D34:M34" si="13">D$29*D14</f>
        <v>0</v>
      </c>
      <c r="E34" s="13">
        <f t="shared" si="13"/>
        <v>0</v>
      </c>
      <c r="F34" s="13">
        <f t="shared" si="13"/>
        <v>0</v>
      </c>
      <c r="G34" s="13">
        <f t="shared" si="13"/>
        <v>0</v>
      </c>
      <c r="H34" s="13">
        <f t="shared" si="13"/>
        <v>0</v>
      </c>
      <c r="I34" s="13">
        <f t="shared" si="13"/>
        <v>0</v>
      </c>
      <c r="J34" s="13">
        <f t="shared" si="13"/>
        <v>0</v>
      </c>
      <c r="K34" s="13">
        <f t="shared" si="13"/>
        <v>0.85451146554436308</v>
      </c>
      <c r="L34" s="14">
        <f t="shared" si="13"/>
        <v>1.0991523992635159</v>
      </c>
      <c r="M34" s="14">
        <f t="shared" si="13"/>
        <v>1.7126013524711763</v>
      </c>
    </row>
  </sheetData>
  <mergeCells count="3">
    <mergeCell ref="D8:L8"/>
    <mergeCell ref="D24:L24"/>
    <mergeCell ref="A1:B1"/>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9"/>
  <sheetViews>
    <sheetView showGridLines="0" workbookViewId="0">
      <selection activeCell="H11" sqref="H11"/>
    </sheetView>
  </sheetViews>
  <sheetFormatPr defaultRowHeight="14.5" x14ac:dyDescent="0.35"/>
  <cols>
    <col min="1" max="1" width="2.36328125" customWidth="1"/>
    <col min="2" max="2" width="42.6328125" customWidth="1"/>
    <col min="3" max="3" width="8.26953125" customWidth="1"/>
    <col min="4" max="7" width="7.453125" customWidth="1"/>
    <col min="8" max="8" width="10.36328125" customWidth="1"/>
    <col min="9" max="12" width="7.453125" customWidth="1"/>
    <col min="13" max="13" width="7.08984375" customWidth="1"/>
    <col min="14" max="14" width="8.453125" customWidth="1"/>
  </cols>
  <sheetData>
    <row r="1" spans="1:18" x14ac:dyDescent="0.35">
      <c r="A1" s="124" t="s">
        <v>24</v>
      </c>
      <c r="B1" s="124"/>
    </row>
    <row r="7" spans="1:18" x14ac:dyDescent="0.35">
      <c r="C7" s="123" t="s">
        <v>31</v>
      </c>
      <c r="D7" s="123"/>
      <c r="E7" s="123"/>
      <c r="F7" s="123"/>
      <c r="G7" s="123"/>
      <c r="H7" s="123"/>
      <c r="I7" s="123"/>
      <c r="J7" s="123"/>
      <c r="K7" s="123"/>
      <c r="L7" s="4"/>
    </row>
    <row r="8" spans="1:18" ht="30" customHeight="1" thickBot="1" x14ac:dyDescent="0.4">
      <c r="B8" s="2" t="s">
        <v>32</v>
      </c>
      <c r="C8" s="45" t="s">
        <v>3</v>
      </c>
      <c r="D8" s="45" t="s">
        <v>4</v>
      </c>
      <c r="E8" s="45" t="s">
        <v>5</v>
      </c>
      <c r="F8" s="45" t="s">
        <v>6</v>
      </c>
      <c r="G8" s="45" t="s">
        <v>13</v>
      </c>
      <c r="H8" s="45" t="s">
        <v>7</v>
      </c>
      <c r="I8" s="45" t="s">
        <v>8</v>
      </c>
      <c r="J8" s="45" t="s">
        <v>9</v>
      </c>
      <c r="K8" s="45" t="s">
        <v>10</v>
      </c>
      <c r="L8" s="45" t="s">
        <v>21</v>
      </c>
      <c r="M8" s="24" t="s">
        <v>52</v>
      </c>
      <c r="Q8" s="34"/>
      <c r="R8" s="34"/>
    </row>
    <row r="9" spans="1:18" ht="27.5" customHeight="1" x14ac:dyDescent="0.35">
      <c r="A9" s="6">
        <v>1</v>
      </c>
      <c r="B9" s="38" t="s">
        <v>28</v>
      </c>
      <c r="C9" s="25">
        <v>1</v>
      </c>
      <c r="D9" s="26">
        <v>1</v>
      </c>
      <c r="E9" s="26">
        <v>1</v>
      </c>
      <c r="F9" s="26">
        <v>0</v>
      </c>
      <c r="G9" s="26">
        <v>0</v>
      </c>
      <c r="H9" s="26">
        <v>0</v>
      </c>
      <c r="I9" s="26">
        <v>0</v>
      </c>
      <c r="J9" s="26">
        <v>0</v>
      </c>
      <c r="K9" s="26">
        <v>1</v>
      </c>
      <c r="L9" s="27">
        <v>1</v>
      </c>
      <c r="M9">
        <v>1</v>
      </c>
      <c r="Q9" s="37"/>
    </row>
    <row r="10" spans="1:18" x14ac:dyDescent="0.35">
      <c r="A10" s="9">
        <v>2</v>
      </c>
      <c r="B10" s="39" t="s">
        <v>15</v>
      </c>
      <c r="C10" s="28">
        <v>0</v>
      </c>
      <c r="D10" s="10">
        <v>0</v>
      </c>
      <c r="E10" s="10">
        <v>0</v>
      </c>
      <c r="F10" s="10">
        <v>1</v>
      </c>
      <c r="G10" s="10">
        <v>1</v>
      </c>
      <c r="H10" s="10">
        <v>0</v>
      </c>
      <c r="I10" s="10">
        <v>1</v>
      </c>
      <c r="J10" s="23">
        <v>0</v>
      </c>
      <c r="K10" s="23">
        <v>0</v>
      </c>
      <c r="L10" s="29">
        <v>1</v>
      </c>
      <c r="M10">
        <v>-1</v>
      </c>
      <c r="Q10" s="34"/>
      <c r="R10" s="34"/>
    </row>
    <row r="11" spans="1:18" ht="26" x14ac:dyDescent="0.35">
      <c r="A11" s="9">
        <v>3</v>
      </c>
      <c r="B11" s="39" t="s">
        <v>19</v>
      </c>
      <c r="C11" s="28">
        <v>0</v>
      </c>
      <c r="D11" s="10">
        <v>0</v>
      </c>
      <c r="E11" s="10">
        <v>2</v>
      </c>
      <c r="F11" s="10">
        <v>1</v>
      </c>
      <c r="G11" s="10">
        <v>0</v>
      </c>
      <c r="H11" s="10">
        <v>0</v>
      </c>
      <c r="I11" s="10">
        <v>0</v>
      </c>
      <c r="J11" s="10">
        <v>0</v>
      </c>
      <c r="K11" s="10">
        <v>0</v>
      </c>
      <c r="L11" s="29">
        <v>0</v>
      </c>
      <c r="M11">
        <v>-1</v>
      </c>
    </row>
    <row r="12" spans="1:18" ht="14.5" customHeight="1" x14ac:dyDescent="0.35">
      <c r="A12" s="9">
        <v>4</v>
      </c>
      <c r="B12" s="39" t="s">
        <v>20</v>
      </c>
      <c r="C12" s="28">
        <v>0</v>
      </c>
      <c r="D12" s="10">
        <v>0</v>
      </c>
      <c r="E12" s="10">
        <v>1</v>
      </c>
      <c r="F12" s="23">
        <v>0</v>
      </c>
      <c r="G12" s="23">
        <v>0</v>
      </c>
      <c r="H12" s="10">
        <v>1</v>
      </c>
      <c r="I12" s="10">
        <v>1</v>
      </c>
      <c r="J12" s="23">
        <v>0</v>
      </c>
      <c r="K12" s="23">
        <v>0</v>
      </c>
      <c r="L12" s="29">
        <v>1</v>
      </c>
      <c r="M12">
        <v>-1</v>
      </c>
    </row>
    <row r="13" spans="1:18" ht="15" thickBot="1" x14ac:dyDescent="0.4">
      <c r="A13" s="12">
        <v>5</v>
      </c>
      <c r="B13" s="40" t="s">
        <v>27</v>
      </c>
      <c r="C13" s="30">
        <v>0</v>
      </c>
      <c r="D13" s="31">
        <v>0</v>
      </c>
      <c r="E13" s="31">
        <v>0</v>
      </c>
      <c r="F13" s="31">
        <v>0</v>
      </c>
      <c r="G13" s="31">
        <v>0</v>
      </c>
      <c r="H13" s="31">
        <v>0</v>
      </c>
      <c r="I13" s="31">
        <v>1</v>
      </c>
      <c r="J13" s="31">
        <v>1</v>
      </c>
      <c r="K13" s="31">
        <v>1</v>
      </c>
      <c r="L13" s="41">
        <v>1</v>
      </c>
      <c r="M13">
        <v>1</v>
      </c>
    </row>
    <row r="14" spans="1:18" ht="15.5" customHeight="1" x14ac:dyDescent="0.35">
      <c r="B14" s="24"/>
      <c r="C14" s="47"/>
    </row>
    <row r="15" spans="1:18" ht="15" customHeight="1" x14ac:dyDescent="0.35">
      <c r="B15" s="48" t="s">
        <v>36</v>
      </c>
      <c r="C15" s="78">
        <f>SUM(C9:L9)+SUM(I13:J13)</f>
        <v>7</v>
      </c>
      <c r="D15" s="18" t="s">
        <v>38</v>
      </c>
      <c r="I15" s="25" t="s">
        <v>25</v>
      </c>
      <c r="J15" s="26">
        <v>0.4</v>
      </c>
      <c r="K15" s="59" t="s">
        <v>44</v>
      </c>
      <c r="L15" s="27">
        <v>1</v>
      </c>
    </row>
    <row r="16" spans="1:18" ht="15" customHeight="1" x14ac:dyDescent="0.35">
      <c r="B16" s="49" t="s">
        <v>37</v>
      </c>
      <c r="C16" s="79">
        <v>5</v>
      </c>
      <c r="D16" t="s">
        <v>39</v>
      </c>
      <c r="I16" s="30" t="s">
        <v>26</v>
      </c>
      <c r="J16" s="31">
        <v>0.6</v>
      </c>
      <c r="K16" s="31"/>
      <c r="L16" s="32"/>
    </row>
    <row r="17" spans="2:16" ht="15" customHeight="1" x14ac:dyDescent="0.35">
      <c r="B17" s="24"/>
      <c r="C17" s="47"/>
    </row>
    <row r="18" spans="2:16" ht="17" customHeight="1" x14ac:dyDescent="0.35">
      <c r="B18" s="50" t="s">
        <v>40</v>
      </c>
      <c r="C18" s="26">
        <f>COUNTA(C9,C13)</f>
        <v>2</v>
      </c>
      <c r="D18" s="26">
        <f t="shared" ref="D18:L18" si="0">COUNTA(D9,D13)</f>
        <v>2</v>
      </c>
      <c r="E18" s="26">
        <f t="shared" si="0"/>
        <v>2</v>
      </c>
      <c r="F18" s="26">
        <f t="shared" si="0"/>
        <v>2</v>
      </c>
      <c r="G18" s="26">
        <f t="shared" si="0"/>
        <v>2</v>
      </c>
      <c r="H18" s="26">
        <f t="shared" si="0"/>
        <v>2</v>
      </c>
      <c r="I18" s="26">
        <f t="shared" si="0"/>
        <v>2</v>
      </c>
      <c r="J18" s="26">
        <f t="shared" si="0"/>
        <v>2</v>
      </c>
      <c r="K18" s="26">
        <f t="shared" si="0"/>
        <v>2</v>
      </c>
      <c r="L18" s="27">
        <f t="shared" si="0"/>
        <v>2</v>
      </c>
      <c r="M18" s="18"/>
    </row>
    <row r="19" spans="2:16" x14ac:dyDescent="0.35">
      <c r="B19" s="51" t="s">
        <v>41</v>
      </c>
      <c r="C19" s="31">
        <f>COUNTA(C10:C12)</f>
        <v>3</v>
      </c>
      <c r="D19" s="31">
        <f t="shared" ref="D19:L19" si="1">COUNTA(D10:D12)</f>
        <v>3</v>
      </c>
      <c r="E19" s="31">
        <f t="shared" si="1"/>
        <v>3</v>
      </c>
      <c r="F19" s="31">
        <f t="shared" si="1"/>
        <v>3</v>
      </c>
      <c r="G19" s="31">
        <f t="shared" si="1"/>
        <v>3</v>
      </c>
      <c r="H19" s="31">
        <f t="shared" si="1"/>
        <v>3</v>
      </c>
      <c r="I19" s="31">
        <f t="shared" si="1"/>
        <v>3</v>
      </c>
      <c r="J19" s="31">
        <f t="shared" si="1"/>
        <v>3</v>
      </c>
      <c r="K19" s="31">
        <f t="shared" si="1"/>
        <v>3</v>
      </c>
      <c r="L19" s="32">
        <f t="shared" si="1"/>
        <v>3</v>
      </c>
      <c r="M19" s="4"/>
      <c r="N19" s="18"/>
    </row>
    <row r="20" spans="2:16" x14ac:dyDescent="0.35">
      <c r="C20" s="10"/>
      <c r="D20" s="10"/>
      <c r="E20" s="10"/>
      <c r="F20" s="10"/>
      <c r="G20" s="10"/>
      <c r="H20" s="10"/>
      <c r="I20" s="10"/>
      <c r="J20" s="10"/>
      <c r="K20" s="10"/>
      <c r="L20" s="10"/>
      <c r="M20" s="4"/>
      <c r="N20" s="18"/>
    </row>
    <row r="21" spans="2:16" x14ac:dyDescent="0.35">
      <c r="B21" s="25" t="s">
        <v>42</v>
      </c>
      <c r="C21" s="57">
        <f t="shared" ref="C21:L21" si="2">(C18+alpha)/$C15</f>
        <v>0.42857142857142855</v>
      </c>
      <c r="D21" s="52">
        <f t="shared" si="2"/>
        <v>0.42857142857142855</v>
      </c>
      <c r="E21" s="52">
        <f t="shared" si="2"/>
        <v>0.42857142857142855</v>
      </c>
      <c r="F21" s="52">
        <f t="shared" si="2"/>
        <v>0.42857142857142855</v>
      </c>
      <c r="G21" s="52">
        <f t="shared" si="2"/>
        <v>0.42857142857142855</v>
      </c>
      <c r="H21" s="52">
        <f t="shared" si="2"/>
        <v>0.42857142857142855</v>
      </c>
      <c r="I21" s="52">
        <f t="shared" si="2"/>
        <v>0.42857142857142855</v>
      </c>
      <c r="J21" s="52">
        <f t="shared" si="2"/>
        <v>0.42857142857142855</v>
      </c>
      <c r="K21" s="52">
        <f t="shared" si="2"/>
        <v>0.42857142857142855</v>
      </c>
      <c r="L21" s="53">
        <f t="shared" si="2"/>
        <v>0.42857142857142855</v>
      </c>
      <c r="M21" s="4"/>
      <c r="N21" s="18"/>
    </row>
    <row r="22" spans="2:16" x14ac:dyDescent="0.35">
      <c r="B22" s="30" t="s">
        <v>43</v>
      </c>
      <c r="C22" s="58">
        <f t="shared" ref="C22:L22" si="3">(C19+alpha)/$C16</f>
        <v>0.8</v>
      </c>
      <c r="D22" s="54">
        <f t="shared" si="3"/>
        <v>0.8</v>
      </c>
      <c r="E22" s="54">
        <f t="shared" si="3"/>
        <v>0.8</v>
      </c>
      <c r="F22" s="54">
        <f t="shared" si="3"/>
        <v>0.8</v>
      </c>
      <c r="G22" s="54">
        <f t="shared" si="3"/>
        <v>0.8</v>
      </c>
      <c r="H22" s="54">
        <f t="shared" si="3"/>
        <v>0.8</v>
      </c>
      <c r="I22" s="54">
        <f t="shared" si="3"/>
        <v>0.8</v>
      </c>
      <c r="J22" s="54">
        <f t="shared" si="3"/>
        <v>0.8</v>
      </c>
      <c r="K22" s="54">
        <f t="shared" si="3"/>
        <v>0.8</v>
      </c>
      <c r="L22" s="55">
        <f t="shared" si="3"/>
        <v>0.8</v>
      </c>
      <c r="M22" s="4"/>
      <c r="N22" s="18"/>
    </row>
    <row r="23" spans="2:16" x14ac:dyDescent="0.35">
      <c r="B23" s="10"/>
      <c r="C23" s="56"/>
      <c r="D23" s="56"/>
      <c r="E23" s="56"/>
      <c r="F23" s="56"/>
      <c r="G23" s="56"/>
      <c r="H23" s="56"/>
      <c r="I23" s="56"/>
      <c r="J23" s="56"/>
      <c r="K23" s="56"/>
      <c r="L23" s="56"/>
      <c r="M23" s="4"/>
      <c r="N23" s="18"/>
    </row>
    <row r="24" spans="2:16" x14ac:dyDescent="0.35">
      <c r="B24" s="25" t="s">
        <v>48</v>
      </c>
      <c r="C24" s="64">
        <f>LOG(C21)</f>
        <v>-0.36797678529459443</v>
      </c>
      <c r="D24" s="65">
        <f t="shared" ref="D24:L25" si="4">LOG(D21)</f>
        <v>-0.36797678529459443</v>
      </c>
      <c r="E24" s="65">
        <f t="shared" si="4"/>
        <v>-0.36797678529459443</v>
      </c>
      <c r="F24" s="65">
        <f t="shared" si="4"/>
        <v>-0.36797678529459443</v>
      </c>
      <c r="G24" s="65">
        <f t="shared" si="4"/>
        <v>-0.36797678529459443</v>
      </c>
      <c r="H24" s="65">
        <f t="shared" si="4"/>
        <v>-0.36797678529459443</v>
      </c>
      <c r="I24" s="65">
        <f t="shared" si="4"/>
        <v>-0.36797678529459443</v>
      </c>
      <c r="J24" s="65">
        <f t="shared" si="4"/>
        <v>-0.36797678529459443</v>
      </c>
      <c r="K24" s="65">
        <f t="shared" si="4"/>
        <v>-0.36797678529459443</v>
      </c>
      <c r="L24" s="66">
        <f t="shared" si="4"/>
        <v>-0.36797678529459443</v>
      </c>
      <c r="M24" s="4"/>
      <c r="N24" s="18"/>
    </row>
    <row r="25" spans="2:16" x14ac:dyDescent="0.35">
      <c r="B25" s="30" t="s">
        <v>49</v>
      </c>
      <c r="C25" s="67">
        <f>LOG(C22)</f>
        <v>-9.6910013008056392E-2</v>
      </c>
      <c r="D25" s="68">
        <f t="shared" si="4"/>
        <v>-9.6910013008056392E-2</v>
      </c>
      <c r="E25" s="68">
        <f t="shared" si="4"/>
        <v>-9.6910013008056392E-2</v>
      </c>
      <c r="F25" s="68">
        <f t="shared" si="4"/>
        <v>-9.6910013008056392E-2</v>
      </c>
      <c r="G25" s="68">
        <f t="shared" si="4"/>
        <v>-9.6910013008056392E-2</v>
      </c>
      <c r="H25" s="68">
        <f t="shared" si="4"/>
        <v>-9.6910013008056392E-2</v>
      </c>
      <c r="I25" s="68">
        <f t="shared" si="4"/>
        <v>-9.6910013008056392E-2</v>
      </c>
      <c r="J25" s="68">
        <f t="shared" si="4"/>
        <v>-9.6910013008056392E-2</v>
      </c>
      <c r="K25" s="68">
        <f t="shared" si="4"/>
        <v>-9.6910013008056392E-2</v>
      </c>
      <c r="L25" s="69">
        <f t="shared" si="4"/>
        <v>-9.6910013008056392E-2</v>
      </c>
      <c r="M25" s="4"/>
      <c r="N25" s="18"/>
    </row>
    <row r="26" spans="2:16" ht="26.5" customHeight="1" x14ac:dyDescent="0.35">
      <c r="B26" s="44" t="s">
        <v>35</v>
      </c>
      <c r="D26" s="34"/>
      <c r="E26" s="34"/>
      <c r="F26" s="34"/>
      <c r="G26" s="34"/>
      <c r="H26" s="34"/>
      <c r="I26" s="34"/>
      <c r="J26" s="34"/>
      <c r="K26" s="34"/>
      <c r="L26" s="34"/>
      <c r="M26" s="74" t="s">
        <v>45</v>
      </c>
      <c r="N26" s="75" t="s">
        <v>46</v>
      </c>
      <c r="O26" s="76" t="s">
        <v>50</v>
      </c>
      <c r="P26" s="77" t="s">
        <v>51</v>
      </c>
    </row>
    <row r="27" spans="2:16" x14ac:dyDescent="0.35">
      <c r="B27" s="1" t="s">
        <v>29</v>
      </c>
      <c r="C27" s="25"/>
      <c r="D27" s="42"/>
      <c r="E27" s="42"/>
      <c r="F27" s="42"/>
      <c r="G27" s="42"/>
      <c r="H27" s="42"/>
      <c r="I27" s="42"/>
      <c r="J27" s="42">
        <v>1</v>
      </c>
      <c r="K27" s="42">
        <v>1</v>
      </c>
      <c r="L27" s="35"/>
      <c r="M27" s="62">
        <f>$J15*J21*K21</f>
        <v>7.3469387755102034E-2</v>
      </c>
      <c r="N27" s="60">
        <f>$J16*J22*K22</f>
        <v>0.38400000000000001</v>
      </c>
      <c r="O27" s="72">
        <f>LOG($J$15)+J24+K24</f>
        <v>-1.1338935792612266</v>
      </c>
      <c r="P27" s="70">
        <f>LOG($J$16)+J25+K25</f>
        <v>-0.41566877563246918</v>
      </c>
    </row>
    <row r="28" spans="2:16" x14ac:dyDescent="0.35">
      <c r="B28" s="1" t="s">
        <v>30</v>
      </c>
      <c r="C28" s="30"/>
      <c r="D28" s="43"/>
      <c r="E28" s="43">
        <v>1</v>
      </c>
      <c r="F28" s="43"/>
      <c r="G28" s="43"/>
      <c r="H28" s="43"/>
      <c r="I28" s="43">
        <v>1</v>
      </c>
      <c r="J28" s="43"/>
      <c r="K28" s="43"/>
      <c r="L28" s="36"/>
      <c r="M28" s="61">
        <f>$J15*E21*I21</f>
        <v>7.3469387755102034E-2</v>
      </c>
      <c r="N28" s="63">
        <f>$J16*E22*I22</f>
        <v>0.38400000000000001</v>
      </c>
      <c r="O28" s="71">
        <f>LOG($J$15)+E25+I25</f>
        <v>-0.59176003468815042</v>
      </c>
      <c r="P28" s="73">
        <f>LOG($J$16)+E25+I25</f>
        <v>-0.41566877563246918</v>
      </c>
    </row>
    <row r="29" spans="2:16" x14ac:dyDescent="0.35">
      <c r="B29" s="46" t="s">
        <v>33</v>
      </c>
      <c r="C29" t="s">
        <v>34</v>
      </c>
      <c r="L29" t="s">
        <v>47</v>
      </c>
      <c r="N29" s="18"/>
    </row>
  </sheetData>
  <mergeCells count="2">
    <mergeCell ref="C7:K7"/>
    <mergeCell ref="A1:B1"/>
  </mergeCell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28"/>
  <sheetViews>
    <sheetView showGridLines="0" workbookViewId="0">
      <selection activeCell="B8" sqref="B8"/>
    </sheetView>
  </sheetViews>
  <sheetFormatPr defaultRowHeight="14.5" x14ac:dyDescent="0.35"/>
  <cols>
    <col min="1" max="1" width="2.36328125" customWidth="1"/>
    <col min="2" max="2" width="42.6328125" customWidth="1"/>
    <col min="3" max="3" width="8.26953125" customWidth="1"/>
    <col min="4" max="7" width="7.453125" customWidth="1"/>
    <col min="8" max="8" width="8" customWidth="1"/>
    <col min="9" max="13" width="7.453125" customWidth="1"/>
    <col min="14" max="14" width="8.453125" customWidth="1"/>
  </cols>
  <sheetData>
    <row r="1" spans="1:18" x14ac:dyDescent="0.35">
      <c r="B1" s="33" t="s">
        <v>55</v>
      </c>
    </row>
    <row r="6" spans="1:18" x14ac:dyDescent="0.35">
      <c r="C6" s="123" t="s">
        <v>31</v>
      </c>
      <c r="D6" s="123"/>
      <c r="E6" s="123"/>
      <c r="F6" s="123"/>
      <c r="G6" s="123"/>
      <c r="H6" s="123"/>
      <c r="I6" s="123"/>
      <c r="J6" s="123"/>
      <c r="K6" s="123"/>
      <c r="L6" s="4"/>
    </row>
    <row r="7" spans="1:18" ht="30" customHeight="1" thickBot="1" x14ac:dyDescent="0.4">
      <c r="B7" s="2" t="s">
        <v>32</v>
      </c>
      <c r="C7" s="45" t="s">
        <v>3</v>
      </c>
      <c r="D7" s="45" t="s">
        <v>4</v>
      </c>
      <c r="E7" s="45" t="s">
        <v>5</v>
      </c>
      <c r="F7" s="45" t="s">
        <v>6</v>
      </c>
      <c r="G7" s="45" t="s">
        <v>13</v>
      </c>
      <c r="H7" s="45" t="s">
        <v>7</v>
      </c>
      <c r="I7" s="45" t="s">
        <v>8</v>
      </c>
      <c r="J7" s="45" t="s">
        <v>9</v>
      </c>
      <c r="K7" s="45" t="s">
        <v>10</v>
      </c>
      <c r="L7" s="45" t="s">
        <v>21</v>
      </c>
      <c r="M7" s="24" t="s">
        <v>52</v>
      </c>
      <c r="Q7" s="34"/>
      <c r="R7" s="34"/>
    </row>
    <row r="8" spans="1:18" ht="27.5" customHeight="1" x14ac:dyDescent="0.35">
      <c r="A8" s="6">
        <v>1</v>
      </c>
      <c r="B8" s="38" t="s">
        <v>28</v>
      </c>
      <c r="C8" s="25">
        <v>1</v>
      </c>
      <c r="D8" s="26">
        <v>1</v>
      </c>
      <c r="E8" s="26">
        <v>1</v>
      </c>
      <c r="F8" s="26">
        <v>0</v>
      </c>
      <c r="G8" s="26">
        <v>0</v>
      </c>
      <c r="H8" s="26">
        <v>0</v>
      </c>
      <c r="I8" s="26">
        <v>0</v>
      </c>
      <c r="J8" s="26">
        <v>0</v>
      </c>
      <c r="K8" s="26">
        <v>1</v>
      </c>
      <c r="L8" s="27">
        <v>1</v>
      </c>
      <c r="M8">
        <v>1</v>
      </c>
      <c r="Q8" s="37"/>
    </row>
    <row r="9" spans="1:18" x14ac:dyDescent="0.35">
      <c r="A9" s="9">
        <v>2</v>
      </c>
      <c r="B9" s="39" t="s">
        <v>15</v>
      </c>
      <c r="C9" s="28">
        <v>0</v>
      </c>
      <c r="D9" s="10">
        <v>0</v>
      </c>
      <c r="E9" s="23">
        <v>0</v>
      </c>
      <c r="F9" s="10">
        <v>1</v>
      </c>
      <c r="G9" s="10">
        <v>1</v>
      </c>
      <c r="H9" s="23">
        <v>0</v>
      </c>
      <c r="I9" s="10">
        <v>1</v>
      </c>
      <c r="J9" s="23">
        <v>0</v>
      </c>
      <c r="K9" s="23">
        <v>0</v>
      </c>
      <c r="L9" s="29">
        <v>1</v>
      </c>
      <c r="M9">
        <v>-1</v>
      </c>
      <c r="Q9" s="34"/>
      <c r="R9" s="34"/>
    </row>
    <row r="10" spans="1:18" ht="26" x14ac:dyDescent="0.35">
      <c r="A10" s="9">
        <v>3</v>
      </c>
      <c r="B10" s="39" t="s">
        <v>19</v>
      </c>
      <c r="C10" s="28">
        <v>0</v>
      </c>
      <c r="D10" s="10">
        <v>0</v>
      </c>
      <c r="E10" s="10">
        <v>2</v>
      </c>
      <c r="F10" s="10">
        <v>1</v>
      </c>
      <c r="G10" s="10">
        <v>0</v>
      </c>
      <c r="H10" s="23">
        <v>0</v>
      </c>
      <c r="I10" s="23">
        <v>0</v>
      </c>
      <c r="J10" s="23">
        <v>0</v>
      </c>
      <c r="K10" s="23">
        <v>0</v>
      </c>
      <c r="L10" s="29">
        <v>0</v>
      </c>
      <c r="M10">
        <v>-1</v>
      </c>
    </row>
    <row r="11" spans="1:18" ht="14.5" customHeight="1" x14ac:dyDescent="0.35">
      <c r="A11" s="9">
        <v>4</v>
      </c>
      <c r="B11" s="39" t="s">
        <v>20</v>
      </c>
      <c r="C11" s="28">
        <v>0</v>
      </c>
      <c r="D11" s="23">
        <v>0</v>
      </c>
      <c r="E11" s="10">
        <v>1</v>
      </c>
      <c r="F11" s="23">
        <v>0</v>
      </c>
      <c r="G11" s="23">
        <v>0</v>
      </c>
      <c r="H11" s="10">
        <v>1</v>
      </c>
      <c r="I11" s="10">
        <v>1</v>
      </c>
      <c r="J11" s="23">
        <v>0</v>
      </c>
      <c r="K11" s="23">
        <v>0</v>
      </c>
      <c r="L11" s="29">
        <v>1</v>
      </c>
      <c r="M11">
        <v>-1</v>
      </c>
    </row>
    <row r="12" spans="1:18" ht="15" thickBot="1" x14ac:dyDescent="0.4">
      <c r="A12" s="12">
        <v>5</v>
      </c>
      <c r="B12" s="40" t="s">
        <v>27</v>
      </c>
      <c r="C12" s="30">
        <v>0</v>
      </c>
      <c r="D12" s="31">
        <v>0</v>
      </c>
      <c r="E12" s="31">
        <v>0</v>
      </c>
      <c r="F12" s="31">
        <v>0</v>
      </c>
      <c r="G12" s="31">
        <v>0</v>
      </c>
      <c r="H12" s="31">
        <v>0</v>
      </c>
      <c r="I12" s="31">
        <v>1</v>
      </c>
      <c r="J12" s="31">
        <v>1</v>
      </c>
      <c r="K12" s="31">
        <v>1</v>
      </c>
      <c r="L12" s="41">
        <v>1</v>
      </c>
      <c r="M12">
        <v>1</v>
      </c>
    </row>
    <row r="13" spans="1:18" ht="15.5" customHeight="1" x14ac:dyDescent="0.35">
      <c r="B13" s="24"/>
      <c r="C13" s="47"/>
    </row>
    <row r="14" spans="1:18" ht="15" customHeight="1" x14ac:dyDescent="0.35">
      <c r="B14" s="48" t="s">
        <v>36</v>
      </c>
      <c r="C14" s="78">
        <f>SUM(C8:L8,C12:L12)</f>
        <v>9</v>
      </c>
      <c r="D14" s="18" t="s">
        <v>38</v>
      </c>
      <c r="I14" s="25" t="s">
        <v>25</v>
      </c>
      <c r="J14" s="26">
        <v>0.4</v>
      </c>
      <c r="K14" s="59" t="s">
        <v>44</v>
      </c>
      <c r="L14" s="27">
        <v>1</v>
      </c>
    </row>
    <row r="15" spans="1:18" ht="15" customHeight="1" x14ac:dyDescent="0.35">
      <c r="B15" s="49" t="s">
        <v>37</v>
      </c>
      <c r="C15" s="79">
        <f>SUM(C9:L11)</f>
        <v>11</v>
      </c>
      <c r="D15" t="s">
        <v>39</v>
      </c>
      <c r="I15" s="30" t="s">
        <v>26</v>
      </c>
      <c r="J15" s="31">
        <v>0.6</v>
      </c>
      <c r="K15" s="31"/>
      <c r="L15" s="32"/>
    </row>
    <row r="16" spans="1:18" ht="15" customHeight="1" x14ac:dyDescent="0.35">
      <c r="B16" s="24"/>
      <c r="C16" s="47"/>
    </row>
    <row r="17" spans="2:16" ht="17" customHeight="1" x14ac:dyDescent="0.35">
      <c r="B17" s="25" t="s">
        <v>53</v>
      </c>
      <c r="C17" s="26">
        <f>SUM(C8,C12)</f>
        <v>1</v>
      </c>
      <c r="D17" s="26">
        <f t="shared" ref="D17:L17" si="0">SUM(D8,D12)</f>
        <v>1</v>
      </c>
      <c r="E17" s="26">
        <f t="shared" si="0"/>
        <v>1</v>
      </c>
      <c r="F17" s="26">
        <f t="shared" si="0"/>
        <v>0</v>
      </c>
      <c r="G17" s="26">
        <f t="shared" si="0"/>
        <v>0</v>
      </c>
      <c r="H17" s="26">
        <f t="shared" si="0"/>
        <v>0</v>
      </c>
      <c r="I17" s="26">
        <f t="shared" si="0"/>
        <v>1</v>
      </c>
      <c r="J17" s="26">
        <f t="shared" si="0"/>
        <v>1</v>
      </c>
      <c r="K17" s="26">
        <f t="shared" si="0"/>
        <v>2</v>
      </c>
      <c r="L17" s="27">
        <f t="shared" si="0"/>
        <v>2</v>
      </c>
      <c r="M17" s="18"/>
    </row>
    <row r="18" spans="2:16" x14ac:dyDescent="0.35">
      <c r="B18" s="30" t="s">
        <v>54</v>
      </c>
      <c r="C18" s="31">
        <f>SUM(C9:C11)</f>
        <v>0</v>
      </c>
      <c r="D18" s="31">
        <f t="shared" ref="D18:L18" si="1">SUM(D9:D11)</f>
        <v>0</v>
      </c>
      <c r="E18" s="31">
        <f t="shared" si="1"/>
        <v>3</v>
      </c>
      <c r="F18" s="31">
        <f t="shared" si="1"/>
        <v>2</v>
      </c>
      <c r="G18" s="31">
        <f t="shared" si="1"/>
        <v>1</v>
      </c>
      <c r="H18" s="31">
        <f t="shared" si="1"/>
        <v>1</v>
      </c>
      <c r="I18" s="31">
        <f t="shared" si="1"/>
        <v>2</v>
      </c>
      <c r="J18" s="31">
        <f t="shared" si="1"/>
        <v>0</v>
      </c>
      <c r="K18" s="31">
        <f t="shared" si="1"/>
        <v>0</v>
      </c>
      <c r="L18" s="32">
        <f t="shared" si="1"/>
        <v>2</v>
      </c>
      <c r="M18" s="4"/>
      <c r="N18" s="18"/>
    </row>
    <row r="19" spans="2:16" x14ac:dyDescent="0.35">
      <c r="C19" s="10"/>
      <c r="D19" s="10"/>
      <c r="E19" s="10"/>
      <c r="F19" s="10"/>
      <c r="G19" s="10"/>
      <c r="H19" s="10"/>
      <c r="I19" s="10"/>
      <c r="J19" s="10"/>
      <c r="K19" s="10"/>
      <c r="L19" s="10"/>
      <c r="M19" s="4"/>
      <c r="N19" s="18"/>
    </row>
    <row r="20" spans="2:16" x14ac:dyDescent="0.35">
      <c r="B20" s="25" t="s">
        <v>42</v>
      </c>
      <c r="C20" s="57">
        <f t="shared" ref="C20:L20" si="2">(C17+alpha)/$C14</f>
        <v>0.22222222222222221</v>
      </c>
      <c r="D20" s="52">
        <f t="shared" si="2"/>
        <v>0.22222222222222221</v>
      </c>
      <c r="E20" s="52">
        <f t="shared" si="2"/>
        <v>0.22222222222222221</v>
      </c>
      <c r="F20" s="52">
        <f t="shared" si="2"/>
        <v>0.1111111111111111</v>
      </c>
      <c r="G20" s="52">
        <f t="shared" si="2"/>
        <v>0.1111111111111111</v>
      </c>
      <c r="H20" s="52">
        <f t="shared" si="2"/>
        <v>0.1111111111111111</v>
      </c>
      <c r="I20" s="52">
        <f t="shared" si="2"/>
        <v>0.22222222222222221</v>
      </c>
      <c r="J20" s="52">
        <f t="shared" si="2"/>
        <v>0.22222222222222221</v>
      </c>
      <c r="K20" s="52">
        <f t="shared" si="2"/>
        <v>0.33333333333333331</v>
      </c>
      <c r="L20" s="53">
        <f t="shared" si="2"/>
        <v>0.33333333333333331</v>
      </c>
      <c r="M20" s="4"/>
      <c r="N20" s="18"/>
    </row>
    <row r="21" spans="2:16" x14ac:dyDescent="0.35">
      <c r="B21" s="30" t="s">
        <v>43</v>
      </c>
      <c r="C21" s="58">
        <f t="shared" ref="C21:L21" si="3">(C18+alpha)/$C15</f>
        <v>9.0909090909090912E-2</v>
      </c>
      <c r="D21" s="54">
        <f t="shared" si="3"/>
        <v>9.0909090909090912E-2</v>
      </c>
      <c r="E21" s="54">
        <f t="shared" si="3"/>
        <v>0.36363636363636365</v>
      </c>
      <c r="F21" s="54">
        <f t="shared" si="3"/>
        <v>0.27272727272727271</v>
      </c>
      <c r="G21" s="54">
        <f t="shared" si="3"/>
        <v>0.18181818181818182</v>
      </c>
      <c r="H21" s="54">
        <f t="shared" si="3"/>
        <v>0.18181818181818182</v>
      </c>
      <c r="I21" s="54">
        <f t="shared" si="3"/>
        <v>0.27272727272727271</v>
      </c>
      <c r="J21" s="54">
        <f t="shared" si="3"/>
        <v>9.0909090909090912E-2</v>
      </c>
      <c r="K21" s="54">
        <f t="shared" si="3"/>
        <v>9.0909090909090912E-2</v>
      </c>
      <c r="L21" s="55">
        <f t="shared" si="3"/>
        <v>0.27272727272727271</v>
      </c>
      <c r="M21" s="4"/>
      <c r="N21" s="18"/>
    </row>
    <row r="22" spans="2:16" x14ac:dyDescent="0.35">
      <c r="B22" s="10"/>
      <c r="C22" s="56"/>
      <c r="D22" s="56"/>
      <c r="E22" s="56"/>
      <c r="F22" s="56"/>
      <c r="G22" s="56"/>
      <c r="H22" s="56"/>
      <c r="I22" s="56"/>
      <c r="J22" s="56"/>
      <c r="K22" s="56"/>
      <c r="L22" s="56"/>
      <c r="M22" s="4"/>
      <c r="N22" s="18"/>
    </row>
    <row r="23" spans="2:16" x14ac:dyDescent="0.35">
      <c r="B23" s="25" t="s">
        <v>48</v>
      </c>
      <c r="C23" s="64">
        <f>LOG(C20)</f>
        <v>-0.65321251377534373</v>
      </c>
      <c r="D23" s="65">
        <f t="shared" ref="D23:L24" si="4">LOG(D20)</f>
        <v>-0.65321251377534373</v>
      </c>
      <c r="E23" s="65">
        <f t="shared" si="4"/>
        <v>-0.65321251377534373</v>
      </c>
      <c r="F23" s="65">
        <f t="shared" si="4"/>
        <v>-0.95424250943932487</v>
      </c>
      <c r="G23" s="65">
        <f t="shared" si="4"/>
        <v>-0.95424250943932487</v>
      </c>
      <c r="H23" s="65">
        <f t="shared" si="4"/>
        <v>-0.95424250943932487</v>
      </c>
      <c r="I23" s="65">
        <f t="shared" si="4"/>
        <v>-0.65321251377534373</v>
      </c>
      <c r="J23" s="65">
        <f t="shared" si="4"/>
        <v>-0.65321251377534373</v>
      </c>
      <c r="K23" s="65">
        <f t="shared" si="4"/>
        <v>-0.47712125471966244</v>
      </c>
      <c r="L23" s="66">
        <f t="shared" si="4"/>
        <v>-0.47712125471966244</v>
      </c>
      <c r="M23" s="4"/>
      <c r="N23" s="18"/>
    </row>
    <row r="24" spans="2:16" x14ac:dyDescent="0.35">
      <c r="B24" s="30" t="s">
        <v>49</v>
      </c>
      <c r="C24" s="67">
        <f>LOG(C21)</f>
        <v>-1.0413926851582249</v>
      </c>
      <c r="D24" s="68">
        <f t="shared" si="4"/>
        <v>-1.0413926851582249</v>
      </c>
      <c r="E24" s="68">
        <f t="shared" si="4"/>
        <v>-0.43933269383026263</v>
      </c>
      <c r="F24" s="68">
        <f t="shared" si="4"/>
        <v>-0.56427143043856265</v>
      </c>
      <c r="G24" s="68">
        <f t="shared" si="4"/>
        <v>-0.74036268949424389</v>
      </c>
      <c r="H24" s="68">
        <f t="shared" si="4"/>
        <v>-0.74036268949424389</v>
      </c>
      <c r="I24" s="68">
        <f t="shared" si="4"/>
        <v>-0.56427143043856265</v>
      </c>
      <c r="J24" s="68">
        <f t="shared" si="4"/>
        <v>-1.0413926851582249</v>
      </c>
      <c r="K24" s="68">
        <f t="shared" si="4"/>
        <v>-1.0413926851582249</v>
      </c>
      <c r="L24" s="69">
        <f t="shared" si="4"/>
        <v>-0.56427143043856265</v>
      </c>
      <c r="M24" s="4"/>
      <c r="N24" s="18"/>
    </row>
    <row r="25" spans="2:16" ht="26.5" customHeight="1" x14ac:dyDescent="0.35">
      <c r="B25" s="44" t="s">
        <v>35</v>
      </c>
      <c r="D25" s="34"/>
      <c r="E25" s="34"/>
      <c r="F25" s="34"/>
      <c r="G25" s="34"/>
      <c r="H25" s="34"/>
      <c r="I25" s="34"/>
      <c r="J25" s="34"/>
      <c r="K25" s="34"/>
      <c r="L25" s="34"/>
      <c r="M25" s="74" t="s">
        <v>45</v>
      </c>
      <c r="N25" s="75" t="s">
        <v>46</v>
      </c>
      <c r="O25" s="76" t="s">
        <v>50</v>
      </c>
      <c r="P25" s="77" t="s">
        <v>51</v>
      </c>
    </row>
    <row r="26" spans="2:16" x14ac:dyDescent="0.35">
      <c r="B26" s="1" t="s">
        <v>29</v>
      </c>
      <c r="C26" s="25"/>
      <c r="D26" s="42"/>
      <c r="E26" s="42"/>
      <c r="F26" s="42"/>
      <c r="G26" s="42"/>
      <c r="H26" s="42"/>
      <c r="I26" s="42"/>
      <c r="J26" s="42">
        <v>1</v>
      </c>
      <c r="K26" s="42">
        <v>1</v>
      </c>
      <c r="L26" s="35"/>
      <c r="M26" s="62">
        <f>$J14*J20*K20</f>
        <v>2.9629629629629631E-2</v>
      </c>
      <c r="N26" s="60">
        <f>$J15*J21*K21</f>
        <v>4.9586776859504135E-3</v>
      </c>
      <c r="O26" s="72">
        <f>LOG($J$14)+J23+K23</f>
        <v>-1.5282737771670438</v>
      </c>
      <c r="P26" s="70">
        <f>LOG($J$15)+J24+K24</f>
        <v>-2.304634119932806</v>
      </c>
    </row>
    <row r="27" spans="2:16" x14ac:dyDescent="0.35">
      <c r="B27" s="1" t="s">
        <v>30</v>
      </c>
      <c r="C27" s="30"/>
      <c r="D27" s="43"/>
      <c r="E27" s="43">
        <v>1</v>
      </c>
      <c r="F27" s="43"/>
      <c r="G27" s="43"/>
      <c r="H27" s="43"/>
      <c r="I27" s="43">
        <v>1</v>
      </c>
      <c r="J27" s="43"/>
      <c r="K27" s="43"/>
      <c r="L27" s="36"/>
      <c r="M27" s="61">
        <f>$J14*E20*I20</f>
        <v>1.9753086419753086E-2</v>
      </c>
      <c r="N27" s="63">
        <f>$J15*E21*I21</f>
        <v>5.9504132231404952E-2</v>
      </c>
      <c r="O27" s="71">
        <f>LOG($J$14)+E24+I24</f>
        <v>-1.4015441329408629</v>
      </c>
      <c r="P27" s="73">
        <f>LOG($J$15)+E24+I24</f>
        <v>-1.2254528738851818</v>
      </c>
    </row>
    <row r="28" spans="2:16" x14ac:dyDescent="0.35">
      <c r="B28" s="46"/>
      <c r="L28" t="s">
        <v>47</v>
      </c>
      <c r="N28" s="18"/>
    </row>
  </sheetData>
  <mergeCells count="1">
    <mergeCell ref="C6:K6"/>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22"/>
  <sheetViews>
    <sheetView showGridLines="0" workbookViewId="0">
      <selection sqref="A1:B1"/>
    </sheetView>
  </sheetViews>
  <sheetFormatPr defaultRowHeight="14.5" x14ac:dyDescent="0.35"/>
  <cols>
    <col min="1" max="1" width="4.453125" customWidth="1"/>
    <col min="2" max="2" width="42.6328125" customWidth="1"/>
    <col min="3" max="3" width="9.90625" customWidth="1"/>
    <col min="4" max="7" width="7.453125" customWidth="1"/>
    <col min="8" max="8" width="10.36328125" customWidth="1"/>
    <col min="9" max="12" width="7.453125" customWidth="1"/>
    <col min="13" max="13" width="9.08984375" customWidth="1"/>
  </cols>
  <sheetData>
    <row r="1" spans="1:14" x14ac:dyDescent="0.35">
      <c r="A1" s="124" t="s">
        <v>57</v>
      </c>
      <c r="B1" s="124"/>
    </row>
    <row r="5" spans="1:14" x14ac:dyDescent="0.35">
      <c r="D5" s="123" t="s">
        <v>58</v>
      </c>
      <c r="E5" s="123"/>
      <c r="F5" s="123"/>
      <c r="G5" s="123"/>
      <c r="H5" s="123"/>
      <c r="I5" s="123"/>
      <c r="J5" s="123"/>
      <c r="K5" s="123"/>
      <c r="L5" s="123"/>
      <c r="M5" s="3"/>
      <c r="N5" t="s">
        <v>18</v>
      </c>
    </row>
    <row r="6" spans="1:14" ht="15" thickBot="1" x14ac:dyDescent="0.4">
      <c r="B6" s="2" t="s">
        <v>0</v>
      </c>
      <c r="C6" t="s">
        <v>1</v>
      </c>
      <c r="D6" s="5" t="s">
        <v>3</v>
      </c>
      <c r="E6" s="5" t="s">
        <v>4</v>
      </c>
      <c r="F6" s="5" t="s">
        <v>5</v>
      </c>
      <c r="G6" s="5" t="s">
        <v>6</v>
      </c>
      <c r="H6" s="5" t="s">
        <v>13</v>
      </c>
      <c r="I6" s="5" t="s">
        <v>7</v>
      </c>
      <c r="J6" s="5" t="s">
        <v>8</v>
      </c>
      <c r="K6" s="5" t="s">
        <v>9</v>
      </c>
      <c r="L6" s="5" t="s">
        <v>10</v>
      </c>
      <c r="M6" s="80" t="s">
        <v>60</v>
      </c>
    </row>
    <row r="7" spans="1:14" ht="30.5" customHeight="1" x14ac:dyDescent="0.35">
      <c r="A7" s="6">
        <v>1</v>
      </c>
      <c r="B7" s="15" t="s">
        <v>22</v>
      </c>
      <c r="C7">
        <v>1</v>
      </c>
      <c r="D7" s="6">
        <v>1</v>
      </c>
      <c r="E7" s="7">
        <v>1</v>
      </c>
      <c r="F7" s="7">
        <v>0</v>
      </c>
      <c r="G7" s="7">
        <v>0</v>
      </c>
      <c r="H7" s="7">
        <v>0</v>
      </c>
      <c r="I7" s="7">
        <v>1</v>
      </c>
      <c r="J7" s="7">
        <v>0</v>
      </c>
      <c r="K7" s="7">
        <v>0</v>
      </c>
      <c r="L7" s="8">
        <v>1</v>
      </c>
      <c r="M7" s="82">
        <f>SQRT(SUMSQ(D7:L7))</f>
        <v>2</v>
      </c>
    </row>
    <row r="8" spans="1:14" x14ac:dyDescent="0.35">
      <c r="A8" s="9">
        <v>2</v>
      </c>
      <c r="B8" s="16" t="s">
        <v>15</v>
      </c>
      <c r="C8">
        <v>-1</v>
      </c>
      <c r="D8" s="9">
        <v>0</v>
      </c>
      <c r="E8" s="23">
        <v>0</v>
      </c>
      <c r="F8" s="23">
        <v>0</v>
      </c>
      <c r="G8" s="10">
        <v>1</v>
      </c>
      <c r="H8" s="10">
        <v>1</v>
      </c>
      <c r="I8" s="10"/>
      <c r="J8" s="10">
        <v>1</v>
      </c>
      <c r="K8" s="23">
        <v>0</v>
      </c>
      <c r="L8" s="11">
        <v>0</v>
      </c>
      <c r="M8" s="82">
        <f t="shared" ref="M8:M11" si="0">SQRT(SUMSQ(D8:L8))</f>
        <v>1.7320508075688772</v>
      </c>
    </row>
    <row r="9" spans="1:14" ht="26" x14ac:dyDescent="0.35">
      <c r="A9" s="9">
        <v>3</v>
      </c>
      <c r="B9" s="16" t="s">
        <v>19</v>
      </c>
      <c r="C9">
        <v>-1</v>
      </c>
      <c r="D9" s="9">
        <v>0</v>
      </c>
      <c r="E9" s="23">
        <v>0</v>
      </c>
      <c r="F9" s="10">
        <v>2</v>
      </c>
      <c r="G9" s="10">
        <v>0</v>
      </c>
      <c r="H9" s="10">
        <v>0</v>
      </c>
      <c r="I9" s="10">
        <v>0</v>
      </c>
      <c r="J9" s="10">
        <v>0</v>
      </c>
      <c r="K9" s="10">
        <v>0</v>
      </c>
      <c r="L9" s="11">
        <v>0</v>
      </c>
      <c r="M9" s="82">
        <f t="shared" si="0"/>
        <v>2</v>
      </c>
    </row>
    <row r="10" spans="1:14" ht="26" x14ac:dyDescent="0.35">
      <c r="A10" s="9">
        <v>4</v>
      </c>
      <c r="B10" s="16" t="s">
        <v>20</v>
      </c>
      <c r="C10">
        <v>-1</v>
      </c>
      <c r="D10" s="9">
        <v>0</v>
      </c>
      <c r="E10" s="23">
        <v>0</v>
      </c>
      <c r="F10" s="10">
        <v>1</v>
      </c>
      <c r="G10" s="10">
        <v>0</v>
      </c>
      <c r="H10" s="10">
        <v>0</v>
      </c>
      <c r="I10" s="10">
        <v>1</v>
      </c>
      <c r="J10" s="10">
        <v>1</v>
      </c>
      <c r="K10" s="23">
        <v>0</v>
      </c>
      <c r="L10" s="11">
        <v>0</v>
      </c>
      <c r="M10" s="82">
        <f t="shared" si="0"/>
        <v>1.7320508075688772</v>
      </c>
    </row>
    <row r="11" spans="1:14" ht="15" thickBot="1" x14ac:dyDescent="0.4">
      <c r="A11" s="12">
        <v>5</v>
      </c>
      <c r="B11" s="17" t="s">
        <v>2</v>
      </c>
      <c r="C11">
        <v>1</v>
      </c>
      <c r="D11" s="12">
        <v>0</v>
      </c>
      <c r="E11" s="13">
        <v>0</v>
      </c>
      <c r="F11" s="13">
        <v>0</v>
      </c>
      <c r="G11" s="13">
        <v>0</v>
      </c>
      <c r="H11" s="13">
        <v>0</v>
      </c>
      <c r="I11" s="13">
        <v>0</v>
      </c>
      <c r="J11" s="13">
        <v>0</v>
      </c>
      <c r="K11" s="13">
        <v>1</v>
      </c>
      <c r="L11" s="14">
        <v>1</v>
      </c>
      <c r="M11" s="82">
        <f t="shared" si="0"/>
        <v>1.4142135623730951</v>
      </c>
    </row>
    <row r="13" spans="1:14" ht="15" thickBot="1" x14ac:dyDescent="0.4">
      <c r="A13" t="s">
        <v>64</v>
      </c>
      <c r="B13" s="1"/>
      <c r="D13" s="123"/>
      <c r="E13" s="123"/>
      <c r="F13" s="123"/>
      <c r="G13" s="123"/>
      <c r="H13" s="123"/>
      <c r="I13" s="123"/>
      <c r="J13" s="123"/>
      <c r="K13" s="123"/>
      <c r="L13" s="123"/>
      <c r="M13" s="3" t="s">
        <v>60</v>
      </c>
      <c r="N13" s="18"/>
    </row>
    <row r="14" spans="1:14" x14ac:dyDescent="0.35">
      <c r="A14" t="s">
        <v>61</v>
      </c>
      <c r="B14" s="1" t="s">
        <v>29</v>
      </c>
      <c r="D14" s="6">
        <v>0</v>
      </c>
      <c r="E14" s="7">
        <v>0</v>
      </c>
      <c r="F14" s="7">
        <v>0</v>
      </c>
      <c r="G14" s="7">
        <v>0</v>
      </c>
      <c r="H14" s="7">
        <v>0</v>
      </c>
      <c r="I14" s="7">
        <v>0</v>
      </c>
      <c r="J14" s="7">
        <v>0</v>
      </c>
      <c r="K14" s="7">
        <v>1</v>
      </c>
      <c r="L14" s="8">
        <v>1</v>
      </c>
      <c r="M14" s="82">
        <f>SQRT(SUMSQ(D14:L14))</f>
        <v>1.4142135623730951</v>
      </c>
    </row>
    <row r="15" spans="1:14" ht="15" thickBot="1" x14ac:dyDescent="0.4">
      <c r="A15" t="s">
        <v>62</v>
      </c>
      <c r="B15" s="1" t="s">
        <v>30</v>
      </c>
      <c r="D15" s="12">
        <v>0</v>
      </c>
      <c r="E15" s="13">
        <v>0</v>
      </c>
      <c r="F15" s="13">
        <v>1</v>
      </c>
      <c r="G15" s="13">
        <v>0</v>
      </c>
      <c r="H15" s="13">
        <v>0</v>
      </c>
      <c r="I15" s="13">
        <v>0</v>
      </c>
      <c r="J15" s="13">
        <v>1</v>
      </c>
      <c r="K15" s="13">
        <v>0</v>
      </c>
      <c r="L15" s="14">
        <v>0</v>
      </c>
      <c r="M15" s="82">
        <f>SQRT(SUMSQ(D15:L15))</f>
        <v>1.4142135623730951</v>
      </c>
    </row>
    <row r="16" spans="1:14" x14ac:dyDescent="0.35">
      <c r="B16" s="1"/>
    </row>
    <row r="17" spans="1:12" ht="15" thickBot="1" x14ac:dyDescent="0.4">
      <c r="B17" s="2" t="s">
        <v>59</v>
      </c>
      <c r="D17" t="s">
        <v>61</v>
      </c>
      <c r="E17" t="s">
        <v>62</v>
      </c>
    </row>
    <row r="18" spans="1:12" ht="26" x14ac:dyDescent="0.35">
      <c r="A18" s="6">
        <v>1</v>
      </c>
      <c r="B18" s="15" t="s">
        <v>22</v>
      </c>
      <c r="D18" s="83">
        <f>SUMPRODUCT(D$14:L$14,D7:L7)/(M$14*M7)</f>
        <v>0.35355339059327373</v>
      </c>
      <c r="E18" s="84">
        <f>SUMPRODUCT(D$15:L$15,D7:L7)/(M$15*M7)</f>
        <v>0</v>
      </c>
      <c r="F18" s="84"/>
      <c r="G18" s="84"/>
      <c r="H18" s="84"/>
      <c r="I18" s="84"/>
      <c r="J18" s="84"/>
      <c r="K18" s="84"/>
      <c r="L18" s="85"/>
    </row>
    <row r="19" spans="1:12" x14ac:dyDescent="0.35">
      <c r="A19" s="9">
        <v>2</v>
      </c>
      <c r="B19" s="16" t="s">
        <v>15</v>
      </c>
      <c r="D19" s="86">
        <f t="shared" ref="D19:D22" si="1">SUMPRODUCT(D$14:L$14,D8:L8)/(M$14*M8)</f>
        <v>0</v>
      </c>
      <c r="E19" s="22">
        <f>SUMPRODUCT(D$15:L$15,D8:L8)/(M$15*M8)</f>
        <v>0.40824829046386296</v>
      </c>
      <c r="F19" s="22"/>
      <c r="G19" s="22"/>
      <c r="H19" s="22"/>
      <c r="I19" s="22"/>
      <c r="J19" s="22"/>
      <c r="K19" s="22"/>
      <c r="L19" s="87"/>
    </row>
    <row r="20" spans="1:12" ht="26" x14ac:dyDescent="0.35">
      <c r="A20" s="9">
        <v>3</v>
      </c>
      <c r="B20" s="16" t="s">
        <v>19</v>
      </c>
      <c r="D20" s="86">
        <f t="shared" si="1"/>
        <v>0</v>
      </c>
      <c r="E20" s="22">
        <f>SUMPRODUCT(D$15:L$15,D9:L9)/(M$15*M9)</f>
        <v>0.70710678118654746</v>
      </c>
      <c r="F20" s="22"/>
      <c r="G20" s="22"/>
      <c r="H20" s="22"/>
      <c r="I20" s="22"/>
      <c r="J20" s="22"/>
      <c r="K20" s="22"/>
      <c r="L20" s="87"/>
    </row>
    <row r="21" spans="1:12" ht="26" x14ac:dyDescent="0.35">
      <c r="A21" s="9">
        <v>4</v>
      </c>
      <c r="B21" s="16" t="s">
        <v>20</v>
      </c>
      <c r="D21" s="86">
        <f t="shared" si="1"/>
        <v>0</v>
      </c>
      <c r="E21" s="22">
        <f t="shared" ref="E21" si="2">SUMPRODUCT(D$15:L$15,D10:L10)/(M$15*M10)</f>
        <v>0.81649658092772592</v>
      </c>
      <c r="F21" s="22"/>
      <c r="G21" s="22"/>
      <c r="H21" s="22"/>
      <c r="I21" s="22"/>
      <c r="J21" s="22"/>
      <c r="K21" s="22"/>
      <c r="L21" s="87"/>
    </row>
    <row r="22" spans="1:12" ht="15" thickBot="1" x14ac:dyDescent="0.4">
      <c r="A22" s="12">
        <v>5</v>
      </c>
      <c r="B22" s="17" t="s">
        <v>2</v>
      </c>
      <c r="D22" s="88">
        <f t="shared" si="1"/>
        <v>0.99999999999999978</v>
      </c>
      <c r="E22" s="89">
        <f>SUMPRODUCT(D$15:L$15,D11:L11)/(M$15*M11)</f>
        <v>0</v>
      </c>
      <c r="F22" s="89"/>
      <c r="G22" s="89"/>
      <c r="H22" s="89"/>
      <c r="I22" s="89"/>
      <c r="J22" s="89"/>
      <c r="K22" s="89"/>
      <c r="L22" s="90"/>
    </row>
  </sheetData>
  <mergeCells count="3">
    <mergeCell ref="D5:L5"/>
    <mergeCell ref="D13:L13"/>
    <mergeCell ref="A1:B1"/>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42"/>
  <sheetViews>
    <sheetView showGridLines="0" workbookViewId="0">
      <selection activeCell="B1" sqref="B1"/>
    </sheetView>
  </sheetViews>
  <sheetFormatPr defaultRowHeight="14.5" x14ac:dyDescent="0.35"/>
  <cols>
    <col min="1" max="1" width="2.36328125" customWidth="1"/>
    <col min="2" max="2" width="42.6328125" customWidth="1"/>
    <col min="3" max="3" width="7.6328125" customWidth="1"/>
    <col min="4" max="4" width="10.6328125" customWidth="1"/>
    <col min="5" max="7" width="7.453125" customWidth="1"/>
    <col min="8" max="8" width="7.7265625" customWidth="1"/>
    <col min="9" max="12" width="7.453125" customWidth="1"/>
    <col min="13" max="13" width="7.08984375" customWidth="1"/>
    <col min="14" max="14" width="8.453125" customWidth="1"/>
  </cols>
  <sheetData>
    <row r="1" spans="1:18" x14ac:dyDescent="0.35">
      <c r="B1" s="33" t="s">
        <v>56</v>
      </c>
      <c r="D1" t="s">
        <v>14</v>
      </c>
      <c r="E1">
        <v>5</v>
      </c>
    </row>
    <row r="2" spans="1:18" x14ac:dyDescent="0.35">
      <c r="C2" s="123" t="s">
        <v>31</v>
      </c>
      <c r="D2" s="123"/>
      <c r="E2" s="123"/>
      <c r="F2" s="123"/>
      <c r="G2" s="123"/>
      <c r="H2" s="123"/>
      <c r="I2" s="123"/>
      <c r="J2" s="123"/>
      <c r="K2" s="123"/>
      <c r="L2" s="4"/>
    </row>
    <row r="3" spans="1:18" ht="30" customHeight="1" thickBot="1" x14ac:dyDescent="0.4">
      <c r="B3" s="2" t="s">
        <v>32</v>
      </c>
      <c r="C3" s="45" t="s">
        <v>3</v>
      </c>
      <c r="D3" s="45" t="s">
        <v>4</v>
      </c>
      <c r="E3" s="45" t="s">
        <v>5</v>
      </c>
      <c r="F3" s="45" t="s">
        <v>6</v>
      </c>
      <c r="G3" s="45" t="s">
        <v>13</v>
      </c>
      <c r="H3" s="45" t="s">
        <v>7</v>
      </c>
      <c r="I3" s="45" t="s">
        <v>8</v>
      </c>
      <c r="J3" s="45" t="s">
        <v>9</v>
      </c>
      <c r="K3" s="45" t="s">
        <v>10</v>
      </c>
      <c r="L3" s="45" t="s">
        <v>21</v>
      </c>
      <c r="M3" s="24" t="s">
        <v>52</v>
      </c>
      <c r="O3" s="2"/>
      <c r="Q3" s="34"/>
      <c r="R3" s="34"/>
    </row>
    <row r="4" spans="1:18" ht="27.5" customHeight="1" x14ac:dyDescent="0.35">
      <c r="A4" s="6">
        <v>1</v>
      </c>
      <c r="B4" s="38" t="s">
        <v>28</v>
      </c>
      <c r="C4" s="25">
        <v>1</v>
      </c>
      <c r="D4" s="26">
        <v>1</v>
      </c>
      <c r="E4" s="26">
        <v>1</v>
      </c>
      <c r="F4" s="26">
        <v>0</v>
      </c>
      <c r="G4" s="26">
        <v>0</v>
      </c>
      <c r="H4" s="26">
        <v>0</v>
      </c>
      <c r="I4" s="26">
        <v>0</v>
      </c>
      <c r="J4" s="26">
        <v>0</v>
      </c>
      <c r="K4" s="26">
        <v>1</v>
      </c>
      <c r="L4" s="27">
        <v>1</v>
      </c>
      <c r="M4">
        <v>1</v>
      </c>
      <c r="Q4" s="37"/>
    </row>
    <row r="5" spans="1:18" x14ac:dyDescent="0.35">
      <c r="A5" s="9">
        <v>2</v>
      </c>
      <c r="B5" s="39" t="s">
        <v>15</v>
      </c>
      <c r="C5" s="28">
        <v>0</v>
      </c>
      <c r="D5" s="10">
        <v>0</v>
      </c>
      <c r="E5" s="10">
        <v>0</v>
      </c>
      <c r="F5" s="10">
        <v>1</v>
      </c>
      <c r="G5" s="10">
        <v>1</v>
      </c>
      <c r="H5" s="10">
        <v>0</v>
      </c>
      <c r="I5" s="10">
        <v>1</v>
      </c>
      <c r="J5" s="23">
        <v>0</v>
      </c>
      <c r="K5" s="23">
        <v>0</v>
      </c>
      <c r="L5" s="29">
        <v>1</v>
      </c>
      <c r="M5">
        <v>-1</v>
      </c>
      <c r="Q5" s="34"/>
      <c r="R5" s="34"/>
    </row>
    <row r="6" spans="1:18" ht="26" x14ac:dyDescent="0.35">
      <c r="A6" s="9">
        <v>3</v>
      </c>
      <c r="B6" s="39" t="s">
        <v>19</v>
      </c>
      <c r="C6" s="28">
        <v>0</v>
      </c>
      <c r="D6" s="10">
        <v>0</v>
      </c>
      <c r="E6" s="10">
        <v>2</v>
      </c>
      <c r="F6" s="10">
        <v>1</v>
      </c>
      <c r="G6" s="23">
        <v>0</v>
      </c>
      <c r="H6" s="23">
        <v>0</v>
      </c>
      <c r="I6" s="23">
        <v>0</v>
      </c>
      <c r="J6" s="23">
        <v>0</v>
      </c>
      <c r="K6" s="23">
        <v>0</v>
      </c>
      <c r="L6" s="29">
        <v>0</v>
      </c>
      <c r="M6">
        <v>-1</v>
      </c>
    </row>
    <row r="7" spans="1:18" ht="14.5" customHeight="1" x14ac:dyDescent="0.35">
      <c r="A7" s="9">
        <v>4</v>
      </c>
      <c r="B7" s="39" t="s">
        <v>20</v>
      </c>
      <c r="C7" s="28">
        <v>0</v>
      </c>
      <c r="D7" s="10">
        <v>0</v>
      </c>
      <c r="E7" s="10">
        <v>1</v>
      </c>
      <c r="F7" s="23">
        <v>0</v>
      </c>
      <c r="G7" s="23">
        <v>0</v>
      </c>
      <c r="H7" s="10">
        <v>1</v>
      </c>
      <c r="I7" s="10">
        <v>1</v>
      </c>
      <c r="J7" s="23">
        <v>0</v>
      </c>
      <c r="K7" s="23">
        <v>0</v>
      </c>
      <c r="L7" s="29">
        <v>1</v>
      </c>
      <c r="M7">
        <v>-1</v>
      </c>
    </row>
    <row r="8" spans="1:18" ht="15" thickBot="1" x14ac:dyDescent="0.4">
      <c r="A8" s="12">
        <v>5</v>
      </c>
      <c r="B8" s="40" t="s">
        <v>27</v>
      </c>
      <c r="C8" s="30">
        <v>0</v>
      </c>
      <c r="D8" s="31">
        <v>0</v>
      </c>
      <c r="E8" s="31">
        <v>0</v>
      </c>
      <c r="F8" s="31">
        <v>0</v>
      </c>
      <c r="G8" s="31">
        <v>0</v>
      </c>
      <c r="H8" s="31">
        <v>0</v>
      </c>
      <c r="I8" s="31">
        <v>1</v>
      </c>
      <c r="J8" s="31">
        <v>1</v>
      </c>
      <c r="K8" s="31">
        <v>1</v>
      </c>
      <c r="L8" s="41">
        <v>1</v>
      </c>
      <c r="M8">
        <v>1</v>
      </c>
    </row>
    <row r="9" spans="1:18" ht="15.5" customHeight="1" x14ac:dyDescent="0.35">
      <c r="B9" s="96" t="s">
        <v>71</v>
      </c>
      <c r="C9" s="125" t="s">
        <v>65</v>
      </c>
      <c r="D9" s="125"/>
      <c r="E9" s="125"/>
      <c r="F9" s="125"/>
      <c r="G9" s="95"/>
      <c r="H9" s="95"/>
      <c r="I9" s="2"/>
    </row>
    <row r="10" spans="1:18" ht="15.5" customHeight="1" x14ac:dyDescent="0.35">
      <c r="B10" s="97" t="s">
        <v>66</v>
      </c>
      <c r="C10" s="25">
        <f>COUNTIF(C4,"&gt;0")+COUNTIF(C8,"&gt;0")</f>
        <v>1</v>
      </c>
      <c r="D10" s="26">
        <f t="shared" ref="D10:L10" si="0">COUNTIF(D4,"&gt;0")+COUNTIF(D8,"&gt;0")</f>
        <v>1</v>
      </c>
      <c r="E10" s="26">
        <f t="shared" si="0"/>
        <v>1</v>
      </c>
      <c r="F10" s="26">
        <f t="shared" si="0"/>
        <v>0</v>
      </c>
      <c r="G10" s="26">
        <f t="shared" si="0"/>
        <v>0</v>
      </c>
      <c r="H10" s="26">
        <f t="shared" si="0"/>
        <v>0</v>
      </c>
      <c r="I10" s="26">
        <f t="shared" si="0"/>
        <v>1</v>
      </c>
      <c r="J10" s="26">
        <f t="shared" si="0"/>
        <v>1</v>
      </c>
      <c r="K10" s="26">
        <f t="shared" si="0"/>
        <v>2</v>
      </c>
      <c r="L10" s="27">
        <f t="shared" si="0"/>
        <v>2</v>
      </c>
    </row>
    <row r="11" spans="1:18" ht="15.5" customHeight="1" x14ac:dyDescent="0.35">
      <c r="B11" s="106" t="s">
        <v>67</v>
      </c>
      <c r="C11" s="30">
        <f>COUNTIF(C5:C7,"&gt;0")</f>
        <v>0</v>
      </c>
      <c r="D11" s="31">
        <f t="shared" ref="D11:L11" si="1">COUNTIF(D5:D7,"&gt;0")</f>
        <v>0</v>
      </c>
      <c r="E11" s="31">
        <f t="shared" si="1"/>
        <v>2</v>
      </c>
      <c r="F11" s="31">
        <f t="shared" si="1"/>
        <v>2</v>
      </c>
      <c r="G11" s="31">
        <f t="shared" si="1"/>
        <v>1</v>
      </c>
      <c r="H11" s="31">
        <f t="shared" si="1"/>
        <v>1</v>
      </c>
      <c r="I11" s="31">
        <f t="shared" si="1"/>
        <v>2</v>
      </c>
      <c r="J11" s="31">
        <f t="shared" si="1"/>
        <v>0</v>
      </c>
      <c r="K11" s="31">
        <f t="shared" si="1"/>
        <v>0</v>
      </c>
      <c r="L11" s="32">
        <f t="shared" si="1"/>
        <v>2</v>
      </c>
    </row>
    <row r="12" spans="1:18" ht="15.5" customHeight="1" x14ac:dyDescent="0.35">
      <c r="B12" s="98" t="s">
        <v>69</v>
      </c>
      <c r="C12" s="100">
        <f t="shared" ref="C12:L12" si="2">C10/N</f>
        <v>0.2</v>
      </c>
      <c r="D12" s="101">
        <f t="shared" si="2"/>
        <v>0.2</v>
      </c>
      <c r="E12" s="101">
        <f t="shared" si="2"/>
        <v>0.2</v>
      </c>
      <c r="F12" s="101">
        <f t="shared" si="2"/>
        <v>0</v>
      </c>
      <c r="G12" s="101">
        <f t="shared" si="2"/>
        <v>0</v>
      </c>
      <c r="H12" s="101">
        <f t="shared" si="2"/>
        <v>0</v>
      </c>
      <c r="I12" s="101">
        <f t="shared" si="2"/>
        <v>0.2</v>
      </c>
      <c r="J12" s="101">
        <f t="shared" si="2"/>
        <v>0.2</v>
      </c>
      <c r="K12" s="101">
        <f t="shared" si="2"/>
        <v>0.4</v>
      </c>
      <c r="L12" s="102">
        <f t="shared" si="2"/>
        <v>0.4</v>
      </c>
    </row>
    <row r="13" spans="1:18" ht="15.5" customHeight="1" x14ac:dyDescent="0.35">
      <c r="B13" s="99" t="s">
        <v>68</v>
      </c>
      <c r="C13" s="103">
        <f t="shared" ref="C13:L13" si="3">C11/N</f>
        <v>0</v>
      </c>
      <c r="D13" s="104">
        <f t="shared" si="3"/>
        <v>0</v>
      </c>
      <c r="E13" s="104">
        <f t="shared" si="3"/>
        <v>0.4</v>
      </c>
      <c r="F13" s="104">
        <f t="shared" si="3"/>
        <v>0.4</v>
      </c>
      <c r="G13" s="104">
        <f t="shared" si="3"/>
        <v>0.2</v>
      </c>
      <c r="H13" s="104">
        <f t="shared" si="3"/>
        <v>0.2</v>
      </c>
      <c r="I13" s="104">
        <f t="shared" si="3"/>
        <v>0.4</v>
      </c>
      <c r="J13" s="104">
        <f t="shared" si="3"/>
        <v>0</v>
      </c>
      <c r="K13" s="104">
        <f t="shared" si="3"/>
        <v>0</v>
      </c>
      <c r="L13" s="105">
        <f t="shared" si="3"/>
        <v>0.4</v>
      </c>
    </row>
    <row r="14" spans="1:18" ht="15.5" customHeight="1" x14ac:dyDescent="0.35">
      <c r="B14" s="95" t="s">
        <v>70</v>
      </c>
      <c r="C14" s="47"/>
      <c r="I14" s="2"/>
    </row>
    <row r="15" spans="1:18" ht="15.5" customHeight="1" thickBot="1" x14ac:dyDescent="0.4">
      <c r="B15" s="2" t="s">
        <v>72</v>
      </c>
      <c r="C15" s="45" t="s">
        <v>3</v>
      </c>
      <c r="D15" s="45" t="s">
        <v>4</v>
      </c>
      <c r="E15" s="45" t="s">
        <v>5</v>
      </c>
      <c r="F15" s="45" t="s">
        <v>6</v>
      </c>
      <c r="G15" s="45" t="s">
        <v>13</v>
      </c>
      <c r="H15" s="45" t="s">
        <v>7</v>
      </c>
      <c r="I15" s="45" t="s">
        <v>8</v>
      </c>
      <c r="J15" s="45" t="s">
        <v>9</v>
      </c>
      <c r="K15" s="45" t="s">
        <v>10</v>
      </c>
      <c r="L15" s="45" t="s">
        <v>21</v>
      </c>
      <c r="M15" s="24" t="s">
        <v>52</v>
      </c>
    </row>
    <row r="16" spans="1:18" ht="15.5" customHeight="1" x14ac:dyDescent="0.35">
      <c r="A16" s="6">
        <v>1</v>
      </c>
      <c r="B16" s="38" t="s">
        <v>28</v>
      </c>
      <c r="C16" s="25">
        <f>IF(C4&gt;0,1,0)</f>
        <v>1</v>
      </c>
      <c r="D16" s="26">
        <f t="shared" ref="D16:L16" si="4">IF(D4&gt;0,1,0)</f>
        <v>1</v>
      </c>
      <c r="E16" s="26">
        <f t="shared" si="4"/>
        <v>1</v>
      </c>
      <c r="F16" s="26">
        <f t="shared" si="4"/>
        <v>0</v>
      </c>
      <c r="G16" s="26">
        <f t="shared" si="4"/>
        <v>0</v>
      </c>
      <c r="H16" s="26">
        <f t="shared" si="4"/>
        <v>0</v>
      </c>
      <c r="I16" s="26">
        <f t="shared" si="4"/>
        <v>0</v>
      </c>
      <c r="J16" s="26">
        <f t="shared" si="4"/>
        <v>0</v>
      </c>
      <c r="K16" s="26">
        <f t="shared" si="4"/>
        <v>1</v>
      </c>
      <c r="L16" s="27">
        <f t="shared" si="4"/>
        <v>1</v>
      </c>
      <c r="M16">
        <v>1</v>
      </c>
    </row>
    <row r="17" spans="1:14" ht="15.5" customHeight="1" x14ac:dyDescent="0.35">
      <c r="A17" s="9">
        <v>2</v>
      </c>
      <c r="B17" s="39" t="s">
        <v>15</v>
      </c>
      <c r="C17" s="28">
        <v>0</v>
      </c>
      <c r="D17" s="10">
        <v>0</v>
      </c>
      <c r="E17" s="10">
        <v>0</v>
      </c>
      <c r="F17" s="10">
        <v>0</v>
      </c>
      <c r="G17" s="10">
        <v>0</v>
      </c>
      <c r="H17" s="10">
        <v>0</v>
      </c>
      <c r="I17" s="10">
        <v>0</v>
      </c>
      <c r="J17" s="23">
        <v>0</v>
      </c>
      <c r="K17" s="23">
        <v>0</v>
      </c>
      <c r="L17" s="29">
        <v>0</v>
      </c>
      <c r="M17">
        <v>-1</v>
      </c>
    </row>
    <row r="18" spans="1:14" ht="26" x14ac:dyDescent="0.35">
      <c r="A18" s="9">
        <v>3</v>
      </c>
      <c r="B18" s="39" t="s">
        <v>19</v>
      </c>
      <c r="C18" s="28">
        <v>0</v>
      </c>
      <c r="D18" s="10">
        <v>0</v>
      </c>
      <c r="E18" s="10">
        <v>0</v>
      </c>
      <c r="F18" s="10">
        <v>0</v>
      </c>
      <c r="G18" s="23">
        <v>0</v>
      </c>
      <c r="H18" s="23">
        <v>0</v>
      </c>
      <c r="I18" s="23">
        <v>0</v>
      </c>
      <c r="J18" s="23">
        <v>0</v>
      </c>
      <c r="K18" s="23">
        <v>0</v>
      </c>
      <c r="L18" s="29">
        <v>0</v>
      </c>
      <c r="M18">
        <v>-1</v>
      </c>
    </row>
    <row r="19" spans="1:14" ht="26" x14ac:dyDescent="0.35">
      <c r="A19" s="9">
        <v>4</v>
      </c>
      <c r="B19" s="39" t="s">
        <v>20</v>
      </c>
      <c r="C19" s="28">
        <v>0</v>
      </c>
      <c r="D19" s="10">
        <v>0</v>
      </c>
      <c r="E19" s="10">
        <v>0</v>
      </c>
      <c r="F19" s="23">
        <v>0</v>
      </c>
      <c r="G19" s="23">
        <v>0</v>
      </c>
      <c r="H19" s="10">
        <v>0</v>
      </c>
      <c r="I19" s="10">
        <v>0</v>
      </c>
      <c r="J19" s="23">
        <v>0</v>
      </c>
      <c r="K19" s="23">
        <v>0</v>
      </c>
      <c r="L19" s="29">
        <v>0</v>
      </c>
      <c r="M19">
        <v>-1</v>
      </c>
    </row>
    <row r="20" spans="1:14" ht="15" thickBot="1" x14ac:dyDescent="0.4">
      <c r="A20" s="12">
        <v>5</v>
      </c>
      <c r="B20" s="40" t="s">
        <v>27</v>
      </c>
      <c r="C20" s="30">
        <f>IF(C8&gt;0,1,0)</f>
        <v>0</v>
      </c>
      <c r="D20" s="31">
        <f t="shared" ref="D20:L20" si="5">IF(D8&gt;0,1,0)</f>
        <v>0</v>
      </c>
      <c r="E20" s="31">
        <f t="shared" si="5"/>
        <v>0</v>
      </c>
      <c r="F20" s="31">
        <f t="shared" si="5"/>
        <v>0</v>
      </c>
      <c r="G20" s="31">
        <f t="shared" si="5"/>
        <v>0</v>
      </c>
      <c r="H20" s="31">
        <f t="shared" si="5"/>
        <v>0</v>
      </c>
      <c r="I20" s="31">
        <f t="shared" si="5"/>
        <v>1</v>
      </c>
      <c r="J20" s="31">
        <f t="shared" si="5"/>
        <v>1</v>
      </c>
      <c r="K20" s="31">
        <f t="shared" si="5"/>
        <v>1</v>
      </c>
      <c r="L20" s="32">
        <f t="shared" si="5"/>
        <v>1</v>
      </c>
      <c r="M20">
        <v>1</v>
      </c>
    </row>
    <row r="21" spans="1:14" ht="15.5" customHeight="1" thickBot="1" x14ac:dyDescent="0.4">
      <c r="B21" s="2" t="s">
        <v>73</v>
      </c>
      <c r="C21" s="45" t="s">
        <v>3</v>
      </c>
      <c r="D21" s="45" t="s">
        <v>4</v>
      </c>
      <c r="E21" s="45" t="s">
        <v>5</v>
      </c>
      <c r="F21" s="45" t="s">
        <v>6</v>
      </c>
      <c r="G21" s="45" t="s">
        <v>13</v>
      </c>
      <c r="H21" s="45" t="s">
        <v>7</v>
      </c>
      <c r="I21" s="45" t="s">
        <v>8</v>
      </c>
      <c r="J21" s="45" t="s">
        <v>9</v>
      </c>
      <c r="K21" s="45" t="s">
        <v>10</v>
      </c>
      <c r="L21" s="45" t="s">
        <v>21</v>
      </c>
      <c r="M21" s="24" t="s">
        <v>52</v>
      </c>
    </row>
    <row r="22" spans="1:14" ht="15.5" customHeight="1" x14ac:dyDescent="0.35">
      <c r="A22" s="6">
        <v>1</v>
      </c>
      <c r="B22" s="38" t="s">
        <v>28</v>
      </c>
      <c r="C22" s="25">
        <v>0</v>
      </c>
      <c r="D22" s="26">
        <v>0</v>
      </c>
      <c r="E22" s="26">
        <v>0</v>
      </c>
      <c r="F22" s="26">
        <v>0</v>
      </c>
      <c r="G22" s="26">
        <v>0</v>
      </c>
      <c r="H22" s="26">
        <v>0</v>
      </c>
      <c r="I22" s="26">
        <v>0</v>
      </c>
      <c r="J22" s="26">
        <v>0</v>
      </c>
      <c r="K22" s="26">
        <v>0</v>
      </c>
      <c r="L22" s="27">
        <v>0</v>
      </c>
      <c r="M22">
        <v>1</v>
      </c>
    </row>
    <row r="23" spans="1:14" ht="15.5" customHeight="1" x14ac:dyDescent="0.35">
      <c r="A23" s="9">
        <v>2</v>
      </c>
      <c r="B23" s="39" t="s">
        <v>15</v>
      </c>
      <c r="C23" s="28">
        <f>IF(C5&gt;0,1,0)</f>
        <v>0</v>
      </c>
      <c r="D23" s="10">
        <f>IF(D5&gt;0,1,0)</f>
        <v>0</v>
      </c>
      <c r="E23" s="10">
        <f t="shared" ref="E23:L23" si="6">IF(E5&gt;0,1,0)</f>
        <v>0</v>
      </c>
      <c r="F23" s="10">
        <f t="shared" si="6"/>
        <v>1</v>
      </c>
      <c r="G23" s="10">
        <f t="shared" si="6"/>
        <v>1</v>
      </c>
      <c r="H23" s="10">
        <f t="shared" si="6"/>
        <v>0</v>
      </c>
      <c r="I23" s="10">
        <f t="shared" si="6"/>
        <v>1</v>
      </c>
      <c r="J23" s="10">
        <f t="shared" si="6"/>
        <v>0</v>
      </c>
      <c r="K23" s="10">
        <f t="shared" si="6"/>
        <v>0</v>
      </c>
      <c r="L23" s="29">
        <f t="shared" si="6"/>
        <v>1</v>
      </c>
      <c r="M23">
        <v>-1</v>
      </c>
    </row>
    <row r="24" spans="1:14" ht="26" x14ac:dyDescent="0.35">
      <c r="A24" s="9">
        <v>3</v>
      </c>
      <c r="B24" s="39" t="s">
        <v>19</v>
      </c>
      <c r="C24" s="28">
        <f t="shared" ref="C24:D25" si="7">IF(C6&gt;0,1,0)</f>
        <v>0</v>
      </c>
      <c r="D24" s="10">
        <f t="shared" si="7"/>
        <v>0</v>
      </c>
      <c r="E24" s="10">
        <f t="shared" ref="E24:L24" si="8">IF(E6&gt;0,1,0)</f>
        <v>1</v>
      </c>
      <c r="F24" s="10">
        <f t="shared" si="8"/>
        <v>1</v>
      </c>
      <c r="G24" s="10">
        <f t="shared" si="8"/>
        <v>0</v>
      </c>
      <c r="H24" s="10">
        <f t="shared" si="8"/>
        <v>0</v>
      </c>
      <c r="I24" s="10">
        <f t="shared" si="8"/>
        <v>0</v>
      </c>
      <c r="J24" s="10">
        <f t="shared" si="8"/>
        <v>0</v>
      </c>
      <c r="K24" s="10">
        <f t="shared" si="8"/>
        <v>0</v>
      </c>
      <c r="L24" s="29">
        <f t="shared" si="8"/>
        <v>0</v>
      </c>
      <c r="M24">
        <v>-1</v>
      </c>
    </row>
    <row r="25" spans="1:14" ht="26" x14ac:dyDescent="0.35">
      <c r="A25" s="9">
        <v>4</v>
      </c>
      <c r="B25" s="39" t="s">
        <v>20</v>
      </c>
      <c r="C25" s="28">
        <f t="shared" si="7"/>
        <v>0</v>
      </c>
      <c r="D25" s="10">
        <f t="shared" si="7"/>
        <v>0</v>
      </c>
      <c r="E25" s="10">
        <f t="shared" ref="E25:L25" si="9">IF(E7&gt;0,1,0)</f>
        <v>1</v>
      </c>
      <c r="F25" s="10">
        <f t="shared" si="9"/>
        <v>0</v>
      </c>
      <c r="G25" s="10">
        <f t="shared" si="9"/>
        <v>0</v>
      </c>
      <c r="H25" s="10">
        <f t="shared" si="9"/>
        <v>1</v>
      </c>
      <c r="I25" s="10">
        <f t="shared" si="9"/>
        <v>1</v>
      </c>
      <c r="J25" s="10">
        <f t="shared" si="9"/>
        <v>0</v>
      </c>
      <c r="K25" s="10">
        <f t="shared" si="9"/>
        <v>0</v>
      </c>
      <c r="L25" s="29">
        <f t="shared" si="9"/>
        <v>1</v>
      </c>
      <c r="M25">
        <v>-1</v>
      </c>
    </row>
    <row r="26" spans="1:14" ht="15" thickBot="1" x14ac:dyDescent="0.4">
      <c r="A26" s="12">
        <v>5</v>
      </c>
      <c r="B26" s="40" t="s">
        <v>27</v>
      </c>
      <c r="C26" s="30">
        <v>0</v>
      </c>
      <c r="D26" s="31">
        <v>0</v>
      </c>
      <c r="E26" s="31">
        <v>0</v>
      </c>
      <c r="F26" s="31">
        <v>0</v>
      </c>
      <c r="G26" s="31">
        <v>0</v>
      </c>
      <c r="H26" s="31">
        <v>0</v>
      </c>
      <c r="I26" s="31">
        <v>0</v>
      </c>
      <c r="J26" s="31">
        <v>0</v>
      </c>
      <c r="K26" s="31">
        <v>0</v>
      </c>
      <c r="L26" s="41">
        <v>0</v>
      </c>
      <c r="M26">
        <v>1</v>
      </c>
    </row>
    <row r="27" spans="1:14" x14ac:dyDescent="0.35">
      <c r="B27" s="46" t="s">
        <v>75</v>
      </c>
      <c r="N27" s="18"/>
    </row>
    <row r="28" spans="1:14" x14ac:dyDescent="0.35">
      <c r="B28" s="107" t="s">
        <v>74</v>
      </c>
      <c r="C28" s="108">
        <f>SUM(C16:C20)*C12</f>
        <v>0.2</v>
      </c>
      <c r="D28" s="108">
        <f t="shared" ref="D28:L28" si="10">SUM(D16:D20)*D12</f>
        <v>0.2</v>
      </c>
      <c r="E28" s="108">
        <f t="shared" si="10"/>
        <v>0.2</v>
      </c>
      <c r="F28" s="108">
        <f t="shared" si="10"/>
        <v>0</v>
      </c>
      <c r="G28" s="108">
        <f t="shared" si="10"/>
        <v>0</v>
      </c>
      <c r="H28" s="108">
        <f t="shared" si="10"/>
        <v>0</v>
      </c>
      <c r="I28" s="108">
        <f t="shared" si="10"/>
        <v>0.2</v>
      </c>
      <c r="J28" s="108">
        <f t="shared" si="10"/>
        <v>0.2</v>
      </c>
      <c r="K28" s="108">
        <f t="shared" si="10"/>
        <v>0.8</v>
      </c>
      <c r="L28" s="121">
        <f t="shared" si="10"/>
        <v>0.8</v>
      </c>
      <c r="N28" s="18"/>
    </row>
    <row r="29" spans="1:14" x14ac:dyDescent="0.35">
      <c r="B29" s="107" t="s">
        <v>74</v>
      </c>
      <c r="C29" s="108">
        <f>+SUM(C22:C26)*C13</f>
        <v>0</v>
      </c>
      <c r="D29" s="109">
        <f t="shared" ref="D29:L29" si="11">+SUM(D22:D26)*D13</f>
        <v>0</v>
      </c>
      <c r="E29" s="122">
        <f t="shared" si="11"/>
        <v>0.8</v>
      </c>
      <c r="F29" s="122">
        <f t="shared" si="11"/>
        <v>0.8</v>
      </c>
      <c r="G29" s="109">
        <f t="shared" si="11"/>
        <v>0.2</v>
      </c>
      <c r="H29" s="109">
        <f t="shared" si="11"/>
        <v>0.2</v>
      </c>
      <c r="I29" s="122">
        <f t="shared" si="11"/>
        <v>0.8</v>
      </c>
      <c r="J29" s="109">
        <f t="shared" si="11"/>
        <v>0</v>
      </c>
      <c r="K29" s="109">
        <f t="shared" si="11"/>
        <v>0</v>
      </c>
      <c r="L29" s="110">
        <f t="shared" si="11"/>
        <v>0.8</v>
      </c>
      <c r="N29" s="18"/>
    </row>
    <row r="30" spans="1:14" ht="16.5" x14ac:dyDescent="0.45">
      <c r="B30" s="111" t="s">
        <v>96</v>
      </c>
      <c r="C30" s="59" t="s">
        <v>76</v>
      </c>
      <c r="D30" s="59" t="s">
        <v>77</v>
      </c>
      <c r="E30" s="59" t="s">
        <v>78</v>
      </c>
      <c r="F30" s="59" t="s">
        <v>79</v>
      </c>
      <c r="G30" s="59" t="s">
        <v>80</v>
      </c>
      <c r="H30" s="59" t="s">
        <v>81</v>
      </c>
      <c r="I30" s="59" t="s">
        <v>82</v>
      </c>
      <c r="J30" s="59" t="s">
        <v>83</v>
      </c>
      <c r="K30" s="59" t="s">
        <v>84</v>
      </c>
      <c r="L30" s="115" t="s">
        <v>85</v>
      </c>
      <c r="N30" s="18"/>
    </row>
    <row r="31" spans="1:14" x14ac:dyDescent="0.35">
      <c r="B31" s="116"/>
      <c r="C31" s="117">
        <v>0.25</v>
      </c>
      <c r="D31" s="117">
        <v>0.25</v>
      </c>
      <c r="E31" s="117">
        <v>0.25</v>
      </c>
      <c r="F31" s="117">
        <v>0</v>
      </c>
      <c r="G31" s="117">
        <v>0</v>
      </c>
      <c r="H31" s="117">
        <v>0</v>
      </c>
      <c r="I31" s="117">
        <v>0.25</v>
      </c>
      <c r="J31" s="117">
        <v>0.25</v>
      </c>
      <c r="K31" s="117">
        <v>0.75</v>
      </c>
      <c r="L31" s="118">
        <v>0.75</v>
      </c>
      <c r="N31" s="18"/>
    </row>
    <row r="32" spans="1:14" ht="18.5" customHeight="1" x14ac:dyDescent="0.45">
      <c r="B32" s="116" t="s">
        <v>97</v>
      </c>
      <c r="C32" s="117" t="s">
        <v>86</v>
      </c>
      <c r="D32" s="117" t="s">
        <v>87</v>
      </c>
      <c r="E32" s="117" t="s">
        <v>88</v>
      </c>
      <c r="F32" s="117" t="s">
        <v>89</v>
      </c>
      <c r="G32" s="117" t="s">
        <v>90</v>
      </c>
      <c r="H32" s="117" t="s">
        <v>91</v>
      </c>
      <c r="I32" s="117" t="s">
        <v>92</v>
      </c>
      <c r="J32" s="117" t="s">
        <v>93</v>
      </c>
      <c r="K32" s="117" t="s">
        <v>94</v>
      </c>
      <c r="L32" s="118" t="s">
        <v>95</v>
      </c>
      <c r="N32" s="18"/>
    </row>
    <row r="33" spans="2:14" ht="18.5" customHeight="1" x14ac:dyDescent="0.35">
      <c r="B33" s="112"/>
      <c r="C33" s="119">
        <v>0</v>
      </c>
      <c r="D33" s="119">
        <v>0</v>
      </c>
      <c r="E33" s="119">
        <v>0.5</v>
      </c>
      <c r="F33" s="119">
        <v>0.66</v>
      </c>
      <c r="G33" s="119">
        <v>0.25</v>
      </c>
      <c r="H33" s="119">
        <v>0.25</v>
      </c>
      <c r="I33" s="119">
        <v>0.66</v>
      </c>
      <c r="J33" s="119">
        <v>0</v>
      </c>
      <c r="K33" s="119">
        <v>0</v>
      </c>
      <c r="L33" s="120">
        <v>0.75</v>
      </c>
      <c r="N33" s="18"/>
    </row>
    <row r="34" spans="2:14" ht="16" customHeight="1" x14ac:dyDescent="0.35">
      <c r="B34" s="44" t="s">
        <v>35</v>
      </c>
      <c r="D34" s="34"/>
      <c r="E34" s="34"/>
      <c r="F34" s="34"/>
      <c r="G34" s="34"/>
      <c r="H34" s="34"/>
      <c r="I34" s="34"/>
      <c r="J34" s="34"/>
      <c r="K34" s="34"/>
      <c r="L34" s="34"/>
    </row>
    <row r="35" spans="2:14" x14ac:dyDescent="0.35">
      <c r="B35" s="1" t="s">
        <v>29</v>
      </c>
      <c r="C35" s="25">
        <v>0</v>
      </c>
      <c r="D35" s="91">
        <v>0</v>
      </c>
      <c r="E35" s="91">
        <v>0</v>
      </c>
      <c r="F35" s="91">
        <v>0</v>
      </c>
      <c r="G35" s="91">
        <v>0</v>
      </c>
      <c r="H35" s="91">
        <v>0</v>
      </c>
      <c r="I35" s="91">
        <v>0</v>
      </c>
      <c r="J35" s="91">
        <v>1</v>
      </c>
      <c r="K35" s="91">
        <v>1</v>
      </c>
      <c r="L35" s="92">
        <v>0</v>
      </c>
    </row>
    <row r="36" spans="2:14" x14ac:dyDescent="0.35">
      <c r="B36" s="1" t="s">
        <v>30</v>
      </c>
      <c r="C36" s="30">
        <v>0</v>
      </c>
      <c r="D36" s="93">
        <v>0</v>
      </c>
      <c r="E36" s="93">
        <v>1</v>
      </c>
      <c r="F36" s="93">
        <v>0</v>
      </c>
      <c r="G36" s="93">
        <v>0</v>
      </c>
      <c r="H36" s="93">
        <v>0</v>
      </c>
      <c r="I36" s="93">
        <v>1</v>
      </c>
      <c r="J36" s="93">
        <v>0</v>
      </c>
      <c r="K36" s="93">
        <v>0</v>
      </c>
      <c r="L36" s="94">
        <v>0</v>
      </c>
    </row>
    <row r="38" spans="2:14" ht="17.5" customHeight="1" x14ac:dyDescent="0.35">
      <c r="B38" s="46" t="s">
        <v>99</v>
      </c>
      <c r="C38">
        <f>EXP(SUMPRODUCT(C35:L35,C31:L31))</f>
        <v>2.7182818284590451</v>
      </c>
      <c r="D38" s="111" t="s">
        <v>98</v>
      </c>
      <c r="E38" s="114">
        <f>C38/SUM(C38:C39)</f>
        <v>0.7310585786300049</v>
      </c>
    </row>
    <row r="39" spans="2:14" x14ac:dyDescent="0.35">
      <c r="B39" s="46" t="s">
        <v>100</v>
      </c>
      <c r="C39">
        <f>EXP(SUMPRODUCT(C35:L35,C33:L33))</f>
        <v>1</v>
      </c>
      <c r="D39" s="112" t="s">
        <v>103</v>
      </c>
      <c r="E39" s="32">
        <f>C39/SUM(C38:C39)</f>
        <v>0.2689414213699951</v>
      </c>
    </row>
    <row r="41" spans="2:14" x14ac:dyDescent="0.35">
      <c r="B41" s="46" t="s">
        <v>101</v>
      </c>
      <c r="C41">
        <f>EXP(SUMPRODUCT(C$36:L$36,C31:L31))</f>
        <v>1.6487212707001282</v>
      </c>
      <c r="D41" s="111" t="s">
        <v>98</v>
      </c>
      <c r="E41" s="27">
        <f>C41/SUM(C41:C42)</f>
        <v>0.34073961154861454</v>
      </c>
    </row>
    <row r="42" spans="2:14" x14ac:dyDescent="0.35">
      <c r="B42" s="46" t="s">
        <v>102</v>
      </c>
      <c r="C42">
        <f>EXP(SUMPRODUCT(C$36:L$36,C33:L33))</f>
        <v>3.1899332761161849</v>
      </c>
      <c r="D42" s="112" t="s">
        <v>103</v>
      </c>
      <c r="E42" s="113">
        <f>C42/SUM(C41:C42)</f>
        <v>0.65926038845138546</v>
      </c>
    </row>
  </sheetData>
  <mergeCells count="2">
    <mergeCell ref="C2:K2"/>
    <mergeCell ref="C9:F9"/>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19" sqref="L19"/>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tf-idf</vt:lpstr>
      <vt:lpstr>NaiveBayes</vt:lpstr>
      <vt:lpstr>MNB</vt:lpstr>
      <vt:lpstr>k-NN</vt:lpstr>
      <vt:lpstr>Max Entropy</vt:lpstr>
      <vt:lpstr>FlowChart</vt:lpstr>
      <vt:lpstr>MNB!alpha</vt:lpstr>
      <vt:lpstr>NaiveBayes!alpha</vt:lpstr>
      <vt:lpstr>'Max Entropy'!N</vt:lpstr>
      <vt:lpstr>MNB!N</vt:lpstr>
      <vt:lpstr>NaiveBayes!N</vt:lpstr>
      <vt:lpstr>N</vt:lpstr>
      <vt:lpstr>MNB!α</vt:lpstr>
      <vt:lpstr>NaiveBayes!α</vt:lpstr>
    </vt:vector>
  </TitlesOfParts>
  <Company>National University of Singapore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Tham</dc:creator>
  <cp:lastModifiedBy>Eric Tham</cp:lastModifiedBy>
  <dcterms:created xsi:type="dcterms:W3CDTF">2017-10-03T00:07:21Z</dcterms:created>
  <dcterms:modified xsi:type="dcterms:W3CDTF">2017-10-10T05:52:57Z</dcterms:modified>
</cp:coreProperties>
</file>